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4" yWindow="149" windowWidth="11737" windowHeight="9659" activeTab="2"/>
  </bookViews>
  <sheets>
    <sheet name="目錄" sheetId="46" r:id="rId1"/>
    <sheet name="數據資料" sheetId="28" state="hidden" r:id="rId2"/>
    <sheet name="指標" sheetId="17" r:id="rId3"/>
    <sheet name="統計表" sheetId="42" r:id="rId4"/>
    <sheet name="1刑案" sheetId="1" r:id="rId5"/>
    <sheet name="2嫌犯年齡" sheetId="18" r:id="rId6"/>
    <sheet name="3毒品" sheetId="2" r:id="rId7"/>
    <sheet name="4少年" sheetId="19" r:id="rId8"/>
    <sheet name="5槍彈" sheetId="20" r:id="rId9"/>
    <sheet name="6社秩法" sheetId="3" r:id="rId10"/>
    <sheet name="7經濟" sheetId="4" r:id="rId11"/>
    <sheet name="7經濟 (2)" sheetId="43" r:id="rId12"/>
    <sheet name="8交通事故件數" sheetId="5" r:id="rId13"/>
    <sheet name="9交通事故原因" sheetId="6" r:id="rId14"/>
    <sheet name="10肇事車輛" sheetId="7" r:id="rId15"/>
    <sheet name="11交通事故場所" sheetId="8" r:id="rId16"/>
    <sheet name="12交通事故時間" sheetId="9" r:id="rId17"/>
    <sheet name="13舉發交通" sheetId="10" r:id="rId18"/>
    <sheet name="13舉發交通 (2)" sheetId="37" r:id="rId19"/>
    <sheet name="14舉發-車輛" sheetId="11" r:id="rId20"/>
    <sheet name="15機動車輛" sheetId="12" r:id="rId21"/>
    <sheet name="16集會" sheetId="31" r:id="rId22"/>
    <sheet name="17六星" sheetId="32" r:id="rId23"/>
    <sheet name="17六星102" sheetId="36" r:id="rId24"/>
    <sheet name="18攤販" sheetId="13" r:id="rId25"/>
    <sheet name="19戶口查察" sheetId="21" r:id="rId26"/>
    <sheet name="19家戶訪查 (109修表)" sheetId="45" r:id="rId27"/>
    <sheet name="20失蹤人口" sheetId="40" r:id="rId28"/>
    <sheet name="21戶口數" sheetId="34" r:id="rId29"/>
    <sheet name="22現有人數" sheetId="24" r:id="rId30"/>
    <sheet name="23現有人數職等" sheetId="25" r:id="rId31"/>
    <sheet name="24歲入" sheetId="26" r:id="rId32"/>
    <sheet name="25歲出" sheetId="27" r:id="rId33"/>
    <sheet name="Sheet5" sheetId="33" r:id="rId34"/>
  </sheets>
  <definedNames>
    <definedName name="_xlnm.Print_Area" localSheetId="14">'10肇事車輛'!$A$1:$L$293</definedName>
    <definedName name="_xlnm.Print_Area" localSheetId="15">'11交通事故場所'!$A$1:$AA$265</definedName>
    <definedName name="_xlnm.Print_Area" localSheetId="16">'12交通事故時間'!$A$1:$O$261</definedName>
    <definedName name="_xlnm.Print_Area" localSheetId="17">'13舉發交通'!$A$1:$DA$134</definedName>
    <definedName name="_xlnm.Print_Area" localSheetId="18">'13舉發交通 (2)'!$A$1:$DF$110</definedName>
    <definedName name="_xlnm.Print_Area" localSheetId="19">'14舉發-車輛'!$B$1:$P$262</definedName>
    <definedName name="_xlnm.Print_Area" localSheetId="20">'15機動車輛'!$B$1:$P$37</definedName>
    <definedName name="_xlnm.Print_Area" localSheetId="21">'16集會'!$A$1:$M$140</definedName>
    <definedName name="_xlnm.Print_Area" localSheetId="22">'17六星'!$B$1:$W$25</definedName>
    <definedName name="_xlnm.Print_Area" localSheetId="23">'17六星102'!$B$1:$S$55</definedName>
    <definedName name="_xlnm.Print_Area" localSheetId="24">'18攤販'!$B$1:$M$269</definedName>
    <definedName name="_xlnm.Print_Area" localSheetId="25">'19戶口查察'!$A$1:$M$218</definedName>
    <definedName name="_xlnm.Print_Area" localSheetId="26">'19家戶訪查 (109修表)'!$A$1:$K$68</definedName>
    <definedName name="_xlnm.Print_Area" localSheetId="4">'1刑案'!$A$1:$CK$172</definedName>
    <definedName name="_xlnm.Print_Area" localSheetId="27">'20失蹤人口'!$A$1:$W$71</definedName>
    <definedName name="_xlnm.Print_Area" localSheetId="28">'21戶口數'!$A$1:$H$106</definedName>
    <definedName name="_xlnm.Print_Area" localSheetId="29">'22現有人數'!$A$1:$G$192</definedName>
    <definedName name="_xlnm.Print_Area" localSheetId="30">'23現有人數職等'!$B$1:$T$41</definedName>
    <definedName name="_xlnm.Print_Area" localSheetId="31">'24歲入'!$B$1:$O$39</definedName>
    <definedName name="_xlnm.Print_Area" localSheetId="32">'25歲出'!$B$1:$X$100</definedName>
    <definedName name="_xlnm.Print_Area" localSheetId="5">'2嫌犯年齡'!$A$1:$AA$40</definedName>
    <definedName name="_xlnm.Print_Area" localSheetId="6">'3毒品'!$A$1:$X$228</definedName>
    <definedName name="_xlnm.Print_Area" localSheetId="7">'4少年'!$A$1:$U$261</definedName>
    <definedName name="_xlnm.Print_Area" localSheetId="8">'5槍彈'!$A$1:$M$202</definedName>
    <definedName name="_xlnm.Print_Area" localSheetId="9">'6社秩法'!$A$1:$L$278</definedName>
    <definedName name="_xlnm.Print_Area" localSheetId="10">'7經濟'!$A$1:$BM$229</definedName>
    <definedName name="_xlnm.Print_Area" localSheetId="11">'7經濟 (2)'!$A$1:$BQ$176</definedName>
    <definedName name="_xlnm.Print_Area" localSheetId="12">'8交通事故件數'!$A$1:$I$282</definedName>
    <definedName name="_xlnm.Print_Area" localSheetId="13">'9交通事故原因'!$B$2:$H$312</definedName>
    <definedName name="_xlnm.Print_Area" localSheetId="0">目錄!$A$1:$K$44</definedName>
    <definedName name="_xlnm.Print_Area" localSheetId="2">指標!$A$1:$DD$35</definedName>
    <definedName name="_xlnm.Print_Area" localSheetId="3">統計表!$A$1:$I$44</definedName>
    <definedName name="_xlnm.Print_Area" localSheetId="1">數據資料!$A$1:$CK$8</definedName>
    <definedName name="_xlnm.Print_Area">'22現有人數'!$A$3:$H$28</definedName>
    <definedName name="Print_Area_MI" localSheetId="29">'22現有人數'!$A$3:$L$27</definedName>
    <definedName name="PRINT_AREA_MI">'22現有人數'!$A$3:$L$27</definedName>
    <definedName name="Z_3562B340_78AA_11D2_85A5_444553540000_.wvu.PrintArea" localSheetId="29" hidden="1">'22現有人數'!$A$3:$H$27</definedName>
    <definedName name="Z_F352B1C1_11A4_11D6_AEC9_004005E5DCB5_.wvu.PrintArea" localSheetId="29" hidden="1">'22現有人數'!$A$3:$H$27</definedName>
    <definedName name="Z_F352B1C1_11A4_11D6_AEC9_004005E5DCB5_.wvu.Rows" localSheetId="29" hidden="1">'22現有人數'!$8:$8</definedName>
    <definedName name="Z_F993C7C0_5551_11D3_9E58_004005E5DCB5_.wvu.PrintArea" localSheetId="29" hidden="1">'22現有人數'!$A$3:$H$27</definedName>
    <definedName name="Z_F993C7C0_5551_11D3_9E58_004005E5DCB5_.wvu.Rows" localSheetId="29" hidden="1">'22現有人數'!$8:$8</definedName>
  </definedNames>
  <calcPr calcId="145621"/>
</workbook>
</file>

<file path=xl/calcChain.xml><?xml version="1.0" encoding="utf-8"?>
<calcChain xmlns="http://schemas.openxmlformats.org/spreadsheetml/2006/main">
  <c r="BE28" i="28" l="1"/>
  <c r="T28" i="28" l="1"/>
  <c r="BB28" i="17" l="1"/>
  <c r="BB25" i="17"/>
  <c r="BA28" i="17"/>
  <c r="AQ26" i="17"/>
  <c r="AQ25" i="17"/>
  <c r="AC27" i="17"/>
  <c r="AC23" i="17"/>
  <c r="AC20" i="17"/>
  <c r="CV21" i="17"/>
  <c r="CV22" i="17"/>
  <c r="CV23" i="17"/>
  <c r="CV24" i="17"/>
  <c r="CV25" i="17"/>
  <c r="CV26" i="17"/>
  <c r="CV27" i="17"/>
  <c r="CV28" i="17"/>
  <c r="CV29" i="17"/>
  <c r="CV20" i="17"/>
  <c r="BZ21" i="17"/>
  <c r="BZ22" i="17"/>
  <c r="BZ23" i="17"/>
  <c r="BZ24" i="17"/>
  <c r="BZ25" i="17"/>
  <c r="BZ26" i="17"/>
  <c r="BZ27" i="17"/>
  <c r="BZ28" i="17"/>
  <c r="BZ29" i="17"/>
  <c r="BZ20" i="17"/>
  <c r="BF21" i="17"/>
  <c r="BF22" i="17"/>
  <c r="BF23" i="17"/>
  <c r="BF24" i="17"/>
  <c r="BF25" i="17"/>
  <c r="BF26" i="17"/>
  <c r="BF27" i="17"/>
  <c r="BF28" i="17"/>
  <c r="BF29" i="17"/>
  <c r="BF20" i="17"/>
  <c r="AK21" i="17"/>
  <c r="AK22" i="17"/>
  <c r="AK23" i="17"/>
  <c r="AK24" i="17"/>
  <c r="AK25" i="17"/>
  <c r="AK26" i="17"/>
  <c r="AK27" i="17"/>
  <c r="AK28" i="17"/>
  <c r="AK29" i="17"/>
  <c r="AK20" i="17"/>
  <c r="S21" i="17"/>
  <c r="S22" i="17"/>
  <c r="S23" i="17"/>
  <c r="S24" i="17"/>
  <c r="S25" i="17"/>
  <c r="S26" i="17"/>
  <c r="S27" i="17"/>
  <c r="S28" i="17"/>
  <c r="S29" i="17"/>
  <c r="S20" i="17"/>
  <c r="C21" i="17"/>
  <c r="C22" i="17"/>
  <c r="C23" i="17"/>
  <c r="C24" i="17"/>
  <c r="C25" i="17"/>
  <c r="C26" i="17"/>
  <c r="C27" i="17"/>
  <c r="C28" i="17"/>
  <c r="C29" i="17"/>
  <c r="C20" i="17"/>
  <c r="BK19" i="28"/>
  <c r="BK28" i="28"/>
  <c r="CD18" i="28"/>
  <c r="BO18" i="28"/>
  <c r="BQ18" i="28" s="1"/>
  <c r="BK18" i="28"/>
  <c r="BG18" i="28"/>
  <c r="BI18" i="28" s="1"/>
  <c r="BE18" i="28"/>
  <c r="BC18" i="28"/>
  <c r="E19" i="28"/>
  <c r="E18" i="28"/>
  <c r="E20" i="28"/>
  <c r="CJ27" i="28"/>
  <c r="CD27" i="28"/>
  <c r="CA27" i="28"/>
  <c r="BZ27" i="28"/>
  <c r="BO27" i="28"/>
  <c r="BQ27" i="28" s="1"/>
  <c r="BK27" i="28"/>
  <c r="BM27" i="28" s="1"/>
  <c r="BI27" i="28"/>
  <c r="BG27" i="28"/>
  <c r="BC27" i="28"/>
  <c r="BE27" i="28" s="1"/>
  <c r="AX27" i="28"/>
  <c r="AR27" i="28"/>
  <c r="AI27" i="28"/>
  <c r="AA27" i="28"/>
  <c r="H27" i="28" s="1"/>
  <c r="L27" i="28" s="1"/>
  <c r="T27" i="28"/>
  <c r="O27" i="28"/>
  <c r="G27" i="28"/>
  <c r="E27" i="28"/>
  <c r="CJ26" i="28"/>
  <c r="CD26" i="28"/>
  <c r="CA26" i="28"/>
  <c r="BZ26" i="28"/>
  <c r="BO26" i="28"/>
  <c r="BQ26" i="28" s="1"/>
  <c r="BK26" i="28"/>
  <c r="BM26" i="28" s="1"/>
  <c r="BG26" i="28"/>
  <c r="BI26" i="28" s="1"/>
  <c r="BE26" i="28"/>
  <c r="BC26" i="28"/>
  <c r="AX26" i="28"/>
  <c r="AR26" i="28"/>
  <c r="AI26" i="28"/>
  <c r="AA26" i="28"/>
  <c r="H26" i="28" s="1"/>
  <c r="T26" i="28"/>
  <c r="O26" i="28"/>
  <c r="G26" i="28" s="1"/>
  <c r="L26" i="28" s="1"/>
  <c r="E26" i="28"/>
  <c r="CJ25" i="28"/>
  <c r="CD25" i="28"/>
  <c r="CA25" i="28"/>
  <c r="BZ25" i="28"/>
  <c r="BQ25" i="28"/>
  <c r="BO25" i="28"/>
  <c r="BK25" i="28"/>
  <c r="BM25" i="28" s="1"/>
  <c r="BG25" i="28"/>
  <c r="BI25" i="28" s="1"/>
  <c r="BC25" i="28"/>
  <c r="BE25" i="28" s="1"/>
  <c r="AX25" i="28"/>
  <c r="AR25" i="28"/>
  <c r="AI25" i="28"/>
  <c r="AA25" i="28"/>
  <c r="T25" i="28"/>
  <c r="O25" i="28"/>
  <c r="H25" i="28"/>
  <c r="G25" i="28"/>
  <c r="L25" i="28" s="1"/>
  <c r="E25" i="28"/>
  <c r="CJ24" i="28"/>
  <c r="CD24" i="28"/>
  <c r="CA24" i="28"/>
  <c r="BZ24" i="28"/>
  <c r="BO24" i="28"/>
  <c r="BQ24" i="28" s="1"/>
  <c r="BM24" i="28"/>
  <c r="BK24" i="28"/>
  <c r="BG24" i="28"/>
  <c r="BI24" i="28" s="1"/>
  <c r="BC24" i="28"/>
  <c r="BE24" i="28" s="1"/>
  <c r="AX24" i="28"/>
  <c r="AR24" i="28"/>
  <c r="AI24" i="28"/>
  <c r="AA24" i="28"/>
  <c r="T24" i="28"/>
  <c r="O24" i="28"/>
  <c r="G24" i="28" s="1"/>
  <c r="L24" i="28" s="1"/>
  <c r="H24" i="28"/>
  <c r="E24" i="28"/>
  <c r="CJ23" i="28"/>
  <c r="CD23" i="28"/>
  <c r="CA23" i="28"/>
  <c r="BZ23" i="28"/>
  <c r="BO23" i="28"/>
  <c r="BQ23" i="28" s="1"/>
  <c r="BK23" i="28"/>
  <c r="BM23" i="28" s="1"/>
  <c r="BI23" i="28"/>
  <c r="BG23" i="28"/>
  <c r="BC23" i="28"/>
  <c r="BE23" i="28" s="1"/>
  <c r="AX23" i="28"/>
  <c r="AR23" i="28"/>
  <c r="AI23" i="28"/>
  <c r="AA23" i="28"/>
  <c r="H23" i="28" s="1"/>
  <c r="L23" i="28" s="1"/>
  <c r="T23" i="28"/>
  <c r="O23" i="28"/>
  <c r="G23" i="28"/>
  <c r="E23" i="28"/>
  <c r="CJ22" i="28"/>
  <c r="CD22" i="28"/>
  <c r="CA22" i="28"/>
  <c r="BZ22" i="28"/>
  <c r="BO22" i="28"/>
  <c r="BQ22" i="28" s="1"/>
  <c r="BK22" i="28"/>
  <c r="BM22" i="28" s="1"/>
  <c r="BG22" i="28"/>
  <c r="BI22" i="28" s="1"/>
  <c r="BE22" i="28"/>
  <c r="BC22" i="28"/>
  <c r="AX22" i="28"/>
  <c r="AR22" i="28"/>
  <c r="AI22" i="28"/>
  <c r="AA22" i="28"/>
  <c r="H22" i="28" s="1"/>
  <c r="T22" i="28"/>
  <c r="O22" i="28"/>
  <c r="G22" i="28" s="1"/>
  <c r="L22" i="28" s="1"/>
  <c r="E22" i="28"/>
  <c r="CJ21" i="28"/>
  <c r="CD21" i="28"/>
  <c r="CA21" i="28"/>
  <c r="BZ21" i="28"/>
  <c r="BQ21" i="28"/>
  <c r="BO21" i="28"/>
  <c r="BK21" i="28"/>
  <c r="BM21" i="28" s="1"/>
  <c r="BG21" i="28"/>
  <c r="BI21" i="28" s="1"/>
  <c r="BC21" i="28"/>
  <c r="BE21" i="28" s="1"/>
  <c r="AX21" i="28"/>
  <c r="AR21" i="28"/>
  <c r="AI21" i="28"/>
  <c r="AA21" i="28"/>
  <c r="T21" i="28"/>
  <c r="O21" i="28"/>
  <c r="H21" i="28"/>
  <c r="G21" i="28"/>
  <c r="L21" i="28" s="1"/>
  <c r="E21" i="28"/>
  <c r="CJ20" i="28"/>
  <c r="CD20" i="28"/>
  <c r="CA20" i="28"/>
  <c r="BZ20" i="28"/>
  <c r="BO20" i="28"/>
  <c r="BQ20" i="28" s="1"/>
  <c r="BK20" i="28"/>
  <c r="BM20" i="28" s="1"/>
  <c r="BG20" i="28"/>
  <c r="BI20" i="28" s="1"/>
  <c r="BC20" i="28"/>
  <c r="BE20" i="28" s="1"/>
  <c r="AX20" i="28"/>
  <c r="AR20" i="28"/>
  <c r="AI20" i="28"/>
  <c r="AA20" i="28"/>
  <c r="T20" i="28"/>
  <c r="O20" i="28"/>
  <c r="G20" i="28" s="1"/>
  <c r="L20" i="28" s="1"/>
  <c r="H20" i="28"/>
  <c r="CJ19" i="28"/>
  <c r="CD19" i="28"/>
  <c r="CA19" i="28"/>
  <c r="BZ19" i="28"/>
  <c r="BO19" i="28"/>
  <c r="BQ19" i="28" s="1"/>
  <c r="BM19" i="28"/>
  <c r="BI19" i="28"/>
  <c r="BG19" i="28"/>
  <c r="BC19" i="28"/>
  <c r="BE19" i="28" s="1"/>
  <c r="AX19" i="28"/>
  <c r="AR19" i="28"/>
  <c r="AI19" i="28"/>
  <c r="AA19" i="28"/>
  <c r="H19" i="28" s="1"/>
  <c r="L19" i="28" s="1"/>
  <c r="T19" i="28"/>
  <c r="O19" i="28"/>
  <c r="G19" i="28"/>
  <c r="CJ18" i="28"/>
  <c r="CA18" i="28"/>
  <c r="BZ18" i="28"/>
  <c r="BM18" i="28"/>
  <c r="AX18" i="28"/>
  <c r="AR18" i="28"/>
  <c r="AI18" i="28"/>
  <c r="AA18" i="28"/>
  <c r="H18" i="28" s="1"/>
  <c r="T18" i="28"/>
  <c r="O18" i="28"/>
  <c r="G18" i="28" s="1"/>
  <c r="L18" i="28" s="1"/>
  <c r="E65" i="40"/>
  <c r="W66" i="40" l="1"/>
  <c r="W67" i="40"/>
  <c r="V67" i="40"/>
  <c r="V66" i="40"/>
  <c r="C245" i="11" l="1"/>
  <c r="E179" i="24" l="1"/>
  <c r="D179" i="24"/>
  <c r="I37" i="25"/>
  <c r="I36" i="25"/>
  <c r="J250" i="19" l="1"/>
  <c r="J251" i="19"/>
  <c r="CZ93" i="37"/>
  <c r="BD93" i="37" l="1"/>
  <c r="AS93" i="37"/>
  <c r="AT93" i="37"/>
  <c r="AU93" i="37"/>
  <c r="T96" i="27" l="1"/>
  <c r="N96" i="27" s="1"/>
  <c r="X96" i="27" s="1"/>
  <c r="S96" i="27"/>
  <c r="Q96" i="27"/>
  <c r="Q92" i="27" s="1"/>
  <c r="O96" i="27"/>
  <c r="I96" i="27"/>
  <c r="D96" i="27"/>
  <c r="C96" i="27"/>
  <c r="T95" i="27"/>
  <c r="S95" i="27"/>
  <c r="S94" i="27" s="1"/>
  <c r="S93" i="27" s="1"/>
  <c r="S92" i="27" s="1"/>
  <c r="O95" i="27"/>
  <c r="N95" i="27"/>
  <c r="X95" i="27" s="1"/>
  <c r="I95" i="27"/>
  <c r="D95" i="27"/>
  <c r="C95" i="27"/>
  <c r="T94" i="27"/>
  <c r="O94" i="27"/>
  <c r="N94" i="27" s="1"/>
  <c r="X94" i="27" s="1"/>
  <c r="D94" i="27"/>
  <c r="C94" i="27" s="1"/>
  <c r="T93" i="27"/>
  <c r="O93" i="27"/>
  <c r="N93" i="27" s="1"/>
  <c r="X93" i="27" s="1"/>
  <c r="D93" i="27"/>
  <c r="C93" i="27" s="1"/>
  <c r="W92" i="27"/>
  <c r="V92" i="27"/>
  <c r="U92" i="27"/>
  <c r="T92" i="27"/>
  <c r="R92" i="27"/>
  <c r="P92" i="27"/>
  <c r="L92" i="27"/>
  <c r="K92" i="27"/>
  <c r="J92" i="27"/>
  <c r="I92" i="27"/>
  <c r="H92" i="27"/>
  <c r="G92" i="27"/>
  <c r="D92" i="27" s="1"/>
  <c r="F92" i="27"/>
  <c r="E92" i="27"/>
  <c r="J36" i="26"/>
  <c r="C36" i="26"/>
  <c r="F103" i="34"/>
  <c r="F100" i="34" s="1"/>
  <c r="F102" i="34"/>
  <c r="F101" i="34"/>
  <c r="H100" i="34"/>
  <c r="G100" i="34"/>
  <c r="E100" i="34"/>
  <c r="D100" i="34"/>
  <c r="C100" i="34"/>
  <c r="W65" i="40"/>
  <c r="V65" i="40"/>
  <c r="U65" i="40"/>
  <c r="T65" i="40"/>
  <c r="S65" i="40"/>
  <c r="R65" i="40"/>
  <c r="Q65" i="40"/>
  <c r="P65" i="40"/>
  <c r="O65" i="40"/>
  <c r="N65" i="40"/>
  <c r="M65" i="40"/>
  <c r="L65" i="40"/>
  <c r="K65" i="40"/>
  <c r="J65" i="40"/>
  <c r="I65" i="40"/>
  <c r="H65" i="40"/>
  <c r="G65" i="40"/>
  <c r="F65" i="40"/>
  <c r="D65" i="40"/>
  <c r="D266" i="13"/>
  <c r="C266" i="13"/>
  <c r="D265" i="13"/>
  <c r="C265" i="13"/>
  <c r="D264" i="13"/>
  <c r="C264" i="13"/>
  <c r="D263" i="13"/>
  <c r="C263" i="13"/>
  <c r="D262" i="13"/>
  <c r="C262" i="13"/>
  <c r="D261" i="13"/>
  <c r="C261" i="13"/>
  <c r="D260" i="13"/>
  <c r="C260" i="13"/>
  <c r="D259" i="13"/>
  <c r="C259" i="13"/>
  <c r="D258" i="13"/>
  <c r="C258" i="13"/>
  <c r="D257" i="13"/>
  <c r="C257" i="13"/>
  <c r="D256" i="13"/>
  <c r="C256" i="13"/>
  <c r="D255" i="13"/>
  <c r="C255" i="13"/>
  <c r="M254" i="13"/>
  <c r="L254" i="13"/>
  <c r="K254" i="13"/>
  <c r="J254" i="13"/>
  <c r="I254" i="13"/>
  <c r="H254" i="13"/>
  <c r="F254" i="13"/>
  <c r="E254" i="13"/>
  <c r="M47" i="36"/>
  <c r="L47" i="36"/>
  <c r="J47" i="36"/>
  <c r="I47" i="36"/>
  <c r="H47" i="36"/>
  <c r="G47" i="36"/>
  <c r="C34" i="12"/>
  <c r="K256" i="11"/>
  <c r="G256" i="11"/>
  <c r="D256" i="11"/>
  <c r="K255" i="11"/>
  <c r="G255" i="11"/>
  <c r="D255" i="11"/>
  <c r="K254" i="11"/>
  <c r="G254" i="11"/>
  <c r="D254" i="11"/>
  <c r="K253" i="11"/>
  <c r="G253" i="11"/>
  <c r="D253" i="11"/>
  <c r="K252" i="11"/>
  <c r="G252" i="11"/>
  <c r="D252" i="11"/>
  <c r="K251" i="11"/>
  <c r="G251" i="11"/>
  <c r="D251" i="11"/>
  <c r="K250" i="11"/>
  <c r="G250" i="11"/>
  <c r="D250" i="11"/>
  <c r="C250" i="11" s="1"/>
  <c r="K249" i="11"/>
  <c r="C249" i="11" s="1"/>
  <c r="G249" i="11"/>
  <c r="D249" i="11"/>
  <c r="K248" i="11"/>
  <c r="G248" i="11"/>
  <c r="D248" i="11"/>
  <c r="C248" i="11" s="1"/>
  <c r="K247" i="11"/>
  <c r="G247" i="11"/>
  <c r="D247" i="11"/>
  <c r="K246" i="11"/>
  <c r="G246" i="11"/>
  <c r="D246" i="11"/>
  <c r="K245" i="11"/>
  <c r="G245" i="11"/>
  <c r="D245" i="11"/>
  <c r="P244" i="11"/>
  <c r="O244" i="11"/>
  <c r="N244" i="11"/>
  <c r="M244" i="11"/>
  <c r="L244" i="11"/>
  <c r="J244" i="11"/>
  <c r="I244" i="11"/>
  <c r="F244" i="11"/>
  <c r="E244" i="11"/>
  <c r="CS105" i="37"/>
  <c r="CS104" i="37"/>
  <c r="CS103" i="37"/>
  <c r="CS102" i="37"/>
  <c r="CS101" i="37"/>
  <c r="CS100" i="37"/>
  <c r="CS99" i="37"/>
  <c r="CS98" i="37"/>
  <c r="CS97" i="37"/>
  <c r="CS96" i="37"/>
  <c r="CS95" i="37"/>
  <c r="CS94" i="37"/>
  <c r="DE93" i="37"/>
  <c r="DD93" i="37"/>
  <c r="DC93" i="37"/>
  <c r="CV93" i="37"/>
  <c r="CU93" i="37"/>
  <c r="CG93" i="37"/>
  <c r="BH93" i="37"/>
  <c r="BG93" i="37"/>
  <c r="AQ93" i="37"/>
  <c r="AP93" i="37"/>
  <c r="AK93" i="37"/>
  <c r="AJ93" i="37"/>
  <c r="AI93" i="37"/>
  <c r="H93" i="37"/>
  <c r="B254" i="9"/>
  <c r="B253" i="9"/>
  <c r="B252" i="9"/>
  <c r="B251" i="9"/>
  <c r="B250" i="9"/>
  <c r="B249" i="9"/>
  <c r="B248" i="9"/>
  <c r="B247" i="9"/>
  <c r="B246" i="9"/>
  <c r="B245" i="9"/>
  <c r="B244" i="9"/>
  <c r="B243" i="9"/>
  <c r="B242" i="9"/>
  <c r="O241" i="9"/>
  <c r="O255" i="9" s="1"/>
  <c r="N241" i="9"/>
  <c r="N255" i="9" s="1"/>
  <c r="M241" i="9"/>
  <c r="M255" i="9" s="1"/>
  <c r="L241" i="9"/>
  <c r="L255" i="9" s="1"/>
  <c r="K241" i="9"/>
  <c r="K255" i="9" s="1"/>
  <c r="J241" i="9"/>
  <c r="J255" i="9" s="1"/>
  <c r="I241" i="9"/>
  <c r="I255" i="9" s="1"/>
  <c r="G241" i="9"/>
  <c r="G255" i="9" s="1"/>
  <c r="F241" i="9"/>
  <c r="F255" i="9" s="1"/>
  <c r="E241" i="9"/>
  <c r="E255" i="9" s="1"/>
  <c r="D241" i="9"/>
  <c r="D255" i="9" s="1"/>
  <c r="C241" i="9"/>
  <c r="C255" i="9" s="1"/>
  <c r="AA260" i="8"/>
  <c r="J260" i="8"/>
  <c r="B259" i="8"/>
  <c r="B258" i="8"/>
  <c r="B257" i="8"/>
  <c r="B256" i="8"/>
  <c r="B255" i="8"/>
  <c r="B254" i="8"/>
  <c r="B253" i="8"/>
  <c r="B252" i="8"/>
  <c r="B251" i="8"/>
  <c r="B250" i="8"/>
  <c r="B249" i="8"/>
  <c r="B248" i="8"/>
  <c r="B247" i="8"/>
  <c r="B246" i="8" s="1"/>
  <c r="AA246" i="8"/>
  <c r="Z246" i="8"/>
  <c r="Z260" i="8" s="1"/>
  <c r="Y246" i="8"/>
  <c r="Y260" i="8" s="1"/>
  <c r="X246" i="8"/>
  <c r="X260" i="8" s="1"/>
  <c r="W246" i="8"/>
  <c r="W260" i="8" s="1"/>
  <c r="V246" i="8"/>
  <c r="V260" i="8" s="1"/>
  <c r="U246" i="8"/>
  <c r="U260" i="8" s="1"/>
  <c r="T246" i="8"/>
  <c r="T260" i="8" s="1"/>
  <c r="S246" i="8"/>
  <c r="S260" i="8" s="1"/>
  <c r="R246" i="8"/>
  <c r="R260" i="8" s="1"/>
  <c r="Q246" i="8"/>
  <c r="Q260" i="8" s="1"/>
  <c r="P246" i="8"/>
  <c r="P260" i="8" s="1"/>
  <c r="O246" i="8"/>
  <c r="O260" i="8" s="1"/>
  <c r="M246" i="8"/>
  <c r="M260" i="8" s="1"/>
  <c r="L246" i="8"/>
  <c r="L260" i="8" s="1"/>
  <c r="K246" i="8"/>
  <c r="K260" i="8" s="1"/>
  <c r="J246" i="8"/>
  <c r="I246" i="8"/>
  <c r="I260" i="8" s="1"/>
  <c r="H246" i="8"/>
  <c r="H260" i="8" s="1"/>
  <c r="G246" i="8"/>
  <c r="G260" i="8" s="1"/>
  <c r="F246" i="8"/>
  <c r="F260" i="8" s="1"/>
  <c r="E246" i="8"/>
  <c r="E260" i="8" s="1"/>
  <c r="D246" i="8"/>
  <c r="D260" i="8" s="1"/>
  <c r="C246" i="8"/>
  <c r="C260" i="8" s="1"/>
  <c r="L288" i="7"/>
  <c r="K288" i="7"/>
  <c r="J288" i="7"/>
  <c r="I288" i="7"/>
  <c r="H288" i="7"/>
  <c r="G288" i="7"/>
  <c r="E288" i="7"/>
  <c r="D288" i="7"/>
  <c r="C288" i="7"/>
  <c r="B287" i="7"/>
  <c r="C305" i="6"/>
  <c r="C304" i="6"/>
  <c r="C303" i="6"/>
  <c r="C302" i="6"/>
  <c r="C301" i="6"/>
  <c r="C300" i="6"/>
  <c r="C299" i="6"/>
  <c r="C298" i="6"/>
  <c r="C297" i="6"/>
  <c r="C296" i="6"/>
  <c r="C295" i="6"/>
  <c r="C294" i="6"/>
  <c r="C293" i="6"/>
  <c r="H292" i="6"/>
  <c r="H306" i="6" s="1"/>
  <c r="G292" i="6"/>
  <c r="G306" i="6" s="1"/>
  <c r="F292" i="6"/>
  <c r="E292" i="6"/>
  <c r="E306" i="6" s="1"/>
  <c r="D292" i="6"/>
  <c r="D306" i="6" s="1"/>
  <c r="I277" i="5"/>
  <c r="H277" i="5"/>
  <c r="I276" i="5"/>
  <c r="H276" i="5"/>
  <c r="I275" i="5"/>
  <c r="H275" i="5"/>
  <c r="I274" i="5"/>
  <c r="H274" i="5"/>
  <c r="I273" i="5"/>
  <c r="H273" i="5"/>
  <c r="I272" i="5"/>
  <c r="H272" i="5"/>
  <c r="I271" i="5"/>
  <c r="H271" i="5"/>
  <c r="I270" i="5"/>
  <c r="H270" i="5"/>
  <c r="I269" i="5"/>
  <c r="H269" i="5"/>
  <c r="I268" i="5"/>
  <c r="H268" i="5"/>
  <c r="I267" i="5"/>
  <c r="H267" i="5"/>
  <c r="I266" i="5"/>
  <c r="H266" i="5"/>
  <c r="G265" i="5"/>
  <c r="I265" i="5" s="1"/>
  <c r="F265" i="5"/>
  <c r="E265" i="5"/>
  <c r="H265" i="5" s="1"/>
  <c r="D265" i="5"/>
  <c r="C265" i="5"/>
  <c r="B265" i="5"/>
  <c r="AY173" i="43"/>
  <c r="AX173" i="43"/>
  <c r="B173" i="43" s="1"/>
  <c r="AA173" i="43"/>
  <c r="Z173" i="43"/>
  <c r="G173" i="43"/>
  <c r="F173" i="43"/>
  <c r="AY172" i="43"/>
  <c r="AX172" i="43"/>
  <c r="AA172" i="43"/>
  <c r="Z172" i="43"/>
  <c r="G172" i="43"/>
  <c r="F172" i="43"/>
  <c r="AY171" i="43"/>
  <c r="AX171" i="43"/>
  <c r="AA171" i="43"/>
  <c r="Z171" i="43"/>
  <c r="G171" i="43"/>
  <c r="F171" i="43"/>
  <c r="AY170" i="43"/>
  <c r="AX170" i="43"/>
  <c r="AA170" i="43"/>
  <c r="Z170" i="43"/>
  <c r="G170" i="43"/>
  <c r="F170" i="43"/>
  <c r="AY169" i="43"/>
  <c r="AX169" i="43"/>
  <c r="B169" i="43" s="1"/>
  <c r="AA169" i="43"/>
  <c r="Z169" i="43"/>
  <c r="G169" i="43"/>
  <c r="F169" i="43"/>
  <c r="AY168" i="43"/>
  <c r="AX168" i="43"/>
  <c r="AA168" i="43"/>
  <c r="Z168" i="43"/>
  <c r="G168" i="43"/>
  <c r="F168" i="43"/>
  <c r="AY167" i="43"/>
  <c r="AX167" i="43"/>
  <c r="AA167" i="43"/>
  <c r="Z167" i="43"/>
  <c r="G167" i="43"/>
  <c r="F167" i="43"/>
  <c r="B167" i="43" s="1"/>
  <c r="AY166" i="43"/>
  <c r="AX166" i="43"/>
  <c r="AA166" i="43"/>
  <c r="Z166" i="43"/>
  <c r="G166" i="43"/>
  <c r="F166" i="43"/>
  <c r="B166" i="43"/>
  <c r="AY165" i="43"/>
  <c r="AX165" i="43"/>
  <c r="AA165" i="43"/>
  <c r="Z165" i="43"/>
  <c r="G165" i="43"/>
  <c r="F165" i="43"/>
  <c r="AY164" i="43"/>
  <c r="AX164" i="43"/>
  <c r="AA164" i="43"/>
  <c r="Z164" i="43"/>
  <c r="G164" i="43"/>
  <c r="F164" i="43"/>
  <c r="AY163" i="43"/>
  <c r="AY161" i="43" s="1"/>
  <c r="AX163" i="43"/>
  <c r="AA163" i="43"/>
  <c r="C163" i="43" s="1"/>
  <c r="Z163" i="43"/>
  <c r="B163" i="43" s="1"/>
  <c r="G163" i="43"/>
  <c r="F163" i="43"/>
  <c r="AY162" i="43"/>
  <c r="AX162" i="43"/>
  <c r="AA162" i="43"/>
  <c r="Z162" i="43"/>
  <c r="G162" i="43"/>
  <c r="F162" i="43"/>
  <c r="B162" i="43"/>
  <c r="BQ161" i="43"/>
  <c r="BP161" i="43"/>
  <c r="BO161" i="43"/>
  <c r="BN161" i="43"/>
  <c r="BM161" i="43"/>
  <c r="BL161" i="43"/>
  <c r="BK161" i="43"/>
  <c r="BJ161" i="43"/>
  <c r="BI161" i="43"/>
  <c r="BH161" i="43"/>
  <c r="BG161" i="43"/>
  <c r="BF161" i="43"/>
  <c r="BE161" i="43"/>
  <c r="BD161" i="43"/>
  <c r="BC161" i="43"/>
  <c r="BB161" i="43"/>
  <c r="BA161" i="43"/>
  <c r="AZ161" i="43"/>
  <c r="AW161" i="43"/>
  <c r="AV161" i="43"/>
  <c r="AU161" i="43"/>
  <c r="AT161" i="43"/>
  <c r="AS161" i="43"/>
  <c r="AR161" i="43"/>
  <c r="AQ161" i="43"/>
  <c r="AP161" i="43"/>
  <c r="AO161" i="43"/>
  <c r="AN161" i="43"/>
  <c r="AM161" i="43"/>
  <c r="AL161" i="43"/>
  <c r="AK161" i="43"/>
  <c r="AJ161" i="43"/>
  <c r="AG161" i="43"/>
  <c r="AF161" i="43"/>
  <c r="AE161" i="43"/>
  <c r="AD161" i="43"/>
  <c r="AC161" i="43"/>
  <c r="AB161" i="43"/>
  <c r="Z161" i="43"/>
  <c r="Y161" i="43"/>
  <c r="X161" i="43"/>
  <c r="W161" i="43"/>
  <c r="V161" i="43"/>
  <c r="U161" i="43"/>
  <c r="T161" i="43"/>
  <c r="S161" i="43"/>
  <c r="R161" i="43"/>
  <c r="Q161" i="43"/>
  <c r="P161" i="43"/>
  <c r="O161" i="43"/>
  <c r="N161" i="43"/>
  <c r="M161" i="43"/>
  <c r="L161" i="43"/>
  <c r="K161" i="43"/>
  <c r="J161" i="43"/>
  <c r="I161" i="43"/>
  <c r="H161" i="43"/>
  <c r="E161" i="43"/>
  <c r="D161" i="43"/>
  <c r="C275" i="3"/>
  <c r="B275" i="3"/>
  <c r="C274" i="3"/>
  <c r="B274" i="3"/>
  <c r="C273" i="3"/>
  <c r="B273" i="3"/>
  <c r="C272" i="3"/>
  <c r="B272" i="3"/>
  <c r="C271" i="3"/>
  <c r="B271" i="3"/>
  <c r="C270" i="3"/>
  <c r="B270" i="3"/>
  <c r="C269" i="3"/>
  <c r="B269" i="3"/>
  <c r="C268" i="3"/>
  <c r="B268" i="3"/>
  <c r="C267" i="3"/>
  <c r="B267" i="3"/>
  <c r="C266" i="3"/>
  <c r="B266" i="3"/>
  <c r="C265" i="3"/>
  <c r="B265" i="3"/>
  <c r="C264" i="3"/>
  <c r="B264" i="3"/>
  <c r="N263" i="3"/>
  <c r="M263" i="3"/>
  <c r="L263" i="3"/>
  <c r="K263" i="3"/>
  <c r="J263" i="3"/>
  <c r="I263" i="3"/>
  <c r="H263" i="3"/>
  <c r="G263" i="3"/>
  <c r="E263" i="3"/>
  <c r="D263" i="3"/>
  <c r="L258" i="19"/>
  <c r="J258" i="19"/>
  <c r="L257" i="19"/>
  <c r="J257" i="19"/>
  <c r="L256" i="19"/>
  <c r="J256" i="19"/>
  <c r="L255" i="19"/>
  <c r="J255" i="19"/>
  <c r="L254" i="19"/>
  <c r="J254" i="19"/>
  <c r="L253" i="19"/>
  <c r="J253" i="19"/>
  <c r="L252" i="19"/>
  <c r="J252" i="19"/>
  <c r="L251" i="19"/>
  <c r="L250" i="19"/>
  <c r="L249" i="19"/>
  <c r="J249" i="19"/>
  <c r="L248" i="19"/>
  <c r="J248" i="19"/>
  <c r="L247" i="19"/>
  <c r="J247" i="19"/>
  <c r="S246" i="19"/>
  <c r="R246" i="19"/>
  <c r="Q246" i="19"/>
  <c r="P246" i="19"/>
  <c r="O246" i="19"/>
  <c r="N246" i="19"/>
  <c r="M246" i="19"/>
  <c r="I246" i="19"/>
  <c r="H246" i="19"/>
  <c r="G246" i="19"/>
  <c r="F246" i="19"/>
  <c r="E246" i="19"/>
  <c r="D246" i="19"/>
  <c r="C246" i="19"/>
  <c r="B246" i="19"/>
  <c r="AA36" i="18"/>
  <c r="V36" i="18"/>
  <c r="Q36" i="18"/>
  <c r="K36" i="18"/>
  <c r="E36" i="18"/>
  <c r="D36" i="18"/>
  <c r="C36" i="18"/>
  <c r="B36" i="18"/>
  <c r="CK112" i="1"/>
  <c r="CK111" i="1"/>
  <c r="CK110" i="1"/>
  <c r="B241" i="9" l="1"/>
  <c r="B260" i="8"/>
  <c r="C306" i="6"/>
  <c r="C292" i="6"/>
  <c r="F306" i="6"/>
  <c r="F36" i="18"/>
  <c r="O92" i="27"/>
  <c r="N92" i="27" s="1"/>
  <c r="X92" i="27" s="1"/>
  <c r="C92" i="27"/>
  <c r="C254" i="13"/>
  <c r="D254" i="13"/>
  <c r="C256" i="11"/>
  <c r="C255" i="11"/>
  <c r="C254" i="11"/>
  <c r="C253" i="11"/>
  <c r="C252" i="11"/>
  <c r="C251" i="11"/>
  <c r="G244" i="11"/>
  <c r="C247" i="11"/>
  <c r="C246" i="11"/>
  <c r="K244" i="11"/>
  <c r="D244" i="11"/>
  <c r="B288" i="7"/>
  <c r="L246" i="19"/>
  <c r="J246" i="19"/>
  <c r="C263" i="3"/>
  <c r="AX161" i="43"/>
  <c r="B164" i="43"/>
  <c r="AA161" i="43"/>
  <c r="B165" i="43"/>
  <c r="B172" i="43"/>
  <c r="C172" i="43"/>
  <c r="G161" i="43"/>
  <c r="C167" i="43"/>
  <c r="C171" i="43"/>
  <c r="B171" i="43"/>
  <c r="C165" i="43"/>
  <c r="C170" i="43"/>
  <c r="B170" i="43"/>
  <c r="C164" i="43"/>
  <c r="C169" i="43"/>
  <c r="C173" i="43"/>
  <c r="F161" i="43"/>
  <c r="C168" i="43"/>
  <c r="B168" i="43"/>
  <c r="C166" i="43"/>
  <c r="CS93" i="37"/>
  <c r="B263" i="3"/>
  <c r="B255" i="9"/>
  <c r="C162" i="43"/>
  <c r="D37" i="25"/>
  <c r="G187" i="24"/>
  <c r="F187" i="24"/>
  <c r="G186" i="24"/>
  <c r="F186" i="24"/>
  <c r="G185" i="24"/>
  <c r="F185" i="24"/>
  <c r="G184" i="24"/>
  <c r="F184" i="24"/>
  <c r="G183" i="24"/>
  <c r="F183" i="24"/>
  <c r="G182" i="24"/>
  <c r="G179" i="24" s="1"/>
  <c r="F182" i="24"/>
  <c r="G181" i="24"/>
  <c r="F181" i="24"/>
  <c r="G180" i="24"/>
  <c r="F180" i="24"/>
  <c r="C179" i="24"/>
  <c r="C244" i="11" l="1"/>
  <c r="F179" i="24"/>
  <c r="B161" i="43"/>
  <c r="C161" i="43"/>
  <c r="D35" i="45"/>
  <c r="C35" i="45"/>
  <c r="H273" i="7" l="1"/>
  <c r="E28" i="28" l="1"/>
  <c r="E64" i="45" l="1"/>
  <c r="B64" i="45"/>
  <c r="E63" i="45"/>
  <c r="B63" i="45"/>
  <c r="E62" i="45"/>
  <c r="B62" i="45"/>
  <c r="E61" i="45"/>
  <c r="B61" i="45"/>
  <c r="E60" i="45"/>
  <c r="B60" i="45"/>
  <c r="E59" i="45"/>
  <c r="B59" i="45"/>
  <c r="E58" i="45"/>
  <c r="B58" i="45"/>
  <c r="E57" i="45"/>
  <c r="B57" i="45"/>
  <c r="E56" i="45"/>
  <c r="B56" i="45"/>
  <c r="E55" i="45"/>
  <c r="B55" i="45"/>
  <c r="E54" i="45"/>
  <c r="B54" i="45"/>
  <c r="E53" i="45"/>
  <c r="B53" i="45"/>
  <c r="K52" i="45"/>
  <c r="J52" i="45"/>
  <c r="I52" i="45"/>
  <c r="H52" i="45"/>
  <c r="G52" i="45"/>
  <c r="F52" i="45"/>
  <c r="D52" i="45"/>
  <c r="C52" i="45"/>
  <c r="E52" i="45" l="1"/>
  <c r="B52" i="45"/>
  <c r="E47" i="45"/>
  <c r="B47" i="45"/>
  <c r="E46" i="45"/>
  <c r="B46" i="45"/>
  <c r="E45" i="45"/>
  <c r="B45" i="45"/>
  <c r="E44" i="45"/>
  <c r="B44" i="45"/>
  <c r="E43" i="45"/>
  <c r="B43" i="45"/>
  <c r="E42" i="45"/>
  <c r="B42" i="45"/>
  <c r="E41" i="45"/>
  <c r="B41" i="45"/>
  <c r="E40" i="45"/>
  <c r="B40" i="45"/>
  <c r="E39" i="45"/>
  <c r="B39" i="45"/>
  <c r="E38" i="45"/>
  <c r="B38" i="45"/>
  <c r="E37" i="45"/>
  <c r="B37" i="45"/>
  <c r="E36" i="45"/>
  <c r="B36" i="45"/>
  <c r="K35" i="45"/>
  <c r="J35" i="45"/>
  <c r="I35" i="45"/>
  <c r="H35" i="45"/>
  <c r="G35" i="45"/>
  <c r="F35" i="45"/>
  <c r="E34" i="45"/>
  <c r="B34" i="45"/>
  <c r="E33" i="45"/>
  <c r="B33" i="45"/>
  <c r="E32" i="45"/>
  <c r="B32" i="45"/>
  <c r="E31" i="45"/>
  <c r="B31" i="45"/>
  <c r="E30" i="45"/>
  <c r="B30" i="45"/>
  <c r="E29" i="45"/>
  <c r="B29" i="45"/>
  <c r="E28" i="45"/>
  <c r="B28" i="45"/>
  <c r="E27" i="45"/>
  <c r="B27" i="45"/>
  <c r="E26" i="45"/>
  <c r="B26" i="45"/>
  <c r="E25" i="45"/>
  <c r="B25" i="45"/>
  <c r="E24" i="45"/>
  <c r="B24" i="45"/>
  <c r="E23" i="45"/>
  <c r="B23" i="45"/>
  <c r="K22" i="45"/>
  <c r="J22" i="45"/>
  <c r="I22" i="45"/>
  <c r="H22" i="45"/>
  <c r="G22" i="45"/>
  <c r="F22" i="45"/>
  <c r="D22" i="45"/>
  <c r="C22" i="45"/>
  <c r="E21" i="45"/>
  <c r="B21" i="45"/>
  <c r="E20" i="45"/>
  <c r="B20" i="45"/>
  <c r="E19" i="45"/>
  <c r="B19" i="45"/>
  <c r="E18" i="45"/>
  <c r="B18" i="45"/>
  <c r="E17" i="45"/>
  <c r="B17" i="45"/>
  <c r="E16" i="45"/>
  <c r="B16" i="45"/>
  <c r="E15" i="45"/>
  <c r="B15" i="45"/>
  <c r="E14" i="45"/>
  <c r="B14" i="45"/>
  <c r="E13" i="45"/>
  <c r="B13" i="45"/>
  <c r="E12" i="45"/>
  <c r="B12" i="45"/>
  <c r="E11" i="45"/>
  <c r="B11" i="45"/>
  <c r="E10" i="45"/>
  <c r="B10" i="45"/>
  <c r="K9" i="45"/>
  <c r="J9" i="45"/>
  <c r="I9" i="45"/>
  <c r="H9" i="45"/>
  <c r="G9" i="45"/>
  <c r="F9" i="45"/>
  <c r="D9" i="45"/>
  <c r="C9" i="45"/>
  <c r="E22" i="45" l="1"/>
  <c r="B9" i="45"/>
  <c r="E9" i="45"/>
  <c r="B22" i="45"/>
  <c r="E35" i="45"/>
  <c r="B35" i="45"/>
  <c r="CN21" i="17"/>
  <c r="CO21" i="17"/>
  <c r="CN22" i="17"/>
  <c r="CO22" i="17"/>
  <c r="CN23" i="17"/>
  <c r="CO23" i="17"/>
  <c r="CN24" i="17"/>
  <c r="CO24" i="17"/>
  <c r="CN25" i="17"/>
  <c r="CO25" i="17"/>
  <c r="CN26" i="17"/>
  <c r="CO26" i="17"/>
  <c r="CN27" i="17"/>
  <c r="CO27" i="17"/>
  <c r="CN28" i="17"/>
  <c r="CO28" i="17"/>
  <c r="CN29" i="17"/>
  <c r="CO29" i="17"/>
  <c r="CO20" i="17"/>
  <c r="CN20" i="17"/>
  <c r="BZ16" i="28"/>
  <c r="CA16" i="28"/>
  <c r="BZ17" i="28"/>
  <c r="CA17" i="28"/>
  <c r="BZ28" i="28"/>
  <c r="CA28" i="28"/>
  <c r="CA15" i="28"/>
  <c r="BZ15" i="28"/>
  <c r="CN31" i="17" l="1"/>
  <c r="CO31" i="17"/>
  <c r="CS82" i="37"/>
  <c r="CS83" i="37"/>
  <c r="CS84" i="37"/>
  <c r="CS85" i="37"/>
  <c r="CS86" i="37"/>
  <c r="CS87" i="37"/>
  <c r="CS88" i="37"/>
  <c r="CS89" i="37"/>
  <c r="CS90" i="37"/>
  <c r="CS91" i="37"/>
  <c r="CS92" i="37"/>
  <c r="CS81" i="37"/>
  <c r="CS80" i="37" s="1"/>
  <c r="CU80" i="37"/>
  <c r="B29" i="17" l="1"/>
  <c r="BA29" i="17"/>
  <c r="AY20" i="17"/>
  <c r="AQ27" i="17"/>
  <c r="AC24" i="17"/>
  <c r="AC21" i="17"/>
  <c r="CD17" i="28"/>
  <c r="CD16" i="28"/>
  <c r="BQ17" i="28"/>
  <c r="BO17" i="28"/>
  <c r="BK17" i="28"/>
  <c r="BM17" i="28" s="1"/>
  <c r="BI17" i="28"/>
  <c r="BG17" i="28"/>
  <c r="BC16" i="28"/>
  <c r="BC17" i="28"/>
  <c r="E17" i="28"/>
  <c r="CJ17" i="28"/>
  <c r="BE17" i="28"/>
  <c r="AX17" i="28"/>
  <c r="AR17" i="28"/>
  <c r="AI17" i="28"/>
  <c r="AA17" i="28"/>
  <c r="T17" i="28"/>
  <c r="O17" i="28"/>
  <c r="G17" i="28" s="1"/>
  <c r="H17" i="28"/>
  <c r="L17" i="28" l="1"/>
  <c r="P87" i="27"/>
  <c r="G150" i="43" l="1"/>
  <c r="G152" i="43"/>
  <c r="G153" i="43"/>
  <c r="G154" i="43"/>
  <c r="G155" i="43"/>
  <c r="G156" i="43"/>
  <c r="G157" i="43"/>
  <c r="G158" i="43"/>
  <c r="G159" i="43"/>
  <c r="G160" i="43"/>
  <c r="B233" i="19" l="1"/>
  <c r="CQ92" i="37" l="1"/>
  <c r="CQ81" i="37"/>
  <c r="CQ82" i="37"/>
  <c r="CQ83" i="37"/>
  <c r="CQ84" i="37"/>
  <c r="CQ85" i="37"/>
  <c r="CQ86" i="37"/>
  <c r="CQ87" i="37"/>
  <c r="CQ88" i="37"/>
  <c r="CQ89" i="37"/>
  <c r="CQ90" i="37"/>
  <c r="CQ91" i="37"/>
  <c r="AA35" i="18" l="1"/>
  <c r="V35" i="18"/>
  <c r="Q35" i="18"/>
  <c r="K35" i="18"/>
  <c r="E35" i="18"/>
  <c r="D35" i="18"/>
  <c r="C35" i="18"/>
  <c r="B35" i="18"/>
  <c r="F35" i="18" l="1"/>
  <c r="CK108" i="1"/>
  <c r="CK107" i="1"/>
  <c r="CK106" i="1"/>
  <c r="T91" i="27"/>
  <c r="S91" i="27"/>
  <c r="Q91" i="27"/>
  <c r="Q87" i="27" s="1"/>
  <c r="O91" i="27"/>
  <c r="I91" i="27"/>
  <c r="D91" i="27"/>
  <c r="T90" i="27"/>
  <c r="S90" i="27"/>
  <c r="S89" i="27" s="1"/>
  <c r="S88" i="27" s="1"/>
  <c r="S87" i="27" s="1"/>
  <c r="O90" i="27"/>
  <c r="N90" i="27" s="1"/>
  <c r="X90" i="27" s="1"/>
  <c r="I90" i="27"/>
  <c r="D90" i="27"/>
  <c r="C90" i="27"/>
  <c r="T89" i="27"/>
  <c r="O89" i="27"/>
  <c r="N89" i="27" s="1"/>
  <c r="X89" i="27" s="1"/>
  <c r="D89" i="27"/>
  <c r="C89" i="27"/>
  <c r="T88" i="27"/>
  <c r="O88" i="27"/>
  <c r="N88" i="27"/>
  <c r="X88" i="27" s="1"/>
  <c r="D88" i="27"/>
  <c r="C88" i="27" s="1"/>
  <c r="W87" i="27"/>
  <c r="V87" i="27"/>
  <c r="U87" i="27"/>
  <c r="T87" i="27" s="1"/>
  <c r="R87" i="27"/>
  <c r="L87" i="27"/>
  <c r="K87" i="27"/>
  <c r="J87" i="27"/>
  <c r="H87" i="27"/>
  <c r="G87" i="27"/>
  <c r="F87" i="27"/>
  <c r="E87" i="27"/>
  <c r="J35" i="26"/>
  <c r="C35" i="26"/>
  <c r="D36" i="25"/>
  <c r="G178" i="24"/>
  <c r="F178" i="24"/>
  <c r="G177" i="24"/>
  <c r="F177" i="24"/>
  <c r="G176" i="24"/>
  <c r="F176" i="24"/>
  <c r="G175" i="24"/>
  <c r="F175" i="24"/>
  <c r="G174" i="24"/>
  <c r="F174" i="24"/>
  <c r="G173" i="24"/>
  <c r="F173" i="24"/>
  <c r="G172" i="24"/>
  <c r="F172" i="24"/>
  <c r="G171" i="24"/>
  <c r="F171" i="24"/>
  <c r="E170" i="24"/>
  <c r="D170" i="24"/>
  <c r="C170" i="24"/>
  <c r="F99" i="34"/>
  <c r="F98" i="34"/>
  <c r="F97" i="34"/>
  <c r="H96" i="34"/>
  <c r="G96" i="34"/>
  <c r="E96" i="34"/>
  <c r="D96" i="34"/>
  <c r="C96" i="34"/>
  <c r="W61" i="40"/>
  <c r="V61" i="40"/>
  <c r="U61" i="40"/>
  <c r="T61" i="40"/>
  <c r="S61" i="40"/>
  <c r="R61" i="40"/>
  <c r="Q61" i="40"/>
  <c r="P61" i="40"/>
  <c r="O61" i="40"/>
  <c r="N61" i="40"/>
  <c r="M61" i="40"/>
  <c r="L61" i="40"/>
  <c r="K61" i="40"/>
  <c r="J61" i="40"/>
  <c r="I61" i="40"/>
  <c r="H61" i="40"/>
  <c r="G61" i="40"/>
  <c r="F61" i="40"/>
  <c r="E61" i="40"/>
  <c r="D61" i="40"/>
  <c r="D253" i="13"/>
  <c r="C253" i="13"/>
  <c r="D252" i="13"/>
  <c r="C252" i="13"/>
  <c r="D251" i="13"/>
  <c r="C251" i="13"/>
  <c r="D250" i="13"/>
  <c r="C250" i="13"/>
  <c r="D249" i="13"/>
  <c r="C249" i="13"/>
  <c r="D248" i="13"/>
  <c r="C248" i="13"/>
  <c r="D247" i="13"/>
  <c r="C247" i="13"/>
  <c r="D246" i="13"/>
  <c r="C246" i="13"/>
  <c r="D245" i="13"/>
  <c r="C245" i="13"/>
  <c r="D244" i="13"/>
  <c r="C244" i="13"/>
  <c r="D243" i="13"/>
  <c r="C243" i="13"/>
  <c r="D242" i="13"/>
  <c r="C242" i="13"/>
  <c r="M241" i="13"/>
  <c r="L241" i="13"/>
  <c r="K241" i="13"/>
  <c r="J241" i="13"/>
  <c r="I241" i="13"/>
  <c r="H241" i="13"/>
  <c r="F241" i="13"/>
  <c r="E241" i="13"/>
  <c r="M42" i="36"/>
  <c r="L42" i="36"/>
  <c r="J42" i="36"/>
  <c r="I42" i="36"/>
  <c r="H42" i="36"/>
  <c r="G42" i="36"/>
  <c r="C33" i="12"/>
  <c r="K243" i="11"/>
  <c r="G243" i="11"/>
  <c r="C243" i="11" s="1"/>
  <c r="D243" i="11"/>
  <c r="K242" i="11"/>
  <c r="G242" i="11"/>
  <c r="D242" i="11"/>
  <c r="C242" i="11"/>
  <c r="K241" i="11"/>
  <c r="C241" i="11" s="1"/>
  <c r="G241" i="11"/>
  <c r="D241" i="11"/>
  <c r="K240" i="11"/>
  <c r="G240" i="11"/>
  <c r="D240" i="11"/>
  <c r="C240" i="11" s="1"/>
  <c r="K239" i="11"/>
  <c r="G239" i="11"/>
  <c r="D239" i="11"/>
  <c r="C239" i="11" s="1"/>
  <c r="K238" i="11"/>
  <c r="G238" i="11"/>
  <c r="D238" i="11"/>
  <c r="K237" i="11"/>
  <c r="G237" i="11"/>
  <c r="D237" i="11"/>
  <c r="K236" i="11"/>
  <c r="G236" i="11"/>
  <c r="D236" i="11"/>
  <c r="K235" i="11"/>
  <c r="G235" i="11"/>
  <c r="D235" i="11"/>
  <c r="K234" i="11"/>
  <c r="G234" i="11"/>
  <c r="D234" i="11"/>
  <c r="K233" i="11"/>
  <c r="G233" i="11"/>
  <c r="D233" i="11"/>
  <c r="K232" i="11"/>
  <c r="G232" i="11"/>
  <c r="D232" i="11"/>
  <c r="P231" i="11"/>
  <c r="O231" i="11"/>
  <c r="N231" i="11"/>
  <c r="M231" i="11"/>
  <c r="L231" i="11"/>
  <c r="J231" i="11"/>
  <c r="I231" i="11"/>
  <c r="F231" i="11"/>
  <c r="E231" i="11"/>
  <c r="I240" i="9"/>
  <c r="B239" i="9"/>
  <c r="B238" i="9"/>
  <c r="B237" i="9"/>
  <c r="B236" i="9"/>
  <c r="B235" i="9"/>
  <c r="B234" i="9"/>
  <c r="B233" i="9"/>
  <c r="B232" i="9"/>
  <c r="B231" i="9"/>
  <c r="B230" i="9"/>
  <c r="B229" i="9"/>
  <c r="B228" i="9"/>
  <c r="B227" i="9"/>
  <c r="O226" i="9"/>
  <c r="O240" i="9" s="1"/>
  <c r="N226" i="9"/>
  <c r="N240" i="9" s="1"/>
  <c r="M226" i="9"/>
  <c r="M240" i="9" s="1"/>
  <c r="L226" i="9"/>
  <c r="L240" i="9" s="1"/>
  <c r="K226" i="9"/>
  <c r="K240" i="9" s="1"/>
  <c r="J226" i="9"/>
  <c r="J240" i="9" s="1"/>
  <c r="I226" i="9"/>
  <c r="G226" i="9"/>
  <c r="G240" i="9" s="1"/>
  <c r="F226" i="9"/>
  <c r="F240" i="9" s="1"/>
  <c r="E226" i="9"/>
  <c r="E240" i="9" s="1"/>
  <c r="D226" i="9"/>
  <c r="D240" i="9" s="1"/>
  <c r="C226" i="9"/>
  <c r="C240" i="9" s="1"/>
  <c r="K245" i="8"/>
  <c r="C245" i="8"/>
  <c r="B244" i="8"/>
  <c r="B243" i="8"/>
  <c r="B242" i="8"/>
  <c r="B241" i="8"/>
  <c r="B240" i="8"/>
  <c r="B239" i="8"/>
  <c r="B238" i="8"/>
  <c r="B237" i="8"/>
  <c r="B236" i="8"/>
  <c r="B235" i="8"/>
  <c r="B234" i="8"/>
  <c r="B233" i="8"/>
  <c r="B232" i="8"/>
  <c r="AA231" i="8"/>
  <c r="AA245" i="8" s="1"/>
  <c r="Z231" i="8"/>
  <c r="Z245" i="8" s="1"/>
  <c r="Y231" i="8"/>
  <c r="Y245" i="8" s="1"/>
  <c r="X231" i="8"/>
  <c r="X245" i="8" s="1"/>
  <c r="W231" i="8"/>
  <c r="W245" i="8" s="1"/>
  <c r="V231" i="8"/>
  <c r="V245" i="8" s="1"/>
  <c r="U231" i="8"/>
  <c r="U245" i="8" s="1"/>
  <c r="T231" i="8"/>
  <c r="T245" i="8" s="1"/>
  <c r="S231" i="8"/>
  <c r="S245" i="8" s="1"/>
  <c r="R231" i="8"/>
  <c r="R245" i="8" s="1"/>
  <c r="Q231" i="8"/>
  <c r="Q245" i="8" s="1"/>
  <c r="P231" i="8"/>
  <c r="P245" i="8" s="1"/>
  <c r="O231" i="8"/>
  <c r="O245" i="8" s="1"/>
  <c r="M231" i="8"/>
  <c r="M245" i="8" s="1"/>
  <c r="L231" i="8"/>
  <c r="L245" i="8" s="1"/>
  <c r="K231" i="8"/>
  <c r="J231" i="8"/>
  <c r="J245" i="8" s="1"/>
  <c r="I231" i="8"/>
  <c r="I245" i="8" s="1"/>
  <c r="H231" i="8"/>
  <c r="H245" i="8" s="1"/>
  <c r="G231" i="8"/>
  <c r="G245" i="8" s="1"/>
  <c r="F231" i="8"/>
  <c r="F245" i="8" s="1"/>
  <c r="E231" i="8"/>
  <c r="E245" i="8" s="1"/>
  <c r="D231" i="8"/>
  <c r="D245" i="8" s="1"/>
  <c r="C231" i="8"/>
  <c r="L273" i="7"/>
  <c r="K273" i="7"/>
  <c r="J273" i="7"/>
  <c r="I273" i="7"/>
  <c r="G273" i="7"/>
  <c r="E273" i="7"/>
  <c r="D273" i="7"/>
  <c r="C273" i="7"/>
  <c r="B272" i="7"/>
  <c r="D87" i="27" l="1"/>
  <c r="C91" i="27"/>
  <c r="F96" i="34"/>
  <c r="C238" i="11"/>
  <c r="B226" i="9"/>
  <c r="B231" i="8"/>
  <c r="I87" i="27"/>
  <c r="C87" i="27" s="1"/>
  <c r="N91" i="27"/>
  <c r="X91" i="27" s="1"/>
  <c r="O87" i="27"/>
  <c r="N87" i="27" s="1"/>
  <c r="X87" i="27" s="1"/>
  <c r="C241" i="13"/>
  <c r="D241" i="13"/>
  <c r="C237" i="11"/>
  <c r="C236" i="11"/>
  <c r="K231" i="11"/>
  <c r="C235" i="11"/>
  <c r="C234" i="11"/>
  <c r="C233" i="11"/>
  <c r="G231" i="11"/>
  <c r="D231" i="11"/>
  <c r="C232" i="11"/>
  <c r="F170" i="24"/>
  <c r="G170" i="24"/>
  <c r="B240" i="9"/>
  <c r="B245" i="8"/>
  <c r="B273" i="7"/>
  <c r="C290" i="6"/>
  <c r="C289" i="6"/>
  <c r="C288" i="6"/>
  <c r="C287" i="6"/>
  <c r="C286" i="6"/>
  <c r="C285" i="6"/>
  <c r="C284" i="6"/>
  <c r="C283" i="6"/>
  <c r="C282" i="6"/>
  <c r="C281" i="6"/>
  <c r="C280" i="6"/>
  <c r="C279" i="6"/>
  <c r="C278" i="6"/>
  <c r="H277" i="6"/>
  <c r="H291" i="6" s="1"/>
  <c r="G277" i="6"/>
  <c r="G291" i="6" s="1"/>
  <c r="F277" i="6"/>
  <c r="F291" i="6" s="1"/>
  <c r="E277" i="6"/>
  <c r="E291" i="6" s="1"/>
  <c r="D277" i="6"/>
  <c r="D291" i="6" s="1"/>
  <c r="I264" i="5"/>
  <c r="H264" i="5"/>
  <c r="I263" i="5"/>
  <c r="H263" i="5"/>
  <c r="I262" i="5"/>
  <c r="H262" i="5"/>
  <c r="I261" i="5"/>
  <c r="H261" i="5"/>
  <c r="I260" i="5"/>
  <c r="H260" i="5"/>
  <c r="I259" i="5"/>
  <c r="H259" i="5"/>
  <c r="I258" i="5"/>
  <c r="H258" i="5"/>
  <c r="I257" i="5"/>
  <c r="H257" i="5"/>
  <c r="I256" i="5"/>
  <c r="H256" i="5"/>
  <c r="I255" i="5"/>
  <c r="H255" i="5"/>
  <c r="I254" i="5"/>
  <c r="H254" i="5"/>
  <c r="I253" i="5"/>
  <c r="H253" i="5"/>
  <c r="G252" i="5"/>
  <c r="F252" i="5"/>
  <c r="E252" i="5"/>
  <c r="D252" i="5"/>
  <c r="I252" i="5" s="1"/>
  <c r="C252" i="5"/>
  <c r="B252" i="5"/>
  <c r="AY160" i="43"/>
  <c r="AX160" i="43"/>
  <c r="AA160" i="43"/>
  <c r="Z160" i="43"/>
  <c r="F160" i="43"/>
  <c r="AY159" i="43"/>
  <c r="AX159" i="43"/>
  <c r="AA159" i="43"/>
  <c r="Z159" i="43"/>
  <c r="F159" i="43"/>
  <c r="AY158" i="43"/>
  <c r="AX158" i="43"/>
  <c r="AA158" i="43"/>
  <c r="C158" i="43" s="1"/>
  <c r="Z158" i="43"/>
  <c r="F158" i="43"/>
  <c r="AY157" i="43"/>
  <c r="AX157" i="43"/>
  <c r="AA157" i="43"/>
  <c r="Z157" i="43"/>
  <c r="C157" i="43"/>
  <c r="F157" i="43"/>
  <c r="AY156" i="43"/>
  <c r="AX156" i="43"/>
  <c r="AA156" i="43"/>
  <c r="Z156" i="43"/>
  <c r="F156" i="43"/>
  <c r="AY155" i="43"/>
  <c r="AX155" i="43"/>
  <c r="AA155" i="43"/>
  <c r="Z155" i="43"/>
  <c r="F155" i="43"/>
  <c r="AY154" i="43"/>
  <c r="AX154" i="43"/>
  <c r="AA154" i="43"/>
  <c r="Z154" i="43"/>
  <c r="C154" i="43"/>
  <c r="F154" i="43"/>
  <c r="AY153" i="43"/>
  <c r="C153" i="43" s="1"/>
  <c r="AX153" i="43"/>
  <c r="AA153" i="43"/>
  <c r="Z153" i="43"/>
  <c r="F153" i="43"/>
  <c r="AY152" i="43"/>
  <c r="AX152" i="43"/>
  <c r="AA152" i="43"/>
  <c r="Z152" i="43"/>
  <c r="F152" i="43"/>
  <c r="AY151" i="43"/>
  <c r="AX151" i="43"/>
  <c r="AA151" i="43"/>
  <c r="Z151" i="43"/>
  <c r="G151" i="43"/>
  <c r="F151" i="43"/>
  <c r="AY150" i="43"/>
  <c r="C150" i="43" s="1"/>
  <c r="AX150" i="43"/>
  <c r="AA150" i="43"/>
  <c r="Z150" i="43"/>
  <c r="F150" i="43"/>
  <c r="AY149" i="43"/>
  <c r="AX149" i="43"/>
  <c r="AA149" i="43"/>
  <c r="Z149" i="43"/>
  <c r="G149" i="43"/>
  <c r="F149" i="43"/>
  <c r="BQ148" i="43"/>
  <c r="BP148" i="43"/>
  <c r="BO148" i="43"/>
  <c r="BN148" i="43"/>
  <c r="BM148" i="43"/>
  <c r="BL148" i="43"/>
  <c r="BK148" i="43"/>
  <c r="BJ148" i="43"/>
  <c r="BI148" i="43"/>
  <c r="BH148" i="43"/>
  <c r="BG148" i="43"/>
  <c r="BF148" i="43"/>
  <c r="BE148" i="43"/>
  <c r="BD148" i="43"/>
  <c r="BC148" i="43"/>
  <c r="BB148" i="43"/>
  <c r="BA148" i="43"/>
  <c r="AZ148" i="43"/>
  <c r="AW148" i="43"/>
  <c r="AV148" i="43"/>
  <c r="AU148" i="43"/>
  <c r="AT148" i="43"/>
  <c r="AS148" i="43"/>
  <c r="AR148" i="43"/>
  <c r="AQ148" i="43"/>
  <c r="AP148" i="43"/>
  <c r="AO148" i="43"/>
  <c r="AN148" i="43"/>
  <c r="AM148" i="43"/>
  <c r="AL148" i="43"/>
  <c r="AK148" i="43"/>
  <c r="AJ148" i="43"/>
  <c r="AG148" i="43"/>
  <c r="AF148" i="43"/>
  <c r="AE148" i="43"/>
  <c r="AD148" i="43"/>
  <c r="AC148" i="43"/>
  <c r="AB148" i="43"/>
  <c r="Y148" i="43"/>
  <c r="X148" i="43"/>
  <c r="W148" i="43"/>
  <c r="V148" i="43"/>
  <c r="U148" i="43"/>
  <c r="T148" i="43"/>
  <c r="S148" i="43"/>
  <c r="R148" i="43"/>
  <c r="Q148" i="43"/>
  <c r="P148" i="43"/>
  <c r="O148" i="43"/>
  <c r="N148" i="43"/>
  <c r="M148" i="43"/>
  <c r="L148" i="43"/>
  <c r="K148" i="43"/>
  <c r="J148" i="43"/>
  <c r="I148" i="43"/>
  <c r="H148" i="43"/>
  <c r="E148" i="43"/>
  <c r="D148" i="43"/>
  <c r="C262" i="3"/>
  <c r="B262" i="3"/>
  <c r="C261" i="3"/>
  <c r="B261" i="3"/>
  <c r="C260" i="3"/>
  <c r="B260" i="3"/>
  <c r="C259" i="3"/>
  <c r="B259" i="3"/>
  <c r="C258" i="3"/>
  <c r="B258" i="3"/>
  <c r="C257" i="3"/>
  <c r="B257" i="3"/>
  <c r="C256" i="3"/>
  <c r="B256" i="3"/>
  <c r="C255" i="3"/>
  <c r="B255" i="3"/>
  <c r="C254" i="3"/>
  <c r="B254" i="3"/>
  <c r="C253" i="3"/>
  <c r="B253" i="3"/>
  <c r="C252" i="3"/>
  <c r="B252" i="3"/>
  <c r="C251" i="3"/>
  <c r="B251" i="3"/>
  <c r="N250" i="3"/>
  <c r="M250" i="3"/>
  <c r="L250" i="3"/>
  <c r="K250" i="3"/>
  <c r="J250" i="3"/>
  <c r="I250" i="3"/>
  <c r="H250" i="3"/>
  <c r="G250" i="3"/>
  <c r="E250" i="3"/>
  <c r="D250" i="3"/>
  <c r="L245" i="19"/>
  <c r="J245" i="19"/>
  <c r="L244" i="19"/>
  <c r="J244" i="19"/>
  <c r="L243" i="19"/>
  <c r="J243" i="19"/>
  <c r="L242" i="19"/>
  <c r="J242" i="19"/>
  <c r="L241" i="19"/>
  <c r="J241" i="19"/>
  <c r="L240" i="19"/>
  <c r="J240" i="19"/>
  <c r="L239" i="19"/>
  <c r="J239" i="19"/>
  <c r="L238" i="19"/>
  <c r="J238" i="19"/>
  <c r="L237" i="19"/>
  <c r="J237" i="19"/>
  <c r="L236" i="19"/>
  <c r="J236" i="19"/>
  <c r="L235" i="19"/>
  <c r="J235" i="19"/>
  <c r="L234" i="19"/>
  <c r="J234" i="19"/>
  <c r="S233" i="19"/>
  <c r="R233" i="19"/>
  <c r="Q233" i="19"/>
  <c r="P233" i="19"/>
  <c r="O233" i="19"/>
  <c r="N233" i="19"/>
  <c r="M233" i="19"/>
  <c r="I233" i="19"/>
  <c r="H233" i="19"/>
  <c r="G233" i="19"/>
  <c r="F233" i="19"/>
  <c r="E233" i="19"/>
  <c r="D233" i="19"/>
  <c r="C233" i="19"/>
  <c r="AA148" i="43" l="1"/>
  <c r="C149" i="43"/>
  <c r="AY148" i="43"/>
  <c r="B157" i="43"/>
  <c r="B149" i="43"/>
  <c r="AX148" i="43"/>
  <c r="B250" i="3"/>
  <c r="C277" i="6"/>
  <c r="H252" i="5"/>
  <c r="C291" i="6"/>
  <c r="C152" i="43"/>
  <c r="C156" i="43"/>
  <c r="C160" i="43"/>
  <c r="C151" i="43"/>
  <c r="C155" i="43"/>
  <c r="C159" i="43"/>
  <c r="B156" i="43"/>
  <c r="B160" i="43"/>
  <c r="G148" i="43"/>
  <c r="B151" i="43"/>
  <c r="F148" i="43"/>
  <c r="B155" i="43"/>
  <c r="B159" i="43"/>
  <c r="B150" i="43"/>
  <c r="B158" i="43"/>
  <c r="B154" i="43"/>
  <c r="B153" i="43"/>
  <c r="B152" i="43"/>
  <c r="L233" i="19"/>
  <c r="J233" i="19"/>
  <c r="C250" i="3"/>
  <c r="C231" i="11"/>
  <c r="Z148" i="43"/>
  <c r="DE80" i="37"/>
  <c r="DD80" i="37"/>
  <c r="DC80" i="37"/>
  <c r="CV80" i="37"/>
  <c r="CG80" i="37"/>
  <c r="BH80" i="37"/>
  <c r="BG80" i="37"/>
  <c r="AU80" i="37"/>
  <c r="AT80" i="37"/>
  <c r="AS80" i="37"/>
  <c r="AQ80" i="37"/>
  <c r="AP80" i="37"/>
  <c r="AK80" i="37"/>
  <c r="AJ80" i="37"/>
  <c r="AI80" i="37"/>
  <c r="H80" i="37"/>
  <c r="CQ80" i="37" l="1"/>
  <c r="C148" i="43"/>
  <c r="B148" i="43"/>
  <c r="C239" i="5"/>
  <c r="B239" i="5"/>
  <c r="AC25" i="17" l="1"/>
  <c r="AY21" i="17"/>
  <c r="BG31" i="17"/>
  <c r="AQ28" i="17"/>
  <c r="F57" i="40" l="1"/>
  <c r="E57" i="40"/>
  <c r="E16" i="28" l="1"/>
  <c r="BO16" i="28"/>
  <c r="BQ16" i="28" s="1"/>
  <c r="BK16" i="28"/>
  <c r="BM16" i="28" s="1"/>
  <c r="BG16" i="28"/>
  <c r="BC15" i="28"/>
  <c r="CJ16" i="28"/>
  <c r="BI16" i="28"/>
  <c r="BE16" i="28"/>
  <c r="AX16" i="28"/>
  <c r="AR16" i="28"/>
  <c r="AI16" i="28"/>
  <c r="AA16" i="28"/>
  <c r="H16" i="28" s="1"/>
  <c r="T16" i="28"/>
  <c r="O16" i="28"/>
  <c r="G16" i="28" s="1"/>
  <c r="L16" i="28" s="1"/>
  <c r="BC14" i="28"/>
  <c r="BG15" i="28"/>
  <c r="I35" i="25"/>
  <c r="I34" i="25"/>
  <c r="I37" i="36"/>
  <c r="T86" i="27" l="1"/>
  <c r="S86" i="27"/>
  <c r="Q86" i="27"/>
  <c r="O86" i="27"/>
  <c r="I86" i="27"/>
  <c r="D86" i="27"/>
  <c r="T85" i="27"/>
  <c r="S85" i="27"/>
  <c r="S84" i="27" s="1"/>
  <c r="S83" i="27" s="1"/>
  <c r="S82" i="27" s="1"/>
  <c r="O85" i="27"/>
  <c r="I85" i="27"/>
  <c r="D85" i="27"/>
  <c r="T84" i="27"/>
  <c r="O84" i="27"/>
  <c r="D84" i="27"/>
  <c r="C84" i="27" s="1"/>
  <c r="T83" i="27"/>
  <c r="O83" i="27"/>
  <c r="D83" i="27"/>
  <c r="C83" i="27" s="1"/>
  <c r="W82" i="27"/>
  <c r="V82" i="27"/>
  <c r="U82" i="27"/>
  <c r="R82" i="27"/>
  <c r="Q82" i="27"/>
  <c r="P82" i="27"/>
  <c r="L82" i="27"/>
  <c r="K82" i="27"/>
  <c r="J82" i="27"/>
  <c r="H82" i="27"/>
  <c r="G82" i="27"/>
  <c r="F82" i="27"/>
  <c r="E82" i="27"/>
  <c r="J34" i="26"/>
  <c r="C34" i="26"/>
  <c r="F95" i="34"/>
  <c r="F94" i="34"/>
  <c r="F93" i="34"/>
  <c r="H92" i="34"/>
  <c r="G92" i="34"/>
  <c r="E92" i="34"/>
  <c r="D92" i="34"/>
  <c r="C92" i="34"/>
  <c r="N84" i="27" l="1"/>
  <c r="X84" i="27" s="1"/>
  <c r="N83" i="27"/>
  <c r="X83" i="27" s="1"/>
  <c r="D82" i="27"/>
  <c r="N85" i="27"/>
  <c r="X85" i="27" s="1"/>
  <c r="N86" i="27"/>
  <c r="X86" i="27" s="1"/>
  <c r="C86" i="27"/>
  <c r="T82" i="27"/>
  <c r="O82" i="27"/>
  <c r="C85" i="27"/>
  <c r="F92" i="34"/>
  <c r="I82" i="27"/>
  <c r="C82" i="27" s="1"/>
  <c r="W57" i="40"/>
  <c r="V57" i="40"/>
  <c r="U57" i="40"/>
  <c r="T57" i="40"/>
  <c r="S57" i="40"/>
  <c r="R57" i="40"/>
  <c r="Q57" i="40"/>
  <c r="P57" i="40"/>
  <c r="O57" i="40"/>
  <c r="N57" i="40"/>
  <c r="M57" i="40"/>
  <c r="L57" i="40"/>
  <c r="K57" i="40"/>
  <c r="J57" i="40"/>
  <c r="I57" i="40"/>
  <c r="H57" i="40"/>
  <c r="G57" i="40"/>
  <c r="D57" i="40"/>
  <c r="D240" i="13"/>
  <c r="C240" i="13"/>
  <c r="D239" i="13"/>
  <c r="C239" i="13"/>
  <c r="D238" i="13"/>
  <c r="C238" i="13"/>
  <c r="D237" i="13"/>
  <c r="C237" i="13"/>
  <c r="D236" i="13"/>
  <c r="C236" i="13"/>
  <c r="D235" i="13"/>
  <c r="C235" i="13"/>
  <c r="D234" i="13"/>
  <c r="C234" i="13"/>
  <c r="D233" i="13"/>
  <c r="C233" i="13"/>
  <c r="D232" i="13"/>
  <c r="C232" i="13"/>
  <c r="D231" i="13"/>
  <c r="C231" i="13"/>
  <c r="D230" i="13"/>
  <c r="C230" i="13"/>
  <c r="D229" i="13"/>
  <c r="C229" i="13"/>
  <c r="M228" i="13"/>
  <c r="L228" i="13"/>
  <c r="K228" i="13"/>
  <c r="J228" i="13"/>
  <c r="I228" i="13"/>
  <c r="H228" i="13"/>
  <c r="F228" i="13"/>
  <c r="E228" i="13"/>
  <c r="M37" i="36"/>
  <c r="L37" i="36"/>
  <c r="J37" i="36"/>
  <c r="H37" i="36"/>
  <c r="G37" i="36"/>
  <c r="C32" i="12"/>
  <c r="K230" i="11"/>
  <c r="G230" i="11"/>
  <c r="D230" i="11"/>
  <c r="K229" i="11"/>
  <c r="G229" i="11"/>
  <c r="D229" i="11"/>
  <c r="K228" i="11"/>
  <c r="G228" i="11"/>
  <c r="D228" i="11"/>
  <c r="K227" i="11"/>
  <c r="G227" i="11"/>
  <c r="D227" i="11"/>
  <c r="K226" i="11"/>
  <c r="G226" i="11"/>
  <c r="D226" i="11"/>
  <c r="K225" i="11"/>
  <c r="G225" i="11"/>
  <c r="D225" i="11"/>
  <c r="K224" i="11"/>
  <c r="G224" i="11"/>
  <c r="D224" i="11"/>
  <c r="K223" i="11"/>
  <c r="G223" i="11"/>
  <c r="D223" i="11"/>
  <c r="K222" i="11"/>
  <c r="G222" i="11"/>
  <c r="D222" i="11"/>
  <c r="K221" i="11"/>
  <c r="G221" i="11"/>
  <c r="D221" i="11"/>
  <c r="K220" i="11"/>
  <c r="G220" i="11"/>
  <c r="D220" i="11"/>
  <c r="K219" i="11"/>
  <c r="G219" i="11"/>
  <c r="D219" i="11"/>
  <c r="P218" i="11"/>
  <c r="O218" i="11"/>
  <c r="N218" i="11"/>
  <c r="M218" i="11"/>
  <c r="L218" i="11"/>
  <c r="J218" i="11"/>
  <c r="I218" i="11"/>
  <c r="F218" i="11"/>
  <c r="E218" i="11"/>
  <c r="DE67" i="37"/>
  <c r="DD67" i="37"/>
  <c r="DC67" i="37"/>
  <c r="CV67" i="37"/>
  <c r="CU67" i="37"/>
  <c r="CG67" i="37"/>
  <c r="BH67" i="37"/>
  <c r="BG67" i="37"/>
  <c r="AU67" i="37"/>
  <c r="AT67" i="37"/>
  <c r="AS67" i="37"/>
  <c r="AQ67" i="37"/>
  <c r="AP67" i="37"/>
  <c r="AL67" i="37"/>
  <c r="AK67" i="37"/>
  <c r="AJ67" i="37"/>
  <c r="AI67" i="37"/>
  <c r="H67" i="37"/>
  <c r="J225" i="9"/>
  <c r="B224" i="9"/>
  <c r="B223" i="9"/>
  <c r="B222" i="9"/>
  <c r="B221" i="9"/>
  <c r="B220" i="9"/>
  <c r="B219" i="9"/>
  <c r="B218" i="9"/>
  <c r="B217" i="9"/>
  <c r="B216" i="9"/>
  <c r="B215" i="9"/>
  <c r="B214" i="9"/>
  <c r="B213" i="9"/>
  <c r="B212" i="9"/>
  <c r="O211" i="9"/>
  <c r="O225" i="9" s="1"/>
  <c r="N211" i="9"/>
  <c r="N225" i="9" s="1"/>
  <c r="M211" i="9"/>
  <c r="M225" i="9" s="1"/>
  <c r="L211" i="9"/>
  <c r="L225" i="9" s="1"/>
  <c r="K211" i="9"/>
  <c r="K225" i="9" s="1"/>
  <c r="J211" i="9"/>
  <c r="I211" i="9"/>
  <c r="I225" i="9" s="1"/>
  <c r="G211" i="9"/>
  <c r="G225" i="9" s="1"/>
  <c r="F211" i="9"/>
  <c r="F225" i="9" s="1"/>
  <c r="E211" i="9"/>
  <c r="E225" i="9" s="1"/>
  <c r="D211" i="9"/>
  <c r="D225" i="9" s="1"/>
  <c r="C211" i="9"/>
  <c r="C225" i="9" s="1"/>
  <c r="R230" i="8"/>
  <c r="Q230" i="8"/>
  <c r="M230" i="8"/>
  <c r="I230" i="8"/>
  <c r="B229" i="8"/>
  <c r="B228" i="8"/>
  <c r="B227" i="8"/>
  <c r="B226" i="8"/>
  <c r="B225" i="8"/>
  <c r="B224" i="8"/>
  <c r="B223" i="8"/>
  <c r="B222" i="8"/>
  <c r="B221" i="8"/>
  <c r="B220" i="8"/>
  <c r="B219" i="8"/>
  <c r="B218" i="8"/>
  <c r="B217" i="8"/>
  <c r="AA216" i="8"/>
  <c r="AA230" i="8" s="1"/>
  <c r="Z216" i="8"/>
  <c r="Z230" i="8" s="1"/>
  <c r="Y216" i="8"/>
  <c r="Y230" i="8" s="1"/>
  <c r="X216" i="8"/>
  <c r="X230" i="8" s="1"/>
  <c r="W216" i="8"/>
  <c r="W230" i="8" s="1"/>
  <c r="V216" i="8"/>
  <c r="V230" i="8" s="1"/>
  <c r="U216" i="8"/>
  <c r="U230" i="8" s="1"/>
  <c r="T216" i="8"/>
  <c r="T230" i="8" s="1"/>
  <c r="S216" i="8"/>
  <c r="S230" i="8" s="1"/>
  <c r="R216" i="8"/>
  <c r="Q216" i="8"/>
  <c r="P216" i="8"/>
  <c r="P230" i="8" s="1"/>
  <c r="O216" i="8"/>
  <c r="O230" i="8" s="1"/>
  <c r="M216" i="8"/>
  <c r="L216" i="8"/>
  <c r="L230" i="8" s="1"/>
  <c r="K216" i="8"/>
  <c r="K230" i="8" s="1"/>
  <c r="J216" i="8"/>
  <c r="J230" i="8" s="1"/>
  <c r="I216" i="8"/>
  <c r="H216" i="8"/>
  <c r="H230" i="8" s="1"/>
  <c r="G216" i="8"/>
  <c r="G230" i="8" s="1"/>
  <c r="F216" i="8"/>
  <c r="F230" i="8" s="1"/>
  <c r="E216" i="8"/>
  <c r="E230" i="8" s="1"/>
  <c r="D216" i="8"/>
  <c r="D230" i="8" s="1"/>
  <c r="C216" i="8"/>
  <c r="C230" i="8" s="1"/>
  <c r="L258" i="7"/>
  <c r="K258" i="7"/>
  <c r="J258" i="7"/>
  <c r="I258" i="7"/>
  <c r="H258" i="7"/>
  <c r="G258" i="7"/>
  <c r="E258" i="7"/>
  <c r="D258" i="7"/>
  <c r="C258" i="7"/>
  <c r="B257" i="7"/>
  <c r="C275" i="6"/>
  <c r="C274" i="6"/>
  <c r="C273" i="6"/>
  <c r="C272" i="6"/>
  <c r="C271" i="6"/>
  <c r="C270" i="6"/>
  <c r="C269" i="6"/>
  <c r="C268" i="6"/>
  <c r="C267" i="6"/>
  <c r="C266" i="6"/>
  <c r="C265" i="6"/>
  <c r="C264" i="6"/>
  <c r="C263" i="6"/>
  <c r="H262" i="6"/>
  <c r="H276" i="6" s="1"/>
  <c r="G262" i="6"/>
  <c r="F262" i="6"/>
  <c r="F276" i="6" s="1"/>
  <c r="E262" i="6"/>
  <c r="E276" i="6" s="1"/>
  <c r="D262" i="6"/>
  <c r="D276" i="6" s="1"/>
  <c r="I251" i="5"/>
  <c r="H251" i="5"/>
  <c r="I250" i="5"/>
  <c r="H250" i="5"/>
  <c r="I249" i="5"/>
  <c r="H249" i="5"/>
  <c r="I248" i="5"/>
  <c r="H248" i="5"/>
  <c r="I247" i="5"/>
  <c r="H247" i="5"/>
  <c r="I246" i="5"/>
  <c r="H246" i="5"/>
  <c r="I245" i="5"/>
  <c r="H245" i="5"/>
  <c r="I244" i="5"/>
  <c r="H244" i="5"/>
  <c r="I243" i="5"/>
  <c r="H243" i="5"/>
  <c r="I242" i="5"/>
  <c r="H242" i="5"/>
  <c r="I241" i="5"/>
  <c r="H241" i="5"/>
  <c r="I240" i="5"/>
  <c r="H240" i="5"/>
  <c r="G239" i="5"/>
  <c r="F239" i="5"/>
  <c r="E239" i="5"/>
  <c r="D239" i="5"/>
  <c r="AY147" i="43"/>
  <c r="AX147" i="43"/>
  <c r="AA147" i="43"/>
  <c r="Z147" i="43"/>
  <c r="G147" i="43"/>
  <c r="F147" i="43"/>
  <c r="AY146" i="43"/>
  <c r="AX146" i="43"/>
  <c r="AA146" i="43"/>
  <c r="Z146" i="43"/>
  <c r="G146" i="43"/>
  <c r="C146" i="43" s="1"/>
  <c r="F146" i="43"/>
  <c r="AY145" i="43"/>
  <c r="AX145" i="43"/>
  <c r="AA145" i="43"/>
  <c r="Z145" i="43"/>
  <c r="G145" i="43"/>
  <c r="C145" i="43" s="1"/>
  <c r="F145" i="43"/>
  <c r="B145" i="43" s="1"/>
  <c r="AY144" i="43"/>
  <c r="AX144" i="43"/>
  <c r="AA144" i="43"/>
  <c r="Z144" i="43"/>
  <c r="G144" i="43"/>
  <c r="F144" i="43"/>
  <c r="AY143" i="43"/>
  <c r="AX143" i="43"/>
  <c r="AA143" i="43"/>
  <c r="Z143" i="43"/>
  <c r="G143" i="43"/>
  <c r="F143" i="43"/>
  <c r="AY142" i="43"/>
  <c r="AX142" i="43"/>
  <c r="AA142" i="43"/>
  <c r="Z142" i="43"/>
  <c r="G142" i="43"/>
  <c r="C142" i="43" s="1"/>
  <c r="F142" i="43"/>
  <c r="AY141" i="43"/>
  <c r="AX141" i="43"/>
  <c r="AA141" i="43"/>
  <c r="Z141" i="43"/>
  <c r="G141" i="43"/>
  <c r="C141" i="43" s="1"/>
  <c r="F141" i="43"/>
  <c r="B141" i="43" s="1"/>
  <c r="AY140" i="43"/>
  <c r="AX140" i="43"/>
  <c r="AA140" i="43"/>
  <c r="Z140" i="43"/>
  <c r="G140" i="43"/>
  <c r="F140" i="43"/>
  <c r="AY139" i="43"/>
  <c r="AX139" i="43"/>
  <c r="AA139" i="43"/>
  <c r="Z139" i="43"/>
  <c r="G139" i="43"/>
  <c r="F139" i="43"/>
  <c r="AY138" i="43"/>
  <c r="AX138" i="43"/>
  <c r="AA138" i="43"/>
  <c r="Z138" i="43"/>
  <c r="G138" i="43"/>
  <c r="C138" i="43" s="1"/>
  <c r="F138" i="43"/>
  <c r="AY137" i="43"/>
  <c r="AX137" i="43"/>
  <c r="AA137" i="43"/>
  <c r="Z137" i="43"/>
  <c r="G137" i="43"/>
  <c r="C137" i="43" s="1"/>
  <c r="F137" i="43"/>
  <c r="AY136" i="43"/>
  <c r="AX136" i="43"/>
  <c r="AA136" i="43"/>
  <c r="Z136" i="43"/>
  <c r="G136" i="43"/>
  <c r="F136" i="43"/>
  <c r="BQ135" i="43"/>
  <c r="BP135" i="43"/>
  <c r="BO135" i="43"/>
  <c r="BN135" i="43"/>
  <c r="BM135" i="43"/>
  <c r="BL135" i="43"/>
  <c r="BK135" i="43"/>
  <c r="BJ135" i="43"/>
  <c r="BI135" i="43"/>
  <c r="BH135" i="43"/>
  <c r="BG135" i="43"/>
  <c r="BF135" i="43"/>
  <c r="BE135" i="43"/>
  <c r="BD135" i="43"/>
  <c r="BC135" i="43"/>
  <c r="BB135" i="43"/>
  <c r="BA135" i="43"/>
  <c r="AZ135" i="43"/>
  <c r="AW135" i="43"/>
  <c r="AV135" i="43"/>
  <c r="AU135" i="43"/>
  <c r="AT135" i="43"/>
  <c r="AS135" i="43"/>
  <c r="AR135" i="43"/>
  <c r="AQ135" i="43"/>
  <c r="AP135" i="43"/>
  <c r="AO135" i="43"/>
  <c r="AN135" i="43"/>
  <c r="AM135" i="43"/>
  <c r="AL135" i="43"/>
  <c r="AK135" i="43"/>
  <c r="AJ135" i="43"/>
  <c r="AG135" i="43"/>
  <c r="AF135" i="43"/>
  <c r="AE135" i="43"/>
  <c r="AD135" i="43"/>
  <c r="AC135" i="43"/>
  <c r="AB135" i="43"/>
  <c r="Y135" i="43"/>
  <c r="X135" i="43"/>
  <c r="W135" i="43"/>
  <c r="V135" i="43"/>
  <c r="U135" i="43"/>
  <c r="T135" i="43"/>
  <c r="S135" i="43"/>
  <c r="R135" i="43"/>
  <c r="Q135" i="43"/>
  <c r="P135" i="43"/>
  <c r="O135" i="43"/>
  <c r="N135" i="43"/>
  <c r="M135" i="43"/>
  <c r="L135" i="43"/>
  <c r="K135" i="43"/>
  <c r="J135" i="43"/>
  <c r="I135" i="43"/>
  <c r="H135" i="43"/>
  <c r="E135" i="43"/>
  <c r="D135" i="43"/>
  <c r="AA34" i="18"/>
  <c r="V34" i="18"/>
  <c r="Q34" i="18"/>
  <c r="K34" i="18"/>
  <c r="E34" i="18"/>
  <c r="D34" i="18"/>
  <c r="C34" i="18"/>
  <c r="B34" i="18"/>
  <c r="CK104" i="1"/>
  <c r="CK103" i="1"/>
  <c r="CK102" i="1"/>
  <c r="C249" i="3"/>
  <c r="B249" i="3"/>
  <c r="C248" i="3"/>
  <c r="B248" i="3"/>
  <c r="C247" i="3"/>
  <c r="B247" i="3"/>
  <c r="C246" i="3"/>
  <c r="B246" i="3"/>
  <c r="C245" i="3"/>
  <c r="B245" i="3"/>
  <c r="C244" i="3"/>
  <c r="B244" i="3"/>
  <c r="C243" i="3"/>
  <c r="B243" i="3"/>
  <c r="C242" i="3"/>
  <c r="B242" i="3"/>
  <c r="C241" i="3"/>
  <c r="B241" i="3"/>
  <c r="C240" i="3"/>
  <c r="B240" i="3"/>
  <c r="C239" i="3"/>
  <c r="B239" i="3"/>
  <c r="C238" i="3"/>
  <c r="B238" i="3"/>
  <c r="N237" i="3"/>
  <c r="M237" i="3"/>
  <c r="L237" i="3"/>
  <c r="K237" i="3"/>
  <c r="J237" i="3"/>
  <c r="I237" i="3"/>
  <c r="H237" i="3"/>
  <c r="G237" i="3"/>
  <c r="E237" i="3"/>
  <c r="D237" i="3"/>
  <c r="B237" i="3"/>
  <c r="L232" i="19"/>
  <c r="J232" i="19"/>
  <c r="L231" i="19"/>
  <c r="J231" i="19"/>
  <c r="L230" i="19"/>
  <c r="J230" i="19"/>
  <c r="L229" i="19"/>
  <c r="J229" i="19"/>
  <c r="L228" i="19"/>
  <c r="J228" i="19"/>
  <c r="L227" i="19"/>
  <c r="J227" i="19"/>
  <c r="L226" i="19"/>
  <c r="J226" i="19"/>
  <c r="L225" i="19"/>
  <c r="J225" i="19"/>
  <c r="L224" i="19"/>
  <c r="J224" i="19"/>
  <c r="L223" i="19"/>
  <c r="J223" i="19"/>
  <c r="L222" i="19"/>
  <c r="J222" i="19"/>
  <c r="L221" i="19"/>
  <c r="J221" i="19"/>
  <c r="S220" i="19"/>
  <c r="R220" i="19"/>
  <c r="Q220" i="19"/>
  <c r="P220" i="19"/>
  <c r="O220" i="19"/>
  <c r="N220" i="19"/>
  <c r="M220" i="19"/>
  <c r="I220" i="19"/>
  <c r="H220" i="19"/>
  <c r="G220" i="19"/>
  <c r="F220" i="19"/>
  <c r="E220" i="19"/>
  <c r="D220" i="19"/>
  <c r="C220" i="19"/>
  <c r="B220" i="19"/>
  <c r="N82" i="27" l="1"/>
  <c r="X82" i="27" s="1"/>
  <c r="C229" i="11"/>
  <c r="C221" i="11"/>
  <c r="AA135" i="43"/>
  <c r="B138" i="43"/>
  <c r="B142" i="43"/>
  <c r="Z135" i="43"/>
  <c r="B211" i="9"/>
  <c r="B216" i="8"/>
  <c r="C262" i="6"/>
  <c r="F34" i="18"/>
  <c r="C230" i="11"/>
  <c r="C228" i="11"/>
  <c r="C227" i="11"/>
  <c r="C226" i="11"/>
  <c r="C225" i="11"/>
  <c r="C224" i="11"/>
  <c r="C223" i="11"/>
  <c r="C222" i="11"/>
  <c r="G218" i="11"/>
  <c r="D218" i="11"/>
  <c r="K218" i="11"/>
  <c r="C219" i="11"/>
  <c r="B258" i="7"/>
  <c r="I239" i="5"/>
  <c r="H239" i="5"/>
  <c r="AY135" i="43"/>
  <c r="B136" i="43"/>
  <c r="B140" i="43"/>
  <c r="B144" i="43"/>
  <c r="C140" i="43"/>
  <c r="C144" i="43"/>
  <c r="B139" i="43"/>
  <c r="B143" i="43"/>
  <c r="B147" i="43"/>
  <c r="C139" i="43"/>
  <c r="C147" i="43"/>
  <c r="C136" i="43"/>
  <c r="C143" i="43"/>
  <c r="AX135" i="43"/>
  <c r="B146" i="43"/>
  <c r="B137" i="43"/>
  <c r="F135" i="43"/>
  <c r="G135" i="43"/>
  <c r="C237" i="3"/>
  <c r="L220" i="19"/>
  <c r="J220" i="19"/>
  <c r="D228" i="13"/>
  <c r="C228" i="13"/>
  <c r="C220" i="11"/>
  <c r="B225" i="9"/>
  <c r="B230" i="8"/>
  <c r="G276" i="6"/>
  <c r="C276" i="6" s="1"/>
  <c r="D35" i="25"/>
  <c r="G169" i="24"/>
  <c r="F169" i="24"/>
  <c r="G168" i="24"/>
  <c r="F168" i="24"/>
  <c r="G167" i="24"/>
  <c r="F167" i="24"/>
  <c r="G166" i="24"/>
  <c r="F166" i="24"/>
  <c r="F161" i="24" s="1"/>
  <c r="G165" i="24"/>
  <c r="F165" i="24"/>
  <c r="G164" i="24"/>
  <c r="F164" i="24"/>
  <c r="G163" i="24"/>
  <c r="F163" i="24"/>
  <c r="G162" i="24"/>
  <c r="F162" i="24"/>
  <c r="E161" i="24"/>
  <c r="D161" i="24"/>
  <c r="C161" i="24"/>
  <c r="G161" i="24" l="1"/>
  <c r="C218" i="11"/>
  <c r="C135" i="43"/>
  <c r="B135" i="43"/>
  <c r="BG28" i="28"/>
  <c r="BC28" i="28"/>
  <c r="CK167" i="1" l="1"/>
  <c r="CK169" i="1"/>
  <c r="CK168" i="1"/>
  <c r="CK166" i="1"/>
  <c r="CK165" i="1"/>
  <c r="CK164" i="1"/>
  <c r="CK163" i="1"/>
  <c r="CK162" i="1"/>
  <c r="CK161" i="1"/>
  <c r="CK160" i="1"/>
  <c r="CK159" i="1"/>
  <c r="CK158" i="1"/>
  <c r="CK157" i="1"/>
  <c r="CK156" i="1"/>
  <c r="CK155" i="1"/>
  <c r="CK154" i="1"/>
  <c r="CK153" i="1"/>
  <c r="CK152" i="1"/>
  <c r="CK151" i="1"/>
  <c r="CK150" i="1"/>
  <c r="CK149" i="1"/>
  <c r="CK148" i="1"/>
  <c r="CK147" i="1"/>
  <c r="CK146" i="1"/>
  <c r="CK145" i="1"/>
  <c r="CK144" i="1"/>
  <c r="CK143" i="1"/>
  <c r="CK142" i="1"/>
  <c r="CK141" i="1"/>
  <c r="CK140" i="1"/>
  <c r="CK139" i="1"/>
  <c r="CK138" i="1"/>
  <c r="CK137" i="1"/>
  <c r="CK136" i="1"/>
  <c r="CK135" i="1"/>
  <c r="CK134" i="1"/>
  <c r="CK96" i="1"/>
  <c r="CK95" i="1"/>
  <c r="CK94" i="1"/>
  <c r="CK92" i="1"/>
  <c r="CK91" i="1"/>
  <c r="CK90" i="1"/>
  <c r="CK88" i="1"/>
  <c r="CK87" i="1"/>
  <c r="CK86" i="1"/>
  <c r="CK84" i="1"/>
  <c r="CK83" i="1"/>
  <c r="CK82" i="1"/>
  <c r="CK80" i="1"/>
  <c r="CK79" i="1"/>
  <c r="CK78" i="1"/>
  <c r="CK76" i="1"/>
  <c r="CK75" i="1"/>
  <c r="CK74" i="1"/>
  <c r="CK72" i="1"/>
  <c r="CK71" i="1"/>
  <c r="CK70" i="1"/>
  <c r="CK68" i="1"/>
  <c r="CK67" i="1"/>
  <c r="CK66" i="1"/>
  <c r="CK100" i="1"/>
  <c r="CK99" i="1"/>
  <c r="CK98" i="1"/>
  <c r="O185" i="2"/>
  <c r="O181" i="2"/>
  <c r="O182" i="2"/>
  <c r="O183" i="2"/>
  <c r="O184" i="2"/>
  <c r="O174" i="2"/>
  <c r="O175" i="2"/>
  <c r="O176" i="2"/>
  <c r="O177" i="2"/>
  <c r="O178" i="2"/>
  <c r="O179" i="2"/>
  <c r="O180" i="2"/>
  <c r="O161" i="2"/>
  <c r="O162" i="2"/>
  <c r="O163" i="2"/>
  <c r="O164" i="2"/>
  <c r="O165" i="2"/>
  <c r="O166" i="2"/>
  <c r="O167" i="2"/>
  <c r="O168" i="2"/>
  <c r="O169" i="2"/>
  <c r="O170" i="2"/>
  <c r="O171" i="2"/>
  <c r="O172" i="2"/>
  <c r="O173" i="2"/>
  <c r="CD28" i="28"/>
  <c r="CD15" i="28"/>
  <c r="CD11" i="28"/>
  <c r="E205" i="11" l="1"/>
  <c r="DD54" i="37" l="1"/>
  <c r="DE54" i="37"/>
  <c r="DC54" i="37"/>
  <c r="CU54" i="37"/>
  <c r="AL54" i="37"/>
  <c r="AU54" i="37"/>
  <c r="AQ54" i="37"/>
  <c r="AP54" i="37"/>
  <c r="AI54" i="37"/>
  <c r="BD122" i="43" l="1"/>
  <c r="BE122" i="43"/>
  <c r="BF122" i="43"/>
  <c r="BG122" i="43"/>
  <c r="BH122" i="43"/>
  <c r="BI122" i="43"/>
  <c r="BJ122" i="43"/>
  <c r="BK122" i="43"/>
  <c r="BL122" i="43"/>
  <c r="BM122" i="43"/>
  <c r="BN122" i="43"/>
  <c r="BO122" i="43"/>
  <c r="BP122" i="43"/>
  <c r="BQ122" i="43"/>
  <c r="R122" i="43"/>
  <c r="S122" i="43"/>
  <c r="T122" i="43"/>
  <c r="U122" i="43"/>
  <c r="V122" i="43"/>
  <c r="W122" i="43"/>
  <c r="AJ122" i="43"/>
  <c r="AK122" i="43"/>
  <c r="Z124" i="43"/>
  <c r="AA124" i="43"/>
  <c r="Z125" i="43"/>
  <c r="AA125" i="43"/>
  <c r="Z126" i="43"/>
  <c r="AA126" i="43"/>
  <c r="Z127" i="43"/>
  <c r="AA127" i="43"/>
  <c r="Z128" i="43"/>
  <c r="AA128" i="43"/>
  <c r="Z129" i="43"/>
  <c r="AA129" i="43"/>
  <c r="Z130" i="43"/>
  <c r="AA130" i="43"/>
  <c r="Z131" i="43"/>
  <c r="AA131" i="43"/>
  <c r="Z132" i="43"/>
  <c r="AA132" i="43"/>
  <c r="Z133" i="43"/>
  <c r="AA133" i="43"/>
  <c r="Z134" i="43"/>
  <c r="AA134" i="43"/>
  <c r="AA123" i="43"/>
  <c r="Z123" i="43"/>
  <c r="F124" i="43"/>
  <c r="G124" i="43"/>
  <c r="F125" i="43"/>
  <c r="G125" i="43"/>
  <c r="F126" i="43"/>
  <c r="G126" i="43"/>
  <c r="F127" i="43"/>
  <c r="G127" i="43"/>
  <c r="F128" i="43"/>
  <c r="G128" i="43"/>
  <c r="F129" i="43"/>
  <c r="G129" i="43"/>
  <c r="F130" i="43"/>
  <c r="G130" i="43"/>
  <c r="F131" i="43"/>
  <c r="G131" i="43"/>
  <c r="F132" i="43"/>
  <c r="G132" i="43"/>
  <c r="F133" i="43"/>
  <c r="G133" i="43"/>
  <c r="F134" i="43"/>
  <c r="G134" i="43"/>
  <c r="G123" i="43"/>
  <c r="F123" i="43"/>
  <c r="AX124" i="43"/>
  <c r="AY124" i="43"/>
  <c r="AX125" i="43"/>
  <c r="AY125" i="43"/>
  <c r="AX126" i="43"/>
  <c r="AY126" i="43"/>
  <c r="AX127" i="43"/>
  <c r="AY127" i="43"/>
  <c r="AX128" i="43"/>
  <c r="AY128" i="43"/>
  <c r="AX129" i="43"/>
  <c r="AY129" i="43"/>
  <c r="AX130" i="43"/>
  <c r="AY130" i="43"/>
  <c r="AX131" i="43"/>
  <c r="AY131" i="43"/>
  <c r="AX132" i="43"/>
  <c r="AY132" i="43"/>
  <c r="AX133" i="43"/>
  <c r="AY133" i="43"/>
  <c r="AX134" i="43"/>
  <c r="AY134" i="43"/>
  <c r="AY123" i="43"/>
  <c r="AX123" i="43"/>
  <c r="BC122" i="43"/>
  <c r="BB122" i="43"/>
  <c r="BA122" i="43"/>
  <c r="AZ122" i="43"/>
  <c r="AW122" i="43"/>
  <c r="AV122" i="43"/>
  <c r="AU122" i="43"/>
  <c r="AT122" i="43"/>
  <c r="AS122" i="43"/>
  <c r="AR122" i="43"/>
  <c r="AQ122" i="43"/>
  <c r="AP122" i="43"/>
  <c r="AO122" i="43"/>
  <c r="AN122" i="43"/>
  <c r="AM122" i="43"/>
  <c r="AL122" i="43"/>
  <c r="AG122" i="43"/>
  <c r="AF122" i="43"/>
  <c r="AE122" i="43"/>
  <c r="AD122" i="43"/>
  <c r="AC122" i="43"/>
  <c r="AB122" i="43"/>
  <c r="Y122" i="43"/>
  <c r="X122" i="43"/>
  <c r="Q122" i="43"/>
  <c r="P122" i="43"/>
  <c r="O122" i="43"/>
  <c r="N122" i="43"/>
  <c r="M122" i="43"/>
  <c r="L122" i="43"/>
  <c r="K122" i="43"/>
  <c r="J122" i="43"/>
  <c r="I122" i="43"/>
  <c r="H122" i="43"/>
  <c r="E122" i="43"/>
  <c r="D122" i="43"/>
  <c r="AY121" i="43"/>
  <c r="AX121" i="43"/>
  <c r="AA121" i="43"/>
  <c r="Z121" i="43"/>
  <c r="G121" i="43"/>
  <c r="F121" i="43"/>
  <c r="AY120" i="43"/>
  <c r="AX120" i="43"/>
  <c r="AA120" i="43"/>
  <c r="Z120" i="43"/>
  <c r="G120" i="43"/>
  <c r="F120" i="43"/>
  <c r="AY119" i="43"/>
  <c r="AX119" i="43"/>
  <c r="AA119" i="43"/>
  <c r="Z119" i="43"/>
  <c r="G119" i="43"/>
  <c r="F119" i="43"/>
  <c r="AY118" i="43"/>
  <c r="AX118" i="43"/>
  <c r="AA118" i="43"/>
  <c r="Z118" i="43"/>
  <c r="G118" i="43"/>
  <c r="F118" i="43"/>
  <c r="AY117" i="43"/>
  <c r="AX117" i="43"/>
  <c r="AA117" i="43"/>
  <c r="Z117" i="43"/>
  <c r="G117" i="43"/>
  <c r="F117" i="43"/>
  <c r="AY116" i="43"/>
  <c r="AX116" i="43"/>
  <c r="AA116" i="43"/>
  <c r="Z116" i="43"/>
  <c r="G116" i="43"/>
  <c r="F116" i="43"/>
  <c r="AY115" i="43"/>
  <c r="AX115" i="43"/>
  <c r="AA115" i="43"/>
  <c r="Z115" i="43"/>
  <c r="G115" i="43"/>
  <c r="F115" i="43"/>
  <c r="AY114" i="43"/>
  <c r="AX114" i="43"/>
  <c r="AA114" i="43"/>
  <c r="Z114" i="43"/>
  <c r="G114" i="43"/>
  <c r="F114" i="43"/>
  <c r="AY113" i="43"/>
  <c r="AX113" i="43"/>
  <c r="AA113" i="43"/>
  <c r="Z113" i="43"/>
  <c r="G113" i="43"/>
  <c r="F113" i="43"/>
  <c r="AY112" i="43"/>
  <c r="AX112" i="43"/>
  <c r="AA112" i="43"/>
  <c r="Z112" i="43"/>
  <c r="G112" i="43"/>
  <c r="F112" i="43"/>
  <c r="AY111" i="43"/>
  <c r="AX111" i="43"/>
  <c r="AA111" i="43"/>
  <c r="Z111" i="43"/>
  <c r="G111" i="43"/>
  <c r="F111" i="43"/>
  <c r="AY110" i="43"/>
  <c r="AX110" i="43"/>
  <c r="AA110" i="43"/>
  <c r="Z110" i="43"/>
  <c r="G110" i="43"/>
  <c r="F110" i="43"/>
  <c r="AY109" i="43"/>
  <c r="AX109" i="43"/>
  <c r="AA109" i="43"/>
  <c r="Z109" i="43"/>
  <c r="G109" i="43"/>
  <c r="F109" i="43"/>
  <c r="AY108" i="43"/>
  <c r="AX108" i="43"/>
  <c r="AA108" i="43"/>
  <c r="Z108" i="43"/>
  <c r="G108" i="43"/>
  <c r="F108" i="43"/>
  <c r="AY107" i="43"/>
  <c r="AX107" i="43"/>
  <c r="AA107" i="43"/>
  <c r="Z107" i="43"/>
  <c r="G107" i="43"/>
  <c r="F107" i="43"/>
  <c r="BA106" i="43"/>
  <c r="AY106" i="43" s="1"/>
  <c r="AX106" i="43"/>
  <c r="AA106" i="43"/>
  <c r="Z106" i="43"/>
  <c r="G106" i="43"/>
  <c r="F106" i="43"/>
  <c r="BA105" i="43"/>
  <c r="AY105" i="43"/>
  <c r="AX105" i="43"/>
  <c r="AA105" i="43"/>
  <c r="Z105" i="43"/>
  <c r="G105" i="43"/>
  <c r="F105" i="43"/>
  <c r="AY104" i="43"/>
  <c r="AX104" i="43"/>
  <c r="AA104" i="43"/>
  <c r="Z104" i="43"/>
  <c r="G104" i="43"/>
  <c r="F104" i="43"/>
  <c r="AY103" i="43"/>
  <c r="AX103" i="43"/>
  <c r="AA103" i="43"/>
  <c r="Z103" i="43"/>
  <c r="G103" i="43"/>
  <c r="F103" i="43"/>
  <c r="AY102" i="43"/>
  <c r="AX102" i="43"/>
  <c r="AA102" i="43"/>
  <c r="Z102" i="43"/>
  <c r="G102" i="43"/>
  <c r="F102" i="43"/>
  <c r="AY101" i="43"/>
  <c r="AX101" i="43"/>
  <c r="AA101" i="43"/>
  <c r="Z101" i="43"/>
  <c r="G101" i="43"/>
  <c r="F101" i="43"/>
  <c r="AY100" i="43"/>
  <c r="AX100" i="43"/>
  <c r="AA100" i="43"/>
  <c r="Z100" i="43"/>
  <c r="G100" i="43"/>
  <c r="F100" i="43"/>
  <c r="AY99" i="43"/>
  <c r="AX99" i="43"/>
  <c r="AA99" i="43"/>
  <c r="Z99" i="43"/>
  <c r="G99" i="43"/>
  <c r="F99" i="43"/>
  <c r="AY98" i="43"/>
  <c r="AX98" i="43"/>
  <c r="AA98" i="43"/>
  <c r="Z98" i="43"/>
  <c r="G98" i="43"/>
  <c r="F98" i="43"/>
  <c r="BQ97" i="43"/>
  <c r="BP97" i="43"/>
  <c r="BK97" i="43"/>
  <c r="BJ97" i="43"/>
  <c r="BI97" i="43"/>
  <c r="BH97" i="43"/>
  <c r="BG97" i="43"/>
  <c r="BF97" i="43"/>
  <c r="BC97" i="43"/>
  <c r="BB97" i="43"/>
  <c r="AZ97" i="43"/>
  <c r="AW97" i="43"/>
  <c r="AV97" i="43"/>
  <c r="AU97" i="43"/>
  <c r="AT97" i="43"/>
  <c r="Y97" i="43"/>
  <c r="X97" i="43"/>
  <c r="U97" i="43"/>
  <c r="T97" i="43"/>
  <c r="Q97" i="43"/>
  <c r="P97" i="43"/>
  <c r="O97" i="43"/>
  <c r="N97" i="43"/>
  <c r="M97" i="43"/>
  <c r="L97" i="43"/>
  <c r="K97" i="43"/>
  <c r="J97" i="43"/>
  <c r="I97" i="43"/>
  <c r="H97" i="43"/>
  <c r="E97" i="43"/>
  <c r="D97" i="43"/>
  <c r="AY96" i="43"/>
  <c r="AX96" i="43"/>
  <c r="AU96" i="43"/>
  <c r="AU84" i="43" s="1"/>
  <c r="AA96" i="43"/>
  <c r="Z96" i="43"/>
  <c r="G96" i="43"/>
  <c r="F96" i="43"/>
  <c r="BA95" i="43"/>
  <c r="AY95" i="43" s="1"/>
  <c r="AX95" i="43"/>
  <c r="AA95" i="43"/>
  <c r="Z95" i="43"/>
  <c r="G95" i="43"/>
  <c r="F95" i="43"/>
  <c r="AY94" i="43"/>
  <c r="AX94" i="43"/>
  <c r="AA94" i="43"/>
  <c r="Z94" i="43"/>
  <c r="G94" i="43"/>
  <c r="F94" i="43"/>
  <c r="BA93" i="43"/>
  <c r="AY93" i="43" s="1"/>
  <c r="AX93" i="43"/>
  <c r="AA93" i="43"/>
  <c r="Z93" i="43"/>
  <c r="G93" i="43"/>
  <c r="F93" i="43"/>
  <c r="BA92" i="43"/>
  <c r="AX92" i="43"/>
  <c r="AA92" i="43"/>
  <c r="Z92" i="43"/>
  <c r="G92" i="43"/>
  <c r="F92" i="43"/>
  <c r="AY91" i="43"/>
  <c r="AX91" i="43"/>
  <c r="AA91" i="43"/>
  <c r="Z91" i="43"/>
  <c r="G91" i="43"/>
  <c r="F91" i="43"/>
  <c r="AY90" i="43"/>
  <c r="AX90" i="43"/>
  <c r="AA90" i="43"/>
  <c r="Z90" i="43"/>
  <c r="G90" i="43"/>
  <c r="F90" i="43"/>
  <c r="AY89" i="43"/>
  <c r="AX89" i="43"/>
  <c r="AA89" i="43"/>
  <c r="Z89" i="43"/>
  <c r="G89" i="43"/>
  <c r="F89" i="43"/>
  <c r="AY88" i="43"/>
  <c r="AX88" i="43"/>
  <c r="AA88" i="43"/>
  <c r="Z88" i="43"/>
  <c r="G88" i="43"/>
  <c r="F88" i="43"/>
  <c r="AY87" i="43"/>
  <c r="AX87" i="43"/>
  <c r="AA87" i="43"/>
  <c r="Z87" i="43"/>
  <c r="G87" i="43"/>
  <c r="F87" i="43"/>
  <c r="AY86" i="43"/>
  <c r="AX86" i="43"/>
  <c r="AA86" i="43"/>
  <c r="Z86" i="43"/>
  <c r="G86" i="43"/>
  <c r="F86" i="43"/>
  <c r="AY85" i="43"/>
  <c r="AX85" i="43"/>
  <c r="AA85" i="43"/>
  <c r="Z85" i="43"/>
  <c r="G85" i="43"/>
  <c r="F85" i="43"/>
  <c r="BQ84" i="43"/>
  <c r="BP84" i="43"/>
  <c r="BK84" i="43"/>
  <c r="BJ84" i="43"/>
  <c r="BI84" i="43"/>
  <c r="BH84" i="43"/>
  <c r="BG84" i="43"/>
  <c r="BF84" i="43"/>
  <c r="BC84" i="43"/>
  <c r="BB84" i="43"/>
  <c r="AZ84" i="43"/>
  <c r="AW84" i="43"/>
  <c r="AV84" i="43"/>
  <c r="AT84" i="43"/>
  <c r="Y84" i="43"/>
  <c r="X84" i="43"/>
  <c r="U84" i="43"/>
  <c r="T84" i="43"/>
  <c r="Q84" i="43"/>
  <c r="P84" i="43"/>
  <c r="O84" i="43"/>
  <c r="N84" i="43"/>
  <c r="M84" i="43"/>
  <c r="L84" i="43"/>
  <c r="K84" i="43"/>
  <c r="J84" i="43"/>
  <c r="I84" i="43"/>
  <c r="H84" i="43"/>
  <c r="E84" i="43"/>
  <c r="D84" i="43"/>
  <c r="AY83" i="43"/>
  <c r="AX83" i="43"/>
  <c r="AA83" i="43"/>
  <c r="Z83" i="43"/>
  <c r="G83" i="43"/>
  <c r="F83" i="43"/>
  <c r="AX82" i="43"/>
  <c r="AA82" i="43"/>
  <c r="Z82" i="43"/>
  <c r="G82" i="43"/>
  <c r="F82" i="43"/>
  <c r="AY81" i="43"/>
  <c r="AX81" i="43"/>
  <c r="AA81" i="43"/>
  <c r="Z81" i="43"/>
  <c r="G81" i="43"/>
  <c r="F81" i="43"/>
  <c r="AY80" i="43"/>
  <c r="AX80" i="43"/>
  <c r="AA80" i="43"/>
  <c r="Z80" i="43"/>
  <c r="G80" i="43"/>
  <c r="F80" i="43"/>
  <c r="AY79" i="43"/>
  <c r="AX79" i="43"/>
  <c r="AA79" i="43"/>
  <c r="Z79" i="43"/>
  <c r="G79" i="43"/>
  <c r="F79" i="43"/>
  <c r="AY78" i="43"/>
  <c r="AX78" i="43"/>
  <c r="AA78" i="43"/>
  <c r="Z78" i="43"/>
  <c r="G78" i="43"/>
  <c r="F78" i="43"/>
  <c r="AY77" i="43"/>
  <c r="AX77" i="43"/>
  <c r="AA77" i="43"/>
  <c r="Z77" i="43"/>
  <c r="G77" i="43"/>
  <c r="F77" i="43"/>
  <c r="AY76" i="43"/>
  <c r="AX76" i="43"/>
  <c r="AA76" i="43"/>
  <c r="Z76" i="43"/>
  <c r="G76" i="43"/>
  <c r="F76" i="43"/>
  <c r="AY75" i="43"/>
  <c r="AX75" i="43"/>
  <c r="AA75" i="43"/>
  <c r="Z75" i="43"/>
  <c r="G75" i="43"/>
  <c r="F75" i="43"/>
  <c r="AY74" i="43"/>
  <c r="AX74" i="43"/>
  <c r="AA74" i="43"/>
  <c r="Z74" i="43"/>
  <c r="G74" i="43"/>
  <c r="F74" i="43"/>
  <c r="AY73" i="43"/>
  <c r="AX73" i="43"/>
  <c r="AA73" i="43"/>
  <c r="Z73" i="43"/>
  <c r="G73" i="43"/>
  <c r="F73" i="43"/>
  <c r="AY72" i="43"/>
  <c r="AX72" i="43"/>
  <c r="AA72" i="43"/>
  <c r="Z72" i="43"/>
  <c r="G72" i="43"/>
  <c r="F72" i="43"/>
  <c r="BQ71" i="43"/>
  <c r="BP71" i="43"/>
  <c r="BK71" i="43"/>
  <c r="BJ71" i="43"/>
  <c r="BI71" i="43"/>
  <c r="BH71" i="43"/>
  <c r="BG71" i="43"/>
  <c r="BF71" i="43"/>
  <c r="BC71" i="43"/>
  <c r="BB71" i="43"/>
  <c r="BA71" i="43"/>
  <c r="AZ71" i="43"/>
  <c r="AW71" i="43"/>
  <c r="AV71" i="43"/>
  <c r="AU71" i="43"/>
  <c r="AT71" i="43"/>
  <c r="Y71" i="43"/>
  <c r="X71" i="43"/>
  <c r="U71" i="43"/>
  <c r="T71" i="43"/>
  <c r="Q71" i="43"/>
  <c r="P71" i="43"/>
  <c r="O71" i="43"/>
  <c r="N71" i="43"/>
  <c r="M71" i="43"/>
  <c r="L71" i="43"/>
  <c r="K71" i="43"/>
  <c r="J71" i="43"/>
  <c r="I71" i="43"/>
  <c r="H71" i="43"/>
  <c r="E71" i="43"/>
  <c r="D71" i="43"/>
  <c r="AA70" i="43"/>
  <c r="Z70" i="43"/>
  <c r="G70" i="43"/>
  <c r="F70" i="43"/>
  <c r="AA69" i="43"/>
  <c r="Z69" i="43"/>
  <c r="G69" i="43"/>
  <c r="F69" i="43"/>
  <c r="AA68" i="43"/>
  <c r="Z68" i="43"/>
  <c r="G68" i="43"/>
  <c r="F68" i="43"/>
  <c r="AA67" i="43"/>
  <c r="Z67" i="43"/>
  <c r="G67" i="43"/>
  <c r="F67" i="43"/>
  <c r="AA66" i="43"/>
  <c r="Z66" i="43"/>
  <c r="G66" i="43"/>
  <c r="F66" i="43"/>
  <c r="AA65" i="43"/>
  <c r="Z65" i="43"/>
  <c r="G65" i="43"/>
  <c r="F65" i="43"/>
  <c r="AA64" i="43"/>
  <c r="Z64" i="43"/>
  <c r="G64" i="43"/>
  <c r="F64" i="43"/>
  <c r="AA63" i="43"/>
  <c r="Z63" i="43"/>
  <c r="G63" i="43"/>
  <c r="F63" i="43"/>
  <c r="AA62" i="43"/>
  <c r="Z62" i="43"/>
  <c r="G62" i="43"/>
  <c r="F62" i="43"/>
  <c r="AA61" i="43"/>
  <c r="Z61" i="43"/>
  <c r="G61" i="43"/>
  <c r="F61" i="43"/>
  <c r="AA60" i="43"/>
  <c r="Z60" i="43"/>
  <c r="G60" i="43"/>
  <c r="F60" i="43"/>
  <c r="AA59" i="43"/>
  <c r="Z59" i="43"/>
  <c r="G59" i="43"/>
  <c r="F59" i="43"/>
  <c r="BQ58" i="43"/>
  <c r="BP58" i="43"/>
  <c r="BK58" i="43"/>
  <c r="BJ58" i="43"/>
  <c r="BI58" i="43"/>
  <c r="BH58" i="43"/>
  <c r="BG58" i="43"/>
  <c r="BF58" i="43"/>
  <c r="AY58" i="43"/>
  <c r="AX58" i="43"/>
  <c r="AW58" i="43"/>
  <c r="AV58" i="43"/>
  <c r="AU58" i="43"/>
  <c r="AT58" i="43"/>
  <c r="Y58" i="43"/>
  <c r="X58" i="43"/>
  <c r="G58" i="43"/>
  <c r="F58" i="43"/>
  <c r="E58" i="43"/>
  <c r="D58" i="43"/>
  <c r="AA57" i="43"/>
  <c r="Z57" i="43"/>
  <c r="G57" i="43"/>
  <c r="F57" i="43"/>
  <c r="AA56" i="43"/>
  <c r="Z56" i="43"/>
  <c r="G56" i="43"/>
  <c r="F56" i="43"/>
  <c r="AA55" i="43"/>
  <c r="Z55" i="43"/>
  <c r="G55" i="43"/>
  <c r="F55" i="43"/>
  <c r="AA54" i="43"/>
  <c r="Z54" i="43"/>
  <c r="G54" i="43"/>
  <c r="F54" i="43"/>
  <c r="AA53" i="43"/>
  <c r="Z53" i="43"/>
  <c r="G53" i="43"/>
  <c r="F53" i="43"/>
  <c r="AA52" i="43"/>
  <c r="Z52" i="43"/>
  <c r="G52" i="43"/>
  <c r="F52" i="43"/>
  <c r="AA51" i="43"/>
  <c r="Z51" i="43"/>
  <c r="G51" i="43"/>
  <c r="F51" i="43"/>
  <c r="AA50" i="43"/>
  <c r="Z50" i="43"/>
  <c r="G50" i="43"/>
  <c r="F50" i="43"/>
  <c r="AA49" i="43"/>
  <c r="Z49" i="43"/>
  <c r="G49" i="43"/>
  <c r="F49" i="43"/>
  <c r="AA48" i="43"/>
  <c r="Z48" i="43"/>
  <c r="G48" i="43"/>
  <c r="F48" i="43"/>
  <c r="AA47" i="43"/>
  <c r="Z47" i="43"/>
  <c r="G47" i="43"/>
  <c r="F47" i="43"/>
  <c r="AA46" i="43"/>
  <c r="Z46" i="43"/>
  <c r="G46" i="43"/>
  <c r="F46" i="43"/>
  <c r="BQ45" i="43"/>
  <c r="BP45" i="43"/>
  <c r="BK45" i="43"/>
  <c r="BJ45" i="43"/>
  <c r="BI45" i="43"/>
  <c r="BH45" i="43"/>
  <c r="BG45" i="43"/>
  <c r="BF45" i="43"/>
  <c r="AY45" i="43"/>
  <c r="AX45" i="43"/>
  <c r="AW45" i="43"/>
  <c r="AV45" i="43"/>
  <c r="AU45" i="43"/>
  <c r="AT45" i="43"/>
  <c r="AA45" i="43"/>
  <c r="Z45" i="43"/>
  <c r="Y45" i="43"/>
  <c r="X45" i="43"/>
  <c r="G45" i="43"/>
  <c r="F45" i="43"/>
  <c r="E45" i="43"/>
  <c r="D45" i="43"/>
  <c r="AA44" i="43"/>
  <c r="Z44" i="43"/>
  <c r="G44" i="43"/>
  <c r="F44" i="43"/>
  <c r="AA43" i="43"/>
  <c r="Z43" i="43"/>
  <c r="G43" i="43"/>
  <c r="F43" i="43"/>
  <c r="AA42" i="43"/>
  <c r="Z42" i="43"/>
  <c r="G42" i="43"/>
  <c r="F42" i="43"/>
  <c r="AA41" i="43"/>
  <c r="Z41" i="43"/>
  <c r="G41" i="43"/>
  <c r="F41" i="43"/>
  <c r="AA40" i="43"/>
  <c r="Z40" i="43"/>
  <c r="G40" i="43"/>
  <c r="F40" i="43"/>
  <c r="AA39" i="43"/>
  <c r="Z39" i="43"/>
  <c r="G39" i="43"/>
  <c r="F39" i="43"/>
  <c r="AA38" i="43"/>
  <c r="Z38" i="43"/>
  <c r="G38" i="43"/>
  <c r="F38" i="43"/>
  <c r="AA37" i="43"/>
  <c r="Z37" i="43"/>
  <c r="G37" i="43"/>
  <c r="F37" i="43"/>
  <c r="AA36" i="43"/>
  <c r="Z36" i="43"/>
  <c r="G36" i="43"/>
  <c r="F36" i="43"/>
  <c r="AA35" i="43"/>
  <c r="Z35" i="43"/>
  <c r="G35" i="43"/>
  <c r="F35" i="43"/>
  <c r="AA34" i="43"/>
  <c r="Z34" i="43"/>
  <c r="G34" i="43"/>
  <c r="F34" i="43"/>
  <c r="AA33" i="43"/>
  <c r="Z33" i="43"/>
  <c r="G33" i="43"/>
  <c r="F33" i="43"/>
  <c r="BQ32" i="43"/>
  <c r="BQ29" i="43" s="1"/>
  <c r="BP32" i="43"/>
  <c r="BP31" i="43" s="1"/>
  <c r="BK32" i="43"/>
  <c r="BK29" i="43" s="1"/>
  <c r="BJ32" i="43"/>
  <c r="BJ29" i="43" s="1"/>
  <c r="BI32" i="43"/>
  <c r="BI31" i="43" s="1"/>
  <c r="BH32" i="43"/>
  <c r="BH31" i="43" s="1"/>
  <c r="BG32" i="43"/>
  <c r="BG31" i="43" s="1"/>
  <c r="BF32" i="43"/>
  <c r="BF29" i="43" s="1"/>
  <c r="AY32" i="43"/>
  <c r="AX32" i="43"/>
  <c r="AW32" i="43"/>
  <c r="AW29" i="43" s="1"/>
  <c r="AV32" i="43"/>
  <c r="AV31" i="43" s="1"/>
  <c r="AU32" i="43"/>
  <c r="AT32" i="43"/>
  <c r="Y32" i="43"/>
  <c r="Y29" i="43" s="1"/>
  <c r="X32" i="43"/>
  <c r="X29" i="43" s="1"/>
  <c r="G32" i="43"/>
  <c r="F32" i="43"/>
  <c r="E32" i="43"/>
  <c r="E31" i="43" s="1"/>
  <c r="D32" i="43"/>
  <c r="D31" i="43" s="1"/>
  <c r="BQ31" i="43"/>
  <c r="G31" i="43"/>
  <c r="F31" i="43"/>
  <c r="BK30" i="43"/>
  <c r="BI30" i="43"/>
  <c r="BG30" i="43"/>
  <c r="AW30" i="43"/>
  <c r="AV30" i="43"/>
  <c r="AA30" i="43"/>
  <c r="Z30" i="43"/>
  <c r="Y30" i="43"/>
  <c r="X30" i="43"/>
  <c r="G30" i="43"/>
  <c r="F30" i="43"/>
  <c r="E30" i="43"/>
  <c r="D30" i="43"/>
  <c r="AA29" i="43"/>
  <c r="Z29" i="43"/>
  <c r="G29" i="43"/>
  <c r="F29" i="43"/>
  <c r="AA28" i="43"/>
  <c r="Z28" i="43"/>
  <c r="G28" i="43"/>
  <c r="F28" i="43"/>
  <c r="AA27" i="43"/>
  <c r="Z27" i="43"/>
  <c r="G27" i="43"/>
  <c r="F27" i="43"/>
  <c r="AA26" i="43"/>
  <c r="Z26" i="43"/>
  <c r="G26" i="43"/>
  <c r="F26" i="43"/>
  <c r="AA25" i="43"/>
  <c r="Z25" i="43"/>
  <c r="G25" i="43"/>
  <c r="F25" i="43"/>
  <c r="AA24" i="43"/>
  <c r="Z24" i="43"/>
  <c r="AA23" i="43"/>
  <c r="Z23" i="43"/>
  <c r="AA22" i="43"/>
  <c r="Z22" i="43"/>
  <c r="AA21" i="43"/>
  <c r="Z21" i="43"/>
  <c r="AA20" i="43"/>
  <c r="Z20" i="43"/>
  <c r="B14" i="43"/>
  <c r="B13" i="43"/>
  <c r="B12" i="43"/>
  <c r="B11" i="43"/>
  <c r="B10" i="43"/>
  <c r="B9" i="43"/>
  <c r="B8" i="43"/>
  <c r="E207" i="19"/>
  <c r="B207" i="19"/>
  <c r="C125" i="43" l="1"/>
  <c r="C133" i="43"/>
  <c r="C129" i="43"/>
  <c r="B61" i="43"/>
  <c r="B65" i="43"/>
  <c r="C128" i="43"/>
  <c r="C134" i="43"/>
  <c r="B134" i="43"/>
  <c r="B130" i="43"/>
  <c r="B125" i="43"/>
  <c r="B123" i="43"/>
  <c r="C130" i="43"/>
  <c r="B126" i="43"/>
  <c r="B124" i="43"/>
  <c r="B129" i="43"/>
  <c r="C132" i="43"/>
  <c r="C124" i="43"/>
  <c r="B132" i="43"/>
  <c r="C126" i="43"/>
  <c r="B133" i="43"/>
  <c r="B50" i="43"/>
  <c r="B54" i="43"/>
  <c r="C42" i="43"/>
  <c r="B128" i="43"/>
  <c r="B127" i="43"/>
  <c r="C131" i="43"/>
  <c r="C127" i="43"/>
  <c r="B131" i="43"/>
  <c r="C123" i="43"/>
  <c r="AX122" i="43"/>
  <c r="B42" i="43"/>
  <c r="B49" i="43"/>
  <c r="C34" i="43"/>
  <c r="C44" i="43"/>
  <c r="C109" i="43"/>
  <c r="C112" i="43"/>
  <c r="C116" i="43"/>
  <c r="C120" i="43"/>
  <c r="B28" i="43"/>
  <c r="B119" i="43"/>
  <c r="Z84" i="43"/>
  <c r="B47" i="43"/>
  <c r="B115" i="43"/>
  <c r="B43" i="43"/>
  <c r="B111" i="43"/>
  <c r="B38" i="43"/>
  <c r="C43" i="43"/>
  <c r="B90" i="43"/>
  <c r="C107" i="43"/>
  <c r="C111" i="43"/>
  <c r="C115" i="43"/>
  <c r="C119" i="43"/>
  <c r="B91" i="43"/>
  <c r="B33" i="43"/>
  <c r="B85" i="43"/>
  <c r="B86" i="43"/>
  <c r="BK31" i="43"/>
  <c r="C38" i="43"/>
  <c r="C33" i="43"/>
  <c r="B57" i="43"/>
  <c r="Z71" i="43"/>
  <c r="BJ31" i="43"/>
  <c r="B92" i="43"/>
  <c r="AV29" i="43"/>
  <c r="Z97" i="43"/>
  <c r="B25" i="43"/>
  <c r="C36" i="43"/>
  <c r="C40" i="43"/>
  <c r="B70" i="43"/>
  <c r="Z31" i="43"/>
  <c r="B27" i="43"/>
  <c r="B83" i="43"/>
  <c r="C27" i="43"/>
  <c r="F97" i="43"/>
  <c r="B100" i="43"/>
  <c r="B114" i="43"/>
  <c r="D29" i="43"/>
  <c r="C41" i="43"/>
  <c r="C51" i="43"/>
  <c r="C55" i="43"/>
  <c r="B72" i="43"/>
  <c r="B76" i="43"/>
  <c r="B80" i="43"/>
  <c r="C88" i="43"/>
  <c r="B93" i="43"/>
  <c r="B94" i="43"/>
  <c r="C28" i="43"/>
  <c r="B69" i="43"/>
  <c r="AY71" i="43"/>
  <c r="C75" i="43"/>
  <c r="Z122" i="43"/>
  <c r="C52" i="43"/>
  <c r="C56" i="43"/>
  <c r="BA97" i="43"/>
  <c r="C47" i="43"/>
  <c r="B87" i="43"/>
  <c r="B89" i="43"/>
  <c r="B118" i="43"/>
  <c r="E29" i="43"/>
  <c r="BF31" i="43"/>
  <c r="C46" i="43"/>
  <c r="B88" i="43"/>
  <c r="C79" i="43"/>
  <c r="B108" i="43"/>
  <c r="B104" i="43"/>
  <c r="C39" i="43"/>
  <c r="B44" i="43"/>
  <c r="C87" i="43"/>
  <c r="C30" i="43"/>
  <c r="AA58" i="43"/>
  <c r="C58" i="43" s="1"/>
  <c r="C82" i="43"/>
  <c r="B37" i="43"/>
  <c r="C50" i="43"/>
  <c r="B59" i="43"/>
  <c r="C85" i="43"/>
  <c r="AA122" i="43"/>
  <c r="C49" i="43"/>
  <c r="B53" i="43"/>
  <c r="B63" i="43"/>
  <c r="G71" i="43"/>
  <c r="C73" i="43"/>
  <c r="C77" i="43"/>
  <c r="C81" i="43"/>
  <c r="F84" i="43"/>
  <c r="C93" i="43"/>
  <c r="C95" i="43"/>
  <c r="AA97" i="43"/>
  <c r="C101" i="43"/>
  <c r="C105" i="43"/>
  <c r="C114" i="43"/>
  <c r="C118" i="43"/>
  <c r="Z32" i="43"/>
  <c r="B32" i="43" s="1"/>
  <c r="B35" i="43"/>
  <c r="B36" i="43"/>
  <c r="B41" i="43"/>
  <c r="C48" i="43"/>
  <c r="C53" i="43"/>
  <c r="G84" i="43"/>
  <c r="C91" i="43"/>
  <c r="C96" i="43"/>
  <c r="B102" i="43"/>
  <c r="C106" i="43"/>
  <c r="B113" i="43"/>
  <c r="B117" i="43"/>
  <c r="B121" i="43"/>
  <c r="AY122" i="43"/>
  <c r="B62" i="43"/>
  <c r="C26" i="43"/>
  <c r="C54" i="43"/>
  <c r="B99" i="43"/>
  <c r="B103" i="43"/>
  <c r="C25" i="43"/>
  <c r="B40" i="43"/>
  <c r="B46" i="43"/>
  <c r="B51" i="43"/>
  <c r="B52" i="43"/>
  <c r="B55" i="43"/>
  <c r="B56" i="43"/>
  <c r="C57" i="43"/>
  <c r="B60" i="43"/>
  <c r="C76" i="43"/>
  <c r="C80" i="43"/>
  <c r="C90" i="43"/>
  <c r="BA84" i="43"/>
  <c r="C100" i="43"/>
  <c r="C104" i="43"/>
  <c r="C113" i="43"/>
  <c r="C117" i="43"/>
  <c r="C121" i="43"/>
  <c r="C35" i="43"/>
  <c r="B45" i="43"/>
  <c r="C74" i="43"/>
  <c r="C78" i="43"/>
  <c r="AA84" i="43"/>
  <c r="C86" i="43"/>
  <c r="B107" i="43"/>
  <c r="BI29" i="43"/>
  <c r="B48" i="43"/>
  <c r="AW31" i="43"/>
  <c r="C37" i="43" s="1"/>
  <c r="B26" i="43"/>
  <c r="B30" i="43"/>
  <c r="B34" i="43"/>
  <c r="B39" i="43"/>
  <c r="Z58" i="43"/>
  <c r="B58" i="43" s="1"/>
  <c r="B67" i="43"/>
  <c r="F71" i="43"/>
  <c r="C89" i="43"/>
  <c r="B95" i="43"/>
  <c r="B101" i="43"/>
  <c r="B105" i="43"/>
  <c r="C108" i="43"/>
  <c r="B109" i="43"/>
  <c r="B112" i="43"/>
  <c r="B116" i="43"/>
  <c r="B120" i="43"/>
  <c r="AX71" i="43"/>
  <c r="B82" i="43"/>
  <c r="Y31" i="43"/>
  <c r="B73" i="43"/>
  <c r="B77" i="43"/>
  <c r="B81" i="43"/>
  <c r="B96" i="43"/>
  <c r="B110" i="43"/>
  <c r="B74" i="43"/>
  <c r="B78" i="43"/>
  <c r="B98" i="43"/>
  <c r="AX97" i="43"/>
  <c r="X31" i="43"/>
  <c r="C45" i="43"/>
  <c r="AY97" i="43"/>
  <c r="B64" i="43"/>
  <c r="AY92" i="43"/>
  <c r="AY84" i="43" s="1"/>
  <c r="C99" i="43"/>
  <c r="C103" i="43"/>
  <c r="C110" i="43"/>
  <c r="C72" i="43"/>
  <c r="AA71" i="43"/>
  <c r="BG29" i="43"/>
  <c r="BH29" i="43"/>
  <c r="B68" i="43"/>
  <c r="AX84" i="43"/>
  <c r="G97" i="43"/>
  <c r="C98" i="43"/>
  <c r="C102" i="43"/>
  <c r="B106" i="43"/>
  <c r="B66" i="43"/>
  <c r="AA31" i="43"/>
  <c r="AA32" i="43"/>
  <c r="C32" i="43" s="1"/>
  <c r="B75" i="43"/>
  <c r="B79" i="43"/>
  <c r="C83" i="43"/>
  <c r="C94" i="43"/>
  <c r="F122" i="43"/>
  <c r="G122" i="43"/>
  <c r="D34" i="25"/>
  <c r="B84" i="43" l="1"/>
  <c r="B29" i="43"/>
  <c r="B31" i="43"/>
  <c r="C29" i="43"/>
  <c r="B71" i="43"/>
  <c r="C71" i="43"/>
  <c r="C84" i="43"/>
  <c r="B122" i="43"/>
  <c r="C31" i="43"/>
  <c r="C97" i="43"/>
  <c r="C122" i="43"/>
  <c r="C92" i="43"/>
  <c r="B97" i="43"/>
  <c r="T81" i="27"/>
  <c r="S81" i="27"/>
  <c r="S80" i="27" s="1"/>
  <c r="S79" i="27" s="1"/>
  <c r="S78" i="27" s="1"/>
  <c r="S77" i="27" s="1"/>
  <c r="Q81" i="27"/>
  <c r="O81" i="27"/>
  <c r="I81" i="27"/>
  <c r="C81" i="27" s="1"/>
  <c r="D81" i="27"/>
  <c r="T80" i="27"/>
  <c r="O80" i="27"/>
  <c r="I80" i="27"/>
  <c r="D80" i="27"/>
  <c r="C80" i="27" s="1"/>
  <c r="T79" i="27"/>
  <c r="N79" i="27" s="1"/>
  <c r="X79" i="27" s="1"/>
  <c r="O79" i="27"/>
  <c r="D79" i="27"/>
  <c r="C79" i="27" s="1"/>
  <c r="T78" i="27"/>
  <c r="O78" i="27"/>
  <c r="D78" i="27"/>
  <c r="C78" i="27" s="1"/>
  <c r="W77" i="27"/>
  <c r="V77" i="27"/>
  <c r="U77" i="27"/>
  <c r="R77" i="27"/>
  <c r="O77" i="27" s="1"/>
  <c r="Q77" i="27"/>
  <c r="P77" i="27"/>
  <c r="L77" i="27"/>
  <c r="K77" i="27"/>
  <c r="J77" i="27"/>
  <c r="H77" i="27"/>
  <c r="G77" i="27"/>
  <c r="F77" i="27"/>
  <c r="E77" i="27"/>
  <c r="D77" i="27" s="1"/>
  <c r="J33" i="26"/>
  <c r="C33" i="26"/>
  <c r="G160" i="24"/>
  <c r="F160" i="24"/>
  <c r="G159" i="24"/>
  <c r="F159" i="24"/>
  <c r="G158" i="24"/>
  <c r="F158" i="24"/>
  <c r="G157" i="24"/>
  <c r="F157" i="24"/>
  <c r="G156" i="24"/>
  <c r="F156" i="24"/>
  <c r="G155" i="24"/>
  <c r="F155" i="24"/>
  <c r="G154" i="24"/>
  <c r="F154" i="24"/>
  <c r="G153" i="24"/>
  <c r="F153" i="24"/>
  <c r="E152" i="24"/>
  <c r="D152" i="24"/>
  <c r="C152" i="24"/>
  <c r="F91" i="34"/>
  <c r="F90" i="34"/>
  <c r="F89" i="34"/>
  <c r="H88" i="34"/>
  <c r="G88" i="34"/>
  <c r="E88" i="34"/>
  <c r="D88" i="34"/>
  <c r="C88" i="34"/>
  <c r="W53" i="40"/>
  <c r="V53" i="40"/>
  <c r="U53" i="40"/>
  <c r="T53" i="40"/>
  <c r="S53" i="40"/>
  <c r="R53" i="40"/>
  <c r="Q53" i="40"/>
  <c r="P53" i="40"/>
  <c r="O53" i="40"/>
  <c r="N53" i="40"/>
  <c r="M53" i="40"/>
  <c r="L53" i="40"/>
  <c r="K53" i="40"/>
  <c r="J53" i="40"/>
  <c r="I53" i="40"/>
  <c r="H53" i="40"/>
  <c r="G53" i="40"/>
  <c r="F53" i="40"/>
  <c r="E53" i="40"/>
  <c r="D53" i="40"/>
  <c r="D227" i="13"/>
  <c r="C227" i="13"/>
  <c r="D226" i="13"/>
  <c r="C226" i="13"/>
  <c r="D225" i="13"/>
  <c r="C225" i="13"/>
  <c r="D224" i="13"/>
  <c r="C224" i="13"/>
  <c r="D223" i="13"/>
  <c r="C223" i="13"/>
  <c r="D222" i="13"/>
  <c r="C222" i="13"/>
  <c r="D221" i="13"/>
  <c r="C221" i="13"/>
  <c r="D220" i="13"/>
  <c r="C220" i="13"/>
  <c r="D219" i="13"/>
  <c r="C219" i="13"/>
  <c r="D218" i="13"/>
  <c r="C218" i="13"/>
  <c r="D217" i="13"/>
  <c r="C217" i="13"/>
  <c r="D216" i="13"/>
  <c r="C216" i="13"/>
  <c r="M215" i="13"/>
  <c r="L215" i="13"/>
  <c r="K215" i="13"/>
  <c r="J215" i="13"/>
  <c r="I215" i="13"/>
  <c r="H215" i="13"/>
  <c r="F215" i="13"/>
  <c r="E215" i="13"/>
  <c r="M32" i="36"/>
  <c r="L32" i="36"/>
  <c r="J32" i="36"/>
  <c r="I32" i="36"/>
  <c r="H32" i="36"/>
  <c r="G32" i="36"/>
  <c r="C31" i="12"/>
  <c r="K217" i="11"/>
  <c r="C217" i="11" s="1"/>
  <c r="G217" i="11"/>
  <c r="D217" i="11"/>
  <c r="K216" i="11"/>
  <c r="G216" i="11"/>
  <c r="D216" i="11"/>
  <c r="K215" i="11"/>
  <c r="G215" i="11"/>
  <c r="D215" i="11"/>
  <c r="K214" i="11"/>
  <c r="G214" i="11"/>
  <c r="D214" i="11"/>
  <c r="K213" i="11"/>
  <c r="G213" i="11"/>
  <c r="D213" i="11"/>
  <c r="K212" i="11"/>
  <c r="G212" i="11"/>
  <c r="D212" i="11"/>
  <c r="K211" i="11"/>
  <c r="G211" i="11"/>
  <c r="D211" i="11"/>
  <c r="K210" i="11"/>
  <c r="G210" i="11"/>
  <c r="D210" i="11"/>
  <c r="K209" i="11"/>
  <c r="G209" i="11"/>
  <c r="D209" i="11"/>
  <c r="K208" i="11"/>
  <c r="G208" i="11"/>
  <c r="D208" i="11"/>
  <c r="K207" i="11"/>
  <c r="G207" i="11"/>
  <c r="D207" i="11"/>
  <c r="K206" i="11"/>
  <c r="G206" i="11"/>
  <c r="D206" i="11"/>
  <c r="C206" i="11" s="1"/>
  <c r="P205" i="11"/>
  <c r="O205" i="11"/>
  <c r="N205" i="11"/>
  <c r="M205" i="11"/>
  <c r="L205" i="11"/>
  <c r="J205" i="11"/>
  <c r="I205" i="11"/>
  <c r="F205" i="11"/>
  <c r="CV54" i="37"/>
  <c r="CG54" i="37"/>
  <c r="BH54" i="37"/>
  <c r="BG54" i="37"/>
  <c r="AT54" i="37"/>
  <c r="AS54" i="37"/>
  <c r="AK54" i="37"/>
  <c r="AJ54" i="37"/>
  <c r="H54" i="37"/>
  <c r="E210" i="9"/>
  <c r="B209" i="9"/>
  <c r="B208" i="9"/>
  <c r="B207" i="9"/>
  <c r="B206" i="9"/>
  <c r="B205" i="9"/>
  <c r="B204" i="9"/>
  <c r="B203" i="9"/>
  <c r="B202" i="9"/>
  <c r="B201" i="9"/>
  <c r="B200" i="9"/>
  <c r="B199" i="9"/>
  <c r="B198" i="9"/>
  <c r="B197" i="9"/>
  <c r="O196" i="9"/>
  <c r="O210" i="9" s="1"/>
  <c r="N196" i="9"/>
  <c r="N210" i="9" s="1"/>
  <c r="M196" i="9"/>
  <c r="M210" i="9" s="1"/>
  <c r="L196" i="9"/>
  <c r="L210" i="9" s="1"/>
  <c r="K196" i="9"/>
  <c r="K210" i="9" s="1"/>
  <c r="J196" i="9"/>
  <c r="J210" i="9" s="1"/>
  <c r="I196" i="9"/>
  <c r="I210" i="9" s="1"/>
  <c r="G196" i="9"/>
  <c r="G210" i="9" s="1"/>
  <c r="F196" i="9"/>
  <c r="F210" i="9" s="1"/>
  <c r="E196" i="9"/>
  <c r="D196" i="9"/>
  <c r="D210" i="9" s="1"/>
  <c r="C196" i="9"/>
  <c r="C210" i="9" s="1"/>
  <c r="K215" i="8"/>
  <c r="C215" i="8"/>
  <c r="B214" i="8"/>
  <c r="B213" i="8"/>
  <c r="B212" i="8"/>
  <c r="B211" i="8"/>
  <c r="B210" i="8"/>
  <c r="B209" i="8"/>
  <c r="B208" i="8"/>
  <c r="B207" i="8"/>
  <c r="B206" i="8"/>
  <c r="B205" i="8"/>
  <c r="B204" i="8"/>
  <c r="B203" i="8"/>
  <c r="B202" i="8"/>
  <c r="AA201" i="8"/>
  <c r="AA215" i="8" s="1"/>
  <c r="Z201" i="8"/>
  <c r="Z215" i="8" s="1"/>
  <c r="Y201" i="8"/>
  <c r="Y215" i="8" s="1"/>
  <c r="X201" i="8"/>
  <c r="X215" i="8" s="1"/>
  <c r="W201" i="8"/>
  <c r="W215" i="8" s="1"/>
  <c r="V201" i="8"/>
  <c r="V215" i="8" s="1"/>
  <c r="U201" i="8"/>
  <c r="U215" i="8" s="1"/>
  <c r="T201" i="8"/>
  <c r="T215" i="8" s="1"/>
  <c r="S201" i="8"/>
  <c r="S215" i="8" s="1"/>
  <c r="R201" i="8"/>
  <c r="R215" i="8" s="1"/>
  <c r="Q201" i="8"/>
  <c r="Q215" i="8" s="1"/>
  <c r="P201" i="8"/>
  <c r="P215" i="8" s="1"/>
  <c r="O201" i="8"/>
  <c r="O215" i="8" s="1"/>
  <c r="M201" i="8"/>
  <c r="M215" i="8" s="1"/>
  <c r="L201" i="8"/>
  <c r="L215" i="8" s="1"/>
  <c r="K201" i="8"/>
  <c r="J201" i="8"/>
  <c r="J215" i="8" s="1"/>
  <c r="I201" i="8"/>
  <c r="I215" i="8" s="1"/>
  <c r="H201" i="8"/>
  <c r="H215" i="8" s="1"/>
  <c r="G201" i="8"/>
  <c r="G215" i="8" s="1"/>
  <c r="F201" i="8"/>
  <c r="F215" i="8" s="1"/>
  <c r="E201" i="8"/>
  <c r="E215" i="8" s="1"/>
  <c r="D201" i="8"/>
  <c r="D215" i="8" s="1"/>
  <c r="C201" i="8"/>
  <c r="L243" i="7"/>
  <c r="K243" i="7"/>
  <c r="J243" i="7"/>
  <c r="I243" i="7"/>
  <c r="H243" i="7"/>
  <c r="G243" i="7"/>
  <c r="E243" i="7"/>
  <c r="D243" i="7"/>
  <c r="C243" i="7"/>
  <c r="B242" i="7"/>
  <c r="C260" i="6"/>
  <c r="C259" i="6"/>
  <c r="C258" i="6"/>
  <c r="C257" i="6"/>
  <c r="C256" i="6"/>
  <c r="C255" i="6"/>
  <c r="C254" i="6"/>
  <c r="C253" i="6"/>
  <c r="C252" i="6"/>
  <c r="C251" i="6"/>
  <c r="C250" i="6"/>
  <c r="C249" i="6"/>
  <c r="C248" i="6"/>
  <c r="H247" i="6"/>
  <c r="H261" i="6" s="1"/>
  <c r="G247" i="6"/>
  <c r="G261" i="6" s="1"/>
  <c r="F247" i="6"/>
  <c r="F261" i="6" s="1"/>
  <c r="E247" i="6"/>
  <c r="E261" i="6" s="1"/>
  <c r="D247" i="6"/>
  <c r="D261" i="6" s="1"/>
  <c r="I238" i="5"/>
  <c r="H238" i="5"/>
  <c r="I237" i="5"/>
  <c r="H237" i="5"/>
  <c r="I236" i="5"/>
  <c r="H236" i="5"/>
  <c r="I235" i="5"/>
  <c r="H235" i="5"/>
  <c r="I234" i="5"/>
  <c r="H234" i="5"/>
  <c r="I233" i="5"/>
  <c r="H233" i="5"/>
  <c r="I232" i="5"/>
  <c r="H232" i="5"/>
  <c r="I231" i="5"/>
  <c r="H231" i="5"/>
  <c r="I230" i="5"/>
  <c r="H230" i="5"/>
  <c r="I229" i="5"/>
  <c r="H229" i="5"/>
  <c r="I228" i="5"/>
  <c r="H228" i="5"/>
  <c r="I227" i="5"/>
  <c r="H227" i="5"/>
  <c r="G226" i="5"/>
  <c r="I226" i="5" s="1"/>
  <c r="F226" i="5"/>
  <c r="E226" i="5"/>
  <c r="D226" i="5"/>
  <c r="C226" i="5"/>
  <c r="B226" i="5"/>
  <c r="C236" i="3"/>
  <c r="B236" i="3"/>
  <c r="C235" i="3"/>
  <c r="B235" i="3"/>
  <c r="C234" i="3"/>
  <c r="B234" i="3"/>
  <c r="C233" i="3"/>
  <c r="B233" i="3"/>
  <c r="C232" i="3"/>
  <c r="B232" i="3"/>
  <c r="C231" i="3"/>
  <c r="B231" i="3"/>
  <c r="C230" i="3"/>
  <c r="B230" i="3"/>
  <c r="C229" i="3"/>
  <c r="B229" i="3"/>
  <c r="C228" i="3"/>
  <c r="B228" i="3"/>
  <c r="C227" i="3"/>
  <c r="B227" i="3"/>
  <c r="C226" i="3"/>
  <c r="B226" i="3"/>
  <c r="C225" i="3"/>
  <c r="B225" i="3"/>
  <c r="N224" i="3"/>
  <c r="M224" i="3"/>
  <c r="L224" i="3"/>
  <c r="K224" i="3"/>
  <c r="J224" i="3"/>
  <c r="I224" i="3"/>
  <c r="H224" i="3"/>
  <c r="G224" i="3"/>
  <c r="E224" i="3"/>
  <c r="D224" i="3"/>
  <c r="L219" i="19"/>
  <c r="J219" i="19"/>
  <c r="L218" i="19"/>
  <c r="J218" i="19"/>
  <c r="L217" i="19"/>
  <c r="J217" i="19"/>
  <c r="L216" i="19"/>
  <c r="J216" i="19"/>
  <c r="L215" i="19"/>
  <c r="J215" i="19"/>
  <c r="L214" i="19"/>
  <c r="J214" i="19"/>
  <c r="L213" i="19"/>
  <c r="J213" i="19"/>
  <c r="L212" i="19"/>
  <c r="J212" i="19"/>
  <c r="L211" i="19"/>
  <c r="J211" i="19"/>
  <c r="L210" i="19"/>
  <c r="J210" i="19"/>
  <c r="L209" i="19"/>
  <c r="J209" i="19"/>
  <c r="L208" i="19"/>
  <c r="J208" i="19"/>
  <c r="S207" i="19"/>
  <c r="R207" i="19"/>
  <c r="Q207" i="19"/>
  <c r="P207" i="19"/>
  <c r="O207" i="19"/>
  <c r="N207" i="19"/>
  <c r="M207" i="19"/>
  <c r="I207" i="19"/>
  <c r="H207" i="19"/>
  <c r="G207" i="19"/>
  <c r="F207" i="19"/>
  <c r="D207" i="19"/>
  <c r="C207" i="19"/>
  <c r="U185" i="2"/>
  <c r="U184" i="2"/>
  <c r="U183" i="2"/>
  <c r="U182" i="2"/>
  <c r="U181" i="2"/>
  <c r="U180" i="2"/>
  <c r="U179" i="2"/>
  <c r="U178" i="2"/>
  <c r="U177" i="2"/>
  <c r="U176" i="2"/>
  <c r="U175" i="2"/>
  <c r="U174" i="2"/>
  <c r="U173" i="2"/>
  <c r="AA33" i="18"/>
  <c r="V33" i="18"/>
  <c r="Q33" i="18"/>
  <c r="K33" i="18"/>
  <c r="E33" i="18"/>
  <c r="D33" i="18"/>
  <c r="C33" i="18"/>
  <c r="B33" i="18"/>
  <c r="C247" i="6" l="1"/>
  <c r="I77" i="27"/>
  <c r="N81" i="27"/>
  <c r="X81" i="27" s="1"/>
  <c r="C215" i="11"/>
  <c r="C216" i="11"/>
  <c r="H226" i="5"/>
  <c r="G152" i="24"/>
  <c r="B196" i="9"/>
  <c r="B201" i="8"/>
  <c r="F33" i="18"/>
  <c r="T77" i="27"/>
  <c r="N77" i="27" s="1"/>
  <c r="X77" i="27" s="1"/>
  <c r="N80" i="27"/>
  <c r="X80" i="27" s="1"/>
  <c r="N78" i="27"/>
  <c r="X78" i="27" s="1"/>
  <c r="C77" i="27"/>
  <c r="F88" i="34"/>
  <c r="C214" i="11"/>
  <c r="C213" i="11"/>
  <c r="C212" i="11"/>
  <c r="C211" i="11"/>
  <c r="K205" i="11"/>
  <c r="C210" i="11"/>
  <c r="C209" i="11"/>
  <c r="C208" i="11"/>
  <c r="C207" i="11"/>
  <c r="D205" i="11"/>
  <c r="B243" i="7"/>
  <c r="C261" i="6"/>
  <c r="L207" i="19"/>
  <c r="J207" i="19"/>
  <c r="D215" i="13"/>
  <c r="C215" i="13"/>
  <c r="C224" i="3"/>
  <c r="B224" i="3"/>
  <c r="F152" i="24"/>
  <c r="G205" i="11"/>
  <c r="B210" i="9"/>
  <c r="B215" i="8"/>
  <c r="BB20" i="17"/>
  <c r="CD13" i="28"/>
  <c r="CD14" i="28"/>
  <c r="BO14" i="28"/>
  <c r="BO15" i="28"/>
  <c r="BM28" i="28"/>
  <c r="BK15" i="28"/>
  <c r="BM15" i="28" s="1"/>
  <c r="BK14" i="28"/>
  <c r="BG14" i="28"/>
  <c r="BI15" i="28"/>
  <c r="BE15" i="28"/>
  <c r="E14" i="28"/>
  <c r="E15" i="28"/>
  <c r="CJ15" i="28"/>
  <c r="BQ15" i="28"/>
  <c r="AX15" i="28"/>
  <c r="AR15" i="28"/>
  <c r="AI15" i="28"/>
  <c r="AA15" i="28"/>
  <c r="H15" i="28" s="1"/>
  <c r="T15" i="28"/>
  <c r="O15" i="28"/>
  <c r="G15" i="28" s="1"/>
  <c r="L15" i="28" l="1"/>
  <c r="C205" i="11"/>
  <c r="E49" i="40"/>
  <c r="D49" i="40"/>
  <c r="T49" i="40"/>
  <c r="U49" i="40"/>
  <c r="V49" i="40"/>
  <c r="W49" i="40"/>
  <c r="G49" i="40"/>
  <c r="H49" i="40"/>
  <c r="I49" i="40"/>
  <c r="J49" i="40"/>
  <c r="K49" i="40"/>
  <c r="L49" i="40"/>
  <c r="M49" i="40"/>
  <c r="N49" i="40"/>
  <c r="O49" i="40"/>
  <c r="P49" i="40"/>
  <c r="Q49" i="40"/>
  <c r="R49" i="40"/>
  <c r="S49" i="40"/>
  <c r="F49" i="40"/>
  <c r="C213" i="5" l="1"/>
  <c r="O14" i="28" l="1"/>
  <c r="E13" i="28"/>
  <c r="CJ14" i="28"/>
  <c r="CA14" i="28"/>
  <c r="BZ14" i="28"/>
  <c r="BQ14" i="28"/>
  <c r="BM14" i="28"/>
  <c r="BI14" i="28"/>
  <c r="BE14" i="28"/>
  <c r="AX14" i="28"/>
  <c r="AR14" i="28"/>
  <c r="AI14" i="28"/>
  <c r="AA14" i="28"/>
  <c r="H14" i="28" s="1"/>
  <c r="T14" i="28"/>
  <c r="G14" i="28"/>
  <c r="L14" i="28" l="1"/>
  <c r="I194" i="19"/>
  <c r="H194" i="19"/>
  <c r="E194" i="19"/>
  <c r="C194" i="19"/>
  <c r="B194" i="19"/>
  <c r="J198" i="19" l="1"/>
  <c r="H41" i="37"/>
  <c r="CV41" i="37"/>
  <c r="CW41" i="37"/>
  <c r="CX41" i="37"/>
  <c r="CU41" i="37"/>
  <c r="BH41" i="37"/>
  <c r="BI41" i="37"/>
  <c r="BG41" i="37"/>
  <c r="AL41" i="37"/>
  <c r="AM41" i="37"/>
  <c r="AI41" i="37"/>
  <c r="AU41" i="37"/>
  <c r="BA41" i="37"/>
  <c r="AX41" i="37"/>
  <c r="AY41" i="37"/>
  <c r="AZ41" i="37"/>
  <c r="AQ41" i="37"/>
  <c r="AR41" i="37"/>
  <c r="AS41" i="37"/>
  <c r="AT41" i="37"/>
  <c r="AV41" i="37"/>
  <c r="AW41" i="37"/>
  <c r="AO41" i="37"/>
  <c r="T76" i="27" l="1"/>
  <c r="S76" i="27"/>
  <c r="S75" i="27" s="1"/>
  <c r="S74" i="27" s="1"/>
  <c r="S73" i="27" s="1"/>
  <c r="S72" i="27" s="1"/>
  <c r="Q76" i="27"/>
  <c r="O76" i="27" s="1"/>
  <c r="I76" i="27"/>
  <c r="D76" i="27"/>
  <c r="T75" i="27"/>
  <c r="O75" i="27"/>
  <c r="N75" i="27" s="1"/>
  <c r="X75" i="27" s="1"/>
  <c r="I75" i="27"/>
  <c r="I72" i="27" s="1"/>
  <c r="D75" i="27"/>
  <c r="T74" i="27"/>
  <c r="O74" i="27"/>
  <c r="N74" i="27" s="1"/>
  <c r="X74" i="27" s="1"/>
  <c r="D74" i="27"/>
  <c r="C74" i="27" s="1"/>
  <c r="T73" i="27"/>
  <c r="O73" i="27"/>
  <c r="N73" i="27" s="1"/>
  <c r="X73" i="27" s="1"/>
  <c r="D73" i="27"/>
  <c r="C73" i="27" s="1"/>
  <c r="W72" i="27"/>
  <c r="V72" i="27"/>
  <c r="U72" i="27"/>
  <c r="R72" i="27"/>
  <c r="Q72" i="27"/>
  <c r="P72" i="27"/>
  <c r="L72" i="27"/>
  <c r="K72" i="27"/>
  <c r="J72" i="27"/>
  <c r="H72" i="27"/>
  <c r="G72" i="27"/>
  <c r="F72" i="27"/>
  <c r="E72" i="27"/>
  <c r="J32" i="26"/>
  <c r="C32" i="26"/>
  <c r="F87" i="34"/>
  <c r="F86" i="34"/>
  <c r="F85" i="34"/>
  <c r="H84" i="34"/>
  <c r="G84" i="34"/>
  <c r="E84" i="34"/>
  <c r="D84" i="34"/>
  <c r="C84" i="34"/>
  <c r="G215" i="21"/>
  <c r="G214" i="21"/>
  <c r="G213" i="21"/>
  <c r="G212" i="21"/>
  <c r="G211" i="21"/>
  <c r="G210" i="21"/>
  <c r="G209" i="21"/>
  <c r="G208" i="21"/>
  <c r="G207" i="21"/>
  <c r="G206" i="21"/>
  <c r="G205" i="21"/>
  <c r="G204" i="21"/>
  <c r="M203" i="21"/>
  <c r="L203" i="21"/>
  <c r="K203" i="21"/>
  <c r="J203" i="21"/>
  <c r="I203" i="21"/>
  <c r="H203" i="21"/>
  <c r="E203" i="21"/>
  <c r="D203" i="21"/>
  <c r="C203" i="21"/>
  <c r="B203" i="21"/>
  <c r="D214" i="13"/>
  <c r="C214" i="13"/>
  <c r="D213" i="13"/>
  <c r="C213" i="13"/>
  <c r="D212" i="13"/>
  <c r="C212" i="13"/>
  <c r="D211" i="13"/>
  <c r="C211" i="13"/>
  <c r="D210" i="13"/>
  <c r="C210" i="13"/>
  <c r="D209" i="13"/>
  <c r="C209" i="13"/>
  <c r="D208" i="13"/>
  <c r="C208" i="13"/>
  <c r="D207" i="13"/>
  <c r="C207" i="13"/>
  <c r="D206" i="13"/>
  <c r="C206" i="13"/>
  <c r="D205" i="13"/>
  <c r="C205" i="13"/>
  <c r="D204" i="13"/>
  <c r="C204" i="13"/>
  <c r="D203" i="13"/>
  <c r="C203" i="13"/>
  <c r="M202" i="13"/>
  <c r="L202" i="13"/>
  <c r="K202" i="13"/>
  <c r="J202" i="13"/>
  <c r="I202" i="13"/>
  <c r="H202" i="13"/>
  <c r="F202" i="13"/>
  <c r="E202" i="13"/>
  <c r="M27" i="36"/>
  <c r="L27" i="36"/>
  <c r="J27" i="36"/>
  <c r="I27" i="36"/>
  <c r="H27" i="36"/>
  <c r="G27" i="36"/>
  <c r="C30" i="12"/>
  <c r="K204" i="11"/>
  <c r="G204" i="11"/>
  <c r="D204" i="11"/>
  <c r="K203" i="11"/>
  <c r="G203" i="11"/>
  <c r="D203" i="11"/>
  <c r="K202" i="11"/>
  <c r="G202" i="11"/>
  <c r="D202" i="11"/>
  <c r="K201" i="11"/>
  <c r="G201" i="11"/>
  <c r="D201" i="11"/>
  <c r="K200" i="11"/>
  <c r="G200" i="11"/>
  <c r="D200" i="11"/>
  <c r="K199" i="11"/>
  <c r="G199" i="11"/>
  <c r="D199" i="11"/>
  <c r="K198" i="11"/>
  <c r="G198" i="11"/>
  <c r="D198" i="11"/>
  <c r="K197" i="11"/>
  <c r="G197" i="11"/>
  <c r="D197" i="11"/>
  <c r="K196" i="11"/>
  <c r="G196" i="11"/>
  <c r="D196" i="11"/>
  <c r="K195" i="11"/>
  <c r="G195" i="11"/>
  <c r="D195" i="11"/>
  <c r="K194" i="11"/>
  <c r="G194" i="11"/>
  <c r="D194" i="11"/>
  <c r="K193" i="11"/>
  <c r="G193" i="11"/>
  <c r="D193" i="11"/>
  <c r="P192" i="11"/>
  <c r="O192" i="11"/>
  <c r="N192" i="11"/>
  <c r="M192" i="11"/>
  <c r="L192" i="11"/>
  <c r="J192" i="11"/>
  <c r="I192" i="11"/>
  <c r="F192" i="11"/>
  <c r="E192" i="11"/>
  <c r="CG41" i="37"/>
  <c r="AP41" i="37"/>
  <c r="AK41" i="37"/>
  <c r="AJ41" i="37"/>
  <c r="B194" i="9"/>
  <c r="B193" i="9"/>
  <c r="B192" i="9"/>
  <c r="B191" i="9"/>
  <c r="B190" i="9"/>
  <c r="B189" i="9"/>
  <c r="B188" i="9"/>
  <c r="B187" i="9"/>
  <c r="B186" i="9"/>
  <c r="B185" i="9"/>
  <c r="B184" i="9"/>
  <c r="B183" i="9"/>
  <c r="B182" i="9"/>
  <c r="O181" i="9"/>
  <c r="O195" i="9" s="1"/>
  <c r="N181" i="9"/>
  <c r="N195" i="9" s="1"/>
  <c r="M181" i="9"/>
  <c r="M195" i="9" s="1"/>
  <c r="L181" i="9"/>
  <c r="L195" i="9" s="1"/>
  <c r="K181" i="9"/>
  <c r="K195" i="9" s="1"/>
  <c r="J181" i="9"/>
  <c r="J195" i="9" s="1"/>
  <c r="I181" i="9"/>
  <c r="I195" i="9" s="1"/>
  <c r="G181" i="9"/>
  <c r="G195" i="9" s="1"/>
  <c r="F181" i="9"/>
  <c r="F195" i="9" s="1"/>
  <c r="E181" i="9"/>
  <c r="E195" i="9" s="1"/>
  <c r="D181" i="9"/>
  <c r="D195" i="9" s="1"/>
  <c r="C181" i="9"/>
  <c r="C195" i="9" s="1"/>
  <c r="B199" i="8"/>
  <c r="B198" i="8"/>
  <c r="B197" i="8"/>
  <c r="B196" i="8"/>
  <c r="B195" i="8"/>
  <c r="B194" i="8"/>
  <c r="B193" i="8"/>
  <c r="B192" i="8"/>
  <c r="B191" i="8"/>
  <c r="B190" i="8"/>
  <c r="B189" i="8"/>
  <c r="B188" i="8"/>
  <c r="B187" i="8"/>
  <c r="AA186" i="8"/>
  <c r="AA200" i="8" s="1"/>
  <c r="Z186" i="8"/>
  <c r="Z200" i="8" s="1"/>
  <c r="Y186" i="8"/>
  <c r="Y200" i="8" s="1"/>
  <c r="X186" i="8"/>
  <c r="X200" i="8" s="1"/>
  <c r="W186" i="8"/>
  <c r="W200" i="8" s="1"/>
  <c r="V186" i="8"/>
  <c r="V200" i="8" s="1"/>
  <c r="U186" i="8"/>
  <c r="U200" i="8" s="1"/>
  <c r="T186" i="8"/>
  <c r="T200" i="8" s="1"/>
  <c r="S186" i="8"/>
  <c r="S200" i="8" s="1"/>
  <c r="R186" i="8"/>
  <c r="R200" i="8" s="1"/>
  <c r="Q186" i="8"/>
  <c r="Q200" i="8" s="1"/>
  <c r="P186" i="8"/>
  <c r="P200" i="8" s="1"/>
  <c r="O186" i="8"/>
  <c r="O200" i="8" s="1"/>
  <c r="M186" i="8"/>
  <c r="M200" i="8" s="1"/>
  <c r="L186" i="8"/>
  <c r="L200" i="8" s="1"/>
  <c r="K186" i="8"/>
  <c r="K200" i="8" s="1"/>
  <c r="J186" i="8"/>
  <c r="J200" i="8" s="1"/>
  <c r="I186" i="8"/>
  <c r="I200" i="8" s="1"/>
  <c r="H186" i="8"/>
  <c r="H200" i="8" s="1"/>
  <c r="G186" i="8"/>
  <c r="G200" i="8" s="1"/>
  <c r="F186" i="8"/>
  <c r="F200" i="8" s="1"/>
  <c r="E186" i="8"/>
  <c r="E200" i="8" s="1"/>
  <c r="D186" i="8"/>
  <c r="D200" i="8" s="1"/>
  <c r="C186" i="8"/>
  <c r="C200" i="8" s="1"/>
  <c r="L228" i="7"/>
  <c r="K228" i="7"/>
  <c r="J228" i="7"/>
  <c r="I228" i="7"/>
  <c r="H228" i="7"/>
  <c r="G228" i="7"/>
  <c r="E228" i="7"/>
  <c r="D228" i="7"/>
  <c r="C228" i="7"/>
  <c r="B227" i="7"/>
  <c r="C245" i="6"/>
  <c r="C244" i="6"/>
  <c r="C243" i="6"/>
  <c r="C242" i="6"/>
  <c r="C241" i="6"/>
  <c r="C240" i="6"/>
  <c r="C239" i="6"/>
  <c r="C238" i="6"/>
  <c r="C237" i="6"/>
  <c r="C236" i="6"/>
  <c r="C235" i="6"/>
  <c r="C234" i="6"/>
  <c r="C233" i="6"/>
  <c r="H232" i="6"/>
  <c r="H246" i="6" s="1"/>
  <c r="G232" i="6"/>
  <c r="G246" i="6" s="1"/>
  <c r="F232" i="6"/>
  <c r="F246" i="6" s="1"/>
  <c r="E232" i="6"/>
  <c r="E246" i="6" s="1"/>
  <c r="D232" i="6"/>
  <c r="D246" i="6" s="1"/>
  <c r="I225" i="5"/>
  <c r="H225" i="5"/>
  <c r="I224" i="5"/>
  <c r="H224" i="5"/>
  <c r="I223" i="5"/>
  <c r="H223" i="5"/>
  <c r="I222" i="5"/>
  <c r="H222" i="5"/>
  <c r="I221" i="5"/>
  <c r="H221" i="5"/>
  <c r="I220" i="5"/>
  <c r="H220" i="5"/>
  <c r="I219" i="5"/>
  <c r="H219" i="5"/>
  <c r="I218" i="5"/>
  <c r="H218" i="5"/>
  <c r="I217" i="5"/>
  <c r="H217" i="5"/>
  <c r="I216" i="5"/>
  <c r="H216" i="5"/>
  <c r="I215" i="5"/>
  <c r="H215" i="5"/>
  <c r="I214" i="5"/>
  <c r="H214" i="5"/>
  <c r="G213" i="5"/>
  <c r="F213" i="5"/>
  <c r="E213" i="5"/>
  <c r="D213" i="5"/>
  <c r="B213" i="5"/>
  <c r="AX226" i="4"/>
  <c r="AW226" i="4"/>
  <c r="X226" i="4"/>
  <c r="W226" i="4"/>
  <c r="G226" i="4"/>
  <c r="F226" i="4"/>
  <c r="AX225" i="4"/>
  <c r="AW225" i="4"/>
  <c r="X225" i="4"/>
  <c r="W225" i="4"/>
  <c r="G225" i="4"/>
  <c r="F225" i="4"/>
  <c r="AX224" i="4"/>
  <c r="AW224" i="4"/>
  <c r="X224" i="4"/>
  <c r="W224" i="4"/>
  <c r="G224" i="4"/>
  <c r="F224" i="4"/>
  <c r="AX223" i="4"/>
  <c r="AW223" i="4"/>
  <c r="X223" i="4"/>
  <c r="W223" i="4"/>
  <c r="G223" i="4"/>
  <c r="F223" i="4"/>
  <c r="AX222" i="4"/>
  <c r="AW222" i="4"/>
  <c r="X222" i="4"/>
  <c r="W222" i="4"/>
  <c r="G222" i="4"/>
  <c r="F222" i="4"/>
  <c r="AX221" i="4"/>
  <c r="AW221" i="4"/>
  <c r="X221" i="4"/>
  <c r="W221" i="4"/>
  <c r="G221" i="4"/>
  <c r="F221" i="4"/>
  <c r="AX220" i="4"/>
  <c r="AW220" i="4"/>
  <c r="X220" i="4"/>
  <c r="W220" i="4"/>
  <c r="G220" i="4"/>
  <c r="F220" i="4"/>
  <c r="AX219" i="4"/>
  <c r="AW219" i="4"/>
  <c r="X219" i="4"/>
  <c r="W219" i="4"/>
  <c r="G219" i="4"/>
  <c r="F219" i="4"/>
  <c r="AX218" i="4"/>
  <c r="AW218" i="4"/>
  <c r="X218" i="4"/>
  <c r="W218" i="4"/>
  <c r="G218" i="4"/>
  <c r="F218" i="4"/>
  <c r="AX217" i="4"/>
  <c r="AW217" i="4"/>
  <c r="X217" i="4"/>
  <c r="W217" i="4"/>
  <c r="G217" i="4"/>
  <c r="F217" i="4"/>
  <c r="AX216" i="4"/>
  <c r="AW216" i="4"/>
  <c r="X216" i="4"/>
  <c r="W216" i="4"/>
  <c r="G216" i="4"/>
  <c r="F216" i="4"/>
  <c r="AX215" i="4"/>
  <c r="AW215" i="4"/>
  <c r="X215" i="4"/>
  <c r="W215" i="4"/>
  <c r="G215" i="4"/>
  <c r="F215" i="4"/>
  <c r="BM214" i="4"/>
  <c r="BL214" i="4"/>
  <c r="BK214" i="4"/>
  <c r="BJ214" i="4"/>
  <c r="BI214" i="4"/>
  <c r="BH214" i="4"/>
  <c r="BG214" i="4"/>
  <c r="BF214" i="4"/>
  <c r="BE214" i="4"/>
  <c r="BD214" i="4"/>
  <c r="BC214" i="4"/>
  <c r="BB214" i="4"/>
  <c r="BA214" i="4"/>
  <c r="AZ214" i="4"/>
  <c r="AV214" i="4"/>
  <c r="AU214" i="4"/>
  <c r="AT214" i="4"/>
  <c r="AS214" i="4"/>
  <c r="AR214" i="4"/>
  <c r="AQ214" i="4"/>
  <c r="AP214" i="4"/>
  <c r="AO214" i="4"/>
  <c r="AN214" i="4"/>
  <c r="AM214" i="4"/>
  <c r="AL214" i="4"/>
  <c r="AK214" i="4"/>
  <c r="AH214" i="4"/>
  <c r="AG214" i="4"/>
  <c r="AF214" i="4"/>
  <c r="AE214" i="4"/>
  <c r="AD214" i="4"/>
  <c r="AC214" i="4"/>
  <c r="AB214" i="4"/>
  <c r="AA214" i="4"/>
  <c r="Z214" i="4"/>
  <c r="Y214" i="4"/>
  <c r="V214" i="4"/>
  <c r="U214" i="4"/>
  <c r="T214" i="4"/>
  <c r="S214" i="4"/>
  <c r="R214" i="4"/>
  <c r="Q214" i="4"/>
  <c r="O214" i="4"/>
  <c r="N214" i="4"/>
  <c r="M214" i="4"/>
  <c r="L214" i="4"/>
  <c r="K214" i="4"/>
  <c r="J214" i="4"/>
  <c r="I214" i="4"/>
  <c r="H214" i="4"/>
  <c r="E214" i="4"/>
  <c r="D214" i="4"/>
  <c r="C223" i="3"/>
  <c r="B223" i="3"/>
  <c r="C222" i="3"/>
  <c r="B222" i="3"/>
  <c r="C221" i="3"/>
  <c r="B221" i="3"/>
  <c r="C220" i="3"/>
  <c r="B220" i="3"/>
  <c r="C219" i="3"/>
  <c r="B219" i="3"/>
  <c r="C218" i="3"/>
  <c r="B218" i="3"/>
  <c r="C217" i="3"/>
  <c r="B217" i="3"/>
  <c r="C216" i="3"/>
  <c r="B216" i="3"/>
  <c r="C215" i="3"/>
  <c r="B215" i="3"/>
  <c r="C214" i="3"/>
  <c r="B214" i="3"/>
  <c r="C213" i="3"/>
  <c r="B213" i="3"/>
  <c r="C212" i="3"/>
  <c r="B212" i="3"/>
  <c r="N211" i="3"/>
  <c r="M211" i="3"/>
  <c r="L211" i="3"/>
  <c r="K211" i="3"/>
  <c r="J211" i="3"/>
  <c r="I211" i="3"/>
  <c r="H211" i="3"/>
  <c r="G211" i="3"/>
  <c r="E211" i="3"/>
  <c r="C211" i="3" s="1"/>
  <c r="D211" i="3"/>
  <c r="B211" i="3" s="1"/>
  <c r="L206" i="19"/>
  <c r="J206" i="19"/>
  <c r="L205" i="19"/>
  <c r="J205" i="19"/>
  <c r="L204" i="19"/>
  <c r="J204" i="19"/>
  <c r="L203" i="19"/>
  <c r="J203" i="19"/>
  <c r="L202" i="19"/>
  <c r="J202" i="19"/>
  <c r="L201" i="19"/>
  <c r="J201" i="19"/>
  <c r="L200" i="19"/>
  <c r="J200" i="19"/>
  <c r="L199" i="19"/>
  <c r="J199" i="19"/>
  <c r="L198" i="19"/>
  <c r="L197" i="19"/>
  <c r="J197" i="19"/>
  <c r="L196" i="19"/>
  <c r="J196" i="19"/>
  <c r="L195" i="19"/>
  <c r="J195" i="19"/>
  <c r="J194" i="19" s="1"/>
  <c r="S194" i="19"/>
  <c r="R194" i="19"/>
  <c r="Q194" i="19"/>
  <c r="P194" i="19"/>
  <c r="O194" i="19"/>
  <c r="N194" i="19"/>
  <c r="M194" i="19"/>
  <c r="G194" i="19"/>
  <c r="F194" i="19"/>
  <c r="D194" i="19"/>
  <c r="C216" i="4" l="1"/>
  <c r="B221" i="4"/>
  <c r="C75" i="27"/>
  <c r="G203" i="21"/>
  <c r="W214" i="4"/>
  <c r="B219" i="4"/>
  <c r="B223" i="4"/>
  <c r="B186" i="8"/>
  <c r="B181" i="9"/>
  <c r="O72" i="27"/>
  <c r="T72" i="27"/>
  <c r="N76" i="27"/>
  <c r="X76" i="27" s="1"/>
  <c r="C76" i="27"/>
  <c r="D72" i="27"/>
  <c r="C72" i="27" s="1"/>
  <c r="L194" i="19"/>
  <c r="D202" i="13"/>
  <c r="C202" i="13"/>
  <c r="C204" i="11"/>
  <c r="C203" i="11"/>
  <c r="C202" i="11"/>
  <c r="C201" i="11"/>
  <c r="C200" i="11"/>
  <c r="C199" i="11"/>
  <c r="C198" i="11"/>
  <c r="G192" i="11"/>
  <c r="C197" i="11"/>
  <c r="C196" i="11"/>
  <c r="C195" i="11"/>
  <c r="K192" i="11"/>
  <c r="C194" i="11"/>
  <c r="D192" i="11"/>
  <c r="C193" i="11"/>
  <c r="B228" i="7"/>
  <c r="I213" i="5"/>
  <c r="H213" i="5"/>
  <c r="B225" i="4"/>
  <c r="AX214" i="4"/>
  <c r="AW214" i="4"/>
  <c r="B217" i="4"/>
  <c r="B215" i="4"/>
  <c r="X214" i="4"/>
  <c r="C218" i="4"/>
  <c r="C220" i="4"/>
  <c r="C222" i="4"/>
  <c r="C224" i="4"/>
  <c r="C226" i="4"/>
  <c r="C219" i="4"/>
  <c r="C221" i="4"/>
  <c r="C223" i="4"/>
  <c r="C225" i="4"/>
  <c r="B216" i="4"/>
  <c r="B218" i="4"/>
  <c r="B220" i="4"/>
  <c r="B222" i="4"/>
  <c r="B224" i="4"/>
  <c r="B226" i="4"/>
  <c r="C215" i="4"/>
  <c r="G214" i="4"/>
  <c r="F214" i="4"/>
  <c r="C217" i="4"/>
  <c r="F84" i="34"/>
  <c r="B195" i="9"/>
  <c r="B200" i="8"/>
  <c r="C246" i="6"/>
  <c r="C232" i="6"/>
  <c r="N72" i="27" l="1"/>
  <c r="X72" i="27" s="1"/>
  <c r="C192" i="11"/>
  <c r="B214" i="4"/>
  <c r="C214" i="4"/>
  <c r="U172" i="2"/>
  <c r="U171" i="2"/>
  <c r="U170" i="2"/>
  <c r="U169" i="2"/>
  <c r="U168" i="2"/>
  <c r="U167" i="2"/>
  <c r="U166" i="2"/>
  <c r="U165" i="2"/>
  <c r="U164" i="2"/>
  <c r="U163" i="2"/>
  <c r="U162" i="2"/>
  <c r="U161" i="2"/>
  <c r="U160" i="2"/>
  <c r="O160" i="2"/>
  <c r="AA32" i="18"/>
  <c r="V32" i="18"/>
  <c r="Q32" i="18"/>
  <c r="K32" i="18"/>
  <c r="E32" i="18"/>
  <c r="D32" i="18"/>
  <c r="C32" i="18"/>
  <c r="B32" i="18"/>
  <c r="F32" i="18" l="1"/>
  <c r="I33" i="25"/>
  <c r="D33" i="25"/>
  <c r="G151" i="24"/>
  <c r="F151" i="24"/>
  <c r="G150" i="24"/>
  <c r="F150" i="24"/>
  <c r="G149" i="24"/>
  <c r="F149" i="24"/>
  <c r="G148" i="24"/>
  <c r="F148" i="24"/>
  <c r="G147" i="24"/>
  <c r="F147" i="24"/>
  <c r="G146" i="24"/>
  <c r="F146" i="24"/>
  <c r="G145" i="24"/>
  <c r="F145" i="24"/>
  <c r="G144" i="24"/>
  <c r="F144" i="24"/>
  <c r="E143" i="24"/>
  <c r="D143" i="24"/>
  <c r="C143" i="24"/>
  <c r="CD9" i="28"/>
  <c r="CD10" i="28"/>
  <c r="CG28" i="37"/>
  <c r="BF28" i="37"/>
  <c r="BG28" i="37"/>
  <c r="O23" i="27"/>
  <c r="T23" i="27"/>
  <c r="O24" i="27"/>
  <c r="T24" i="27"/>
  <c r="N24" i="27" s="1"/>
  <c r="O25" i="27"/>
  <c r="T25" i="27"/>
  <c r="O26" i="27"/>
  <c r="T26" i="27"/>
  <c r="N26" i="27" s="1"/>
  <c r="P22" i="27"/>
  <c r="Q22" i="27"/>
  <c r="R22" i="27"/>
  <c r="U22" i="27"/>
  <c r="T22" i="27" s="1"/>
  <c r="V22" i="27"/>
  <c r="W22" i="27"/>
  <c r="B172" i="8"/>
  <c r="B171" i="8" s="1"/>
  <c r="B173" i="8"/>
  <c r="B174" i="8"/>
  <c r="B175" i="8"/>
  <c r="B176" i="8"/>
  <c r="B177" i="8"/>
  <c r="B178" i="8"/>
  <c r="B179" i="8"/>
  <c r="B180" i="8"/>
  <c r="B181" i="8"/>
  <c r="B182" i="8"/>
  <c r="B183" i="8"/>
  <c r="G213" i="7"/>
  <c r="H213" i="7"/>
  <c r="I213" i="7"/>
  <c r="J213" i="7"/>
  <c r="K213" i="7"/>
  <c r="L213" i="7"/>
  <c r="D29" i="17"/>
  <c r="U159" i="2"/>
  <c r="U158" i="2"/>
  <c r="U157" i="2"/>
  <c r="U156" i="2"/>
  <c r="U155" i="2"/>
  <c r="U154" i="2"/>
  <c r="U153" i="2"/>
  <c r="U152" i="2"/>
  <c r="U151" i="2"/>
  <c r="U150" i="2"/>
  <c r="U149" i="2"/>
  <c r="U148" i="2"/>
  <c r="U147" i="2"/>
  <c r="U134" i="2"/>
  <c r="O159" i="2"/>
  <c r="O158" i="2"/>
  <c r="O157" i="2"/>
  <c r="O156" i="2"/>
  <c r="O155" i="2"/>
  <c r="O154" i="2"/>
  <c r="O153" i="2"/>
  <c r="O152" i="2"/>
  <c r="O151" i="2"/>
  <c r="O150" i="2"/>
  <c r="O149" i="2"/>
  <c r="O148" i="2"/>
  <c r="O147" i="2"/>
  <c r="C31" i="26"/>
  <c r="L22" i="36"/>
  <c r="CV28" i="37"/>
  <c r="CU28" i="37"/>
  <c r="AT28" i="37"/>
  <c r="AQ28" i="37"/>
  <c r="AP28" i="37"/>
  <c r="AK28" i="37"/>
  <c r="AK18" i="37"/>
  <c r="AJ28" i="37"/>
  <c r="AI28" i="37"/>
  <c r="R201" i="4"/>
  <c r="Q201" i="4"/>
  <c r="CJ13" i="28"/>
  <c r="BZ13" i="28"/>
  <c r="BO11" i="28"/>
  <c r="BQ11" i="28" s="1"/>
  <c r="BO13" i="28"/>
  <c r="BQ13" i="28" s="1"/>
  <c r="CF22" i="17"/>
  <c r="BK12" i="28"/>
  <c r="BM12" i="28" s="1"/>
  <c r="BK13" i="28"/>
  <c r="BM13" i="28" s="1"/>
  <c r="BG13" i="28"/>
  <c r="BI13" i="28" s="1"/>
  <c r="BC13" i="28"/>
  <c r="BE13" i="28" s="1"/>
  <c r="T13" i="28"/>
  <c r="CF28" i="17"/>
  <c r="CD28" i="17"/>
  <c r="F28" i="17"/>
  <c r="CD24" i="17"/>
  <c r="F24" i="17"/>
  <c r="CD23" i="17"/>
  <c r="CF21" i="17"/>
  <c r="BK20" i="17"/>
  <c r="BL20" i="17" s="1"/>
  <c r="CA13" i="28"/>
  <c r="AX13" i="28"/>
  <c r="AR13" i="28"/>
  <c r="AI13" i="28"/>
  <c r="AA13" i="28"/>
  <c r="H13" i="28" s="1"/>
  <c r="O13" i="28"/>
  <c r="G13" i="28" s="1"/>
  <c r="E22" i="17"/>
  <c r="E12" i="28"/>
  <c r="T71" i="27"/>
  <c r="S71" i="27"/>
  <c r="Q71" i="27"/>
  <c r="I71" i="27"/>
  <c r="D71" i="27"/>
  <c r="C71" i="27" s="1"/>
  <c r="T70" i="27"/>
  <c r="S70" i="27"/>
  <c r="S69" i="27" s="1"/>
  <c r="S68" i="27" s="1"/>
  <c r="S67" i="27" s="1"/>
  <c r="S65" i="27" s="1"/>
  <c r="S64" i="27" s="1"/>
  <c r="S63" i="27" s="1"/>
  <c r="S62" i="27" s="1"/>
  <c r="S60" i="27" s="1"/>
  <c r="S59" i="27" s="1"/>
  <c r="S58" i="27" s="1"/>
  <c r="S57" i="27" s="1"/>
  <c r="O70" i="27"/>
  <c r="N70" i="27" s="1"/>
  <c r="X70" i="27" s="1"/>
  <c r="I70" i="27"/>
  <c r="I67" i="27" s="1"/>
  <c r="D70" i="27"/>
  <c r="T69" i="27"/>
  <c r="O69" i="27"/>
  <c r="N69" i="27" s="1"/>
  <c r="X69" i="27" s="1"/>
  <c r="D69" i="27"/>
  <c r="C69" i="27"/>
  <c r="T68" i="27"/>
  <c r="O68" i="27"/>
  <c r="D68" i="27"/>
  <c r="C68" i="27" s="1"/>
  <c r="W67" i="27"/>
  <c r="V67" i="27"/>
  <c r="U67" i="27"/>
  <c r="R67" i="27"/>
  <c r="P67" i="27"/>
  <c r="L67" i="27"/>
  <c r="K67" i="27"/>
  <c r="J67" i="27"/>
  <c r="H67" i="27"/>
  <c r="G67" i="27"/>
  <c r="F67" i="27"/>
  <c r="E67" i="27"/>
  <c r="J31" i="26"/>
  <c r="F83" i="34"/>
  <c r="F82" i="34"/>
  <c r="F81" i="34"/>
  <c r="F80" i="34" s="1"/>
  <c r="H80" i="34"/>
  <c r="G80" i="34"/>
  <c r="E80" i="34"/>
  <c r="D80" i="34"/>
  <c r="C80" i="34"/>
  <c r="G202" i="21"/>
  <c r="G201" i="21"/>
  <c r="G200" i="21"/>
  <c r="G199" i="21"/>
  <c r="G198" i="21"/>
  <c r="G197" i="21"/>
  <c r="G196" i="21"/>
  <c r="G195" i="21"/>
  <c r="G194" i="21"/>
  <c r="G193" i="21"/>
  <c r="G192" i="21"/>
  <c r="G191" i="21"/>
  <c r="M190" i="21"/>
  <c r="L190" i="21"/>
  <c r="K190" i="21"/>
  <c r="J190" i="21"/>
  <c r="I190" i="21"/>
  <c r="H190" i="21"/>
  <c r="E190" i="21"/>
  <c r="D190" i="21"/>
  <c r="C190" i="21"/>
  <c r="B190" i="21"/>
  <c r="D201" i="13"/>
  <c r="C201" i="13"/>
  <c r="D200" i="13"/>
  <c r="C200" i="13"/>
  <c r="D199" i="13"/>
  <c r="C199" i="13"/>
  <c r="D198" i="13"/>
  <c r="C198" i="13"/>
  <c r="D197" i="13"/>
  <c r="C197" i="13"/>
  <c r="D196" i="13"/>
  <c r="C196" i="13"/>
  <c r="D195" i="13"/>
  <c r="C195" i="13"/>
  <c r="D194" i="13"/>
  <c r="C194" i="13"/>
  <c r="D193" i="13"/>
  <c r="C193" i="13"/>
  <c r="D192" i="13"/>
  <c r="C192" i="13"/>
  <c r="D191" i="13"/>
  <c r="C191" i="13"/>
  <c r="D190" i="13"/>
  <c r="C190" i="13"/>
  <c r="M189" i="13"/>
  <c r="L189" i="13"/>
  <c r="K189" i="13"/>
  <c r="J189" i="13"/>
  <c r="I189" i="13"/>
  <c r="H189" i="13"/>
  <c r="F189" i="13"/>
  <c r="E189" i="13"/>
  <c r="M22" i="36"/>
  <c r="J22" i="36"/>
  <c r="I22" i="36"/>
  <c r="H22" i="36"/>
  <c r="G22" i="36"/>
  <c r="C29" i="12"/>
  <c r="K191" i="11"/>
  <c r="G191" i="11"/>
  <c r="D191" i="11"/>
  <c r="C191" i="11" s="1"/>
  <c r="K190" i="11"/>
  <c r="G190" i="11"/>
  <c r="D190" i="11"/>
  <c r="C190" i="11" s="1"/>
  <c r="K189" i="11"/>
  <c r="G189" i="11"/>
  <c r="D189" i="11"/>
  <c r="K188" i="11"/>
  <c r="G188" i="11"/>
  <c r="D188" i="11"/>
  <c r="K187" i="11"/>
  <c r="G187" i="11"/>
  <c r="D187" i="11"/>
  <c r="K186" i="11"/>
  <c r="G186" i="11"/>
  <c r="D186" i="11"/>
  <c r="C186" i="11" s="1"/>
  <c r="K185" i="11"/>
  <c r="G185" i="11"/>
  <c r="D185" i="11"/>
  <c r="C185" i="11" s="1"/>
  <c r="K184" i="11"/>
  <c r="G184" i="11"/>
  <c r="D184" i="11"/>
  <c r="K183" i="11"/>
  <c r="G183" i="11"/>
  <c r="D183" i="11"/>
  <c r="K182" i="11"/>
  <c r="G182" i="11"/>
  <c r="D182" i="11"/>
  <c r="C182" i="11" s="1"/>
  <c r="K181" i="11"/>
  <c r="G181" i="11"/>
  <c r="D181" i="11"/>
  <c r="C181" i="11" s="1"/>
  <c r="K180" i="11"/>
  <c r="G180" i="11"/>
  <c r="D180" i="11"/>
  <c r="P179" i="11"/>
  <c r="O179" i="11"/>
  <c r="N179" i="11"/>
  <c r="M179" i="11"/>
  <c r="L179" i="11"/>
  <c r="K179" i="11"/>
  <c r="J179" i="11"/>
  <c r="I179" i="11"/>
  <c r="G179" i="11"/>
  <c r="F179" i="11"/>
  <c r="E179" i="11"/>
  <c r="O166" i="9"/>
  <c r="O180" i="9"/>
  <c r="N166" i="9"/>
  <c r="N180" i="9"/>
  <c r="M166" i="9"/>
  <c r="M180" i="9"/>
  <c r="L166" i="9"/>
  <c r="L180" i="9"/>
  <c r="K166" i="9"/>
  <c r="K180" i="9"/>
  <c r="J166" i="9"/>
  <c r="J180" i="9"/>
  <c r="I166" i="9"/>
  <c r="I180" i="9"/>
  <c r="G166" i="9"/>
  <c r="G180" i="9"/>
  <c r="F166" i="9"/>
  <c r="F180" i="9"/>
  <c r="E166" i="9"/>
  <c r="E180" i="9"/>
  <c r="D166" i="9"/>
  <c r="D180" i="9"/>
  <c r="C166" i="9"/>
  <c r="C180" i="9"/>
  <c r="B179" i="9"/>
  <c r="B178" i="9"/>
  <c r="B177" i="9"/>
  <c r="B176" i="9"/>
  <c r="B175" i="9"/>
  <c r="B174" i="9"/>
  <c r="B173" i="9"/>
  <c r="B172" i="9"/>
  <c r="B171" i="9"/>
  <c r="B170" i="9"/>
  <c r="B169" i="9"/>
  <c r="B168" i="9"/>
  <c r="B167" i="9"/>
  <c r="B166" i="9"/>
  <c r="AA171" i="8"/>
  <c r="AA185" i="8" s="1"/>
  <c r="Z171" i="8"/>
  <c r="Z185" i="8"/>
  <c r="Y171" i="8"/>
  <c r="Y185" i="8" s="1"/>
  <c r="X171" i="8"/>
  <c r="X185" i="8"/>
  <c r="W171" i="8"/>
  <c r="W185" i="8" s="1"/>
  <c r="V171" i="8"/>
  <c r="V185" i="8"/>
  <c r="U171" i="8"/>
  <c r="U185" i="8" s="1"/>
  <c r="T171" i="8"/>
  <c r="T185" i="8"/>
  <c r="S171" i="8"/>
  <c r="S185" i="8" s="1"/>
  <c r="R171" i="8"/>
  <c r="R185" i="8"/>
  <c r="Q171" i="8"/>
  <c r="Q185" i="8" s="1"/>
  <c r="P171" i="8"/>
  <c r="P185" i="8"/>
  <c r="O171" i="8"/>
  <c r="O185" i="8" s="1"/>
  <c r="M171" i="8"/>
  <c r="M185" i="8"/>
  <c r="L171" i="8"/>
  <c r="L185" i="8" s="1"/>
  <c r="K171" i="8"/>
  <c r="K185" i="8"/>
  <c r="J171" i="8"/>
  <c r="J185" i="8" s="1"/>
  <c r="I171" i="8"/>
  <c r="I185" i="8"/>
  <c r="H171" i="8"/>
  <c r="H185" i="8" s="1"/>
  <c r="G171" i="8"/>
  <c r="G185" i="8"/>
  <c r="F171" i="8"/>
  <c r="F185" i="8" s="1"/>
  <c r="E171" i="8"/>
  <c r="E185" i="8"/>
  <c r="D171" i="8"/>
  <c r="D185" i="8" s="1"/>
  <c r="C171" i="8"/>
  <c r="C185" i="8"/>
  <c r="B184" i="8"/>
  <c r="E213" i="7"/>
  <c r="D213" i="7"/>
  <c r="C213" i="7"/>
  <c r="B213" i="7" s="1"/>
  <c r="B212" i="7"/>
  <c r="H217" i="6"/>
  <c r="H231" i="6" s="1"/>
  <c r="G217" i="6"/>
  <c r="G231" i="6" s="1"/>
  <c r="F217" i="6"/>
  <c r="F231" i="6" s="1"/>
  <c r="E217" i="6"/>
  <c r="E231" i="6" s="1"/>
  <c r="D217" i="6"/>
  <c r="C230" i="6"/>
  <c r="C229" i="6"/>
  <c r="C228" i="6"/>
  <c r="C227" i="6"/>
  <c r="C226" i="6"/>
  <c r="C225" i="6"/>
  <c r="C224" i="6"/>
  <c r="C223" i="6"/>
  <c r="C222" i="6"/>
  <c r="C221" i="6"/>
  <c r="C220" i="6"/>
  <c r="C219" i="6"/>
  <c r="C218" i="6"/>
  <c r="I212" i="5"/>
  <c r="H212" i="5"/>
  <c r="I211" i="5"/>
  <c r="H211" i="5"/>
  <c r="I210" i="5"/>
  <c r="H210" i="5"/>
  <c r="I209" i="5"/>
  <c r="H209" i="5"/>
  <c r="I208" i="5"/>
  <c r="H208" i="5"/>
  <c r="I207" i="5"/>
  <c r="H207" i="5"/>
  <c r="I206" i="5"/>
  <c r="H206" i="5"/>
  <c r="I205" i="5"/>
  <c r="H205" i="5"/>
  <c r="I204" i="5"/>
  <c r="H204" i="5"/>
  <c r="I203" i="5"/>
  <c r="H203" i="5"/>
  <c r="I202" i="5"/>
  <c r="H202" i="5"/>
  <c r="I201" i="5"/>
  <c r="H201" i="5"/>
  <c r="D200" i="5"/>
  <c r="I200" i="5"/>
  <c r="G200" i="5"/>
  <c r="B200" i="5"/>
  <c r="H200" i="5" s="1"/>
  <c r="E200" i="5"/>
  <c r="F200" i="5"/>
  <c r="C200" i="5"/>
  <c r="AX213" i="4"/>
  <c r="AW213" i="4"/>
  <c r="X213" i="4"/>
  <c r="W213" i="4"/>
  <c r="G213" i="4"/>
  <c r="F213" i="4"/>
  <c r="AX212" i="4"/>
  <c r="AW212" i="4"/>
  <c r="X212" i="4"/>
  <c r="W212" i="4"/>
  <c r="G212" i="4"/>
  <c r="F212" i="4"/>
  <c r="AX211" i="4"/>
  <c r="AW211" i="4"/>
  <c r="X211" i="4"/>
  <c r="W211" i="4"/>
  <c r="G211" i="4"/>
  <c r="F211" i="4"/>
  <c r="AX210" i="4"/>
  <c r="AW210" i="4"/>
  <c r="X210" i="4"/>
  <c r="W210" i="4"/>
  <c r="G210" i="4"/>
  <c r="F210" i="4"/>
  <c r="AX209" i="4"/>
  <c r="AW209" i="4"/>
  <c r="X209" i="4"/>
  <c r="W209" i="4"/>
  <c r="G209" i="4"/>
  <c r="F209" i="4"/>
  <c r="AX208" i="4"/>
  <c r="AW208" i="4"/>
  <c r="X208" i="4"/>
  <c r="W208" i="4"/>
  <c r="G208" i="4"/>
  <c r="F208" i="4"/>
  <c r="AX207" i="4"/>
  <c r="AW207" i="4"/>
  <c r="X207" i="4"/>
  <c r="W207" i="4"/>
  <c r="G207" i="4"/>
  <c r="F207" i="4"/>
  <c r="AV201" i="4"/>
  <c r="AX206" i="4"/>
  <c r="AW206" i="4"/>
  <c r="X206" i="4"/>
  <c r="W206" i="4"/>
  <c r="G206" i="4"/>
  <c r="F206" i="4"/>
  <c r="AX205" i="4"/>
  <c r="AW205" i="4"/>
  <c r="X205" i="4"/>
  <c r="W205" i="4"/>
  <c r="G205" i="4"/>
  <c r="F205" i="4"/>
  <c r="AX204" i="4"/>
  <c r="AW204" i="4"/>
  <c r="X204" i="4"/>
  <c r="W204" i="4"/>
  <c r="G204" i="4"/>
  <c r="F204" i="4"/>
  <c r="AX203" i="4"/>
  <c r="AW203" i="4"/>
  <c r="X203" i="4"/>
  <c r="W203" i="4"/>
  <c r="G203" i="4"/>
  <c r="F203" i="4"/>
  <c r="AX202" i="4"/>
  <c r="AW202" i="4"/>
  <c r="X202" i="4"/>
  <c r="W202" i="4"/>
  <c r="G202" i="4"/>
  <c r="F202" i="4"/>
  <c r="BM201" i="4"/>
  <c r="BL201" i="4"/>
  <c r="BK201" i="4"/>
  <c r="BJ201" i="4"/>
  <c r="BI201" i="4"/>
  <c r="BH201" i="4"/>
  <c r="BG201" i="4"/>
  <c r="BF201" i="4"/>
  <c r="BE201" i="4"/>
  <c r="BD201" i="4"/>
  <c r="BC201" i="4"/>
  <c r="BB201" i="4"/>
  <c r="BA201" i="4"/>
  <c r="AZ201" i="4"/>
  <c r="AU201" i="4"/>
  <c r="AT201" i="4"/>
  <c r="AS201" i="4"/>
  <c r="AR201" i="4"/>
  <c r="AQ201" i="4"/>
  <c r="AP201" i="4"/>
  <c r="AO201" i="4"/>
  <c r="AN201" i="4"/>
  <c r="AM201" i="4"/>
  <c r="AL201" i="4"/>
  <c r="AK201" i="4"/>
  <c r="AH201" i="4"/>
  <c r="AG201" i="4"/>
  <c r="AF201" i="4"/>
  <c r="AE201" i="4"/>
  <c r="AD201" i="4"/>
  <c r="AC201" i="4"/>
  <c r="AB201" i="4"/>
  <c r="AA201" i="4"/>
  <c r="Z201" i="4"/>
  <c r="Y201" i="4"/>
  <c r="V201" i="4"/>
  <c r="U201" i="4"/>
  <c r="T201" i="4"/>
  <c r="S201" i="4"/>
  <c r="O201" i="4"/>
  <c r="N201" i="4"/>
  <c r="M201" i="4"/>
  <c r="L201" i="4"/>
  <c r="K201" i="4"/>
  <c r="J201" i="4"/>
  <c r="I201" i="4"/>
  <c r="H201" i="4"/>
  <c r="E201" i="4"/>
  <c r="D201" i="4"/>
  <c r="C210" i="3"/>
  <c r="B210" i="3"/>
  <c r="C209" i="3"/>
  <c r="B209" i="3"/>
  <c r="C208" i="3"/>
  <c r="B208" i="3"/>
  <c r="C207" i="3"/>
  <c r="B207" i="3"/>
  <c r="C206" i="3"/>
  <c r="B206" i="3"/>
  <c r="C205" i="3"/>
  <c r="B205" i="3"/>
  <c r="C204" i="3"/>
  <c r="B204" i="3"/>
  <c r="C203" i="3"/>
  <c r="B203" i="3"/>
  <c r="C202" i="3"/>
  <c r="B202" i="3"/>
  <c r="C201" i="3"/>
  <c r="B201" i="3"/>
  <c r="C200" i="3"/>
  <c r="B200" i="3"/>
  <c r="C199" i="3"/>
  <c r="B199" i="3"/>
  <c r="N198" i="3"/>
  <c r="M198" i="3"/>
  <c r="L198" i="3"/>
  <c r="K198" i="3"/>
  <c r="J198" i="3"/>
  <c r="I198" i="3"/>
  <c r="H198" i="3"/>
  <c r="G198" i="3"/>
  <c r="E198" i="3"/>
  <c r="C198" i="3" s="1"/>
  <c r="D198" i="3"/>
  <c r="B198" i="3" s="1"/>
  <c r="L193" i="19"/>
  <c r="J193" i="19"/>
  <c r="L192" i="19"/>
  <c r="J192" i="19"/>
  <c r="L191" i="19"/>
  <c r="J191" i="19"/>
  <c r="L190" i="19"/>
  <c r="J190" i="19"/>
  <c r="L189" i="19"/>
  <c r="J189" i="19"/>
  <c r="L188" i="19"/>
  <c r="J188" i="19"/>
  <c r="L187" i="19"/>
  <c r="J187" i="19"/>
  <c r="L186" i="19"/>
  <c r="J186" i="19"/>
  <c r="L185" i="19"/>
  <c r="J185" i="19"/>
  <c r="L184" i="19"/>
  <c r="J184" i="19"/>
  <c r="L183" i="19"/>
  <c r="J183" i="19"/>
  <c r="L182" i="19"/>
  <c r="L181" i="19"/>
  <c r="J182" i="19"/>
  <c r="J181" i="19" s="1"/>
  <c r="S181" i="19"/>
  <c r="R181" i="19"/>
  <c r="Q181" i="19"/>
  <c r="P181" i="19"/>
  <c r="O181" i="19"/>
  <c r="N181" i="19"/>
  <c r="M181" i="19"/>
  <c r="I181" i="19"/>
  <c r="H181" i="19"/>
  <c r="G181" i="19"/>
  <c r="F181" i="19"/>
  <c r="E181" i="19"/>
  <c r="D181" i="19"/>
  <c r="C181" i="19"/>
  <c r="B181" i="19"/>
  <c r="I32" i="25"/>
  <c r="AA31" i="18"/>
  <c r="V31" i="18"/>
  <c r="Q31" i="18"/>
  <c r="K31" i="18"/>
  <c r="B31" i="18"/>
  <c r="C31" i="18"/>
  <c r="D31" i="18"/>
  <c r="E31" i="18"/>
  <c r="F31" i="18" s="1"/>
  <c r="D32" i="25"/>
  <c r="G142" i="24"/>
  <c r="F142" i="24"/>
  <c r="G141" i="24"/>
  <c r="F141" i="24"/>
  <c r="G140" i="24"/>
  <c r="F140" i="24"/>
  <c r="G139" i="24"/>
  <c r="F139" i="24"/>
  <c r="G138" i="24"/>
  <c r="F138" i="24"/>
  <c r="G137" i="24"/>
  <c r="F137" i="24"/>
  <c r="F134" i="24" s="1"/>
  <c r="G136" i="24"/>
  <c r="F136" i="24"/>
  <c r="G135" i="24"/>
  <c r="G134" i="24" s="1"/>
  <c r="F135" i="24"/>
  <c r="E134" i="24"/>
  <c r="D134" i="24"/>
  <c r="C134" i="24"/>
  <c r="AX28" i="17"/>
  <c r="AX29" i="17"/>
  <c r="AE28" i="17"/>
  <c r="AE29" i="17"/>
  <c r="Z28" i="17"/>
  <c r="T28" i="17"/>
  <c r="Z29" i="17"/>
  <c r="O28" i="28"/>
  <c r="T29" i="17" s="1"/>
  <c r="U135" i="2"/>
  <c r="U136" i="2"/>
  <c r="U137" i="2"/>
  <c r="U138" i="2"/>
  <c r="U139" i="2"/>
  <c r="U140" i="2"/>
  <c r="U141" i="2"/>
  <c r="U142" i="2"/>
  <c r="U143" i="2"/>
  <c r="U144" i="2"/>
  <c r="U145" i="2"/>
  <c r="U146" i="2"/>
  <c r="CJ28" i="28"/>
  <c r="DD29" i="17" s="1"/>
  <c r="DC29" i="17"/>
  <c r="DC31" i="17" s="1"/>
  <c r="CL29" i="17"/>
  <c r="CL28" i="17"/>
  <c r="CP113" i="10"/>
  <c r="CQ113" i="10"/>
  <c r="DC18" i="37"/>
  <c r="DE18" i="37"/>
  <c r="DD18" i="37"/>
  <c r="DA18" i="37"/>
  <c r="CZ18" i="37"/>
  <c r="CY18" i="37"/>
  <c r="CX18" i="37"/>
  <c r="CW18" i="37"/>
  <c r="CV18" i="37"/>
  <c r="CU18" i="37"/>
  <c r="CS18" i="37"/>
  <c r="CQ18" i="37"/>
  <c r="CP18" i="37"/>
  <c r="CO18" i="37"/>
  <c r="CN18" i="37"/>
  <c r="CM18" i="37"/>
  <c r="CL18" i="37"/>
  <c r="CK18" i="37"/>
  <c r="CJ18" i="37"/>
  <c r="CI18" i="37"/>
  <c r="CH18" i="37"/>
  <c r="CF18" i="37"/>
  <c r="CC18" i="37"/>
  <c r="CB18" i="37"/>
  <c r="CA18" i="37"/>
  <c r="BZ18" i="37"/>
  <c r="BY18" i="37"/>
  <c r="BX18" i="37"/>
  <c r="BW18" i="37"/>
  <c r="BV18" i="37"/>
  <c r="BU18" i="37"/>
  <c r="BT18" i="37"/>
  <c r="BS18" i="37"/>
  <c r="BR18" i="37"/>
  <c r="BP18" i="37"/>
  <c r="BO18" i="37"/>
  <c r="BN18" i="37"/>
  <c r="BM18" i="37"/>
  <c r="BL18" i="37"/>
  <c r="BK18" i="37"/>
  <c r="BJ18" i="37"/>
  <c r="BI18" i="37"/>
  <c r="BH18" i="37"/>
  <c r="BG18" i="37"/>
  <c r="BF18" i="37"/>
  <c r="BE18" i="37"/>
  <c r="BA18" i="37"/>
  <c r="AZ18" i="37"/>
  <c r="AY18" i="37"/>
  <c r="AX18" i="37"/>
  <c r="AW18" i="37"/>
  <c r="AV18" i="37"/>
  <c r="AU18" i="37"/>
  <c r="AT18" i="37"/>
  <c r="AS18" i="37"/>
  <c r="AR18" i="37"/>
  <c r="AQ18" i="37"/>
  <c r="AP18" i="37"/>
  <c r="AO18" i="37"/>
  <c r="AM18" i="37"/>
  <c r="AL18" i="37"/>
  <c r="AJ18" i="37"/>
  <c r="AI18" i="37"/>
  <c r="AH18" i="37"/>
  <c r="AG18" i="37"/>
  <c r="AF18" i="37"/>
  <c r="AE18" i="37"/>
  <c r="AD18" i="37"/>
  <c r="AC18" i="37"/>
  <c r="AB18" i="37"/>
  <c r="Y18" i="37"/>
  <c r="X18" i="37"/>
  <c r="W18" i="37"/>
  <c r="V18" i="37"/>
  <c r="U18" i="37"/>
  <c r="T18" i="37"/>
  <c r="S18" i="37"/>
  <c r="R18" i="37"/>
  <c r="Q18" i="37"/>
  <c r="P18" i="37"/>
  <c r="O18" i="37"/>
  <c r="N18" i="37"/>
  <c r="C18" i="37"/>
  <c r="D18" i="37"/>
  <c r="E18" i="37"/>
  <c r="F18" i="37"/>
  <c r="G18" i="37"/>
  <c r="I18" i="37"/>
  <c r="J18" i="37"/>
  <c r="K18" i="37"/>
  <c r="L18" i="37"/>
  <c r="B18" i="37"/>
  <c r="CP126" i="10"/>
  <c r="CQ126" i="10"/>
  <c r="CR126" i="10"/>
  <c r="CT126" i="10"/>
  <c r="CU126" i="10"/>
  <c r="CV126" i="10"/>
  <c r="CW126" i="10"/>
  <c r="CX126" i="10"/>
  <c r="CY126" i="10"/>
  <c r="CZ126" i="10"/>
  <c r="DA126" i="10"/>
  <c r="CO126" i="10"/>
  <c r="CD126" i="10"/>
  <c r="CE126" i="10"/>
  <c r="CF126" i="10"/>
  <c r="CG126" i="10"/>
  <c r="CH126" i="10"/>
  <c r="CI126" i="10"/>
  <c r="CJ126" i="10"/>
  <c r="CK126" i="10"/>
  <c r="CL126" i="10"/>
  <c r="CM126" i="10"/>
  <c r="CC126" i="10"/>
  <c r="BP126" i="10"/>
  <c r="BQ126" i="10"/>
  <c r="BR126" i="10"/>
  <c r="BS126" i="10"/>
  <c r="BT126" i="10"/>
  <c r="BU126" i="10"/>
  <c r="BV126" i="10"/>
  <c r="BW126" i="10"/>
  <c r="BX126" i="10"/>
  <c r="BY126" i="10"/>
  <c r="BZ126" i="10"/>
  <c r="BO126" i="10"/>
  <c r="BB126" i="10"/>
  <c r="BC126" i="10"/>
  <c r="BD126" i="10"/>
  <c r="BE126" i="10"/>
  <c r="BF126" i="10"/>
  <c r="BG126" i="10"/>
  <c r="BH126" i="10"/>
  <c r="BI126" i="10"/>
  <c r="BJ126" i="10"/>
  <c r="BK126" i="10"/>
  <c r="BL126" i="10"/>
  <c r="BM126" i="10"/>
  <c r="BA126" i="10"/>
  <c r="AN126" i="10"/>
  <c r="AO126" i="10"/>
  <c r="AP126" i="10"/>
  <c r="AQ126" i="10"/>
  <c r="AR126" i="10"/>
  <c r="AS126" i="10"/>
  <c r="AT126" i="10"/>
  <c r="AU126" i="10"/>
  <c r="AV126" i="10"/>
  <c r="AW126" i="10"/>
  <c r="AX126" i="10"/>
  <c r="AM126" i="10"/>
  <c r="AB126" i="10"/>
  <c r="AC126" i="10"/>
  <c r="AD126" i="10"/>
  <c r="AE126" i="10"/>
  <c r="AF126" i="10"/>
  <c r="AG126" i="10"/>
  <c r="AH126" i="10"/>
  <c r="AI126" i="10"/>
  <c r="AJ126" i="10"/>
  <c r="AK126" i="10"/>
  <c r="AA126" i="10"/>
  <c r="W126" i="10"/>
  <c r="X126" i="10"/>
  <c r="N126" i="10"/>
  <c r="O126" i="10"/>
  <c r="P126" i="10"/>
  <c r="Q126" i="10"/>
  <c r="R126" i="10"/>
  <c r="S126" i="10"/>
  <c r="T126" i="10"/>
  <c r="U126" i="10"/>
  <c r="V126" i="10"/>
  <c r="M126" i="10"/>
  <c r="C126" i="10"/>
  <c r="D126" i="10"/>
  <c r="E126" i="10"/>
  <c r="F126" i="10"/>
  <c r="G126" i="10"/>
  <c r="H126" i="10"/>
  <c r="I126" i="10"/>
  <c r="J126" i="10"/>
  <c r="K126" i="10"/>
  <c r="B126" i="10"/>
  <c r="W191" i="4"/>
  <c r="D29" i="25"/>
  <c r="D30" i="25"/>
  <c r="D31" i="25"/>
  <c r="T66" i="27"/>
  <c r="S66" i="27"/>
  <c r="Q66" i="27"/>
  <c r="O66" i="27"/>
  <c r="N66" i="27" s="1"/>
  <c r="I66" i="27"/>
  <c r="D66" i="27"/>
  <c r="T65" i="27"/>
  <c r="N65" i="27" s="1"/>
  <c r="O65" i="27"/>
  <c r="I65" i="27"/>
  <c r="I62" i="27" s="1"/>
  <c r="D65" i="27"/>
  <c r="C65" i="27" s="1"/>
  <c r="T64" i="27"/>
  <c r="O64" i="27"/>
  <c r="N64" i="27" s="1"/>
  <c r="D64" i="27"/>
  <c r="C64" i="27"/>
  <c r="T63" i="27"/>
  <c r="O63" i="27"/>
  <c r="D63" i="27"/>
  <c r="C63" i="27"/>
  <c r="W62" i="27"/>
  <c r="V62" i="27"/>
  <c r="U62" i="27"/>
  <c r="T62" i="27"/>
  <c r="R62" i="27"/>
  <c r="Q62" i="27"/>
  <c r="P62" i="27"/>
  <c r="L62" i="27"/>
  <c r="K62" i="27"/>
  <c r="J62" i="27"/>
  <c r="H62" i="27"/>
  <c r="G62" i="27"/>
  <c r="F62" i="27"/>
  <c r="E62" i="27"/>
  <c r="J30" i="26"/>
  <c r="C30" i="26"/>
  <c r="N31" i="25"/>
  <c r="G133" i="24"/>
  <c r="F133" i="24"/>
  <c r="G132" i="24"/>
  <c r="F132" i="24"/>
  <c r="G131" i="24"/>
  <c r="F131" i="24"/>
  <c r="G130" i="24"/>
  <c r="F130" i="24"/>
  <c r="G129" i="24"/>
  <c r="F129" i="24"/>
  <c r="G128" i="24"/>
  <c r="F128" i="24"/>
  <c r="G127" i="24"/>
  <c r="G125" i="24" s="1"/>
  <c r="F127" i="24"/>
  <c r="G126" i="24"/>
  <c r="F126" i="24"/>
  <c r="F125" i="24"/>
  <c r="E125" i="24"/>
  <c r="D125" i="24"/>
  <c r="C125" i="24"/>
  <c r="F79" i="34"/>
  <c r="F78" i="34"/>
  <c r="F77" i="34"/>
  <c r="F76" i="34"/>
  <c r="H76" i="34"/>
  <c r="G76" i="34"/>
  <c r="E76" i="34"/>
  <c r="D76" i="34"/>
  <c r="C76" i="34"/>
  <c r="G189" i="21"/>
  <c r="B189" i="21"/>
  <c r="G188" i="21"/>
  <c r="B188" i="21"/>
  <c r="G187" i="21"/>
  <c r="B187" i="21"/>
  <c r="G186" i="21"/>
  <c r="B186" i="21"/>
  <c r="G185" i="21"/>
  <c r="B185" i="21"/>
  <c r="G184" i="21"/>
  <c r="B184" i="21"/>
  <c r="G183" i="21"/>
  <c r="B183" i="21"/>
  <c r="G182" i="21"/>
  <c r="B182" i="21"/>
  <c r="G181" i="21"/>
  <c r="B181" i="21"/>
  <c r="G180" i="21"/>
  <c r="B180" i="21"/>
  <c r="G179" i="21"/>
  <c r="B179" i="21"/>
  <c r="G178" i="21"/>
  <c r="B178" i="21"/>
  <c r="M177" i="21"/>
  <c r="L177" i="21"/>
  <c r="K177" i="21"/>
  <c r="J177" i="21"/>
  <c r="I177" i="21"/>
  <c r="H177" i="21"/>
  <c r="E177" i="21"/>
  <c r="D177" i="21"/>
  <c r="C177" i="21"/>
  <c r="D188" i="13"/>
  <c r="C188" i="13"/>
  <c r="D187" i="13"/>
  <c r="C187" i="13"/>
  <c r="D186" i="13"/>
  <c r="C186" i="13"/>
  <c r="D185" i="13"/>
  <c r="C185" i="13"/>
  <c r="D184" i="13"/>
  <c r="C184" i="13"/>
  <c r="D183" i="13"/>
  <c r="C183" i="13"/>
  <c r="D182" i="13"/>
  <c r="C182" i="13"/>
  <c r="D181" i="13"/>
  <c r="C181" i="13"/>
  <c r="D180" i="13"/>
  <c r="C180" i="13"/>
  <c r="D179" i="13"/>
  <c r="C179" i="13"/>
  <c r="D178" i="13"/>
  <c r="C178" i="13"/>
  <c r="D177" i="13"/>
  <c r="C177" i="13"/>
  <c r="M176" i="13"/>
  <c r="L176" i="13"/>
  <c r="K176" i="13"/>
  <c r="J176" i="13"/>
  <c r="I176" i="13"/>
  <c r="H176" i="13"/>
  <c r="F176" i="13"/>
  <c r="E176" i="13"/>
  <c r="M17" i="36"/>
  <c r="L17" i="36"/>
  <c r="J17" i="36"/>
  <c r="I17" i="36"/>
  <c r="H17" i="36"/>
  <c r="G17" i="36"/>
  <c r="C28" i="12"/>
  <c r="K178" i="11"/>
  <c r="G178" i="11"/>
  <c r="D178" i="11"/>
  <c r="C178" i="11" s="1"/>
  <c r="K177" i="11"/>
  <c r="G177" i="11"/>
  <c r="D177" i="11"/>
  <c r="K176" i="11"/>
  <c r="G176" i="11"/>
  <c r="D176" i="11"/>
  <c r="C176" i="11"/>
  <c r="K175" i="11"/>
  <c r="G175" i="11"/>
  <c r="D175" i="11"/>
  <c r="K174" i="11"/>
  <c r="G174" i="11"/>
  <c r="C174" i="11" s="1"/>
  <c r="D174" i="11"/>
  <c r="K173" i="11"/>
  <c r="K166" i="11" s="1"/>
  <c r="G173" i="11"/>
  <c r="D173" i="11"/>
  <c r="K172" i="11"/>
  <c r="G172" i="11"/>
  <c r="D172" i="11"/>
  <c r="K171" i="11"/>
  <c r="G171" i="11"/>
  <c r="D171" i="11"/>
  <c r="K170" i="11"/>
  <c r="G170" i="11"/>
  <c r="D170" i="11"/>
  <c r="C170" i="11" s="1"/>
  <c r="K169" i="11"/>
  <c r="G169" i="11"/>
  <c r="D169" i="11"/>
  <c r="K168" i="11"/>
  <c r="G168" i="11"/>
  <c r="D168" i="11"/>
  <c r="C168" i="11"/>
  <c r="K167" i="11"/>
  <c r="G167" i="11"/>
  <c r="D167" i="11"/>
  <c r="P166" i="11"/>
  <c r="O166" i="11"/>
  <c r="N166" i="11"/>
  <c r="M166" i="11"/>
  <c r="L166" i="11"/>
  <c r="J166" i="11"/>
  <c r="I166" i="11"/>
  <c r="F166" i="11"/>
  <c r="E166" i="11"/>
  <c r="CS129" i="10"/>
  <c r="CS126" i="10" s="1"/>
  <c r="CS124" i="10" s="1"/>
  <c r="CS123" i="10" s="1"/>
  <c r="CS122" i="10" s="1"/>
  <c r="CS121" i="10" s="1"/>
  <c r="CS120" i="10" s="1"/>
  <c r="CS119" i="10" s="1"/>
  <c r="CS118" i="10" s="1"/>
  <c r="CS117" i="10" s="1"/>
  <c r="CS116" i="10" s="1"/>
  <c r="CS115" i="10" s="1"/>
  <c r="CS114" i="10" s="1"/>
  <c r="CS113" i="10" s="1"/>
  <c r="CS111" i="10" s="1"/>
  <c r="CS110" i="10" s="1"/>
  <c r="CS109" i="10" s="1"/>
  <c r="CS108" i="10" s="1"/>
  <c r="CS107" i="10" s="1"/>
  <c r="CS106" i="10" s="1"/>
  <c r="CS105" i="10" s="1"/>
  <c r="CS104" i="10" s="1"/>
  <c r="CS103" i="10" s="1"/>
  <c r="CS102" i="10" s="1"/>
  <c r="CS101" i="10" s="1"/>
  <c r="CS100" i="10" s="1"/>
  <c r="CS98" i="10" s="1"/>
  <c r="CS97" i="10" s="1"/>
  <c r="CS96" i="10" s="1"/>
  <c r="CS95" i="10" s="1"/>
  <c r="CS94" i="10" s="1"/>
  <c r="CS93" i="10" s="1"/>
  <c r="CS92" i="10" s="1"/>
  <c r="CS91" i="10" s="1"/>
  <c r="CS90" i="10" s="1"/>
  <c r="CS89" i="10" s="1"/>
  <c r="CS88" i="10" s="1"/>
  <c r="CS87" i="10" s="1"/>
  <c r="CS85" i="10" s="1"/>
  <c r="CS84" i="10" s="1"/>
  <c r="CS83" i="10" s="1"/>
  <c r="CS82" i="10" s="1"/>
  <c r="CS81" i="10" s="1"/>
  <c r="CS80" i="10" s="1"/>
  <c r="CS79" i="10" s="1"/>
  <c r="CS78" i="10" s="1"/>
  <c r="CS77" i="10" s="1"/>
  <c r="CS76" i="10" s="1"/>
  <c r="CS75" i="10" s="1"/>
  <c r="CS74" i="10" s="1"/>
  <c r="CS72" i="10" s="1"/>
  <c r="CS71" i="10" s="1"/>
  <c r="CS70" i="10" s="1"/>
  <c r="CS69" i="10" s="1"/>
  <c r="CS68" i="10" s="1"/>
  <c r="CS67" i="10" s="1"/>
  <c r="CS66" i="10" s="1"/>
  <c r="CS65" i="10" s="1"/>
  <c r="CS64" i="10" s="1"/>
  <c r="CS63" i="10" s="1"/>
  <c r="CS62" i="10" s="1"/>
  <c r="CS61" i="10" s="1"/>
  <c r="CS60" i="10" s="1"/>
  <c r="CS59" i="10" s="1"/>
  <c r="CS58" i="10" s="1"/>
  <c r="CS57" i="10" s="1"/>
  <c r="CS56" i="10" s="1"/>
  <c r="CS55" i="10" s="1"/>
  <c r="CS54" i="10" s="1"/>
  <c r="CS53" i="10" s="1"/>
  <c r="CS52" i="10" s="1"/>
  <c r="CS51" i="10" s="1"/>
  <c r="CS50" i="10" s="1"/>
  <c r="CS49" i="10" s="1"/>
  <c r="CS48" i="10" s="1"/>
  <c r="O151" i="9"/>
  <c r="O165" i="9" s="1"/>
  <c r="N151" i="9"/>
  <c r="N165" i="9"/>
  <c r="M151" i="9"/>
  <c r="M165" i="9" s="1"/>
  <c r="L151" i="9"/>
  <c r="L165" i="9"/>
  <c r="K151" i="9"/>
  <c r="K165" i="9" s="1"/>
  <c r="J151" i="9"/>
  <c r="J165" i="9"/>
  <c r="I151" i="9"/>
  <c r="I165" i="9" s="1"/>
  <c r="G151" i="9"/>
  <c r="G165" i="9"/>
  <c r="F151" i="9"/>
  <c r="F165" i="9" s="1"/>
  <c r="E151" i="9"/>
  <c r="E165" i="9"/>
  <c r="D151" i="9"/>
  <c r="D165" i="9" s="1"/>
  <c r="C151" i="9"/>
  <c r="C165" i="9"/>
  <c r="B165" i="9"/>
  <c r="B164" i="9"/>
  <c r="B163" i="9"/>
  <c r="B162" i="9"/>
  <c r="B161" i="9"/>
  <c r="B160" i="9"/>
  <c r="B159" i="9"/>
  <c r="B158" i="9"/>
  <c r="B157" i="9"/>
  <c r="B156" i="9"/>
  <c r="B155" i="9"/>
  <c r="B154" i="9"/>
  <c r="B153" i="9"/>
  <c r="B152" i="9"/>
  <c r="AA156" i="8"/>
  <c r="AA170" i="8"/>
  <c r="Z156" i="8"/>
  <c r="Z170" i="8" s="1"/>
  <c r="Y156" i="8"/>
  <c r="Y170" i="8"/>
  <c r="X156" i="8"/>
  <c r="X170" i="8" s="1"/>
  <c r="W156" i="8"/>
  <c r="W170" i="8"/>
  <c r="V156" i="8"/>
  <c r="V170" i="8" s="1"/>
  <c r="U156" i="8"/>
  <c r="U170" i="8"/>
  <c r="T156" i="8"/>
  <c r="T170" i="8" s="1"/>
  <c r="S156" i="8"/>
  <c r="S170" i="8"/>
  <c r="R156" i="8"/>
  <c r="R170" i="8" s="1"/>
  <c r="Q156" i="8"/>
  <c r="Q170" i="8"/>
  <c r="P156" i="8"/>
  <c r="P170" i="8" s="1"/>
  <c r="O156" i="8"/>
  <c r="O170" i="8"/>
  <c r="M156" i="8"/>
  <c r="M170" i="8" s="1"/>
  <c r="L156" i="8"/>
  <c r="L170" i="8"/>
  <c r="K156" i="8"/>
  <c r="K170" i="8" s="1"/>
  <c r="J156" i="8"/>
  <c r="J170" i="8"/>
  <c r="I156" i="8"/>
  <c r="I170" i="8" s="1"/>
  <c r="H156" i="8"/>
  <c r="H170" i="8"/>
  <c r="G156" i="8"/>
  <c r="G170" i="8" s="1"/>
  <c r="F156" i="8"/>
  <c r="F170" i="8"/>
  <c r="E156" i="8"/>
  <c r="E170" i="8" s="1"/>
  <c r="D156" i="8"/>
  <c r="D170" i="8"/>
  <c r="C156" i="8"/>
  <c r="C170" i="8" s="1"/>
  <c r="B169" i="8"/>
  <c r="B168" i="8"/>
  <c r="B167" i="8"/>
  <c r="B166" i="8"/>
  <c r="B165" i="8"/>
  <c r="B164" i="8"/>
  <c r="B163" i="8"/>
  <c r="B162" i="8"/>
  <c r="B161" i="8"/>
  <c r="B160" i="8"/>
  <c r="B159" i="8"/>
  <c r="B158" i="8"/>
  <c r="B157" i="8"/>
  <c r="L198" i="7"/>
  <c r="K198" i="7"/>
  <c r="J198" i="7"/>
  <c r="I198" i="7"/>
  <c r="H198" i="7"/>
  <c r="G198" i="7"/>
  <c r="E198" i="7"/>
  <c r="D198" i="7"/>
  <c r="C198" i="7"/>
  <c r="B198" i="7" s="1"/>
  <c r="B197" i="7"/>
  <c r="H202" i="6"/>
  <c r="H216" i="6" s="1"/>
  <c r="G202" i="6"/>
  <c r="G216" i="6" s="1"/>
  <c r="F202" i="6"/>
  <c r="F216" i="6" s="1"/>
  <c r="E202" i="6"/>
  <c r="E216" i="6" s="1"/>
  <c r="D202" i="6"/>
  <c r="D216" i="6" s="1"/>
  <c r="C215" i="6"/>
  <c r="C214" i="6"/>
  <c r="C213" i="6"/>
  <c r="C212" i="6"/>
  <c r="C211" i="6"/>
  <c r="C210" i="6"/>
  <c r="C209" i="6"/>
  <c r="C208" i="6"/>
  <c r="C207" i="6"/>
  <c r="C206" i="6"/>
  <c r="C205" i="6"/>
  <c r="C204" i="6"/>
  <c r="C203" i="6"/>
  <c r="I199" i="5"/>
  <c r="H199" i="5"/>
  <c r="I198" i="5"/>
  <c r="H198" i="5"/>
  <c r="I197" i="5"/>
  <c r="H197" i="5"/>
  <c r="I196" i="5"/>
  <c r="H196" i="5"/>
  <c r="I195" i="5"/>
  <c r="H195" i="5"/>
  <c r="I194" i="5"/>
  <c r="H194" i="5"/>
  <c r="I193" i="5"/>
  <c r="H193" i="5"/>
  <c r="I192" i="5"/>
  <c r="H192" i="5"/>
  <c r="I191" i="5"/>
  <c r="H191" i="5"/>
  <c r="I190" i="5"/>
  <c r="H190" i="5"/>
  <c r="I189" i="5"/>
  <c r="H189" i="5"/>
  <c r="I188" i="5"/>
  <c r="H188" i="5"/>
  <c r="D187" i="5"/>
  <c r="I187" i="5" s="1"/>
  <c r="G187" i="5"/>
  <c r="B187" i="5"/>
  <c r="H187" i="5" s="1"/>
  <c r="E187" i="5"/>
  <c r="F187" i="5"/>
  <c r="C187" i="5"/>
  <c r="AX200" i="4"/>
  <c r="AW200" i="4"/>
  <c r="X200" i="4"/>
  <c r="W200" i="4"/>
  <c r="G200" i="4"/>
  <c r="F200" i="4"/>
  <c r="AX199" i="4"/>
  <c r="AW199" i="4"/>
  <c r="X199" i="4"/>
  <c r="W199" i="4"/>
  <c r="B199" i="4" s="1"/>
  <c r="G199" i="4"/>
  <c r="C199" i="4" s="1"/>
  <c r="F199" i="4"/>
  <c r="AX198" i="4"/>
  <c r="AW198" i="4"/>
  <c r="X198" i="4"/>
  <c r="W198" i="4"/>
  <c r="G198" i="4"/>
  <c r="F198" i="4"/>
  <c r="AX197" i="4"/>
  <c r="AW197" i="4"/>
  <c r="X197" i="4"/>
  <c r="W197" i="4"/>
  <c r="G197" i="4"/>
  <c r="F197" i="4"/>
  <c r="B197" i="4" s="1"/>
  <c r="AX196" i="4"/>
  <c r="AW196" i="4"/>
  <c r="X196" i="4"/>
  <c r="W196" i="4"/>
  <c r="G196" i="4"/>
  <c r="F196" i="4"/>
  <c r="AX195" i="4"/>
  <c r="AW195" i="4"/>
  <c r="X195" i="4"/>
  <c r="W195" i="4"/>
  <c r="B195" i="4" s="1"/>
  <c r="G195" i="4"/>
  <c r="F195" i="4"/>
  <c r="AX194" i="4"/>
  <c r="AW194" i="4"/>
  <c r="X194" i="4"/>
  <c r="W194" i="4"/>
  <c r="G194" i="4"/>
  <c r="F194" i="4"/>
  <c r="B194" i="4" s="1"/>
  <c r="AV188" i="4"/>
  <c r="AX193" i="4"/>
  <c r="AW193" i="4"/>
  <c r="X193" i="4"/>
  <c r="W193" i="4"/>
  <c r="G193" i="4"/>
  <c r="C193" i="4"/>
  <c r="F193" i="4"/>
  <c r="AX192" i="4"/>
  <c r="C192" i="4" s="1"/>
  <c r="AW192" i="4"/>
  <c r="X192" i="4"/>
  <c r="W192" i="4"/>
  <c r="G192" i="4"/>
  <c r="F192" i="4"/>
  <c r="AX191" i="4"/>
  <c r="AW191" i="4"/>
  <c r="X191" i="4"/>
  <c r="G191" i="4"/>
  <c r="F191" i="4"/>
  <c r="AX190" i="4"/>
  <c r="AW190" i="4"/>
  <c r="X190" i="4"/>
  <c r="W190" i="4"/>
  <c r="G190" i="4"/>
  <c r="F190" i="4"/>
  <c r="AX189" i="4"/>
  <c r="AW189" i="4"/>
  <c r="X189" i="4"/>
  <c r="W189" i="4"/>
  <c r="G189" i="4"/>
  <c r="F189" i="4"/>
  <c r="BM188" i="4"/>
  <c r="BL188" i="4"/>
  <c r="BK188" i="4"/>
  <c r="BJ188" i="4"/>
  <c r="BI188" i="4"/>
  <c r="BH188" i="4"/>
  <c r="BG188" i="4"/>
  <c r="BF188" i="4"/>
  <c r="BE188" i="4"/>
  <c r="BD188" i="4"/>
  <c r="BC188" i="4"/>
  <c r="BB188" i="4"/>
  <c r="BA188" i="4"/>
  <c r="AZ188" i="4"/>
  <c r="AU188" i="4"/>
  <c r="AT188" i="4"/>
  <c r="AS188" i="4"/>
  <c r="AR188" i="4"/>
  <c r="AQ188" i="4"/>
  <c r="AP188" i="4"/>
  <c r="AO188" i="4"/>
  <c r="AN188" i="4"/>
  <c r="AM188" i="4"/>
  <c r="AL188" i="4"/>
  <c r="AK188" i="4"/>
  <c r="AH188" i="4"/>
  <c r="AG188" i="4"/>
  <c r="AF188" i="4"/>
  <c r="AE188" i="4"/>
  <c r="AD188" i="4"/>
  <c r="AC188" i="4"/>
  <c r="AB188" i="4"/>
  <c r="AA188" i="4"/>
  <c r="Z188" i="4"/>
  <c r="Y188" i="4"/>
  <c r="V188" i="4"/>
  <c r="U188" i="4"/>
  <c r="T188" i="4"/>
  <c r="S188" i="4"/>
  <c r="R188" i="4"/>
  <c r="Q188" i="4"/>
  <c r="O188" i="4"/>
  <c r="N188" i="4"/>
  <c r="M188" i="4"/>
  <c r="L188" i="4"/>
  <c r="K188" i="4"/>
  <c r="J188" i="4"/>
  <c r="I188" i="4"/>
  <c r="H188" i="4"/>
  <c r="E188" i="4"/>
  <c r="D188" i="4"/>
  <c r="C197" i="3"/>
  <c r="B197" i="3"/>
  <c r="C196" i="3"/>
  <c r="B196" i="3"/>
  <c r="C195" i="3"/>
  <c r="B195" i="3"/>
  <c r="C194" i="3"/>
  <c r="B194" i="3"/>
  <c r="C193" i="3"/>
  <c r="B193" i="3"/>
  <c r="C192" i="3"/>
  <c r="B192" i="3"/>
  <c r="C191" i="3"/>
  <c r="B191" i="3"/>
  <c r="C190" i="3"/>
  <c r="B190" i="3"/>
  <c r="C189" i="3"/>
  <c r="B189" i="3"/>
  <c r="C188" i="3"/>
  <c r="B188" i="3"/>
  <c r="C187" i="3"/>
  <c r="B187" i="3"/>
  <c r="C186" i="3"/>
  <c r="B186" i="3"/>
  <c r="N185" i="3"/>
  <c r="M185" i="3"/>
  <c r="L185" i="3"/>
  <c r="K185" i="3"/>
  <c r="J185" i="3"/>
  <c r="I185" i="3"/>
  <c r="H185" i="3"/>
  <c r="G185" i="3"/>
  <c r="E185" i="3"/>
  <c r="D185" i="3"/>
  <c r="B185" i="3" s="1"/>
  <c r="C185" i="3"/>
  <c r="L180" i="19"/>
  <c r="J180" i="19"/>
  <c r="L179" i="19"/>
  <c r="J179" i="19"/>
  <c r="L178" i="19"/>
  <c r="J178" i="19"/>
  <c r="L177" i="19"/>
  <c r="J177" i="19"/>
  <c r="L176" i="19"/>
  <c r="J176" i="19"/>
  <c r="L175" i="19"/>
  <c r="J175" i="19"/>
  <c r="L174" i="19"/>
  <c r="J174" i="19"/>
  <c r="L173" i="19"/>
  <c r="J173" i="19"/>
  <c r="L172" i="19"/>
  <c r="J172" i="19"/>
  <c r="L171" i="19"/>
  <c r="J171" i="19"/>
  <c r="L170" i="19"/>
  <c r="J170" i="19"/>
  <c r="J168" i="19" s="1"/>
  <c r="L169" i="19"/>
  <c r="L168" i="19" s="1"/>
  <c r="J169" i="19"/>
  <c r="S168" i="19"/>
  <c r="R168" i="19"/>
  <c r="Q168" i="19"/>
  <c r="P168" i="19"/>
  <c r="O168" i="19"/>
  <c r="N168" i="19"/>
  <c r="M168" i="19"/>
  <c r="I168" i="19"/>
  <c r="H168" i="19"/>
  <c r="G168" i="19"/>
  <c r="F168" i="19"/>
  <c r="E168" i="19"/>
  <c r="D168" i="19"/>
  <c r="C168" i="19"/>
  <c r="B168" i="19"/>
  <c r="O146" i="2"/>
  <c r="O145" i="2"/>
  <c r="O144" i="2"/>
  <c r="O143" i="2"/>
  <c r="O142" i="2"/>
  <c r="O141" i="2"/>
  <c r="O140" i="2"/>
  <c r="O139" i="2"/>
  <c r="O138" i="2"/>
  <c r="O137" i="2"/>
  <c r="O136" i="2"/>
  <c r="O135" i="2"/>
  <c r="O134" i="2"/>
  <c r="AA30" i="18"/>
  <c r="V30" i="18"/>
  <c r="Q30" i="18"/>
  <c r="K30" i="18"/>
  <c r="B30" i="18"/>
  <c r="C30" i="18"/>
  <c r="D30" i="18"/>
  <c r="E30" i="18"/>
  <c r="BM20" i="17"/>
  <c r="BK21" i="17"/>
  <c r="BL21" i="17" s="1"/>
  <c r="BM21" i="17"/>
  <c r="CD12" i="28"/>
  <c r="BO12" i="28"/>
  <c r="BQ12" i="28"/>
  <c r="BG12" i="28"/>
  <c r="BI12" i="28" s="1"/>
  <c r="BC12" i="28"/>
  <c r="BE12" i="28" s="1"/>
  <c r="BC10" i="28"/>
  <c r="BE10" i="28" s="1"/>
  <c r="BC11" i="28"/>
  <c r="BE11" i="28" s="1"/>
  <c r="T12" i="28"/>
  <c r="E10" i="28"/>
  <c r="E11" i="28"/>
  <c r="CJ12" i="28"/>
  <c r="CA12" i="28"/>
  <c r="BZ12" i="28"/>
  <c r="AX12" i="28"/>
  <c r="AR12" i="28"/>
  <c r="AI12" i="28"/>
  <c r="AA12" i="28"/>
  <c r="H12" i="28" s="1"/>
  <c r="O12" i="28"/>
  <c r="G12" i="28" s="1"/>
  <c r="L8" i="28"/>
  <c r="L9" i="28"/>
  <c r="O10" i="28"/>
  <c r="G10" i="28" s="1"/>
  <c r="L10" i="28" s="1"/>
  <c r="AA10" i="28"/>
  <c r="H10" i="28"/>
  <c r="B38" i="19"/>
  <c r="CW29" i="17"/>
  <c r="CZ29" i="17" s="1"/>
  <c r="CW28" i="17"/>
  <c r="CZ28" i="17" s="1"/>
  <c r="BI28" i="28"/>
  <c r="CD29" i="17" s="1"/>
  <c r="BI29" i="17"/>
  <c r="BJ29" i="17" s="1"/>
  <c r="BI28" i="17"/>
  <c r="BJ28" i="17" s="1"/>
  <c r="M29" i="17"/>
  <c r="M28" i="17"/>
  <c r="D28" i="17"/>
  <c r="BK11" i="28"/>
  <c r="BM11" i="28" s="1"/>
  <c r="BG11" i="28"/>
  <c r="BI11" i="28" s="1"/>
  <c r="CJ11" i="28"/>
  <c r="CA11" i="28"/>
  <c r="BZ11" i="28"/>
  <c r="AX11" i="28"/>
  <c r="AR11" i="28"/>
  <c r="AI11" i="28"/>
  <c r="AA11" i="28"/>
  <c r="T11" i="28"/>
  <c r="O11" i="28"/>
  <c r="G11" i="28" s="1"/>
  <c r="H11" i="28"/>
  <c r="J9" i="17"/>
  <c r="J10" i="17"/>
  <c r="J11" i="17"/>
  <c r="M12" i="36"/>
  <c r="L12" i="36"/>
  <c r="H12" i="36"/>
  <c r="I12" i="36"/>
  <c r="J12" i="36"/>
  <c r="G12" i="36"/>
  <c r="K156" i="11"/>
  <c r="AT113" i="10"/>
  <c r="AQ113" i="10"/>
  <c r="AR113" i="10"/>
  <c r="AS113" i="10"/>
  <c r="AO113" i="10"/>
  <c r="AP113" i="10"/>
  <c r="AN113" i="10"/>
  <c r="AH113" i="10"/>
  <c r="AI113" i="10"/>
  <c r="T61" i="27"/>
  <c r="S61" i="27"/>
  <c r="Q61" i="27"/>
  <c r="O61" i="27"/>
  <c r="N61" i="27"/>
  <c r="I61" i="27"/>
  <c r="D61" i="27"/>
  <c r="T60" i="27"/>
  <c r="O60" i="27"/>
  <c r="N60" i="27"/>
  <c r="I60" i="27"/>
  <c r="D60" i="27"/>
  <c r="T59" i="27"/>
  <c r="O59" i="27"/>
  <c r="N59" i="27" s="1"/>
  <c r="D59" i="27"/>
  <c r="C59" i="27"/>
  <c r="T58" i="27"/>
  <c r="O58" i="27"/>
  <c r="D58" i="27"/>
  <c r="C58" i="27"/>
  <c r="W57" i="27"/>
  <c r="V57" i="27"/>
  <c r="T57" i="27" s="1"/>
  <c r="U57" i="27"/>
  <c r="R57" i="27"/>
  <c r="Q57" i="27"/>
  <c r="P57" i="27"/>
  <c r="L57" i="27"/>
  <c r="K57" i="27"/>
  <c r="J57" i="27"/>
  <c r="H57" i="27"/>
  <c r="G57" i="27"/>
  <c r="F57" i="27"/>
  <c r="E57" i="27"/>
  <c r="J29" i="26"/>
  <c r="C29" i="26"/>
  <c r="G176" i="21"/>
  <c r="B176" i="21"/>
  <c r="G175" i="21"/>
  <c r="B175" i="21"/>
  <c r="G174" i="21"/>
  <c r="B174" i="21"/>
  <c r="G173" i="21"/>
  <c r="B173" i="21"/>
  <c r="G172" i="21"/>
  <c r="B172" i="21"/>
  <c r="G171" i="21"/>
  <c r="B171" i="21"/>
  <c r="G170" i="21"/>
  <c r="B170" i="21"/>
  <c r="G169" i="21"/>
  <c r="B169" i="21"/>
  <c r="G168" i="21"/>
  <c r="B168" i="21"/>
  <c r="G167" i="21"/>
  <c r="B167" i="21"/>
  <c r="G166" i="21"/>
  <c r="B166" i="21"/>
  <c r="G165" i="21"/>
  <c r="B165" i="21"/>
  <c r="M164" i="21"/>
  <c r="L164" i="21"/>
  <c r="K164" i="21"/>
  <c r="J164" i="21"/>
  <c r="I164" i="21"/>
  <c r="H164" i="21"/>
  <c r="E164" i="21"/>
  <c r="D164" i="21"/>
  <c r="C164" i="21"/>
  <c r="D175" i="13"/>
  <c r="C175" i="13"/>
  <c r="D174" i="13"/>
  <c r="C174" i="13"/>
  <c r="D173" i="13"/>
  <c r="C173" i="13"/>
  <c r="D172" i="13"/>
  <c r="C172" i="13"/>
  <c r="D171" i="13"/>
  <c r="C171" i="13"/>
  <c r="D170" i="13"/>
  <c r="C170" i="13"/>
  <c r="D169" i="13"/>
  <c r="C169" i="13"/>
  <c r="D168" i="13"/>
  <c r="C168" i="13"/>
  <c r="D167" i="13"/>
  <c r="C167" i="13"/>
  <c r="D166" i="13"/>
  <c r="C166" i="13"/>
  <c r="D165" i="13"/>
  <c r="C165" i="13"/>
  <c r="D164" i="13"/>
  <c r="C164" i="13"/>
  <c r="M163" i="13"/>
  <c r="L163" i="13"/>
  <c r="K163" i="13"/>
  <c r="J163" i="13"/>
  <c r="I163" i="13"/>
  <c r="H163" i="13"/>
  <c r="F163" i="13"/>
  <c r="E163" i="13"/>
  <c r="K165" i="11"/>
  <c r="G165" i="11"/>
  <c r="D165" i="11"/>
  <c r="K164" i="11"/>
  <c r="G164" i="11"/>
  <c r="D164" i="11"/>
  <c r="K163" i="11"/>
  <c r="G163" i="11"/>
  <c r="D163" i="11"/>
  <c r="C163" i="11" s="1"/>
  <c r="K162" i="11"/>
  <c r="G162" i="11"/>
  <c r="D162" i="11"/>
  <c r="C162" i="11" s="1"/>
  <c r="K161" i="11"/>
  <c r="G161" i="11"/>
  <c r="D161" i="11"/>
  <c r="K160" i="11"/>
  <c r="G160" i="11"/>
  <c r="D160" i="11"/>
  <c r="K159" i="11"/>
  <c r="G159" i="11"/>
  <c r="D159" i="11"/>
  <c r="C159" i="11" s="1"/>
  <c r="K158" i="11"/>
  <c r="G158" i="11"/>
  <c r="D158" i="11"/>
  <c r="C158" i="11" s="1"/>
  <c r="K157" i="11"/>
  <c r="G157" i="11"/>
  <c r="G153" i="11" s="1"/>
  <c r="D157" i="11"/>
  <c r="G156" i="11"/>
  <c r="D156" i="11"/>
  <c r="C156" i="11" s="1"/>
  <c r="K155" i="11"/>
  <c r="G155" i="11"/>
  <c r="D155" i="11"/>
  <c r="K154" i="11"/>
  <c r="K153" i="11" s="1"/>
  <c r="G154" i="11"/>
  <c r="D154" i="11"/>
  <c r="P153" i="11"/>
  <c r="O153" i="11"/>
  <c r="N153" i="11"/>
  <c r="M153" i="11"/>
  <c r="L153" i="11"/>
  <c r="J153" i="11"/>
  <c r="I153" i="11"/>
  <c r="F153" i="11"/>
  <c r="E153" i="11"/>
  <c r="O136" i="9"/>
  <c r="O150" i="9"/>
  <c r="N136" i="9"/>
  <c r="N150" i="9" s="1"/>
  <c r="M136" i="9"/>
  <c r="M150" i="9"/>
  <c r="L136" i="9"/>
  <c r="L150" i="9" s="1"/>
  <c r="K136" i="9"/>
  <c r="K150" i="9"/>
  <c r="J136" i="9"/>
  <c r="J150" i="9" s="1"/>
  <c r="I136" i="9"/>
  <c r="I150" i="9"/>
  <c r="G136" i="9"/>
  <c r="G150" i="9" s="1"/>
  <c r="F136" i="9"/>
  <c r="F150" i="9"/>
  <c r="E136" i="9"/>
  <c r="E150" i="9" s="1"/>
  <c r="D136" i="9"/>
  <c r="D150" i="9"/>
  <c r="C136" i="9"/>
  <c r="C150" i="9" s="1"/>
  <c r="B149" i="9"/>
  <c r="B148" i="9"/>
  <c r="B147" i="9"/>
  <c r="B146" i="9"/>
  <c r="B145" i="9"/>
  <c r="B144" i="9"/>
  <c r="B143" i="9"/>
  <c r="B142" i="9"/>
  <c r="B141" i="9"/>
  <c r="B140" i="9"/>
  <c r="B139" i="9"/>
  <c r="B138" i="9"/>
  <c r="B137" i="9"/>
  <c r="AA141" i="8"/>
  <c r="AA155" i="8" s="1"/>
  <c r="Z141" i="8"/>
  <c r="Z155" i="8"/>
  <c r="Y141" i="8"/>
  <c r="Y155" i="8" s="1"/>
  <c r="X141" i="8"/>
  <c r="X155" i="8"/>
  <c r="W141" i="8"/>
  <c r="W155" i="8" s="1"/>
  <c r="V141" i="8"/>
  <c r="V155" i="8"/>
  <c r="U141" i="8"/>
  <c r="U155" i="8" s="1"/>
  <c r="T141" i="8"/>
  <c r="T155" i="8"/>
  <c r="S141" i="8"/>
  <c r="S155" i="8" s="1"/>
  <c r="R141" i="8"/>
  <c r="R155" i="8"/>
  <c r="Q141" i="8"/>
  <c r="Q155" i="8" s="1"/>
  <c r="P141" i="8"/>
  <c r="P155" i="8"/>
  <c r="O141" i="8"/>
  <c r="O155" i="8" s="1"/>
  <c r="M141" i="8"/>
  <c r="M155" i="8"/>
  <c r="L141" i="8"/>
  <c r="L155" i="8" s="1"/>
  <c r="K141" i="8"/>
  <c r="K155" i="8"/>
  <c r="J141" i="8"/>
  <c r="J155" i="8" s="1"/>
  <c r="I141" i="8"/>
  <c r="I155" i="8"/>
  <c r="H141" i="8"/>
  <c r="H155" i="8" s="1"/>
  <c r="G141" i="8"/>
  <c r="G155" i="8"/>
  <c r="F141" i="8"/>
  <c r="F155" i="8" s="1"/>
  <c r="E141" i="8"/>
  <c r="E155" i="8"/>
  <c r="D141" i="8"/>
  <c r="D155" i="8" s="1"/>
  <c r="C141" i="8"/>
  <c r="C155" i="8"/>
  <c r="B155" i="8" s="1"/>
  <c r="B154" i="8"/>
  <c r="B153" i="8"/>
  <c r="B152" i="8"/>
  <c r="B151" i="8"/>
  <c r="B150" i="8"/>
  <c r="B149" i="8"/>
  <c r="B148" i="8"/>
  <c r="B147" i="8"/>
  <c r="B146" i="8"/>
  <c r="B145" i="8"/>
  <c r="B144" i="8"/>
  <c r="B143" i="8"/>
  <c r="B141" i="8" s="1"/>
  <c r="B142" i="8"/>
  <c r="L183" i="7"/>
  <c r="K183" i="7"/>
  <c r="J183" i="7"/>
  <c r="I183" i="7"/>
  <c r="H183" i="7"/>
  <c r="G183" i="7"/>
  <c r="E183" i="7"/>
  <c r="D183" i="7"/>
  <c r="C183" i="7"/>
  <c r="B183" i="7"/>
  <c r="B182" i="7"/>
  <c r="H187" i="6"/>
  <c r="H201" i="6" s="1"/>
  <c r="G187" i="6"/>
  <c r="G201" i="6" s="1"/>
  <c r="F187" i="6"/>
  <c r="F201" i="6"/>
  <c r="E187" i="6"/>
  <c r="E201" i="6" s="1"/>
  <c r="D187" i="6"/>
  <c r="D201" i="6" s="1"/>
  <c r="C200" i="6"/>
  <c r="C199" i="6"/>
  <c r="C198" i="6"/>
  <c r="C197" i="6"/>
  <c r="C196" i="6"/>
  <c r="C195" i="6"/>
  <c r="C194" i="6"/>
  <c r="C193" i="6"/>
  <c r="C192" i="6"/>
  <c r="C191" i="6"/>
  <c r="C190" i="6"/>
  <c r="C189" i="6"/>
  <c r="C188" i="6"/>
  <c r="I186" i="5"/>
  <c r="H186" i="5"/>
  <c r="I185" i="5"/>
  <c r="H185" i="5"/>
  <c r="I184" i="5"/>
  <c r="H184" i="5"/>
  <c r="I183" i="5"/>
  <c r="H183" i="5"/>
  <c r="I182" i="5"/>
  <c r="H182" i="5"/>
  <c r="I181" i="5"/>
  <c r="H181" i="5"/>
  <c r="I180" i="5"/>
  <c r="H180" i="5"/>
  <c r="I179" i="5"/>
  <c r="H179" i="5"/>
  <c r="I178" i="5"/>
  <c r="H178" i="5"/>
  <c r="I177" i="5"/>
  <c r="H177" i="5"/>
  <c r="I176" i="5"/>
  <c r="H176" i="5"/>
  <c r="I175" i="5"/>
  <c r="H175" i="5"/>
  <c r="D174" i="5"/>
  <c r="I174" i="5" s="1"/>
  <c r="G174" i="5"/>
  <c r="B174" i="5"/>
  <c r="E174" i="5"/>
  <c r="H174" i="5" s="1"/>
  <c r="F174" i="5"/>
  <c r="C174" i="5"/>
  <c r="AX187" i="4"/>
  <c r="AW187" i="4"/>
  <c r="X187" i="4"/>
  <c r="W187" i="4"/>
  <c r="G187" i="4"/>
  <c r="F187" i="4"/>
  <c r="AX186" i="4"/>
  <c r="AW186" i="4"/>
  <c r="X186" i="4"/>
  <c r="W186" i="4"/>
  <c r="G186" i="4"/>
  <c r="F186" i="4"/>
  <c r="AX185" i="4"/>
  <c r="AW185" i="4"/>
  <c r="X185" i="4"/>
  <c r="W185" i="4"/>
  <c r="G185" i="4"/>
  <c r="F185" i="4"/>
  <c r="AX184" i="4"/>
  <c r="AW184" i="4"/>
  <c r="X184" i="4"/>
  <c r="W184" i="4"/>
  <c r="G184" i="4"/>
  <c r="F184" i="4"/>
  <c r="AX183" i="4"/>
  <c r="AW183" i="4"/>
  <c r="X183" i="4"/>
  <c r="W183" i="4"/>
  <c r="G183" i="4"/>
  <c r="F183" i="4"/>
  <c r="AX182" i="4"/>
  <c r="AW182" i="4"/>
  <c r="X182" i="4"/>
  <c r="W182" i="4"/>
  <c r="G182" i="4"/>
  <c r="F182" i="4"/>
  <c r="AX181" i="4"/>
  <c r="AW181" i="4"/>
  <c r="X181" i="4"/>
  <c r="W181" i="4"/>
  <c r="G181" i="4"/>
  <c r="F181" i="4"/>
  <c r="AV175" i="4"/>
  <c r="AX180" i="4"/>
  <c r="AW180" i="4"/>
  <c r="X180" i="4"/>
  <c r="W180" i="4"/>
  <c r="G180" i="4"/>
  <c r="F180" i="4"/>
  <c r="AX179" i="4"/>
  <c r="AW179" i="4"/>
  <c r="X179" i="4"/>
  <c r="W179" i="4"/>
  <c r="G179" i="4"/>
  <c r="F179" i="4"/>
  <c r="AX178" i="4"/>
  <c r="AW178" i="4"/>
  <c r="X178" i="4"/>
  <c r="W178" i="4"/>
  <c r="G178" i="4"/>
  <c r="F178" i="4"/>
  <c r="AX177" i="4"/>
  <c r="AW177" i="4"/>
  <c r="X177" i="4"/>
  <c r="W177" i="4"/>
  <c r="G177" i="4"/>
  <c r="F177" i="4"/>
  <c r="AX176" i="4"/>
  <c r="AW176" i="4"/>
  <c r="X176" i="4"/>
  <c r="W176" i="4"/>
  <c r="G176" i="4"/>
  <c r="F176" i="4"/>
  <c r="BM175" i="4"/>
  <c r="BL175" i="4"/>
  <c r="BK175" i="4"/>
  <c r="BJ175" i="4"/>
  <c r="BI175" i="4"/>
  <c r="BH175" i="4"/>
  <c r="BG175" i="4"/>
  <c r="BF175" i="4"/>
  <c r="BE175" i="4"/>
  <c r="BD175" i="4"/>
  <c r="BC175" i="4"/>
  <c r="BB175" i="4"/>
  <c r="BA175" i="4"/>
  <c r="AZ175" i="4"/>
  <c r="AU175" i="4"/>
  <c r="AT175" i="4"/>
  <c r="AS175" i="4"/>
  <c r="AR175" i="4"/>
  <c r="AQ175" i="4"/>
  <c r="AP175" i="4"/>
  <c r="AO175" i="4"/>
  <c r="AN175" i="4"/>
  <c r="AM175" i="4"/>
  <c r="AL175" i="4"/>
  <c r="AK175" i="4"/>
  <c r="AH175" i="4"/>
  <c r="AG175" i="4"/>
  <c r="AF175" i="4"/>
  <c r="AE175" i="4"/>
  <c r="AD175" i="4"/>
  <c r="AC175" i="4"/>
  <c r="AB175" i="4"/>
  <c r="AA175" i="4"/>
  <c r="Z175" i="4"/>
  <c r="Y175" i="4"/>
  <c r="V175" i="4"/>
  <c r="U175" i="4"/>
  <c r="T175" i="4"/>
  <c r="S175" i="4"/>
  <c r="R175" i="4"/>
  <c r="Q175" i="4"/>
  <c r="O175" i="4"/>
  <c r="N175" i="4"/>
  <c r="M175" i="4"/>
  <c r="L175" i="4"/>
  <c r="K175" i="4"/>
  <c r="J175" i="4"/>
  <c r="I175" i="4"/>
  <c r="H175" i="4"/>
  <c r="E175" i="4"/>
  <c r="D175" i="4"/>
  <c r="C184" i="3"/>
  <c r="B184" i="3"/>
  <c r="C183" i="3"/>
  <c r="B183" i="3"/>
  <c r="C182" i="3"/>
  <c r="B182" i="3"/>
  <c r="C181" i="3"/>
  <c r="B181" i="3"/>
  <c r="C180" i="3"/>
  <c r="B180" i="3"/>
  <c r="C179" i="3"/>
  <c r="B179" i="3"/>
  <c r="C178" i="3"/>
  <c r="B178" i="3"/>
  <c r="C177" i="3"/>
  <c r="B177" i="3"/>
  <c r="C176" i="3"/>
  <c r="B176" i="3"/>
  <c r="C175" i="3"/>
  <c r="B175" i="3"/>
  <c r="C174" i="3"/>
  <c r="B174" i="3"/>
  <c r="C173" i="3"/>
  <c r="B173" i="3"/>
  <c r="N172" i="3"/>
  <c r="M172" i="3"/>
  <c r="L172" i="3"/>
  <c r="K172" i="3"/>
  <c r="J172" i="3"/>
  <c r="I172" i="3"/>
  <c r="H172" i="3"/>
  <c r="G172" i="3"/>
  <c r="B172" i="3" s="1"/>
  <c r="E172" i="3"/>
  <c r="C172" i="3" s="1"/>
  <c r="D172" i="3"/>
  <c r="L167" i="19"/>
  <c r="J167" i="19"/>
  <c r="L166" i="19"/>
  <c r="J166" i="19"/>
  <c r="L165" i="19"/>
  <c r="J165" i="19"/>
  <c r="L164" i="19"/>
  <c r="J164" i="19"/>
  <c r="L163" i="19"/>
  <c r="J163" i="19"/>
  <c r="L162" i="19"/>
  <c r="J162" i="19"/>
  <c r="L161" i="19"/>
  <c r="J161" i="19"/>
  <c r="L160" i="19"/>
  <c r="J160" i="19"/>
  <c r="L159" i="19"/>
  <c r="J159" i="19"/>
  <c r="L158" i="19"/>
  <c r="J158" i="19"/>
  <c r="L157" i="19"/>
  <c r="J157" i="19"/>
  <c r="L156" i="19"/>
  <c r="J156" i="19"/>
  <c r="J155" i="19"/>
  <c r="S155" i="19"/>
  <c r="R155" i="19"/>
  <c r="Q155" i="19"/>
  <c r="P155" i="19"/>
  <c r="O155" i="19"/>
  <c r="N155" i="19"/>
  <c r="M155" i="19"/>
  <c r="L155" i="19"/>
  <c r="I155" i="19"/>
  <c r="H155" i="19"/>
  <c r="G155" i="19"/>
  <c r="F155" i="19"/>
  <c r="E155" i="19"/>
  <c r="D155" i="19"/>
  <c r="C155" i="19"/>
  <c r="B155" i="19"/>
  <c r="O133" i="2"/>
  <c r="O132" i="2"/>
  <c r="O131" i="2"/>
  <c r="O130" i="2"/>
  <c r="O129" i="2"/>
  <c r="O128" i="2"/>
  <c r="O127" i="2"/>
  <c r="O126" i="2"/>
  <c r="O125" i="2"/>
  <c r="O124" i="2"/>
  <c r="O123" i="2"/>
  <c r="O122" i="2"/>
  <c r="O121" i="2"/>
  <c r="AA29" i="18"/>
  <c r="V29" i="18"/>
  <c r="Q29" i="18"/>
  <c r="K29" i="18"/>
  <c r="B29" i="18"/>
  <c r="C29" i="18"/>
  <c r="D29" i="18"/>
  <c r="F29" i="18" s="1"/>
  <c r="E29" i="18"/>
  <c r="C27" i="12"/>
  <c r="F75" i="34"/>
  <c r="F74" i="34"/>
  <c r="F73" i="34"/>
  <c r="F72" i="34" s="1"/>
  <c r="H72" i="34"/>
  <c r="G72" i="34"/>
  <c r="E72" i="34"/>
  <c r="D72" i="34"/>
  <c r="C72" i="34"/>
  <c r="G124" i="24"/>
  <c r="F124" i="24"/>
  <c r="G123" i="24"/>
  <c r="F123" i="24"/>
  <c r="G122" i="24"/>
  <c r="F122" i="24"/>
  <c r="G121" i="24"/>
  <c r="F121" i="24"/>
  <c r="G120" i="24"/>
  <c r="F120" i="24"/>
  <c r="G119" i="24"/>
  <c r="F119" i="24"/>
  <c r="G118" i="24"/>
  <c r="G116" i="24" s="1"/>
  <c r="F118" i="24"/>
  <c r="G117" i="24"/>
  <c r="F117" i="24"/>
  <c r="F116" i="24" s="1"/>
  <c r="E116" i="24"/>
  <c r="D116" i="24"/>
  <c r="C116" i="24"/>
  <c r="N30" i="25"/>
  <c r="K153" i="7"/>
  <c r="K168" i="7"/>
  <c r="E21" i="17"/>
  <c r="G21" i="17"/>
  <c r="H21" i="17"/>
  <c r="I21" i="17"/>
  <c r="G22" i="17"/>
  <c r="H22" i="17"/>
  <c r="I22" i="17"/>
  <c r="E23" i="17"/>
  <c r="F23" i="17"/>
  <c r="G23" i="17"/>
  <c r="H23" i="17"/>
  <c r="I23" i="17"/>
  <c r="E24" i="17"/>
  <c r="G24" i="17"/>
  <c r="H24" i="17"/>
  <c r="I24" i="17"/>
  <c r="F25" i="17"/>
  <c r="G25" i="17"/>
  <c r="H25" i="17"/>
  <c r="I25" i="17"/>
  <c r="F26" i="17"/>
  <c r="G26" i="17"/>
  <c r="H26" i="17"/>
  <c r="I26" i="17"/>
  <c r="E27" i="17"/>
  <c r="F27" i="17"/>
  <c r="G27" i="17"/>
  <c r="H27" i="17"/>
  <c r="I27" i="17"/>
  <c r="G28" i="17"/>
  <c r="H28" i="17"/>
  <c r="I28" i="17"/>
  <c r="AA28" i="28"/>
  <c r="G29" i="17"/>
  <c r="H29" i="17"/>
  <c r="I29" i="17"/>
  <c r="E20" i="17"/>
  <c r="F20" i="17"/>
  <c r="G20" i="17"/>
  <c r="H20" i="17"/>
  <c r="I20" i="17"/>
  <c r="CX29" i="17"/>
  <c r="CY29" i="17"/>
  <c r="BM29" i="17"/>
  <c r="AR28" i="28"/>
  <c r="BK29" i="17" s="1"/>
  <c r="AG29" i="17"/>
  <c r="F8" i="34"/>
  <c r="F9" i="34"/>
  <c r="F10" i="34"/>
  <c r="F11" i="34"/>
  <c r="F12" i="34"/>
  <c r="F13" i="34"/>
  <c r="F14" i="34"/>
  <c r="F15" i="34"/>
  <c r="F16" i="34"/>
  <c r="F17" i="34"/>
  <c r="F18" i="34"/>
  <c r="F19" i="34"/>
  <c r="F20" i="34"/>
  <c r="F21" i="34"/>
  <c r="F22" i="34"/>
  <c r="F23" i="34"/>
  <c r="F24" i="34"/>
  <c r="C27" i="34"/>
  <c r="D27" i="34"/>
  <c r="E27" i="34"/>
  <c r="G27" i="34"/>
  <c r="F27" i="34" s="1"/>
  <c r="H27" i="34"/>
  <c r="F29" i="34"/>
  <c r="F30" i="34"/>
  <c r="F31" i="34"/>
  <c r="C32" i="34"/>
  <c r="D32" i="34"/>
  <c r="E32" i="34"/>
  <c r="G32" i="34"/>
  <c r="H32" i="34"/>
  <c r="F32" i="34"/>
  <c r="F33" i="34"/>
  <c r="F34" i="34"/>
  <c r="F35" i="34"/>
  <c r="C36" i="34"/>
  <c r="D36" i="34"/>
  <c r="E36" i="34"/>
  <c r="G36" i="34"/>
  <c r="F36" i="34"/>
  <c r="H36" i="34"/>
  <c r="F37" i="34"/>
  <c r="F38" i="34"/>
  <c r="F39" i="34"/>
  <c r="C40" i="34"/>
  <c r="D40" i="34"/>
  <c r="E40" i="34"/>
  <c r="G40" i="34"/>
  <c r="H40" i="34"/>
  <c r="F41" i="34"/>
  <c r="F42" i="34"/>
  <c r="F43" i="34"/>
  <c r="C44" i="34"/>
  <c r="D44" i="34"/>
  <c r="E44" i="34"/>
  <c r="G44" i="34"/>
  <c r="F44" i="34" s="1"/>
  <c r="H44" i="34"/>
  <c r="F45" i="34"/>
  <c r="F46" i="34"/>
  <c r="F47" i="34"/>
  <c r="C48" i="34"/>
  <c r="D48" i="34"/>
  <c r="E48" i="34"/>
  <c r="G48" i="34"/>
  <c r="F48" i="34" s="1"/>
  <c r="H48" i="34"/>
  <c r="F49" i="34"/>
  <c r="F50" i="34"/>
  <c r="F51" i="34"/>
  <c r="C52" i="34"/>
  <c r="D52" i="34"/>
  <c r="E52" i="34"/>
  <c r="G52" i="34"/>
  <c r="H52" i="34"/>
  <c r="F52" i="34"/>
  <c r="F53" i="34"/>
  <c r="F54" i="34"/>
  <c r="F55" i="34"/>
  <c r="C56" i="34"/>
  <c r="D56" i="34"/>
  <c r="E56" i="34"/>
  <c r="F57" i="34"/>
  <c r="F58" i="34"/>
  <c r="F56" i="34"/>
  <c r="F59" i="34"/>
  <c r="G56" i="34"/>
  <c r="H56" i="34"/>
  <c r="C60" i="34"/>
  <c r="D60" i="34"/>
  <c r="E60" i="34"/>
  <c r="F61" i="34"/>
  <c r="F60" i="34"/>
  <c r="F62" i="34"/>
  <c r="F63" i="34"/>
  <c r="G60" i="34"/>
  <c r="H60" i="34"/>
  <c r="C64" i="34"/>
  <c r="D64" i="34"/>
  <c r="E64" i="34"/>
  <c r="F65" i="34"/>
  <c r="F64" i="34" s="1"/>
  <c r="F66" i="34"/>
  <c r="F67" i="34"/>
  <c r="G64" i="34"/>
  <c r="H64" i="34"/>
  <c r="C68" i="34"/>
  <c r="D68" i="34"/>
  <c r="E68" i="34"/>
  <c r="F69" i="34"/>
  <c r="F70" i="34"/>
  <c r="F71" i="34"/>
  <c r="G68" i="34"/>
  <c r="H68" i="34"/>
  <c r="AA28" i="18"/>
  <c r="V28" i="18"/>
  <c r="Q28" i="18"/>
  <c r="K28" i="18"/>
  <c r="B28" i="18"/>
  <c r="C28" i="18"/>
  <c r="D28" i="18"/>
  <c r="E28" i="18"/>
  <c r="N29" i="25"/>
  <c r="G115" i="24"/>
  <c r="F115" i="24"/>
  <c r="G114" i="24"/>
  <c r="F114" i="24"/>
  <c r="G113" i="24"/>
  <c r="F113" i="24"/>
  <c r="G112" i="24"/>
  <c r="F112" i="24"/>
  <c r="G111" i="24"/>
  <c r="F111" i="24"/>
  <c r="G110" i="24"/>
  <c r="F110" i="24"/>
  <c r="G109" i="24"/>
  <c r="G107" i="24" s="1"/>
  <c r="F109" i="24"/>
  <c r="G108" i="24"/>
  <c r="F108" i="24"/>
  <c r="D107" i="24"/>
  <c r="E107" i="24"/>
  <c r="BK22" i="17"/>
  <c r="BL22" i="17" s="1"/>
  <c r="BM22" i="17"/>
  <c r="B21" i="17"/>
  <c r="R21" i="17" s="1"/>
  <c r="B22" i="17"/>
  <c r="AJ22" i="17" s="1"/>
  <c r="BE22" i="17" s="1"/>
  <c r="BY22" i="17" s="1"/>
  <c r="CU22" i="17" s="1"/>
  <c r="B23" i="17"/>
  <c r="AJ23" i="17" s="1"/>
  <c r="BE23" i="17" s="1"/>
  <c r="BY23" i="17" s="1"/>
  <c r="CU23" i="17" s="1"/>
  <c r="B24" i="17"/>
  <c r="R24" i="17" s="1"/>
  <c r="B25" i="17"/>
  <c r="R25" i="17" s="1"/>
  <c r="B26" i="17"/>
  <c r="AJ26" i="17" s="1"/>
  <c r="BE26" i="17" s="1"/>
  <c r="BY26" i="17" s="1"/>
  <c r="CU26" i="17" s="1"/>
  <c r="B27" i="17"/>
  <c r="AJ27" i="17" s="1"/>
  <c r="BE27" i="17" s="1"/>
  <c r="BY27" i="17" s="1"/>
  <c r="CU27" i="17" s="1"/>
  <c r="B28" i="17"/>
  <c r="R28" i="17" s="1"/>
  <c r="AJ29" i="17"/>
  <c r="BE29" i="17" s="1"/>
  <c r="BY29" i="17" s="1"/>
  <c r="CU29" i="17" s="1"/>
  <c r="B20" i="17"/>
  <c r="T56" i="27"/>
  <c r="S56" i="27"/>
  <c r="Q56" i="27"/>
  <c r="I56" i="27"/>
  <c r="D56" i="27"/>
  <c r="C56" i="27"/>
  <c r="T55" i="27"/>
  <c r="O55" i="27"/>
  <c r="I55" i="27"/>
  <c r="D55" i="27"/>
  <c r="C55" i="27"/>
  <c r="T54" i="27"/>
  <c r="O54" i="27"/>
  <c r="N54" i="27"/>
  <c r="D54" i="27"/>
  <c r="C54" i="27" s="1"/>
  <c r="T53" i="27"/>
  <c r="O53" i="27"/>
  <c r="N53" i="27"/>
  <c r="D53" i="27"/>
  <c r="C53" i="27"/>
  <c r="W52" i="27"/>
  <c r="V52" i="27"/>
  <c r="T52" i="27" s="1"/>
  <c r="U52" i="27"/>
  <c r="R52" i="27"/>
  <c r="P52" i="27"/>
  <c r="L52" i="27"/>
  <c r="K52" i="27"/>
  <c r="J52" i="27"/>
  <c r="I52" i="27"/>
  <c r="H52" i="27"/>
  <c r="G52" i="27"/>
  <c r="F52" i="27"/>
  <c r="E52" i="27"/>
  <c r="J28" i="26"/>
  <c r="C28" i="26"/>
  <c r="D162" i="13"/>
  <c r="C162" i="13"/>
  <c r="D161" i="13"/>
  <c r="C161" i="13"/>
  <c r="D160" i="13"/>
  <c r="C160" i="13"/>
  <c r="D159" i="13"/>
  <c r="C159" i="13"/>
  <c r="D158" i="13"/>
  <c r="C158" i="13"/>
  <c r="D157" i="13"/>
  <c r="C157" i="13"/>
  <c r="D156" i="13"/>
  <c r="C156" i="13"/>
  <c r="D155" i="13"/>
  <c r="C155" i="13"/>
  <c r="D154" i="13"/>
  <c r="C154" i="13"/>
  <c r="D153" i="13"/>
  <c r="C153" i="13"/>
  <c r="D152" i="13"/>
  <c r="C152" i="13"/>
  <c r="D151" i="13"/>
  <c r="C151" i="13"/>
  <c r="M150" i="13"/>
  <c r="L150" i="13"/>
  <c r="K150" i="13"/>
  <c r="J150" i="13"/>
  <c r="I150" i="13"/>
  <c r="H150" i="13"/>
  <c r="F150" i="13"/>
  <c r="E150" i="13"/>
  <c r="G163" i="21"/>
  <c r="B163" i="21"/>
  <c r="G162" i="21"/>
  <c r="B162" i="21"/>
  <c r="G161" i="21"/>
  <c r="B161" i="21"/>
  <c r="G160" i="21"/>
  <c r="B160" i="21"/>
  <c r="G159" i="21"/>
  <c r="B159" i="21"/>
  <c r="G158" i="21"/>
  <c r="B158" i="21"/>
  <c r="G157" i="21"/>
  <c r="B157" i="21"/>
  <c r="G156" i="21"/>
  <c r="B156" i="21"/>
  <c r="G155" i="21"/>
  <c r="B155" i="21"/>
  <c r="G154" i="21"/>
  <c r="B154" i="21"/>
  <c r="G153" i="21"/>
  <c r="B153" i="21"/>
  <c r="G152" i="21"/>
  <c r="B152" i="21"/>
  <c r="M151" i="21"/>
  <c r="L151" i="21"/>
  <c r="K151" i="21"/>
  <c r="J151" i="21"/>
  <c r="I151" i="21"/>
  <c r="H151" i="21"/>
  <c r="E151" i="21"/>
  <c r="D151" i="21"/>
  <c r="C151" i="21"/>
  <c r="C26" i="12"/>
  <c r="K152" i="11"/>
  <c r="G152" i="11"/>
  <c r="D152" i="11"/>
  <c r="K151" i="11"/>
  <c r="G151" i="11"/>
  <c r="D151" i="11"/>
  <c r="C151" i="11" s="1"/>
  <c r="K150" i="11"/>
  <c r="G150" i="11"/>
  <c r="D150" i="11"/>
  <c r="C150" i="11" s="1"/>
  <c r="K149" i="11"/>
  <c r="G149" i="11"/>
  <c r="D149" i="11"/>
  <c r="K148" i="11"/>
  <c r="G148" i="11"/>
  <c r="D148" i="11"/>
  <c r="K147" i="11"/>
  <c r="G147" i="11"/>
  <c r="D147" i="11"/>
  <c r="K146" i="11"/>
  <c r="G146" i="11"/>
  <c r="D146" i="11"/>
  <c r="K145" i="11"/>
  <c r="G145" i="11"/>
  <c r="G140" i="11" s="1"/>
  <c r="D145" i="11"/>
  <c r="K144" i="11"/>
  <c r="G144" i="11"/>
  <c r="D144" i="11"/>
  <c r="K143" i="11"/>
  <c r="G143" i="11"/>
  <c r="D143" i="11"/>
  <c r="C143" i="11"/>
  <c r="K142" i="11"/>
  <c r="G142" i="11"/>
  <c r="D142" i="11"/>
  <c r="C142" i="11"/>
  <c r="K141" i="11"/>
  <c r="G141" i="11"/>
  <c r="D141" i="11"/>
  <c r="P140" i="11"/>
  <c r="O140" i="11"/>
  <c r="N140" i="11"/>
  <c r="M140" i="11"/>
  <c r="L140" i="11"/>
  <c r="J140" i="11"/>
  <c r="I140" i="11"/>
  <c r="F140" i="11"/>
  <c r="E140" i="11"/>
  <c r="O121" i="9"/>
  <c r="O135" i="9"/>
  <c r="N121" i="9"/>
  <c r="N135" i="9" s="1"/>
  <c r="M121" i="9"/>
  <c r="M135" i="9"/>
  <c r="L121" i="9"/>
  <c r="L135" i="9" s="1"/>
  <c r="K121" i="9"/>
  <c r="K135" i="9"/>
  <c r="J121" i="9"/>
  <c r="J135" i="9" s="1"/>
  <c r="I121" i="9"/>
  <c r="I135" i="9"/>
  <c r="G121" i="9"/>
  <c r="G135" i="9" s="1"/>
  <c r="F121" i="9"/>
  <c r="F135" i="9"/>
  <c r="E121" i="9"/>
  <c r="E135" i="9" s="1"/>
  <c r="D121" i="9"/>
  <c r="D135" i="9"/>
  <c r="C121" i="9"/>
  <c r="C135" i="9" s="1"/>
  <c r="B134" i="9"/>
  <c r="B133" i="9"/>
  <c r="B132" i="9"/>
  <c r="B131" i="9"/>
  <c r="B130" i="9"/>
  <c r="B129" i="9"/>
  <c r="B128" i="9"/>
  <c r="B127" i="9"/>
  <c r="B126" i="9"/>
  <c r="B125" i="9"/>
  <c r="B124" i="9"/>
  <c r="B123" i="9"/>
  <c r="B122" i="9"/>
  <c r="B121" i="9" s="1"/>
  <c r="AA126" i="8"/>
  <c r="AA140" i="8"/>
  <c r="Z126" i="8"/>
  <c r="Z140" i="8" s="1"/>
  <c r="Y126" i="8"/>
  <c r="Y140" i="8"/>
  <c r="X126" i="8"/>
  <c r="X140" i="8" s="1"/>
  <c r="W126" i="8"/>
  <c r="W140" i="8"/>
  <c r="V126" i="8"/>
  <c r="V140" i="8" s="1"/>
  <c r="U126" i="8"/>
  <c r="U140" i="8"/>
  <c r="T126" i="8"/>
  <c r="T140" i="8" s="1"/>
  <c r="S126" i="8"/>
  <c r="S140" i="8"/>
  <c r="R126" i="8"/>
  <c r="R140" i="8" s="1"/>
  <c r="Q126" i="8"/>
  <c r="Q140" i="8"/>
  <c r="P126" i="8"/>
  <c r="P140" i="8" s="1"/>
  <c r="O126" i="8"/>
  <c r="O140" i="8"/>
  <c r="M126" i="8"/>
  <c r="M140" i="8" s="1"/>
  <c r="L126" i="8"/>
  <c r="L140" i="8"/>
  <c r="K126" i="8"/>
  <c r="K140" i="8" s="1"/>
  <c r="J126" i="8"/>
  <c r="J140" i="8"/>
  <c r="I126" i="8"/>
  <c r="I140" i="8" s="1"/>
  <c r="H126" i="8"/>
  <c r="H140" i="8"/>
  <c r="G126" i="8"/>
  <c r="G140" i="8" s="1"/>
  <c r="F126" i="8"/>
  <c r="F140" i="8"/>
  <c r="E126" i="8"/>
  <c r="E140" i="8" s="1"/>
  <c r="D126" i="8"/>
  <c r="D140" i="8"/>
  <c r="C126" i="8"/>
  <c r="C140" i="8" s="1"/>
  <c r="B139" i="8"/>
  <c r="B138" i="8"/>
  <c r="B137" i="8"/>
  <c r="B136" i="8"/>
  <c r="B135" i="8"/>
  <c r="B134" i="8"/>
  <c r="B133" i="8"/>
  <c r="B132" i="8"/>
  <c r="B131" i="8"/>
  <c r="B130" i="8"/>
  <c r="B129" i="8"/>
  <c r="B128" i="8"/>
  <c r="B127" i="8"/>
  <c r="L168" i="7"/>
  <c r="J168" i="7"/>
  <c r="I168" i="7"/>
  <c r="H168" i="7"/>
  <c r="G168" i="7"/>
  <c r="E168" i="7"/>
  <c r="B168" i="7" s="1"/>
  <c r="D168" i="7"/>
  <c r="C168" i="7"/>
  <c r="B167" i="7"/>
  <c r="H172" i="6"/>
  <c r="H186" i="6" s="1"/>
  <c r="G172" i="6"/>
  <c r="G186" i="6" s="1"/>
  <c r="F172" i="6"/>
  <c r="F186" i="6" s="1"/>
  <c r="E172" i="6"/>
  <c r="E186" i="6" s="1"/>
  <c r="D172" i="6"/>
  <c r="C185" i="6"/>
  <c r="C184" i="6"/>
  <c r="C183" i="6"/>
  <c r="C182" i="6"/>
  <c r="C181" i="6"/>
  <c r="C180" i="6"/>
  <c r="C179" i="6"/>
  <c r="C178" i="6"/>
  <c r="C177" i="6"/>
  <c r="C176" i="6"/>
  <c r="C175" i="6"/>
  <c r="C174" i="6"/>
  <c r="C173" i="6"/>
  <c r="I173" i="5"/>
  <c r="H173" i="5"/>
  <c r="I172" i="5"/>
  <c r="H172" i="5"/>
  <c r="I171" i="5"/>
  <c r="H171" i="5"/>
  <c r="I170" i="5"/>
  <c r="H170" i="5"/>
  <c r="I169" i="5"/>
  <c r="H169" i="5"/>
  <c r="I168" i="5"/>
  <c r="H168" i="5"/>
  <c r="I167" i="5"/>
  <c r="H167" i="5"/>
  <c r="I166" i="5"/>
  <c r="H166" i="5"/>
  <c r="I165" i="5"/>
  <c r="H165" i="5"/>
  <c r="I164" i="5"/>
  <c r="H164" i="5"/>
  <c r="I163" i="5"/>
  <c r="H163" i="5"/>
  <c r="I162" i="5"/>
  <c r="H162" i="5"/>
  <c r="D161" i="5"/>
  <c r="G161" i="5"/>
  <c r="I161" i="5" s="1"/>
  <c r="B161" i="5"/>
  <c r="H161" i="5" s="1"/>
  <c r="E161" i="5"/>
  <c r="F161" i="5"/>
  <c r="C161" i="5"/>
  <c r="AX174" i="4"/>
  <c r="AW174" i="4"/>
  <c r="X174" i="4"/>
  <c r="W174" i="4"/>
  <c r="G174" i="4"/>
  <c r="F174" i="4"/>
  <c r="AX173" i="4"/>
  <c r="AW173" i="4"/>
  <c r="X173" i="4"/>
  <c r="W173" i="4"/>
  <c r="G173" i="4"/>
  <c r="F173" i="4"/>
  <c r="AX172" i="4"/>
  <c r="AW172" i="4"/>
  <c r="X172" i="4"/>
  <c r="W172" i="4"/>
  <c r="G172" i="4"/>
  <c r="F172" i="4"/>
  <c r="AX171" i="4"/>
  <c r="AW171" i="4"/>
  <c r="X171" i="4"/>
  <c r="W171" i="4"/>
  <c r="B171" i="4" s="1"/>
  <c r="G171" i="4"/>
  <c r="F171" i="4"/>
  <c r="AX170" i="4"/>
  <c r="AW170" i="4"/>
  <c r="X170" i="4"/>
  <c r="W170" i="4"/>
  <c r="G170" i="4"/>
  <c r="F170" i="4"/>
  <c r="AX169" i="4"/>
  <c r="AW169" i="4"/>
  <c r="X169" i="4"/>
  <c r="W169" i="4"/>
  <c r="B169" i="4" s="1"/>
  <c r="G169" i="4"/>
  <c r="F169" i="4"/>
  <c r="AX168" i="4"/>
  <c r="AW168" i="4"/>
  <c r="X168" i="4"/>
  <c r="W168" i="4"/>
  <c r="G168" i="4"/>
  <c r="C168" i="4" s="1"/>
  <c r="F168" i="4"/>
  <c r="AV162" i="4"/>
  <c r="AX167" i="4"/>
  <c r="AW167" i="4"/>
  <c r="X167" i="4"/>
  <c r="W167" i="4"/>
  <c r="G167" i="4"/>
  <c r="F167" i="4"/>
  <c r="AX166" i="4"/>
  <c r="AW166" i="4"/>
  <c r="X166" i="4"/>
  <c r="W166" i="4"/>
  <c r="G166" i="4"/>
  <c r="F166" i="4"/>
  <c r="B166" i="4" s="1"/>
  <c r="AX165" i="4"/>
  <c r="AW165" i="4"/>
  <c r="X165" i="4"/>
  <c r="W165" i="4"/>
  <c r="G165" i="4"/>
  <c r="F165" i="4"/>
  <c r="AX164" i="4"/>
  <c r="AW164" i="4"/>
  <c r="X164" i="4"/>
  <c r="W164" i="4"/>
  <c r="G164" i="4"/>
  <c r="F164" i="4"/>
  <c r="AX163" i="4"/>
  <c r="AW163" i="4"/>
  <c r="X163" i="4"/>
  <c r="W163" i="4"/>
  <c r="G163" i="4"/>
  <c r="F163" i="4"/>
  <c r="BM162" i="4"/>
  <c r="BL162" i="4"/>
  <c r="BK162" i="4"/>
  <c r="BJ162" i="4"/>
  <c r="BI162" i="4"/>
  <c r="BH162" i="4"/>
  <c r="BG162" i="4"/>
  <c r="BF162" i="4"/>
  <c r="BE162" i="4"/>
  <c r="BD162" i="4"/>
  <c r="BC162" i="4"/>
  <c r="BB162" i="4"/>
  <c r="BA162" i="4"/>
  <c r="AZ162" i="4"/>
  <c r="AU162" i="4"/>
  <c r="AT162" i="4"/>
  <c r="AS162" i="4"/>
  <c r="AR162" i="4"/>
  <c r="AQ162" i="4"/>
  <c r="AP162" i="4"/>
  <c r="AO162" i="4"/>
  <c r="AN162" i="4"/>
  <c r="AM162" i="4"/>
  <c r="AL162" i="4"/>
  <c r="AK162" i="4"/>
  <c r="AH162" i="4"/>
  <c r="AG162" i="4"/>
  <c r="AF162" i="4"/>
  <c r="AE162" i="4"/>
  <c r="AD162" i="4"/>
  <c r="AC162" i="4"/>
  <c r="AB162" i="4"/>
  <c r="AA162" i="4"/>
  <c r="Z162" i="4"/>
  <c r="Y162" i="4"/>
  <c r="V162" i="4"/>
  <c r="U162" i="4"/>
  <c r="T162" i="4"/>
  <c r="S162" i="4"/>
  <c r="R162" i="4"/>
  <c r="Q162" i="4"/>
  <c r="O162" i="4"/>
  <c r="N162" i="4"/>
  <c r="M162" i="4"/>
  <c r="L162" i="4"/>
  <c r="K162" i="4"/>
  <c r="J162" i="4"/>
  <c r="I162" i="4"/>
  <c r="H162" i="4"/>
  <c r="E162" i="4"/>
  <c r="D162" i="4"/>
  <c r="C171" i="3"/>
  <c r="B171" i="3"/>
  <c r="C170" i="3"/>
  <c r="B170" i="3"/>
  <c r="C169" i="3"/>
  <c r="B169" i="3"/>
  <c r="C168" i="3"/>
  <c r="B168" i="3"/>
  <c r="C167" i="3"/>
  <c r="B167" i="3"/>
  <c r="C166" i="3"/>
  <c r="B166" i="3"/>
  <c r="C165" i="3"/>
  <c r="B165" i="3"/>
  <c r="C164" i="3"/>
  <c r="B164" i="3"/>
  <c r="C163" i="3"/>
  <c r="B163" i="3"/>
  <c r="C162" i="3"/>
  <c r="B162" i="3"/>
  <c r="C161" i="3"/>
  <c r="B161" i="3"/>
  <c r="C160" i="3"/>
  <c r="B160" i="3"/>
  <c r="N159" i="3"/>
  <c r="M159" i="3"/>
  <c r="L159" i="3"/>
  <c r="K159" i="3"/>
  <c r="J159" i="3"/>
  <c r="I159" i="3"/>
  <c r="B159" i="3" s="1"/>
  <c r="H159" i="3"/>
  <c r="G159" i="3"/>
  <c r="E159" i="3"/>
  <c r="C159" i="3" s="1"/>
  <c r="D159" i="3"/>
  <c r="L154" i="19"/>
  <c r="J154" i="19"/>
  <c r="L153" i="19"/>
  <c r="J153" i="19"/>
  <c r="L152" i="19"/>
  <c r="J152" i="19"/>
  <c r="L151" i="19"/>
  <c r="J151" i="19"/>
  <c r="L150" i="19"/>
  <c r="J150" i="19"/>
  <c r="L149" i="19"/>
  <c r="J149" i="19"/>
  <c r="L148" i="19"/>
  <c r="J148" i="19"/>
  <c r="L147" i="19"/>
  <c r="J147" i="19"/>
  <c r="L146" i="19"/>
  <c r="J146" i="19"/>
  <c r="L145" i="19"/>
  <c r="J145" i="19"/>
  <c r="L144" i="19"/>
  <c r="L142" i="19" s="1"/>
  <c r="J144" i="19"/>
  <c r="J142" i="19" s="1"/>
  <c r="L143" i="19"/>
  <c r="J143" i="19"/>
  <c r="S142" i="19"/>
  <c r="R142" i="19"/>
  <c r="Q142" i="19"/>
  <c r="P142" i="19"/>
  <c r="O142" i="19"/>
  <c r="N142" i="19"/>
  <c r="M142" i="19"/>
  <c r="I142" i="19"/>
  <c r="H142" i="19"/>
  <c r="G142" i="19"/>
  <c r="F142" i="19"/>
  <c r="E142" i="19"/>
  <c r="D142" i="19"/>
  <c r="C142" i="19"/>
  <c r="B142" i="19"/>
  <c r="O120" i="2"/>
  <c r="O119" i="2"/>
  <c r="O118" i="2"/>
  <c r="O117" i="2"/>
  <c r="O116" i="2"/>
  <c r="O115" i="2"/>
  <c r="O114" i="2"/>
  <c r="O113" i="2"/>
  <c r="O112" i="2"/>
  <c r="O111" i="2"/>
  <c r="O110" i="2"/>
  <c r="O109" i="2"/>
  <c r="O108" i="2"/>
  <c r="C107" i="24"/>
  <c r="AF29" i="17"/>
  <c r="AF28" i="17"/>
  <c r="BO28" i="28"/>
  <c r="BQ28" i="28" s="1"/>
  <c r="CH29" i="17" s="1"/>
  <c r="AX28" i="28"/>
  <c r="BT29" i="17" s="1"/>
  <c r="O95" i="2"/>
  <c r="O107" i="2"/>
  <c r="O106" i="2"/>
  <c r="O105" i="2"/>
  <c r="O104" i="2"/>
  <c r="O103" i="2"/>
  <c r="O102" i="2"/>
  <c r="O101" i="2"/>
  <c r="O100" i="2"/>
  <c r="O99" i="2"/>
  <c r="O98" i="2"/>
  <c r="O97" i="2"/>
  <c r="O96" i="2"/>
  <c r="J27" i="26"/>
  <c r="C27" i="26"/>
  <c r="D28" i="25"/>
  <c r="AA27" i="18"/>
  <c r="V27" i="18"/>
  <c r="Q27" i="18"/>
  <c r="K27" i="18"/>
  <c r="B27" i="18"/>
  <c r="C27" i="18"/>
  <c r="D27" i="18"/>
  <c r="E27" i="18"/>
  <c r="L141" i="19"/>
  <c r="J141" i="19"/>
  <c r="L140" i="19"/>
  <c r="J140" i="19"/>
  <c r="L139" i="19"/>
  <c r="J139" i="19"/>
  <c r="L138" i="19"/>
  <c r="J138" i="19"/>
  <c r="L137" i="19"/>
  <c r="J137" i="19"/>
  <c r="L136" i="19"/>
  <c r="J136" i="19"/>
  <c r="L135" i="19"/>
  <c r="J135" i="19"/>
  <c r="L134" i="19"/>
  <c r="J134" i="19"/>
  <c r="L133" i="19"/>
  <c r="J133" i="19"/>
  <c r="L132" i="19"/>
  <c r="J132" i="19"/>
  <c r="L131" i="19"/>
  <c r="J131" i="19"/>
  <c r="L130" i="19"/>
  <c r="J130" i="19"/>
  <c r="S129" i="19"/>
  <c r="R129" i="19"/>
  <c r="Q129" i="19"/>
  <c r="P129" i="19"/>
  <c r="O129" i="19"/>
  <c r="N129" i="19"/>
  <c r="M129" i="19"/>
  <c r="L129" i="19"/>
  <c r="I129" i="19"/>
  <c r="H129" i="19"/>
  <c r="G129" i="19"/>
  <c r="F129" i="19"/>
  <c r="E129" i="19"/>
  <c r="D129" i="19"/>
  <c r="C129" i="19"/>
  <c r="B129" i="19"/>
  <c r="C158" i="3"/>
  <c r="B158" i="3"/>
  <c r="C157" i="3"/>
  <c r="B157" i="3"/>
  <c r="C156" i="3"/>
  <c r="B156" i="3"/>
  <c r="C155" i="3"/>
  <c r="B155" i="3"/>
  <c r="C154" i="3"/>
  <c r="B154" i="3"/>
  <c r="C153" i="3"/>
  <c r="B153" i="3"/>
  <c r="C152" i="3"/>
  <c r="B152" i="3"/>
  <c r="C151" i="3"/>
  <c r="B151" i="3"/>
  <c r="C150" i="3"/>
  <c r="B150" i="3"/>
  <c r="C149" i="3"/>
  <c r="B149" i="3"/>
  <c r="C148" i="3"/>
  <c r="B148" i="3"/>
  <c r="C147" i="3"/>
  <c r="B147" i="3"/>
  <c r="N146" i="3"/>
  <c r="M146" i="3"/>
  <c r="L146" i="3"/>
  <c r="K146" i="3"/>
  <c r="J146" i="3"/>
  <c r="I146" i="3"/>
  <c r="H146" i="3"/>
  <c r="G146" i="3"/>
  <c r="B146" i="3" s="1"/>
  <c r="E146" i="3"/>
  <c r="D146" i="3"/>
  <c r="C146" i="3"/>
  <c r="AX161" i="4"/>
  <c r="AW161" i="4"/>
  <c r="X161" i="4"/>
  <c r="W161" i="4"/>
  <c r="G161" i="4"/>
  <c r="F161" i="4"/>
  <c r="AX160" i="4"/>
  <c r="AW160" i="4"/>
  <c r="X160" i="4"/>
  <c r="W160" i="4"/>
  <c r="G160" i="4"/>
  <c r="F160" i="4"/>
  <c r="AX159" i="4"/>
  <c r="AW159" i="4"/>
  <c r="X159" i="4"/>
  <c r="W159" i="4"/>
  <c r="G159" i="4"/>
  <c r="F159" i="4"/>
  <c r="AX158" i="4"/>
  <c r="AW158" i="4"/>
  <c r="X158" i="4"/>
  <c r="W158" i="4"/>
  <c r="G158" i="4"/>
  <c r="F158" i="4"/>
  <c r="AX157" i="4"/>
  <c r="AW157" i="4"/>
  <c r="X157" i="4"/>
  <c r="W157" i="4"/>
  <c r="G157" i="4"/>
  <c r="F157" i="4"/>
  <c r="AX156" i="4"/>
  <c r="AW156" i="4"/>
  <c r="X156" i="4"/>
  <c r="W156" i="4"/>
  <c r="G156" i="4"/>
  <c r="F156" i="4"/>
  <c r="AX155" i="4"/>
  <c r="AW155" i="4"/>
  <c r="X155" i="4"/>
  <c r="W155" i="4"/>
  <c r="G155" i="4"/>
  <c r="F155" i="4"/>
  <c r="AV149" i="4"/>
  <c r="AX154" i="4"/>
  <c r="AW154" i="4"/>
  <c r="X154" i="4"/>
  <c r="W154" i="4"/>
  <c r="G154" i="4"/>
  <c r="F154" i="4"/>
  <c r="AX153" i="4"/>
  <c r="AW153" i="4"/>
  <c r="X153" i="4"/>
  <c r="W153" i="4"/>
  <c r="G153" i="4"/>
  <c r="F153" i="4"/>
  <c r="B153" i="4" s="1"/>
  <c r="AX152" i="4"/>
  <c r="AW152" i="4"/>
  <c r="X152" i="4"/>
  <c r="W152" i="4"/>
  <c r="G152" i="4"/>
  <c r="F152" i="4"/>
  <c r="AX151" i="4"/>
  <c r="AW151" i="4"/>
  <c r="X151" i="4"/>
  <c r="W151" i="4"/>
  <c r="G151" i="4"/>
  <c r="F151" i="4"/>
  <c r="AX150" i="4"/>
  <c r="AW150" i="4"/>
  <c r="X150" i="4"/>
  <c r="W150" i="4"/>
  <c r="B150" i="4" s="1"/>
  <c r="G150" i="4"/>
  <c r="F150" i="4"/>
  <c r="BM149" i="4"/>
  <c r="BL149" i="4"/>
  <c r="BK149" i="4"/>
  <c r="BJ149" i="4"/>
  <c r="BI149" i="4"/>
  <c r="BH149" i="4"/>
  <c r="BG149" i="4"/>
  <c r="BF149" i="4"/>
  <c r="BE149" i="4"/>
  <c r="BD149" i="4"/>
  <c r="BC149" i="4"/>
  <c r="BB149" i="4"/>
  <c r="BA149" i="4"/>
  <c r="AZ149" i="4"/>
  <c r="AU149" i="4"/>
  <c r="AT149" i="4"/>
  <c r="AS149" i="4"/>
  <c r="AR149" i="4"/>
  <c r="AQ149" i="4"/>
  <c r="AP149" i="4"/>
  <c r="AO149" i="4"/>
  <c r="AN149" i="4"/>
  <c r="AM149" i="4"/>
  <c r="AL149" i="4"/>
  <c r="AK149" i="4"/>
  <c r="AH149" i="4"/>
  <c r="AG149" i="4"/>
  <c r="AF149" i="4"/>
  <c r="AE149" i="4"/>
  <c r="AD149" i="4"/>
  <c r="AC149" i="4"/>
  <c r="AB149" i="4"/>
  <c r="AA149" i="4"/>
  <c r="Z149" i="4"/>
  <c r="Y149" i="4"/>
  <c r="V149" i="4"/>
  <c r="U149" i="4"/>
  <c r="T149" i="4"/>
  <c r="S149" i="4"/>
  <c r="R149" i="4"/>
  <c r="Q149" i="4"/>
  <c r="O149" i="4"/>
  <c r="N149" i="4"/>
  <c r="M149" i="4"/>
  <c r="L149" i="4"/>
  <c r="K149" i="4"/>
  <c r="J149" i="4"/>
  <c r="I149" i="4"/>
  <c r="H149" i="4"/>
  <c r="E149" i="4"/>
  <c r="D149" i="4"/>
  <c r="I160" i="5"/>
  <c r="H160" i="5"/>
  <c r="I159" i="5"/>
  <c r="H159" i="5"/>
  <c r="I158" i="5"/>
  <c r="H158" i="5"/>
  <c r="I157" i="5"/>
  <c r="H157" i="5"/>
  <c r="I156" i="5"/>
  <c r="H156" i="5"/>
  <c r="I155" i="5"/>
  <c r="H155" i="5"/>
  <c r="I154" i="5"/>
  <c r="H154" i="5"/>
  <c r="I153" i="5"/>
  <c r="H153" i="5"/>
  <c r="I152" i="5"/>
  <c r="H152" i="5"/>
  <c r="I151" i="5"/>
  <c r="H151" i="5"/>
  <c r="I150" i="5"/>
  <c r="H150" i="5"/>
  <c r="I149" i="5"/>
  <c r="H149" i="5"/>
  <c r="D148" i="5"/>
  <c r="I148" i="5" s="1"/>
  <c r="G148" i="5"/>
  <c r="B148" i="5"/>
  <c r="E148" i="5"/>
  <c r="H148" i="5"/>
  <c r="F148" i="5"/>
  <c r="C148" i="5"/>
  <c r="H157" i="6"/>
  <c r="H171" i="6" s="1"/>
  <c r="G157" i="6"/>
  <c r="G171" i="6" s="1"/>
  <c r="F157" i="6"/>
  <c r="F171" i="6" s="1"/>
  <c r="E157" i="6"/>
  <c r="E171" i="6" s="1"/>
  <c r="D157" i="6"/>
  <c r="C157" i="6" s="1"/>
  <c r="C170" i="6"/>
  <c r="C169" i="6"/>
  <c r="C168" i="6"/>
  <c r="C167" i="6"/>
  <c r="C166" i="6"/>
  <c r="C165" i="6"/>
  <c r="C164" i="6"/>
  <c r="C163" i="6"/>
  <c r="C162" i="6"/>
  <c r="C161" i="6"/>
  <c r="C160" i="6"/>
  <c r="C159" i="6"/>
  <c r="C158" i="6"/>
  <c r="L153" i="7"/>
  <c r="J153" i="7"/>
  <c r="I153" i="7"/>
  <c r="H153" i="7"/>
  <c r="G153" i="7"/>
  <c r="E153" i="7"/>
  <c r="B153" i="7" s="1"/>
  <c r="D153" i="7"/>
  <c r="C153" i="7"/>
  <c r="B152" i="7"/>
  <c r="AA111" i="8"/>
  <c r="AA125" i="8" s="1"/>
  <c r="Z111" i="8"/>
  <c r="Z125" i="8"/>
  <c r="Y111" i="8"/>
  <c r="Y125" i="8" s="1"/>
  <c r="X111" i="8"/>
  <c r="X125" i="8"/>
  <c r="W111" i="8"/>
  <c r="W125" i="8" s="1"/>
  <c r="V111" i="8"/>
  <c r="V125" i="8"/>
  <c r="U111" i="8"/>
  <c r="U125" i="8" s="1"/>
  <c r="T111" i="8"/>
  <c r="T125" i="8"/>
  <c r="S111" i="8"/>
  <c r="S125" i="8" s="1"/>
  <c r="R111" i="8"/>
  <c r="R125" i="8"/>
  <c r="Q111" i="8"/>
  <c r="Q125" i="8" s="1"/>
  <c r="P111" i="8"/>
  <c r="P125" i="8"/>
  <c r="O111" i="8"/>
  <c r="O125" i="8" s="1"/>
  <c r="M111" i="8"/>
  <c r="M125" i="8"/>
  <c r="L111" i="8"/>
  <c r="L125" i="8" s="1"/>
  <c r="K111" i="8"/>
  <c r="K125" i="8"/>
  <c r="J111" i="8"/>
  <c r="J125" i="8" s="1"/>
  <c r="I111" i="8"/>
  <c r="I125" i="8"/>
  <c r="H111" i="8"/>
  <c r="H125" i="8" s="1"/>
  <c r="G111" i="8"/>
  <c r="G125" i="8"/>
  <c r="F111" i="8"/>
  <c r="F125" i="8" s="1"/>
  <c r="E111" i="8"/>
  <c r="E125" i="8"/>
  <c r="D111" i="8"/>
  <c r="D125" i="8" s="1"/>
  <c r="C111" i="8"/>
  <c r="C125" i="8"/>
  <c r="B124" i="8"/>
  <c r="B123" i="8"/>
  <c r="B122" i="8"/>
  <c r="B121" i="8"/>
  <c r="B120" i="8"/>
  <c r="B119" i="8"/>
  <c r="B118" i="8"/>
  <c r="B117" i="8"/>
  <c r="B116" i="8"/>
  <c r="B115" i="8"/>
  <c r="B114" i="8"/>
  <c r="B113" i="8"/>
  <c r="B112" i="8"/>
  <c r="O106" i="9"/>
  <c r="O120" i="9"/>
  <c r="N106" i="9"/>
  <c r="N120" i="9" s="1"/>
  <c r="M106" i="9"/>
  <c r="M120" i="9"/>
  <c r="L106" i="9"/>
  <c r="L120" i="9" s="1"/>
  <c r="K106" i="9"/>
  <c r="K120" i="9"/>
  <c r="J106" i="9"/>
  <c r="J120" i="9" s="1"/>
  <c r="I106" i="9"/>
  <c r="I120" i="9"/>
  <c r="G106" i="9"/>
  <c r="G120" i="9" s="1"/>
  <c r="F106" i="9"/>
  <c r="F120" i="9"/>
  <c r="E106" i="9"/>
  <c r="E120" i="9" s="1"/>
  <c r="D106" i="9"/>
  <c r="D120" i="9"/>
  <c r="C106" i="9"/>
  <c r="C120" i="9" s="1"/>
  <c r="B120" i="9" s="1"/>
  <c r="B119" i="9"/>
  <c r="B118" i="9"/>
  <c r="B117" i="9"/>
  <c r="B116" i="9"/>
  <c r="B115" i="9"/>
  <c r="B114" i="9"/>
  <c r="B113" i="9"/>
  <c r="B112" i="9"/>
  <c r="B111" i="9"/>
  <c r="B110" i="9"/>
  <c r="B109" i="9"/>
  <c r="B108" i="9"/>
  <c r="B107" i="9"/>
  <c r="B106" i="9" s="1"/>
  <c r="K139" i="11"/>
  <c r="G139" i="11"/>
  <c r="D139" i="11"/>
  <c r="C139" i="11" s="1"/>
  <c r="K138" i="11"/>
  <c r="G138" i="11"/>
  <c r="D138" i="11"/>
  <c r="C138" i="11" s="1"/>
  <c r="K137" i="11"/>
  <c r="G137" i="11"/>
  <c r="D137" i="11"/>
  <c r="C137" i="11" s="1"/>
  <c r="K136" i="11"/>
  <c r="G136" i="11"/>
  <c r="D136" i="11"/>
  <c r="C136" i="11" s="1"/>
  <c r="K135" i="11"/>
  <c r="G135" i="11"/>
  <c r="D135" i="11"/>
  <c r="C135" i="11" s="1"/>
  <c r="K134" i="11"/>
  <c r="G134" i="11"/>
  <c r="D134" i="11"/>
  <c r="C134" i="11" s="1"/>
  <c r="K133" i="11"/>
  <c r="G133" i="11"/>
  <c r="D133" i="11"/>
  <c r="C133" i="11" s="1"/>
  <c r="K132" i="11"/>
  <c r="G132" i="11"/>
  <c r="D132" i="11"/>
  <c r="C132" i="11" s="1"/>
  <c r="K131" i="11"/>
  <c r="G131" i="11"/>
  <c r="D131" i="11"/>
  <c r="C131" i="11" s="1"/>
  <c r="K130" i="11"/>
  <c r="G130" i="11"/>
  <c r="D130" i="11"/>
  <c r="C130" i="11" s="1"/>
  <c r="K129" i="11"/>
  <c r="G129" i="11"/>
  <c r="D129" i="11"/>
  <c r="C129" i="11" s="1"/>
  <c r="K128" i="11"/>
  <c r="G128" i="11"/>
  <c r="G127" i="11"/>
  <c r="D128" i="11"/>
  <c r="C128" i="11" s="1"/>
  <c r="P127" i="11"/>
  <c r="O127" i="11"/>
  <c r="N127" i="11"/>
  <c r="M127" i="11"/>
  <c r="L127" i="11"/>
  <c r="K127" i="11"/>
  <c r="J127" i="11"/>
  <c r="I127" i="11"/>
  <c r="F127" i="11"/>
  <c r="E127" i="11"/>
  <c r="C25" i="12"/>
  <c r="G150" i="21"/>
  <c r="B150" i="21"/>
  <c r="G149" i="21"/>
  <c r="B149" i="21"/>
  <c r="G148" i="21"/>
  <c r="B148" i="21"/>
  <c r="G147" i="21"/>
  <c r="B147" i="21"/>
  <c r="G146" i="21"/>
  <c r="B146" i="21"/>
  <c r="G145" i="21"/>
  <c r="B145" i="21"/>
  <c r="G144" i="21"/>
  <c r="B144" i="21"/>
  <c r="G143" i="21"/>
  <c r="B143" i="21"/>
  <c r="G142" i="21"/>
  <c r="B142" i="21"/>
  <c r="G141" i="21"/>
  <c r="B141" i="21"/>
  <c r="G140" i="21"/>
  <c r="B140" i="21"/>
  <c r="G139" i="21"/>
  <c r="B139" i="21"/>
  <c r="M138" i="21"/>
  <c r="L138" i="21"/>
  <c r="K138" i="21"/>
  <c r="J138" i="21"/>
  <c r="I138" i="21"/>
  <c r="H138" i="21"/>
  <c r="E138" i="21"/>
  <c r="D138" i="21"/>
  <c r="C138" i="21"/>
  <c r="D149" i="13"/>
  <c r="C149" i="13"/>
  <c r="D148" i="13"/>
  <c r="C148" i="13"/>
  <c r="D147" i="13"/>
  <c r="C147" i="13"/>
  <c r="D146" i="13"/>
  <c r="C146" i="13"/>
  <c r="D145" i="13"/>
  <c r="C145" i="13"/>
  <c r="D144" i="13"/>
  <c r="C144" i="13"/>
  <c r="D143" i="13"/>
  <c r="C143" i="13"/>
  <c r="D142" i="13"/>
  <c r="C142" i="13"/>
  <c r="D141" i="13"/>
  <c r="C141" i="13"/>
  <c r="D140" i="13"/>
  <c r="C140" i="13"/>
  <c r="C137" i="13" s="1"/>
  <c r="D139" i="13"/>
  <c r="C139" i="13"/>
  <c r="D138" i="13"/>
  <c r="C138" i="13"/>
  <c r="M137" i="13"/>
  <c r="L137" i="13"/>
  <c r="K137" i="13"/>
  <c r="J137" i="13"/>
  <c r="I137" i="13"/>
  <c r="H137" i="13"/>
  <c r="F137" i="13"/>
  <c r="E137" i="13"/>
  <c r="G106" i="24"/>
  <c r="F106" i="24"/>
  <c r="G105" i="24"/>
  <c r="F105" i="24"/>
  <c r="G104" i="24"/>
  <c r="F104" i="24"/>
  <c r="G103" i="24"/>
  <c r="F103" i="24"/>
  <c r="G102" i="24"/>
  <c r="F102" i="24"/>
  <c r="G101" i="24"/>
  <c r="F101" i="24"/>
  <c r="G100" i="24"/>
  <c r="F100" i="24"/>
  <c r="G99" i="24"/>
  <c r="G98" i="24" s="1"/>
  <c r="F99" i="24"/>
  <c r="E98" i="24"/>
  <c r="D98" i="24"/>
  <c r="C98" i="24"/>
  <c r="T51" i="27"/>
  <c r="S51" i="27"/>
  <c r="Q51" i="27"/>
  <c r="I51" i="27"/>
  <c r="D51" i="27"/>
  <c r="C51" i="27"/>
  <c r="T50" i="27"/>
  <c r="O50" i="27"/>
  <c r="I50" i="27"/>
  <c r="D50" i="27"/>
  <c r="C50" i="27" s="1"/>
  <c r="T49" i="27"/>
  <c r="O49" i="27"/>
  <c r="N49" i="27"/>
  <c r="D49" i="27"/>
  <c r="C49" i="27" s="1"/>
  <c r="T48" i="27"/>
  <c r="O48" i="27"/>
  <c r="N48" i="27"/>
  <c r="D48" i="27"/>
  <c r="C48" i="27" s="1"/>
  <c r="W47" i="27"/>
  <c r="V47" i="27"/>
  <c r="U47" i="27"/>
  <c r="T47" i="27" s="1"/>
  <c r="R47" i="27"/>
  <c r="P47" i="27"/>
  <c r="L47" i="27"/>
  <c r="K47" i="27"/>
  <c r="J47" i="27"/>
  <c r="I47" i="27"/>
  <c r="H47" i="27"/>
  <c r="G47" i="27"/>
  <c r="F47" i="27"/>
  <c r="E47" i="27"/>
  <c r="AI10" i="28"/>
  <c r="AR10" i="28"/>
  <c r="AX10" i="28"/>
  <c r="BG10" i="28"/>
  <c r="BI10" i="28" s="1"/>
  <c r="BK10" i="28"/>
  <c r="BM10" i="28" s="1"/>
  <c r="BO10" i="28"/>
  <c r="BQ10" i="28" s="1"/>
  <c r="BZ10" i="28"/>
  <c r="CA10" i="28"/>
  <c r="CJ10" i="28"/>
  <c r="DC20" i="17"/>
  <c r="DD20" i="17"/>
  <c r="BK24" i="17"/>
  <c r="BL24" i="17" s="1"/>
  <c r="BM24" i="17"/>
  <c r="BK23" i="17"/>
  <c r="BL23" i="17" s="1"/>
  <c r="BM23" i="17"/>
  <c r="BS24" i="17"/>
  <c r="CB29" i="17"/>
  <c r="DC21" i="17"/>
  <c r="DD21" i="17"/>
  <c r="AM21" i="17"/>
  <c r="AN21" i="17"/>
  <c r="AO21" i="17"/>
  <c r="AP21" i="17"/>
  <c r="AQ21" i="17"/>
  <c r="AR21" i="17"/>
  <c r="AM22" i="17"/>
  <c r="AN22" i="17"/>
  <c r="AO22" i="17"/>
  <c r="AP22" i="17"/>
  <c r="AQ22" i="17"/>
  <c r="AR22" i="17"/>
  <c r="AM23" i="17"/>
  <c r="AN23" i="17"/>
  <c r="AO23" i="17"/>
  <c r="AP23" i="17"/>
  <c r="AQ23" i="17"/>
  <c r="AR23" i="17"/>
  <c r="AM24" i="17"/>
  <c r="AN24" i="17"/>
  <c r="AO24" i="17"/>
  <c r="AP24" i="17"/>
  <c r="AQ24" i="17"/>
  <c r="AR24" i="17"/>
  <c r="AM25" i="17"/>
  <c r="AN25" i="17"/>
  <c r="AO25" i="17"/>
  <c r="AP25" i="17"/>
  <c r="AR25" i="17"/>
  <c r="AM26" i="17"/>
  <c r="AN26" i="17"/>
  <c r="AO26" i="17"/>
  <c r="AP26" i="17"/>
  <c r="AR26" i="17"/>
  <c r="AM27" i="17"/>
  <c r="AN27" i="17"/>
  <c r="AO27" i="17"/>
  <c r="AP27" i="17"/>
  <c r="AR27" i="17"/>
  <c r="AM28" i="17"/>
  <c r="AN28" i="17"/>
  <c r="AO28" i="17"/>
  <c r="AP28" i="17"/>
  <c r="AR28" i="17"/>
  <c r="AM20" i="17"/>
  <c r="AN20" i="17"/>
  <c r="AO20" i="17"/>
  <c r="AP20" i="17"/>
  <c r="AQ20" i="17"/>
  <c r="AR20" i="17"/>
  <c r="U20" i="17"/>
  <c r="V20" i="17"/>
  <c r="W20" i="17"/>
  <c r="U21" i="17"/>
  <c r="V21" i="17"/>
  <c r="W21" i="17"/>
  <c r="U22" i="17"/>
  <c r="V22" i="17"/>
  <c r="W22" i="17"/>
  <c r="U23" i="17"/>
  <c r="V23" i="17"/>
  <c r="W23" i="17"/>
  <c r="U24" i="17"/>
  <c r="V24" i="17"/>
  <c r="W24" i="17"/>
  <c r="U25" i="17"/>
  <c r="V25" i="17"/>
  <c r="W25" i="17"/>
  <c r="U26" i="17"/>
  <c r="V26" i="17"/>
  <c r="W26" i="17"/>
  <c r="U27" i="17"/>
  <c r="V27" i="17"/>
  <c r="W27" i="17"/>
  <c r="U28" i="17"/>
  <c r="V28" i="17"/>
  <c r="W28" i="17"/>
  <c r="AZ29" i="17"/>
  <c r="AZ28" i="17"/>
  <c r="Z21" i="17"/>
  <c r="Z22" i="17"/>
  <c r="Z23" i="17"/>
  <c r="Z24" i="17"/>
  <c r="Z25" i="17"/>
  <c r="Z26" i="17"/>
  <c r="Z27" i="17"/>
  <c r="Z20" i="17"/>
  <c r="T21" i="17"/>
  <c r="Y21" i="17" s="1"/>
  <c r="T22" i="17"/>
  <c r="Y22" i="17" s="1"/>
  <c r="T23" i="17"/>
  <c r="Y23" i="17" s="1"/>
  <c r="T24" i="17"/>
  <c r="Y24" i="17" s="1"/>
  <c r="T25" i="17"/>
  <c r="Y25" i="17" s="1"/>
  <c r="T26" i="17"/>
  <c r="Y26" i="17" s="1"/>
  <c r="T27" i="17"/>
  <c r="Y27" i="17" s="1"/>
  <c r="T20" i="17"/>
  <c r="Y20" i="17" s="1"/>
  <c r="O29" i="17"/>
  <c r="AA26" i="18"/>
  <c r="V26" i="18"/>
  <c r="K26" i="18"/>
  <c r="Q26" i="18"/>
  <c r="B26" i="18"/>
  <c r="C26" i="18"/>
  <c r="D26" i="18"/>
  <c r="E26" i="18"/>
  <c r="I46" i="27"/>
  <c r="D27" i="25"/>
  <c r="G97" i="24"/>
  <c r="F97" i="24"/>
  <c r="G96" i="24"/>
  <c r="F96" i="24"/>
  <c r="G95" i="24"/>
  <c r="F95" i="24"/>
  <c r="G94" i="24"/>
  <c r="F94" i="24"/>
  <c r="G93" i="24"/>
  <c r="F93" i="24"/>
  <c r="G92" i="24"/>
  <c r="F92" i="24"/>
  <c r="G91" i="24"/>
  <c r="F91" i="24"/>
  <c r="G90" i="24"/>
  <c r="G89" i="24"/>
  <c r="F90" i="24"/>
  <c r="F89" i="24" s="1"/>
  <c r="E89" i="24"/>
  <c r="D89" i="24"/>
  <c r="C89" i="24"/>
  <c r="X146" i="4"/>
  <c r="J119" i="19"/>
  <c r="M116" i="19"/>
  <c r="N116" i="19"/>
  <c r="O116" i="19"/>
  <c r="P116" i="19"/>
  <c r="Q116" i="19"/>
  <c r="R116" i="19"/>
  <c r="S116" i="19"/>
  <c r="L118" i="19"/>
  <c r="L119" i="19"/>
  <c r="L120" i="19"/>
  <c r="L121" i="19"/>
  <c r="L122" i="19"/>
  <c r="L123" i="19"/>
  <c r="L124" i="19"/>
  <c r="L125" i="19"/>
  <c r="L126" i="19"/>
  <c r="L127" i="19"/>
  <c r="L128" i="19"/>
  <c r="L117" i="19"/>
  <c r="L116" i="19" s="1"/>
  <c r="J118" i="19"/>
  <c r="J120" i="19"/>
  <c r="J121" i="19"/>
  <c r="J122" i="19"/>
  <c r="J123" i="19"/>
  <c r="J124" i="19"/>
  <c r="J125" i="19"/>
  <c r="J126" i="19"/>
  <c r="J127" i="19"/>
  <c r="J128" i="19"/>
  <c r="J117" i="19"/>
  <c r="J116" i="19" s="1"/>
  <c r="I116" i="19"/>
  <c r="H116" i="19"/>
  <c r="G116" i="19"/>
  <c r="F116" i="19"/>
  <c r="E116" i="19"/>
  <c r="D116" i="19"/>
  <c r="C116" i="19"/>
  <c r="B116" i="19"/>
  <c r="T46" i="27"/>
  <c r="S46" i="27"/>
  <c r="Q46" i="27"/>
  <c r="O46" i="27" s="1"/>
  <c r="N46" i="27" s="1"/>
  <c r="D46" i="27"/>
  <c r="C46" i="27" s="1"/>
  <c r="T45" i="27"/>
  <c r="I45" i="27"/>
  <c r="I42" i="27" s="1"/>
  <c r="D45" i="27"/>
  <c r="C45" i="27" s="1"/>
  <c r="T44" i="27"/>
  <c r="D44" i="27"/>
  <c r="C44" i="27"/>
  <c r="T43" i="27"/>
  <c r="D43" i="27"/>
  <c r="C43" i="27"/>
  <c r="W42" i="27"/>
  <c r="T42" i="27" s="1"/>
  <c r="V42" i="27"/>
  <c r="U42" i="27"/>
  <c r="R42" i="27"/>
  <c r="P42" i="27"/>
  <c r="L42" i="27"/>
  <c r="K42" i="27"/>
  <c r="J42" i="27"/>
  <c r="H42" i="27"/>
  <c r="G42" i="27"/>
  <c r="F42" i="27"/>
  <c r="E42" i="27"/>
  <c r="J26" i="26"/>
  <c r="C26" i="26"/>
  <c r="D136" i="13"/>
  <c r="C136" i="13"/>
  <c r="D135" i="13"/>
  <c r="C135" i="13"/>
  <c r="D134" i="13"/>
  <c r="C134" i="13"/>
  <c r="D133" i="13"/>
  <c r="C133" i="13"/>
  <c r="D132" i="13"/>
  <c r="C132" i="13"/>
  <c r="D131" i="13"/>
  <c r="C131" i="13"/>
  <c r="D130" i="13"/>
  <c r="C130" i="13"/>
  <c r="D129" i="13"/>
  <c r="C129" i="13"/>
  <c r="D128" i="13"/>
  <c r="C128" i="13"/>
  <c r="D127" i="13"/>
  <c r="C127" i="13"/>
  <c r="D126" i="13"/>
  <c r="C126" i="13"/>
  <c r="D125" i="13"/>
  <c r="C125" i="13"/>
  <c r="M124" i="13"/>
  <c r="L124" i="13"/>
  <c r="K124" i="13"/>
  <c r="J124" i="13"/>
  <c r="I124" i="13"/>
  <c r="H124" i="13"/>
  <c r="F124" i="13"/>
  <c r="E124" i="13"/>
  <c r="G137" i="21"/>
  <c r="B137" i="21"/>
  <c r="G136" i="21"/>
  <c r="B136" i="21"/>
  <c r="G135" i="21"/>
  <c r="B135" i="21"/>
  <c r="G134" i="21"/>
  <c r="B134" i="21"/>
  <c r="G133" i="21"/>
  <c r="B133" i="21"/>
  <c r="G132" i="21"/>
  <c r="B132" i="21"/>
  <c r="G131" i="21"/>
  <c r="B131" i="21"/>
  <c r="G130" i="21"/>
  <c r="B130" i="21"/>
  <c r="G129" i="21"/>
  <c r="B129" i="21"/>
  <c r="G128" i="21"/>
  <c r="B128" i="21"/>
  <c r="G127" i="21"/>
  <c r="B127" i="21"/>
  <c r="G126" i="21"/>
  <c r="B126" i="21"/>
  <c r="M125" i="21"/>
  <c r="L125" i="21"/>
  <c r="K125" i="21"/>
  <c r="J125" i="21"/>
  <c r="I125" i="21"/>
  <c r="H125" i="21"/>
  <c r="E125" i="21"/>
  <c r="D125" i="21"/>
  <c r="C125" i="21"/>
  <c r="C24" i="12"/>
  <c r="K126" i="11"/>
  <c r="G126" i="11"/>
  <c r="C126" i="11" s="1"/>
  <c r="D126" i="11"/>
  <c r="K125" i="11"/>
  <c r="G125" i="11"/>
  <c r="C125" i="11" s="1"/>
  <c r="D125" i="11"/>
  <c r="K124" i="11"/>
  <c r="G124" i="11"/>
  <c r="C124" i="11" s="1"/>
  <c r="D124" i="11"/>
  <c r="K123" i="11"/>
  <c r="G123" i="11"/>
  <c r="C123" i="11" s="1"/>
  <c r="D123" i="11"/>
  <c r="K122" i="11"/>
  <c r="G122" i="11"/>
  <c r="C122" i="11" s="1"/>
  <c r="D122" i="11"/>
  <c r="K121" i="11"/>
  <c r="G121" i="11"/>
  <c r="C121" i="11" s="1"/>
  <c r="D121" i="11"/>
  <c r="K120" i="11"/>
  <c r="G120" i="11"/>
  <c r="C120" i="11" s="1"/>
  <c r="D120" i="11"/>
  <c r="K119" i="11"/>
  <c r="G119" i="11"/>
  <c r="C119" i="11" s="1"/>
  <c r="D119" i="11"/>
  <c r="K118" i="11"/>
  <c r="G118" i="11"/>
  <c r="C118" i="11" s="1"/>
  <c r="D118" i="11"/>
  <c r="K117" i="11"/>
  <c r="G117" i="11"/>
  <c r="C117" i="11" s="1"/>
  <c r="D117" i="11"/>
  <c r="K116" i="11"/>
  <c r="G116" i="11"/>
  <c r="C116" i="11" s="1"/>
  <c r="D116" i="11"/>
  <c r="K115" i="11"/>
  <c r="G115" i="11"/>
  <c r="D115" i="11"/>
  <c r="D114" i="11" s="1"/>
  <c r="P114" i="11"/>
  <c r="O114" i="11"/>
  <c r="N114" i="11"/>
  <c r="M114" i="11"/>
  <c r="L114" i="11"/>
  <c r="J114" i="11"/>
  <c r="I114" i="11"/>
  <c r="G114" i="11"/>
  <c r="F114" i="11"/>
  <c r="E114" i="11"/>
  <c r="O91" i="9"/>
  <c r="O105" i="9" s="1"/>
  <c r="N91" i="9"/>
  <c r="N105" i="9"/>
  <c r="M91" i="9"/>
  <c r="M105" i="9" s="1"/>
  <c r="L91" i="9"/>
  <c r="L105" i="9"/>
  <c r="K91" i="9"/>
  <c r="K105" i="9" s="1"/>
  <c r="J91" i="9"/>
  <c r="J105" i="9"/>
  <c r="I91" i="9"/>
  <c r="I105" i="9" s="1"/>
  <c r="G91" i="9"/>
  <c r="G105" i="9"/>
  <c r="F91" i="9"/>
  <c r="F105" i="9" s="1"/>
  <c r="E91" i="9"/>
  <c r="E105" i="9"/>
  <c r="D91" i="9"/>
  <c r="D105" i="9" s="1"/>
  <c r="C91" i="9"/>
  <c r="C105" i="9"/>
  <c r="B104" i="9"/>
  <c r="B103" i="9"/>
  <c r="B102" i="9"/>
  <c r="B101" i="9"/>
  <c r="B100" i="9"/>
  <c r="B99" i="9"/>
  <c r="B98" i="9"/>
  <c r="B97" i="9"/>
  <c r="B96" i="9"/>
  <c r="B95" i="9"/>
  <c r="B94" i="9"/>
  <c r="B93" i="9"/>
  <c r="B91" i="9" s="1"/>
  <c r="B92" i="9"/>
  <c r="AA96" i="8"/>
  <c r="AA110" i="8"/>
  <c r="Z96" i="8"/>
  <c r="Z110" i="8" s="1"/>
  <c r="Y96" i="8"/>
  <c r="Y110" i="8"/>
  <c r="X96" i="8"/>
  <c r="X110" i="8" s="1"/>
  <c r="W96" i="8"/>
  <c r="W110" i="8"/>
  <c r="V96" i="8"/>
  <c r="V110" i="8" s="1"/>
  <c r="U96" i="8"/>
  <c r="U110" i="8"/>
  <c r="T96" i="8"/>
  <c r="T110" i="8" s="1"/>
  <c r="S96" i="8"/>
  <c r="S110" i="8"/>
  <c r="R96" i="8"/>
  <c r="R110" i="8" s="1"/>
  <c r="Q96" i="8"/>
  <c r="Q110" i="8"/>
  <c r="P96" i="8"/>
  <c r="P110" i="8" s="1"/>
  <c r="O96" i="8"/>
  <c r="O110" i="8"/>
  <c r="M96" i="8"/>
  <c r="M110" i="8" s="1"/>
  <c r="L96" i="8"/>
  <c r="L110" i="8"/>
  <c r="K96" i="8"/>
  <c r="K110" i="8" s="1"/>
  <c r="J96" i="8"/>
  <c r="J110" i="8"/>
  <c r="I96" i="8"/>
  <c r="I110" i="8" s="1"/>
  <c r="H96" i="8"/>
  <c r="H110" i="8"/>
  <c r="G96" i="8"/>
  <c r="G110" i="8" s="1"/>
  <c r="F96" i="8"/>
  <c r="F110" i="8"/>
  <c r="E96" i="8"/>
  <c r="E110" i="8" s="1"/>
  <c r="D96" i="8"/>
  <c r="D110" i="8"/>
  <c r="C96" i="8"/>
  <c r="C110" i="8"/>
  <c r="B109" i="8"/>
  <c r="B108" i="8"/>
  <c r="B107" i="8"/>
  <c r="B106" i="8"/>
  <c r="B105" i="8"/>
  <c r="B104" i="8"/>
  <c r="B103" i="8"/>
  <c r="B102" i="8"/>
  <c r="B101" i="8"/>
  <c r="B100" i="8"/>
  <c r="B99" i="8"/>
  <c r="B98" i="8"/>
  <c r="B97" i="8"/>
  <c r="B96" i="8" s="1"/>
  <c r="L138" i="7"/>
  <c r="J138" i="7"/>
  <c r="I138" i="7"/>
  <c r="H138" i="7"/>
  <c r="G138" i="7"/>
  <c r="E138" i="7"/>
  <c r="D138" i="7"/>
  <c r="C138" i="7"/>
  <c r="B137" i="7"/>
  <c r="H142" i="6"/>
  <c r="H156" i="6" s="1"/>
  <c r="G142" i="6"/>
  <c r="G156" i="6" s="1"/>
  <c r="F142" i="6"/>
  <c r="F156" i="6" s="1"/>
  <c r="E142" i="6"/>
  <c r="E156" i="6" s="1"/>
  <c r="D142" i="6"/>
  <c r="D156" i="6" s="1"/>
  <c r="C155" i="6"/>
  <c r="C154" i="6"/>
  <c r="C153" i="6"/>
  <c r="C152" i="6"/>
  <c r="C151" i="6"/>
  <c r="C150" i="6"/>
  <c r="C149" i="6"/>
  <c r="C148" i="6"/>
  <c r="C147" i="6"/>
  <c r="C146" i="6"/>
  <c r="C145" i="6"/>
  <c r="C144" i="6"/>
  <c r="C143" i="6"/>
  <c r="I147" i="5"/>
  <c r="H147" i="5"/>
  <c r="I146" i="5"/>
  <c r="H146" i="5"/>
  <c r="I145" i="5"/>
  <c r="H145" i="5"/>
  <c r="I144" i="5"/>
  <c r="H144" i="5"/>
  <c r="I143" i="5"/>
  <c r="H143" i="5"/>
  <c r="I142" i="5"/>
  <c r="H142" i="5"/>
  <c r="I141" i="5"/>
  <c r="H141" i="5"/>
  <c r="I140" i="5"/>
  <c r="H140" i="5"/>
  <c r="I139" i="5"/>
  <c r="H139" i="5"/>
  <c r="I138" i="5"/>
  <c r="H138" i="5"/>
  <c r="I137" i="5"/>
  <c r="H137" i="5"/>
  <c r="I136" i="5"/>
  <c r="H136" i="5"/>
  <c r="D135" i="5"/>
  <c r="G135" i="5"/>
  <c r="I135" i="5"/>
  <c r="B135" i="5"/>
  <c r="H135" i="5" s="1"/>
  <c r="E135" i="5"/>
  <c r="F135" i="5"/>
  <c r="C135" i="5"/>
  <c r="AX148" i="4"/>
  <c r="AW148" i="4"/>
  <c r="X148" i="4"/>
  <c r="W148" i="4"/>
  <c r="G148" i="4"/>
  <c r="C148" i="4" s="1"/>
  <c r="F148" i="4"/>
  <c r="B148" i="4" s="1"/>
  <c r="AX147" i="4"/>
  <c r="AW147" i="4"/>
  <c r="X147" i="4"/>
  <c r="W147" i="4"/>
  <c r="G147" i="4"/>
  <c r="C147" i="4" s="1"/>
  <c r="F147" i="4"/>
  <c r="B147" i="4" s="1"/>
  <c r="AX146" i="4"/>
  <c r="AW146" i="4"/>
  <c r="AW136" i="4" s="1"/>
  <c r="W146" i="4"/>
  <c r="G146" i="4"/>
  <c r="C146" i="4" s="1"/>
  <c r="F146" i="4"/>
  <c r="B146" i="4" s="1"/>
  <c r="AX145" i="4"/>
  <c r="AW145" i="4"/>
  <c r="X145" i="4"/>
  <c r="W145" i="4"/>
  <c r="G145" i="4"/>
  <c r="C145" i="4" s="1"/>
  <c r="F145" i="4"/>
  <c r="B145" i="4" s="1"/>
  <c r="AX144" i="4"/>
  <c r="AW144" i="4"/>
  <c r="X144" i="4"/>
  <c r="W144" i="4"/>
  <c r="W136" i="4" s="1"/>
  <c r="G144" i="4"/>
  <c r="C144" i="4" s="1"/>
  <c r="F144" i="4"/>
  <c r="B144" i="4"/>
  <c r="AX143" i="4"/>
  <c r="AW143" i="4"/>
  <c r="X143" i="4"/>
  <c r="W143" i="4"/>
  <c r="G143" i="4"/>
  <c r="C143" i="4" s="1"/>
  <c r="F143" i="4"/>
  <c r="B143" i="4"/>
  <c r="AX142" i="4"/>
  <c r="C142" i="4" s="1"/>
  <c r="AW142" i="4"/>
  <c r="X142" i="4"/>
  <c r="W142" i="4"/>
  <c r="G142" i="4"/>
  <c r="F142" i="4"/>
  <c r="AV136" i="4"/>
  <c r="B142" i="4"/>
  <c r="AX141" i="4"/>
  <c r="C141" i="4" s="1"/>
  <c r="AW141" i="4"/>
  <c r="X141" i="4"/>
  <c r="W141" i="4"/>
  <c r="G141" i="4"/>
  <c r="F141" i="4"/>
  <c r="B141" i="4"/>
  <c r="AX140" i="4"/>
  <c r="C140" i="4" s="1"/>
  <c r="AW140" i="4"/>
  <c r="X140" i="4"/>
  <c r="W140" i="4"/>
  <c r="G140" i="4"/>
  <c r="F140" i="4"/>
  <c r="B140" i="4"/>
  <c r="AX139" i="4"/>
  <c r="C139" i="4" s="1"/>
  <c r="AW139" i="4"/>
  <c r="X139" i="4"/>
  <c r="W139" i="4"/>
  <c r="G139" i="4"/>
  <c r="F139" i="4"/>
  <c r="B139" i="4"/>
  <c r="AX138" i="4"/>
  <c r="C138" i="4" s="1"/>
  <c r="AW138" i="4"/>
  <c r="X138" i="4"/>
  <c r="W138" i="4"/>
  <c r="G138" i="4"/>
  <c r="F138" i="4"/>
  <c r="B138" i="4"/>
  <c r="AX137" i="4"/>
  <c r="AW137" i="4"/>
  <c r="X137" i="4"/>
  <c r="W137" i="4"/>
  <c r="G137" i="4"/>
  <c r="F137" i="4"/>
  <c r="B137" i="4" s="1"/>
  <c r="B136" i="4" s="1"/>
  <c r="BM136" i="4"/>
  <c r="BL136" i="4"/>
  <c r="BK136" i="4"/>
  <c r="BJ136" i="4"/>
  <c r="BI136" i="4"/>
  <c r="BH136" i="4"/>
  <c r="BG136" i="4"/>
  <c r="BF136" i="4"/>
  <c r="BE136" i="4"/>
  <c r="BD136" i="4"/>
  <c r="BC136" i="4"/>
  <c r="BB136" i="4"/>
  <c r="BA136" i="4"/>
  <c r="AZ136" i="4"/>
  <c r="AU136" i="4"/>
  <c r="AT136" i="4"/>
  <c r="AS136" i="4"/>
  <c r="AR136" i="4"/>
  <c r="AQ136" i="4"/>
  <c r="AP136" i="4"/>
  <c r="AO136" i="4"/>
  <c r="AN136" i="4"/>
  <c r="AM136" i="4"/>
  <c r="AL136" i="4"/>
  <c r="AK136" i="4"/>
  <c r="AH136" i="4"/>
  <c r="AG136" i="4"/>
  <c r="AF136" i="4"/>
  <c r="AE136" i="4"/>
  <c r="AD136" i="4"/>
  <c r="AC136" i="4"/>
  <c r="AB136" i="4"/>
  <c r="AA136" i="4"/>
  <c r="Z136" i="4"/>
  <c r="Y136" i="4"/>
  <c r="V136" i="4"/>
  <c r="U136" i="4"/>
  <c r="T136" i="4"/>
  <c r="S136" i="4"/>
  <c r="R136" i="4"/>
  <c r="Q136" i="4"/>
  <c r="O136" i="4"/>
  <c r="N136" i="4"/>
  <c r="M136" i="4"/>
  <c r="L136" i="4"/>
  <c r="K136" i="4"/>
  <c r="J136" i="4"/>
  <c r="I136" i="4"/>
  <c r="H136" i="4"/>
  <c r="F136" i="4"/>
  <c r="E136" i="4"/>
  <c r="D136" i="4"/>
  <c r="C145" i="3"/>
  <c r="B145" i="3"/>
  <c r="C144" i="3"/>
  <c r="B144" i="3"/>
  <c r="C143" i="3"/>
  <c r="B143" i="3"/>
  <c r="C142" i="3"/>
  <c r="B142" i="3"/>
  <c r="C141" i="3"/>
  <c r="B141" i="3"/>
  <c r="C140" i="3"/>
  <c r="B140" i="3"/>
  <c r="C139" i="3"/>
  <c r="B139" i="3"/>
  <c r="C138" i="3"/>
  <c r="B138" i="3"/>
  <c r="C137" i="3"/>
  <c r="B137" i="3"/>
  <c r="C136" i="3"/>
  <c r="B136" i="3"/>
  <c r="C135" i="3"/>
  <c r="B135" i="3"/>
  <c r="C134" i="3"/>
  <c r="B134" i="3"/>
  <c r="N133" i="3"/>
  <c r="M133" i="3"/>
  <c r="L133" i="3"/>
  <c r="K133" i="3"/>
  <c r="J133" i="3"/>
  <c r="I133" i="3"/>
  <c r="H133" i="3"/>
  <c r="G133" i="3"/>
  <c r="E133" i="3"/>
  <c r="C133" i="3" s="1"/>
  <c r="D133" i="3"/>
  <c r="B133" i="3" s="1"/>
  <c r="K44" i="20"/>
  <c r="DC23" i="17"/>
  <c r="DD23" i="17"/>
  <c r="DC24" i="17"/>
  <c r="DD24" i="17"/>
  <c r="DC25" i="17"/>
  <c r="DD25" i="17"/>
  <c r="DC26" i="17"/>
  <c r="DD26" i="17"/>
  <c r="DC27" i="17"/>
  <c r="DD27" i="17"/>
  <c r="DC28" i="17"/>
  <c r="DD28" i="17"/>
  <c r="DD22" i="17"/>
  <c r="DC22" i="17"/>
  <c r="DB21" i="17"/>
  <c r="DB22" i="17"/>
  <c r="DB23" i="17"/>
  <c r="DB24" i="17"/>
  <c r="DB25" i="17"/>
  <c r="DB26" i="17"/>
  <c r="DB27" i="17"/>
  <c r="DB28" i="17"/>
  <c r="DB29" i="17"/>
  <c r="DB20" i="17"/>
  <c r="CW21" i="17"/>
  <c r="CZ21" i="17" s="1"/>
  <c r="CX21" i="17"/>
  <c r="CY21" i="17"/>
  <c r="CW22" i="17"/>
  <c r="CZ22" i="17" s="1"/>
  <c r="CX22" i="17"/>
  <c r="CY22" i="17"/>
  <c r="CW23" i="17"/>
  <c r="CZ23" i="17" s="1"/>
  <c r="CX23" i="17"/>
  <c r="CY23" i="17"/>
  <c r="CW24" i="17"/>
  <c r="CZ24" i="17" s="1"/>
  <c r="CX24" i="17"/>
  <c r="CY24" i="17"/>
  <c r="CW25" i="17"/>
  <c r="CZ25" i="17" s="1"/>
  <c r="CX25" i="17"/>
  <c r="CY25" i="17"/>
  <c r="CW26" i="17"/>
  <c r="CZ26" i="17" s="1"/>
  <c r="CX26" i="17"/>
  <c r="CY26" i="17"/>
  <c r="CW27" i="17"/>
  <c r="CZ27" i="17" s="1"/>
  <c r="CX27" i="17"/>
  <c r="CY27" i="17"/>
  <c r="CX28" i="17"/>
  <c r="CY28" i="17"/>
  <c r="CX20" i="17"/>
  <c r="CY20" i="17"/>
  <c r="CW20" i="17"/>
  <c r="CZ20" i="17" s="1"/>
  <c r="CJ21" i="17"/>
  <c r="CK21" i="17"/>
  <c r="CL21" i="17"/>
  <c r="CM21" i="17"/>
  <c r="CP21" i="17"/>
  <c r="CQ21" i="17"/>
  <c r="CJ22" i="17"/>
  <c r="CK22" i="17"/>
  <c r="CL22" i="17"/>
  <c r="CM22" i="17"/>
  <c r="CP22" i="17"/>
  <c r="CQ22" i="17"/>
  <c r="CJ23" i="17"/>
  <c r="CK23" i="17"/>
  <c r="CL23" i="17"/>
  <c r="CM23" i="17"/>
  <c r="CP23" i="17"/>
  <c r="CQ23" i="17"/>
  <c r="CJ24" i="17"/>
  <c r="CK24" i="17"/>
  <c r="CL24" i="17"/>
  <c r="CM24" i="17"/>
  <c r="CP24" i="17"/>
  <c r="CQ24" i="17"/>
  <c r="CJ25" i="17"/>
  <c r="CK25" i="17"/>
  <c r="CL25" i="17"/>
  <c r="CM25" i="17"/>
  <c r="CP25" i="17"/>
  <c r="CQ25" i="17"/>
  <c r="CJ26" i="17"/>
  <c r="CK26" i="17"/>
  <c r="CL26" i="17"/>
  <c r="CM26" i="17"/>
  <c r="CP26" i="17"/>
  <c r="CQ26" i="17"/>
  <c r="CJ27" i="17"/>
  <c r="CK27" i="17"/>
  <c r="CL27" i="17"/>
  <c r="CM27" i="17"/>
  <c r="CP27" i="17"/>
  <c r="CQ27" i="17"/>
  <c r="CJ28" i="17"/>
  <c r="CK28" i="17"/>
  <c r="CM28" i="17"/>
  <c r="CP28" i="17"/>
  <c r="CQ28" i="17"/>
  <c r="CJ29" i="17"/>
  <c r="CK29" i="17"/>
  <c r="CM29" i="17"/>
  <c r="CP29" i="17"/>
  <c r="CQ29" i="17"/>
  <c r="CL20" i="17"/>
  <c r="CP20" i="17"/>
  <c r="CK20" i="17"/>
  <c r="CQ20" i="17"/>
  <c r="CM20" i="17"/>
  <c r="CJ20" i="17"/>
  <c r="CA21" i="17"/>
  <c r="CB21" i="17"/>
  <c r="CC21" i="17"/>
  <c r="CD21" i="17"/>
  <c r="CE21" i="17"/>
  <c r="CG21" i="17"/>
  <c r="CH21" i="17"/>
  <c r="CA22" i="17"/>
  <c r="CB22" i="17"/>
  <c r="CC22" i="17"/>
  <c r="CD22" i="17"/>
  <c r="CE22" i="17"/>
  <c r="CG22" i="17"/>
  <c r="CH22" i="17"/>
  <c r="CA23" i="17"/>
  <c r="CB23" i="17"/>
  <c r="CC23" i="17"/>
  <c r="CE23" i="17"/>
  <c r="CF23" i="17"/>
  <c r="CG23" i="17"/>
  <c r="CH23" i="17"/>
  <c r="CA24" i="17"/>
  <c r="CB24" i="17"/>
  <c r="CC24" i="17"/>
  <c r="CE24" i="17"/>
  <c r="CF24" i="17"/>
  <c r="CG24" i="17"/>
  <c r="CH24" i="17"/>
  <c r="CA25" i="17"/>
  <c r="CB25" i="17"/>
  <c r="CC25" i="17"/>
  <c r="CD25" i="17"/>
  <c r="CE25" i="17"/>
  <c r="CF25" i="17"/>
  <c r="CG25" i="17"/>
  <c r="CH25" i="17"/>
  <c r="CA26" i="17"/>
  <c r="CB26" i="17"/>
  <c r="CC26" i="17"/>
  <c r="CD26" i="17"/>
  <c r="CE26" i="17"/>
  <c r="CF26" i="17"/>
  <c r="CG26" i="17"/>
  <c r="CH26" i="17"/>
  <c r="CA27" i="17"/>
  <c r="CB27" i="17"/>
  <c r="CC27" i="17"/>
  <c r="CD27" i="17"/>
  <c r="CE27" i="17"/>
  <c r="CF27" i="17"/>
  <c r="CG27" i="17"/>
  <c r="CH27" i="17"/>
  <c r="CA28" i="17"/>
  <c r="CB28" i="17"/>
  <c r="CC28" i="17"/>
  <c r="CE28" i="17"/>
  <c r="CG28" i="17"/>
  <c r="CH28" i="17"/>
  <c r="CA29" i="17"/>
  <c r="CC29" i="17"/>
  <c r="CE29" i="17"/>
  <c r="CF29" i="17"/>
  <c r="CG29" i="17"/>
  <c r="CH20" i="17"/>
  <c r="CG20" i="17"/>
  <c r="CF20" i="17"/>
  <c r="CE20" i="17"/>
  <c r="CD20" i="17"/>
  <c r="CC20" i="17"/>
  <c r="CB20" i="17"/>
  <c r="CA20" i="17"/>
  <c r="BU21" i="17"/>
  <c r="BV21" i="17" s="1"/>
  <c r="BW21" i="17"/>
  <c r="BU22" i="17"/>
  <c r="BV22" i="17" s="1"/>
  <c r="BW22" i="17"/>
  <c r="BU23" i="17"/>
  <c r="BV23" i="17" s="1"/>
  <c r="BW23" i="17"/>
  <c r="BU24" i="17"/>
  <c r="BV24" i="17" s="1"/>
  <c r="BW24" i="17"/>
  <c r="BU25" i="17"/>
  <c r="BV25" i="17" s="1"/>
  <c r="BW25" i="17"/>
  <c r="BU26" i="17"/>
  <c r="BV26" i="17" s="1"/>
  <c r="BW26" i="17"/>
  <c r="BU27" i="17"/>
  <c r="BV27" i="17" s="1"/>
  <c r="BW27" i="17"/>
  <c r="BU28" i="17"/>
  <c r="BV28" i="17" s="1"/>
  <c r="BW28" i="17"/>
  <c r="BU29" i="17"/>
  <c r="BW29" i="17"/>
  <c r="BW20" i="17"/>
  <c r="BU20" i="17"/>
  <c r="BV20" i="17" s="1"/>
  <c r="BQ21" i="17"/>
  <c r="BR21" i="17"/>
  <c r="BS21" i="17"/>
  <c r="BT21" i="17"/>
  <c r="BQ22" i="17"/>
  <c r="BR22" i="17"/>
  <c r="BS22" i="17"/>
  <c r="BT22" i="17"/>
  <c r="BQ23" i="17"/>
  <c r="BR23" i="17"/>
  <c r="BS23" i="17"/>
  <c r="BT23" i="17"/>
  <c r="BQ24" i="17"/>
  <c r="BR24" i="17"/>
  <c r="BT24" i="17"/>
  <c r="BQ25" i="17"/>
  <c r="BR25" i="17"/>
  <c r="BS25" i="17"/>
  <c r="BT25" i="17"/>
  <c r="BQ26" i="17"/>
  <c r="BR26" i="17"/>
  <c r="BS26" i="17"/>
  <c r="BT26" i="17"/>
  <c r="BQ27" i="17"/>
  <c r="BR27" i="17"/>
  <c r="BS27" i="17"/>
  <c r="BT27" i="17"/>
  <c r="BQ28" i="17"/>
  <c r="BR28" i="17"/>
  <c r="BS28" i="17"/>
  <c r="BT28" i="17"/>
  <c r="BQ29" i="17"/>
  <c r="BR29" i="17"/>
  <c r="BS29" i="17"/>
  <c r="BR20" i="17"/>
  <c r="BS20" i="17"/>
  <c r="BT20" i="17"/>
  <c r="BP21" i="17"/>
  <c r="BP22" i="17"/>
  <c r="BP23" i="17"/>
  <c r="BP24" i="17"/>
  <c r="BP25" i="17"/>
  <c r="BP26" i="17"/>
  <c r="BP27" i="17"/>
  <c r="BP28" i="17"/>
  <c r="BP29" i="17"/>
  <c r="BQ20" i="17"/>
  <c r="BP20" i="17"/>
  <c r="BM26" i="17"/>
  <c r="BM27" i="17"/>
  <c r="BM28" i="17"/>
  <c r="BM25" i="17"/>
  <c r="BK25" i="17"/>
  <c r="BL25" i="17" s="1"/>
  <c r="BK26" i="17"/>
  <c r="BL26" i="17" s="1"/>
  <c r="BK27" i="17"/>
  <c r="BL27" i="17" s="1"/>
  <c r="BK28" i="17"/>
  <c r="BI21" i="17"/>
  <c r="BJ21" i="17" s="1"/>
  <c r="BI22" i="17"/>
  <c r="BJ22" i="17" s="1"/>
  <c r="BI23" i="17"/>
  <c r="BJ23" i="17" s="1"/>
  <c r="BI24" i="17"/>
  <c r="BJ24" i="17" s="1"/>
  <c r="BI25" i="17"/>
  <c r="BJ25" i="17" s="1"/>
  <c r="BI26" i="17"/>
  <c r="BJ26" i="17" s="1"/>
  <c r="BI27" i="17"/>
  <c r="BJ27" i="17" s="1"/>
  <c r="BH21" i="17"/>
  <c r="BH22" i="17"/>
  <c r="BH23" i="17"/>
  <c r="BH24" i="17"/>
  <c r="BH25" i="17"/>
  <c r="BI20" i="17"/>
  <c r="BJ20" i="17" s="1"/>
  <c r="BH20" i="17"/>
  <c r="AX21" i="17"/>
  <c r="AZ21" i="17"/>
  <c r="BA21" i="17"/>
  <c r="AX22" i="17"/>
  <c r="AZ22" i="17"/>
  <c r="BA22" i="17"/>
  <c r="AX23" i="17"/>
  <c r="AZ23" i="17"/>
  <c r="BA23" i="17"/>
  <c r="AX24" i="17"/>
  <c r="AZ24" i="17"/>
  <c r="BA24" i="17"/>
  <c r="AX25" i="17"/>
  <c r="AZ25" i="17"/>
  <c r="BA25" i="17"/>
  <c r="AX26" i="17"/>
  <c r="AZ26" i="17"/>
  <c r="BA26" i="17"/>
  <c r="AX27" i="17"/>
  <c r="AZ27" i="17"/>
  <c r="BA20" i="17"/>
  <c r="AZ20" i="17"/>
  <c r="AX20" i="17"/>
  <c r="AL21" i="17"/>
  <c r="AV21" i="17"/>
  <c r="AL22" i="17"/>
  <c r="AU22" i="17" s="1"/>
  <c r="AV22" i="17"/>
  <c r="AL23" i="17"/>
  <c r="AU23" i="17" s="1"/>
  <c r="AV23" i="17"/>
  <c r="AL24" i="17"/>
  <c r="AU24" i="17" s="1"/>
  <c r="AV24" i="17"/>
  <c r="AL25" i="17"/>
  <c r="AV25" i="17"/>
  <c r="AL26" i="17"/>
  <c r="AU26" i="17" s="1"/>
  <c r="AV26" i="17"/>
  <c r="AL27" i="17"/>
  <c r="AU27" i="17" s="1"/>
  <c r="AV27" i="17"/>
  <c r="AL28" i="17"/>
  <c r="AU28" i="17" s="1"/>
  <c r="AV28" i="17"/>
  <c r="AI28" i="28"/>
  <c r="AV29" i="17" s="1"/>
  <c r="AV20" i="17"/>
  <c r="AL20" i="17"/>
  <c r="AU20" i="17" s="1"/>
  <c r="AG21" i="17"/>
  <c r="AH21" i="17" s="1"/>
  <c r="AG22" i="17"/>
  <c r="AH22" i="17" s="1"/>
  <c r="AG23" i="17"/>
  <c r="AH23" i="17" s="1"/>
  <c r="AG24" i="17"/>
  <c r="AH24" i="17" s="1"/>
  <c r="AG25" i="17"/>
  <c r="AH25" i="17" s="1"/>
  <c r="AG26" i="17"/>
  <c r="AH26" i="17" s="1"/>
  <c r="AG27" i="17"/>
  <c r="AH27" i="17" s="1"/>
  <c r="AG28" i="17"/>
  <c r="AH28" i="17" s="1"/>
  <c r="AG20" i="17"/>
  <c r="AH20" i="17" s="1"/>
  <c r="AD21" i="17"/>
  <c r="AE21" i="17"/>
  <c r="AF21" i="17"/>
  <c r="AD22" i="17"/>
  <c r="AE22" i="17"/>
  <c r="AF22" i="17"/>
  <c r="AD23" i="17"/>
  <c r="AE23" i="17"/>
  <c r="AF23" i="17"/>
  <c r="AD24" i="17"/>
  <c r="AE24" i="17"/>
  <c r="AF24" i="17"/>
  <c r="AD25" i="17"/>
  <c r="AE25" i="17"/>
  <c r="AF25" i="17"/>
  <c r="AD26" i="17"/>
  <c r="AE26" i="17"/>
  <c r="AF26" i="17"/>
  <c r="AD27" i="17"/>
  <c r="AE27" i="17"/>
  <c r="AF27" i="17"/>
  <c r="AD28" i="17"/>
  <c r="AD29" i="17"/>
  <c r="AE20" i="17"/>
  <c r="AF20" i="17"/>
  <c r="AD20" i="17"/>
  <c r="O21" i="17"/>
  <c r="P21" i="17" s="1"/>
  <c r="O22" i="17"/>
  <c r="P22" i="17" s="1"/>
  <c r="O23" i="17"/>
  <c r="P23" i="17" s="1"/>
  <c r="O24" i="17"/>
  <c r="P24" i="17" s="1"/>
  <c r="O25" i="17"/>
  <c r="P25" i="17" s="1"/>
  <c r="O26" i="17"/>
  <c r="P26" i="17" s="1"/>
  <c r="O27" i="17"/>
  <c r="P27" i="17" s="1"/>
  <c r="O28" i="17"/>
  <c r="P28" i="17" s="1"/>
  <c r="O20" i="17"/>
  <c r="P20" i="17" s="1"/>
  <c r="D21" i="17"/>
  <c r="L21" i="17" s="1"/>
  <c r="M21" i="17"/>
  <c r="D22" i="17"/>
  <c r="L22" i="17" s="1"/>
  <c r="M22" i="17"/>
  <c r="D23" i="17"/>
  <c r="M23" i="17"/>
  <c r="D24" i="17"/>
  <c r="L24" i="17" s="1"/>
  <c r="M24" i="17"/>
  <c r="D25" i="17"/>
  <c r="L25" i="17" s="1"/>
  <c r="M25" i="17"/>
  <c r="D26" i="17"/>
  <c r="L26" i="17" s="1"/>
  <c r="M26" i="17"/>
  <c r="D27" i="17"/>
  <c r="L27" i="17" s="1"/>
  <c r="M27" i="17"/>
  <c r="M20" i="17"/>
  <c r="D20" i="17"/>
  <c r="L20" i="17" s="1"/>
  <c r="AR29" i="28"/>
  <c r="D9" i="27"/>
  <c r="I9" i="27"/>
  <c r="C9" i="27" s="1"/>
  <c r="O9" i="27"/>
  <c r="T9" i="27"/>
  <c r="D10" i="27"/>
  <c r="I10" i="27"/>
  <c r="C10" i="27" s="1"/>
  <c r="O10" i="27"/>
  <c r="T10" i="27"/>
  <c r="D11" i="27"/>
  <c r="I11" i="27"/>
  <c r="C11" i="27" s="1"/>
  <c r="O11" i="27"/>
  <c r="T11" i="27"/>
  <c r="D12" i="27"/>
  <c r="I12" i="27"/>
  <c r="O12" i="27"/>
  <c r="T12" i="27"/>
  <c r="D13" i="27"/>
  <c r="I13" i="27"/>
  <c r="O13" i="27"/>
  <c r="T13" i="27"/>
  <c r="D14" i="27"/>
  <c r="I14" i="27"/>
  <c r="C14" i="27" s="1"/>
  <c r="O14" i="27"/>
  <c r="N14" i="27" s="1"/>
  <c r="T14" i="27"/>
  <c r="D15" i="27"/>
  <c r="C15" i="27" s="1"/>
  <c r="I15" i="27"/>
  <c r="O15" i="27"/>
  <c r="T15" i="27"/>
  <c r="D16" i="27"/>
  <c r="I16" i="27"/>
  <c r="C16" i="27" s="1"/>
  <c r="O16" i="27"/>
  <c r="N16" i="27" s="1"/>
  <c r="T16" i="27"/>
  <c r="D17" i="27"/>
  <c r="C17" i="27" s="1"/>
  <c r="I17" i="27"/>
  <c r="O17" i="27"/>
  <c r="T17" i="27"/>
  <c r="D18" i="27"/>
  <c r="I18" i="27"/>
  <c r="C18" i="27" s="1"/>
  <c r="O18" i="27"/>
  <c r="N18" i="27" s="1"/>
  <c r="T18" i="27"/>
  <c r="D19" i="27"/>
  <c r="C19" i="27" s="1"/>
  <c r="I19" i="27"/>
  <c r="O19" i="27"/>
  <c r="N19" i="27" s="1"/>
  <c r="D20" i="27"/>
  <c r="I20" i="27"/>
  <c r="O20" i="27"/>
  <c r="T20" i="27"/>
  <c r="D21" i="27"/>
  <c r="I21" i="27"/>
  <c r="O21" i="27"/>
  <c r="T21" i="27"/>
  <c r="N21" i="27" s="1"/>
  <c r="E22" i="27"/>
  <c r="F22" i="27"/>
  <c r="G22" i="27"/>
  <c r="I25" i="27"/>
  <c r="C25" i="27" s="1"/>
  <c r="I26" i="27"/>
  <c r="H22" i="27"/>
  <c r="J22" i="27"/>
  <c r="K22" i="27"/>
  <c r="L22" i="27"/>
  <c r="S22" i="27"/>
  <c r="D23" i="27"/>
  <c r="C23" i="27" s="1"/>
  <c r="D24" i="27"/>
  <c r="C24" i="27" s="1"/>
  <c r="D25" i="27"/>
  <c r="D26" i="27"/>
  <c r="E27" i="27"/>
  <c r="F27" i="27"/>
  <c r="G27" i="27"/>
  <c r="I30" i="27"/>
  <c r="I31" i="27"/>
  <c r="H27" i="27"/>
  <c r="J27" i="27"/>
  <c r="K27" i="27"/>
  <c r="L27" i="27"/>
  <c r="P27" i="27"/>
  <c r="Q36" i="27"/>
  <c r="Q41" i="27"/>
  <c r="R27" i="27"/>
  <c r="U27" i="27"/>
  <c r="T27" i="27" s="1"/>
  <c r="V27" i="27"/>
  <c r="W27" i="27"/>
  <c r="S36" i="27"/>
  <c r="S41" i="27"/>
  <c r="D28" i="27"/>
  <c r="C28" i="27" s="1"/>
  <c r="T28" i="27"/>
  <c r="D29" i="27"/>
  <c r="C29" i="27" s="1"/>
  <c r="T29" i="27"/>
  <c r="D30" i="27"/>
  <c r="T30" i="27"/>
  <c r="D31" i="27"/>
  <c r="T31" i="27"/>
  <c r="E32" i="27"/>
  <c r="F32" i="27"/>
  <c r="G32" i="27"/>
  <c r="I35" i="27"/>
  <c r="I32" i="27" s="1"/>
  <c r="I36" i="27"/>
  <c r="H32" i="27"/>
  <c r="J32" i="27"/>
  <c r="K32" i="27"/>
  <c r="L32" i="27"/>
  <c r="P32" i="27"/>
  <c r="R32" i="27"/>
  <c r="U32" i="27"/>
  <c r="V32" i="27"/>
  <c r="W32" i="27"/>
  <c r="D33" i="27"/>
  <c r="C33" i="27"/>
  <c r="T33" i="27"/>
  <c r="D34" i="27"/>
  <c r="C34" i="27" s="1"/>
  <c r="T34" i="27"/>
  <c r="D35" i="27"/>
  <c r="T35" i="27"/>
  <c r="D36" i="27"/>
  <c r="C36" i="27" s="1"/>
  <c r="O36" i="27"/>
  <c r="T36" i="27"/>
  <c r="E37" i="27"/>
  <c r="F37" i="27"/>
  <c r="G37" i="27"/>
  <c r="I40" i="27"/>
  <c r="I41" i="27"/>
  <c r="C41" i="27" s="1"/>
  <c r="H37" i="27"/>
  <c r="J37" i="27"/>
  <c r="K37" i="27"/>
  <c r="L37" i="27"/>
  <c r="P37" i="27"/>
  <c r="R37" i="27"/>
  <c r="U37" i="27"/>
  <c r="V37" i="27"/>
  <c r="W37" i="27"/>
  <c r="D38" i="27"/>
  <c r="C38" i="27"/>
  <c r="T38" i="27"/>
  <c r="D39" i="27"/>
  <c r="C39" i="27" s="1"/>
  <c r="T39" i="27"/>
  <c r="D40" i="27"/>
  <c r="C40" i="27" s="1"/>
  <c r="T40" i="27"/>
  <c r="D41" i="27"/>
  <c r="O41" i="27"/>
  <c r="N41" i="27" s="1"/>
  <c r="T41" i="27"/>
  <c r="C9" i="26"/>
  <c r="J9" i="26"/>
  <c r="C10" i="26"/>
  <c r="J10" i="26"/>
  <c r="C11" i="26"/>
  <c r="J11" i="26"/>
  <c r="C12" i="26"/>
  <c r="J12" i="26"/>
  <c r="C13" i="26"/>
  <c r="J13" i="26"/>
  <c r="C14" i="26"/>
  <c r="J14" i="26"/>
  <c r="C15" i="26"/>
  <c r="J15" i="26"/>
  <c r="C16" i="26"/>
  <c r="J16" i="26"/>
  <c r="C17" i="26"/>
  <c r="J17" i="26"/>
  <c r="C18" i="26"/>
  <c r="J18" i="26"/>
  <c r="C19" i="26"/>
  <c r="J19" i="26"/>
  <c r="C20" i="26"/>
  <c r="J20" i="26"/>
  <c r="C21" i="26"/>
  <c r="J21" i="26"/>
  <c r="C22" i="26"/>
  <c r="J22" i="26"/>
  <c r="C23" i="26"/>
  <c r="J23" i="26"/>
  <c r="C24" i="26"/>
  <c r="J24" i="26"/>
  <c r="C25" i="26"/>
  <c r="J25" i="26"/>
  <c r="D10" i="25"/>
  <c r="I10" i="25"/>
  <c r="N10" i="25"/>
  <c r="D11" i="25"/>
  <c r="I11" i="25"/>
  <c r="N11" i="25"/>
  <c r="D12" i="25"/>
  <c r="I12" i="25"/>
  <c r="N12" i="25"/>
  <c r="D13" i="25"/>
  <c r="I13" i="25"/>
  <c r="N13" i="25"/>
  <c r="D14" i="25"/>
  <c r="I14" i="25"/>
  <c r="N14" i="25"/>
  <c r="D15" i="25"/>
  <c r="I15" i="25"/>
  <c r="N15" i="25"/>
  <c r="D16" i="25"/>
  <c r="I16" i="25"/>
  <c r="N16" i="25"/>
  <c r="D17" i="25"/>
  <c r="I17" i="25"/>
  <c r="N17" i="25"/>
  <c r="D18" i="25"/>
  <c r="I18" i="25"/>
  <c r="N18" i="25"/>
  <c r="D19" i="25"/>
  <c r="I19" i="25"/>
  <c r="N19" i="25"/>
  <c r="D20" i="25"/>
  <c r="I20" i="25"/>
  <c r="N20" i="25"/>
  <c r="D21" i="25"/>
  <c r="I21" i="25"/>
  <c r="N21" i="25"/>
  <c r="D22" i="25"/>
  <c r="I22" i="25"/>
  <c r="N22" i="25"/>
  <c r="D23" i="25"/>
  <c r="I23" i="25"/>
  <c r="N23" i="25"/>
  <c r="D24" i="25"/>
  <c r="D25" i="25"/>
  <c r="D26" i="25"/>
  <c r="F8" i="24"/>
  <c r="G8" i="24"/>
  <c r="F9" i="24"/>
  <c r="G9" i="24"/>
  <c r="F10" i="24"/>
  <c r="G10" i="24"/>
  <c r="F11" i="24"/>
  <c r="G11" i="24"/>
  <c r="F12" i="24"/>
  <c r="G12" i="24"/>
  <c r="F13" i="24"/>
  <c r="G13" i="24"/>
  <c r="F14" i="24"/>
  <c r="G14" i="24"/>
  <c r="F15" i="24"/>
  <c r="G15" i="24"/>
  <c r="F16" i="24"/>
  <c r="G16" i="24"/>
  <c r="F17" i="24"/>
  <c r="G17" i="24"/>
  <c r="F18" i="24"/>
  <c r="G18" i="24"/>
  <c r="F19" i="24"/>
  <c r="G19" i="24"/>
  <c r="C20" i="24"/>
  <c r="D20" i="24"/>
  <c r="E20" i="24"/>
  <c r="F21" i="24"/>
  <c r="F22" i="24"/>
  <c r="F23" i="24"/>
  <c r="F24" i="24"/>
  <c r="F25" i="24"/>
  <c r="F20" i="24" s="1"/>
  <c r="F26" i="24"/>
  <c r="F27" i="24"/>
  <c r="G21" i="24"/>
  <c r="G22" i="24"/>
  <c r="G23" i="24"/>
  <c r="G24" i="24"/>
  <c r="G25" i="24"/>
  <c r="G26" i="24"/>
  <c r="G27" i="24"/>
  <c r="C28" i="24"/>
  <c r="D28" i="24"/>
  <c r="E28" i="24"/>
  <c r="F29" i="24"/>
  <c r="F28" i="24" s="1"/>
  <c r="F30" i="24"/>
  <c r="F31" i="24"/>
  <c r="F32" i="24"/>
  <c r="F33" i="24"/>
  <c r="F34" i="24"/>
  <c r="F35" i="24"/>
  <c r="G29" i="24"/>
  <c r="G28" i="24" s="1"/>
  <c r="G30" i="24"/>
  <c r="G31" i="24"/>
  <c r="G32" i="24"/>
  <c r="G33" i="24"/>
  <c r="G34" i="24"/>
  <c r="G35" i="24"/>
  <c r="C36" i="24"/>
  <c r="D36" i="24"/>
  <c r="E36" i="24"/>
  <c r="F37" i="24"/>
  <c r="F36" i="24" s="1"/>
  <c r="F38" i="24"/>
  <c r="F39" i="24"/>
  <c r="F40" i="24"/>
  <c r="F41" i="24"/>
  <c r="F42" i="24"/>
  <c r="F43" i="24"/>
  <c r="G37" i="24"/>
  <c r="G36" i="24" s="1"/>
  <c r="G38" i="24"/>
  <c r="G39" i="24"/>
  <c r="G40" i="24"/>
  <c r="G41" i="24"/>
  <c r="G42" i="24"/>
  <c r="G43" i="24"/>
  <c r="C44" i="24"/>
  <c r="D44" i="24"/>
  <c r="E44" i="24"/>
  <c r="F45" i="24"/>
  <c r="F46" i="24"/>
  <c r="F44" i="24" s="1"/>
  <c r="F47" i="24"/>
  <c r="F48" i="24"/>
  <c r="F49" i="24"/>
  <c r="F50" i="24"/>
  <c r="F51" i="24"/>
  <c r="F52" i="24"/>
  <c r="G45" i="24"/>
  <c r="G46" i="24"/>
  <c r="G47" i="24"/>
  <c r="G48" i="24"/>
  <c r="G49" i="24"/>
  <c r="G50" i="24"/>
  <c r="G51" i="24"/>
  <c r="G52" i="24"/>
  <c r="C53" i="24"/>
  <c r="D53" i="24"/>
  <c r="E53" i="24"/>
  <c r="F54" i="24"/>
  <c r="F55" i="24"/>
  <c r="F56" i="24"/>
  <c r="F57" i="24"/>
  <c r="F58" i="24"/>
  <c r="F59" i="24"/>
  <c r="F60" i="24"/>
  <c r="F61" i="24"/>
  <c r="G54" i="24"/>
  <c r="G55" i="24"/>
  <c r="G53" i="24" s="1"/>
  <c r="G56" i="24"/>
  <c r="G57" i="24"/>
  <c r="G58" i="24"/>
  <c r="G59" i="24"/>
  <c r="G60" i="24"/>
  <c r="G61" i="24"/>
  <c r="C62" i="24"/>
  <c r="D62" i="24"/>
  <c r="E62" i="24"/>
  <c r="F63" i="24"/>
  <c r="F64" i="24"/>
  <c r="F65" i="24"/>
  <c r="F66" i="24"/>
  <c r="F67" i="24"/>
  <c r="F68" i="24"/>
  <c r="F69" i="24"/>
  <c r="F70" i="24"/>
  <c r="G63" i="24"/>
  <c r="G64" i="24"/>
  <c r="G65" i="24"/>
  <c r="G66" i="24"/>
  <c r="G67" i="24"/>
  <c r="G68" i="24"/>
  <c r="G69" i="24"/>
  <c r="G70" i="24"/>
  <c r="C71" i="24"/>
  <c r="D71" i="24"/>
  <c r="E71" i="24"/>
  <c r="F72" i="24"/>
  <c r="F73" i="24"/>
  <c r="F74" i="24"/>
  <c r="F75" i="24"/>
  <c r="F76" i="24"/>
  <c r="F77" i="24"/>
  <c r="F78" i="24"/>
  <c r="F79" i="24"/>
  <c r="G72" i="24"/>
  <c r="G73" i="24"/>
  <c r="G74" i="24"/>
  <c r="G71" i="24" s="1"/>
  <c r="G75" i="24"/>
  <c r="G76" i="24"/>
  <c r="G77" i="24"/>
  <c r="G78" i="24"/>
  <c r="G79" i="24"/>
  <c r="C80" i="24"/>
  <c r="D80" i="24"/>
  <c r="E80" i="24"/>
  <c r="F81" i="24"/>
  <c r="F82" i="24"/>
  <c r="F83" i="24"/>
  <c r="F80" i="24" s="1"/>
  <c r="F84" i="24"/>
  <c r="F85" i="24"/>
  <c r="F86" i="24"/>
  <c r="F87" i="24"/>
  <c r="F88" i="24"/>
  <c r="G81" i="24"/>
  <c r="G82" i="24"/>
  <c r="G80" i="24" s="1"/>
  <c r="G83" i="24"/>
  <c r="G84" i="24"/>
  <c r="G85" i="24"/>
  <c r="G86" i="24"/>
  <c r="G87" i="24"/>
  <c r="G88" i="24"/>
  <c r="B11" i="21"/>
  <c r="G11" i="21"/>
  <c r="B12" i="21"/>
  <c r="G12" i="21"/>
  <c r="B13" i="21"/>
  <c r="G13" i="21"/>
  <c r="B14" i="21"/>
  <c r="G14" i="21"/>
  <c r="B15" i="21"/>
  <c r="B16" i="21"/>
  <c r="B17" i="21"/>
  <c r="B18" i="21"/>
  <c r="J21" i="21"/>
  <c r="J19" i="21"/>
  <c r="B19" i="21"/>
  <c r="B20" i="21"/>
  <c r="B22" i="21"/>
  <c r="B21" i="21" s="1"/>
  <c r="B23" i="21"/>
  <c r="B24" i="21"/>
  <c r="B25" i="21"/>
  <c r="B26" i="21"/>
  <c r="B27" i="21"/>
  <c r="B28" i="21"/>
  <c r="B29" i="21"/>
  <c r="B30" i="21"/>
  <c r="B31" i="21"/>
  <c r="B32" i="21"/>
  <c r="B33" i="21"/>
  <c r="C21" i="21"/>
  <c r="D21" i="21"/>
  <c r="E21" i="21"/>
  <c r="G22" i="21"/>
  <c r="G21" i="21" s="1"/>
  <c r="G23" i="21"/>
  <c r="G24" i="21"/>
  <c r="G25" i="21"/>
  <c r="G26" i="21"/>
  <c r="G27" i="21"/>
  <c r="G28" i="21"/>
  <c r="G29" i="21"/>
  <c r="G30" i="21"/>
  <c r="G31" i="21"/>
  <c r="G32" i="21"/>
  <c r="G33" i="21"/>
  <c r="H21" i="21"/>
  <c r="I21" i="21"/>
  <c r="K21" i="21"/>
  <c r="L21" i="21"/>
  <c r="M21" i="21"/>
  <c r="B35" i="21"/>
  <c r="B34" i="21" s="1"/>
  <c r="B36" i="21"/>
  <c r="B37" i="21"/>
  <c r="B38" i="21"/>
  <c r="B39" i="21"/>
  <c r="B40" i="21"/>
  <c r="B41" i="21"/>
  <c r="B42" i="21"/>
  <c r="B43" i="21"/>
  <c r="B44" i="21"/>
  <c r="B45" i="21"/>
  <c r="B46" i="21"/>
  <c r="C34" i="21"/>
  <c r="D34" i="21"/>
  <c r="E34" i="21"/>
  <c r="G35" i="21"/>
  <c r="G34" i="21" s="1"/>
  <c r="G36" i="21"/>
  <c r="G37" i="21"/>
  <c r="G38" i="21"/>
  <c r="G39" i="21"/>
  <c r="G40" i="21"/>
  <c r="G41" i="21"/>
  <c r="G42" i="21"/>
  <c r="G43" i="21"/>
  <c r="G44" i="21"/>
  <c r="G45" i="21"/>
  <c r="G46" i="21"/>
  <c r="H34" i="21"/>
  <c r="I34" i="21"/>
  <c r="J34" i="21"/>
  <c r="K34" i="21"/>
  <c r="L34" i="21"/>
  <c r="M34" i="21"/>
  <c r="B48" i="21"/>
  <c r="B49" i="21"/>
  <c r="B50" i="21"/>
  <c r="B51" i="21"/>
  <c r="B52" i="21"/>
  <c r="B47" i="21" s="1"/>
  <c r="B53" i="21"/>
  <c r="B54" i="21"/>
  <c r="B55" i="21"/>
  <c r="B56" i="21"/>
  <c r="B57" i="21"/>
  <c r="B58" i="21"/>
  <c r="B59" i="21"/>
  <c r="C47" i="21"/>
  <c r="D47" i="21"/>
  <c r="E47" i="21"/>
  <c r="G48" i="21"/>
  <c r="G47" i="21" s="1"/>
  <c r="G49" i="21"/>
  <c r="G50" i="21"/>
  <c r="G51" i="21"/>
  <c r="G52" i="21"/>
  <c r="G53" i="21"/>
  <c r="G54" i="21"/>
  <c r="G55" i="21"/>
  <c r="G56" i="21"/>
  <c r="G57" i="21"/>
  <c r="G58" i="21"/>
  <c r="G59" i="21"/>
  <c r="H47" i="21"/>
  <c r="I47" i="21"/>
  <c r="J47" i="21"/>
  <c r="K47" i="21"/>
  <c r="L47" i="21"/>
  <c r="M47" i="21"/>
  <c r="B61" i="21"/>
  <c r="B62" i="21"/>
  <c r="B63" i="21"/>
  <c r="B64" i="21"/>
  <c r="B65" i="21"/>
  <c r="B66" i="21"/>
  <c r="B60" i="21" s="1"/>
  <c r="B67" i="21"/>
  <c r="B68" i="21"/>
  <c r="B69" i="21"/>
  <c r="B70" i="21"/>
  <c r="B71" i="21"/>
  <c r="B72" i="21"/>
  <c r="C60" i="21"/>
  <c r="D60" i="21"/>
  <c r="E60" i="21"/>
  <c r="G61" i="21"/>
  <c r="G62" i="21"/>
  <c r="G63" i="21"/>
  <c r="G64" i="21"/>
  <c r="G65" i="21"/>
  <c r="G60" i="21" s="1"/>
  <c r="G66" i="21"/>
  <c r="G67" i="21"/>
  <c r="G68" i="21"/>
  <c r="G69" i="21"/>
  <c r="G70" i="21"/>
  <c r="G71" i="21"/>
  <c r="G72" i="21"/>
  <c r="H60" i="21"/>
  <c r="I60" i="21"/>
  <c r="J60" i="21"/>
  <c r="K60" i="21"/>
  <c r="L60" i="21"/>
  <c r="M60" i="21"/>
  <c r="B74" i="21"/>
  <c r="B75" i="21"/>
  <c r="B76" i="21"/>
  <c r="B77" i="21"/>
  <c r="B78" i="21"/>
  <c r="B79" i="21"/>
  <c r="B73" i="21" s="1"/>
  <c r="B80" i="21"/>
  <c r="B81" i="21"/>
  <c r="B82" i="21"/>
  <c r="B83" i="21"/>
  <c r="B84" i="21"/>
  <c r="B85" i="21"/>
  <c r="C73" i="21"/>
  <c r="D73" i="21"/>
  <c r="E73" i="21"/>
  <c r="G74" i="21"/>
  <c r="G75" i="21"/>
  <c r="G76" i="21"/>
  <c r="G77" i="21"/>
  <c r="G78" i="21"/>
  <c r="G79" i="21"/>
  <c r="G80" i="21"/>
  <c r="G81" i="21"/>
  <c r="G82" i="21"/>
  <c r="G83" i="21"/>
  <c r="G84" i="21"/>
  <c r="G85" i="21"/>
  <c r="H73" i="21"/>
  <c r="I73" i="21"/>
  <c r="J73" i="21"/>
  <c r="K73" i="21"/>
  <c r="L73" i="21"/>
  <c r="M73" i="21"/>
  <c r="B87" i="21"/>
  <c r="B88" i="21"/>
  <c r="B89" i="21"/>
  <c r="B90" i="21"/>
  <c r="B91" i="21"/>
  <c r="B92" i="21"/>
  <c r="B93" i="21"/>
  <c r="B94" i="21"/>
  <c r="B95" i="21"/>
  <c r="B96" i="21"/>
  <c r="B97" i="21"/>
  <c r="B98" i="21"/>
  <c r="B86" i="21"/>
  <c r="C86" i="21"/>
  <c r="D86" i="21"/>
  <c r="E86" i="21"/>
  <c r="G87" i="21"/>
  <c r="G88" i="21"/>
  <c r="G89" i="21"/>
  <c r="G90" i="21"/>
  <c r="G91" i="21"/>
  <c r="G92" i="21"/>
  <c r="G93" i="21"/>
  <c r="G94" i="21"/>
  <c r="G95" i="21"/>
  <c r="G96" i="21"/>
  <c r="G97" i="21"/>
  <c r="G98" i="21"/>
  <c r="G86" i="21"/>
  <c r="H86" i="21"/>
  <c r="I86" i="21"/>
  <c r="J86" i="21"/>
  <c r="K86" i="21"/>
  <c r="L86" i="21"/>
  <c r="M86" i="21"/>
  <c r="B100" i="21"/>
  <c r="B101" i="21"/>
  <c r="B102" i="21"/>
  <c r="B103" i="21"/>
  <c r="B104" i="21"/>
  <c r="B105" i="21"/>
  <c r="B106" i="21"/>
  <c r="B107" i="21"/>
  <c r="B108" i="21"/>
  <c r="B109" i="21"/>
  <c r="B110" i="21"/>
  <c r="B111" i="21"/>
  <c r="C99" i="21"/>
  <c r="D99" i="21"/>
  <c r="E99" i="21"/>
  <c r="G100" i="21"/>
  <c r="G101" i="21"/>
  <c r="G102" i="21"/>
  <c r="G103" i="21"/>
  <c r="G104" i="21"/>
  <c r="G105" i="21"/>
  <c r="G106" i="21"/>
  <c r="G107" i="21"/>
  <c r="G108" i="21"/>
  <c r="G109" i="21"/>
  <c r="G110" i="21"/>
  <c r="G111" i="21"/>
  <c r="H99" i="21"/>
  <c r="I99" i="21"/>
  <c r="J99" i="21"/>
  <c r="K99" i="21"/>
  <c r="L99" i="21"/>
  <c r="M99" i="21"/>
  <c r="B113" i="21"/>
  <c r="B114" i="21"/>
  <c r="B115" i="21"/>
  <c r="B116" i="21"/>
  <c r="B117" i="21"/>
  <c r="B118" i="21"/>
  <c r="B119" i="21"/>
  <c r="B120" i="21"/>
  <c r="B121" i="21"/>
  <c r="B122" i="21"/>
  <c r="B123" i="21"/>
  <c r="B124" i="21"/>
  <c r="C112" i="21"/>
  <c r="D112" i="21"/>
  <c r="E112" i="21"/>
  <c r="G113" i="21"/>
  <c r="G114" i="21"/>
  <c r="G115" i="21"/>
  <c r="G116" i="21"/>
  <c r="G117" i="21"/>
  <c r="G118" i="21"/>
  <c r="G119" i="21"/>
  <c r="G120" i="21"/>
  <c r="G121" i="21"/>
  <c r="G122" i="21"/>
  <c r="G123" i="21"/>
  <c r="G124" i="21"/>
  <c r="H112" i="21"/>
  <c r="I112" i="21"/>
  <c r="J112" i="21"/>
  <c r="K112" i="21"/>
  <c r="L112" i="21"/>
  <c r="M112" i="21"/>
  <c r="B11" i="19"/>
  <c r="L11" i="19"/>
  <c r="B12" i="19"/>
  <c r="C12" i="19"/>
  <c r="D12" i="19"/>
  <c r="E12" i="19"/>
  <c r="F12" i="19"/>
  <c r="G12" i="19"/>
  <c r="H12" i="19"/>
  <c r="I12" i="19"/>
  <c r="J13" i="19"/>
  <c r="J12" i="19" s="1"/>
  <c r="J14" i="19"/>
  <c r="J15" i="19"/>
  <c r="J16" i="19"/>
  <c r="J17" i="19"/>
  <c r="J18" i="19"/>
  <c r="J19" i="19"/>
  <c r="J20" i="19"/>
  <c r="J21" i="19"/>
  <c r="J22" i="19"/>
  <c r="J23" i="19"/>
  <c r="J24" i="19"/>
  <c r="L13" i="19"/>
  <c r="L14" i="19"/>
  <c r="L15" i="19"/>
  <c r="L16" i="19"/>
  <c r="L17" i="19"/>
  <c r="L18" i="19"/>
  <c r="L19" i="19"/>
  <c r="L12" i="19" s="1"/>
  <c r="L20" i="19"/>
  <c r="L21" i="19"/>
  <c r="L22" i="19"/>
  <c r="L23" i="19"/>
  <c r="L24" i="19"/>
  <c r="M12" i="19"/>
  <c r="N12" i="19"/>
  <c r="O12" i="19"/>
  <c r="P12" i="19"/>
  <c r="Q12" i="19"/>
  <c r="R12" i="19"/>
  <c r="S12" i="19"/>
  <c r="W12" i="19"/>
  <c r="X12" i="19"/>
  <c r="B25" i="19"/>
  <c r="C25" i="19"/>
  <c r="D25" i="19"/>
  <c r="E25" i="19"/>
  <c r="F25" i="19"/>
  <c r="G25" i="19"/>
  <c r="H25" i="19"/>
  <c r="I25" i="19"/>
  <c r="J26" i="19"/>
  <c r="J27" i="19"/>
  <c r="J28" i="19"/>
  <c r="J29" i="19"/>
  <c r="J30" i="19"/>
  <c r="J31" i="19"/>
  <c r="J32" i="19"/>
  <c r="J33" i="19"/>
  <c r="J34" i="19"/>
  <c r="J35" i="19"/>
  <c r="J36" i="19"/>
  <c r="J37" i="19"/>
  <c r="L26" i="19"/>
  <c r="L27" i="19"/>
  <c r="L28" i="19"/>
  <c r="L29" i="19"/>
  <c r="L30" i="19"/>
  <c r="L31" i="19"/>
  <c r="L32" i="19"/>
  <c r="S33" i="19"/>
  <c r="L33" i="19" s="1"/>
  <c r="L34" i="19"/>
  <c r="L35" i="19"/>
  <c r="L36" i="19"/>
  <c r="S37" i="19"/>
  <c r="L37" i="19"/>
  <c r="M25" i="19"/>
  <c r="N25" i="19"/>
  <c r="O25" i="19"/>
  <c r="P25" i="19"/>
  <c r="Q25" i="19"/>
  <c r="R25" i="19"/>
  <c r="W25" i="19"/>
  <c r="X25" i="19"/>
  <c r="C38" i="19"/>
  <c r="D38" i="19"/>
  <c r="E38" i="19"/>
  <c r="F38" i="19"/>
  <c r="G38" i="19"/>
  <c r="H38" i="19"/>
  <c r="I38" i="19"/>
  <c r="J39" i="19"/>
  <c r="J40" i="19"/>
  <c r="J41" i="19"/>
  <c r="J42" i="19"/>
  <c r="J43" i="19"/>
  <c r="J44" i="19"/>
  <c r="J45" i="19"/>
  <c r="J46" i="19"/>
  <c r="J47" i="19"/>
  <c r="J48" i="19"/>
  <c r="J49" i="19"/>
  <c r="J50" i="19"/>
  <c r="L39" i="19"/>
  <c r="L40" i="19"/>
  <c r="L41" i="19"/>
  <c r="L42" i="19"/>
  <c r="L43" i="19"/>
  <c r="L44" i="19"/>
  <c r="L45" i="19"/>
  <c r="L46" i="19"/>
  <c r="L47" i="19"/>
  <c r="L48" i="19"/>
  <c r="L49" i="19"/>
  <c r="L50" i="19"/>
  <c r="M38" i="19"/>
  <c r="N38" i="19"/>
  <c r="O38" i="19"/>
  <c r="P38" i="19"/>
  <c r="Q38" i="19"/>
  <c r="R38" i="19"/>
  <c r="S38" i="19"/>
  <c r="W38" i="19"/>
  <c r="X38" i="19"/>
  <c r="B51" i="19"/>
  <c r="C51" i="19"/>
  <c r="D51" i="19"/>
  <c r="E51" i="19"/>
  <c r="F51" i="19"/>
  <c r="G51" i="19"/>
  <c r="H51" i="19"/>
  <c r="I51" i="19"/>
  <c r="J52" i="19"/>
  <c r="J53" i="19"/>
  <c r="J54" i="19"/>
  <c r="J55" i="19"/>
  <c r="J56" i="19"/>
  <c r="J57" i="19"/>
  <c r="J58" i="19"/>
  <c r="J59" i="19"/>
  <c r="J60" i="19"/>
  <c r="J61" i="19"/>
  <c r="J62" i="19"/>
  <c r="J63" i="19"/>
  <c r="K51" i="19"/>
  <c r="L52" i="19"/>
  <c r="L53" i="19"/>
  <c r="L54" i="19"/>
  <c r="L55" i="19"/>
  <c r="L56" i="19"/>
  <c r="L57" i="19"/>
  <c r="L58" i="19"/>
  <c r="L59" i="19"/>
  <c r="L60" i="19"/>
  <c r="L61" i="19"/>
  <c r="L62" i="19"/>
  <c r="L63" i="19"/>
  <c r="M51" i="19"/>
  <c r="N51" i="19"/>
  <c r="O51" i="19"/>
  <c r="P51" i="19"/>
  <c r="Q51" i="19"/>
  <c r="R51" i="19"/>
  <c r="S51" i="19"/>
  <c r="W51" i="19"/>
  <c r="X51" i="19"/>
  <c r="B64" i="19"/>
  <c r="C64" i="19"/>
  <c r="D64" i="19"/>
  <c r="E64" i="19"/>
  <c r="F64" i="19"/>
  <c r="G64" i="19"/>
  <c r="H64" i="19"/>
  <c r="I64" i="19"/>
  <c r="J65" i="19"/>
  <c r="J64" i="19" s="1"/>
  <c r="J66" i="19"/>
  <c r="J67" i="19"/>
  <c r="J68" i="19"/>
  <c r="J69" i="19"/>
  <c r="J70" i="19"/>
  <c r="J71" i="19"/>
  <c r="J72" i="19"/>
  <c r="J73" i="19"/>
  <c r="J74" i="19"/>
  <c r="J75" i="19"/>
  <c r="J76" i="19"/>
  <c r="K64" i="19"/>
  <c r="L65" i="19"/>
  <c r="L66" i="19"/>
  <c r="L67" i="19"/>
  <c r="L68" i="19"/>
  <c r="L69" i="19"/>
  <c r="L70" i="19"/>
  <c r="L71" i="19"/>
  <c r="L72" i="19"/>
  <c r="L73" i="19"/>
  <c r="L74" i="19"/>
  <c r="L75" i="19"/>
  <c r="L76" i="19"/>
  <c r="M64" i="19"/>
  <c r="N64" i="19"/>
  <c r="O64" i="19"/>
  <c r="P64" i="19"/>
  <c r="Q64" i="19"/>
  <c r="R64" i="19"/>
  <c r="S64" i="19"/>
  <c r="W64" i="19"/>
  <c r="X64" i="19"/>
  <c r="B77" i="19"/>
  <c r="C77" i="19"/>
  <c r="D77" i="19"/>
  <c r="E77" i="19"/>
  <c r="F77" i="19"/>
  <c r="G77" i="19"/>
  <c r="H77" i="19"/>
  <c r="I77" i="19"/>
  <c r="J78" i="19"/>
  <c r="J79" i="19"/>
  <c r="J80" i="19"/>
  <c r="J81" i="19"/>
  <c r="J82" i="19"/>
  <c r="J83" i="19"/>
  <c r="J84" i="19"/>
  <c r="J85" i="19"/>
  <c r="J86" i="19"/>
  <c r="J87" i="19"/>
  <c r="J88" i="19"/>
  <c r="J89" i="19"/>
  <c r="K77" i="19"/>
  <c r="L78" i="19"/>
  <c r="L79" i="19"/>
  <c r="L80" i="19"/>
  <c r="L81" i="19"/>
  <c r="L82" i="19"/>
  <c r="L83" i="19"/>
  <c r="L84" i="19"/>
  <c r="L85" i="19"/>
  <c r="L86" i="19"/>
  <c r="L87" i="19"/>
  <c r="L88" i="19"/>
  <c r="L89" i="19"/>
  <c r="M77" i="19"/>
  <c r="N77" i="19"/>
  <c r="O77" i="19"/>
  <c r="P77" i="19"/>
  <c r="Q77" i="19"/>
  <c r="R77" i="19"/>
  <c r="S77" i="19"/>
  <c r="W77" i="19"/>
  <c r="X77" i="19"/>
  <c r="B90" i="19"/>
  <c r="C90" i="19"/>
  <c r="D90" i="19"/>
  <c r="E90" i="19"/>
  <c r="F90" i="19"/>
  <c r="G90" i="19"/>
  <c r="H90" i="19"/>
  <c r="I90" i="19"/>
  <c r="J91" i="19"/>
  <c r="J92" i="19"/>
  <c r="J93" i="19"/>
  <c r="J90" i="19" s="1"/>
  <c r="J94" i="19"/>
  <c r="J95" i="19"/>
  <c r="J96" i="19"/>
  <c r="J97" i="19"/>
  <c r="J98" i="19"/>
  <c r="J99" i="19"/>
  <c r="J100" i="19"/>
  <c r="J101" i="19"/>
  <c r="J102" i="19"/>
  <c r="K90" i="19"/>
  <c r="L91" i="19"/>
  <c r="L92" i="19"/>
  <c r="L93" i="19"/>
  <c r="L94" i="19"/>
  <c r="L95" i="19"/>
  <c r="L96" i="19"/>
  <c r="L97" i="19"/>
  <c r="L98" i="19"/>
  <c r="L99" i="19"/>
  <c r="L100" i="19"/>
  <c r="L101" i="19"/>
  <c r="L102" i="19"/>
  <c r="M90" i="19"/>
  <c r="N90" i="19"/>
  <c r="O90" i="19"/>
  <c r="P90" i="19"/>
  <c r="Q90" i="19"/>
  <c r="R90" i="19"/>
  <c r="S90" i="19"/>
  <c r="W90" i="19"/>
  <c r="X90" i="19"/>
  <c r="B103" i="19"/>
  <c r="C103" i="19"/>
  <c r="D103" i="19"/>
  <c r="E103" i="19"/>
  <c r="F103" i="19"/>
  <c r="G103" i="19"/>
  <c r="H103" i="19"/>
  <c r="I103" i="19"/>
  <c r="J104" i="19"/>
  <c r="J105" i="19"/>
  <c r="J106" i="19"/>
  <c r="J107" i="19"/>
  <c r="J108" i="19"/>
  <c r="J109" i="19"/>
  <c r="J110" i="19"/>
  <c r="J103" i="19" s="1"/>
  <c r="J111" i="19"/>
  <c r="J112" i="19"/>
  <c r="J113" i="19"/>
  <c r="J114" i="19"/>
  <c r="J115" i="19"/>
  <c r="L104" i="19"/>
  <c r="L105" i="19"/>
  <c r="L106" i="19"/>
  <c r="L107" i="19"/>
  <c r="L108" i="19"/>
  <c r="L109" i="19"/>
  <c r="L110" i="19"/>
  <c r="L111" i="19"/>
  <c r="L112" i="19"/>
  <c r="L113" i="19"/>
  <c r="L114" i="19"/>
  <c r="L115" i="19"/>
  <c r="M103" i="19"/>
  <c r="N103" i="19"/>
  <c r="O103" i="19"/>
  <c r="P103" i="19"/>
  <c r="Q103" i="19"/>
  <c r="R103" i="19"/>
  <c r="S103" i="19"/>
  <c r="W103" i="19"/>
  <c r="X103" i="19"/>
  <c r="B9" i="18"/>
  <c r="C9" i="18"/>
  <c r="D9" i="18"/>
  <c r="K9" i="18"/>
  <c r="Q9" i="18"/>
  <c r="V9" i="18"/>
  <c r="AA9" i="18"/>
  <c r="B10" i="18"/>
  <c r="C10" i="18"/>
  <c r="D10" i="18"/>
  <c r="K10" i="18"/>
  <c r="Q10" i="18"/>
  <c r="V10" i="18"/>
  <c r="AA10" i="18"/>
  <c r="B11" i="18"/>
  <c r="C11" i="18"/>
  <c r="D11" i="18"/>
  <c r="K11" i="18"/>
  <c r="Q11" i="18"/>
  <c r="V11" i="18"/>
  <c r="AA11" i="18"/>
  <c r="B12" i="18"/>
  <c r="C12" i="18"/>
  <c r="D12" i="18"/>
  <c r="K12" i="18"/>
  <c r="Q12" i="18"/>
  <c r="V12" i="18"/>
  <c r="AA12" i="18"/>
  <c r="B13" i="18"/>
  <c r="C13" i="18"/>
  <c r="D13" i="18"/>
  <c r="K13" i="18"/>
  <c r="Q13" i="18"/>
  <c r="V13" i="18"/>
  <c r="AA13" i="18"/>
  <c r="B14" i="18"/>
  <c r="C14" i="18"/>
  <c r="D14" i="18"/>
  <c r="E14" i="18"/>
  <c r="K14" i="18"/>
  <c r="Q14" i="18"/>
  <c r="V14" i="18"/>
  <c r="AA14" i="18"/>
  <c r="B15" i="18"/>
  <c r="C15" i="18"/>
  <c r="D15" i="18"/>
  <c r="E15" i="18"/>
  <c r="K15" i="18"/>
  <c r="Q15" i="18"/>
  <c r="V15" i="18"/>
  <c r="AA15" i="18"/>
  <c r="B16" i="18"/>
  <c r="C16" i="18"/>
  <c r="D16" i="18"/>
  <c r="E16" i="18"/>
  <c r="K16" i="18"/>
  <c r="Q16" i="18"/>
  <c r="V16" i="18"/>
  <c r="AA16" i="18"/>
  <c r="B17" i="18"/>
  <c r="C17" i="18"/>
  <c r="D17" i="18"/>
  <c r="E17" i="18"/>
  <c r="K17" i="18"/>
  <c r="Q17" i="18"/>
  <c r="V17" i="18"/>
  <c r="AA17" i="18"/>
  <c r="B18" i="18"/>
  <c r="C18" i="18"/>
  <c r="D18" i="18"/>
  <c r="E18" i="18"/>
  <c r="K18" i="18"/>
  <c r="Q18" i="18"/>
  <c r="V18" i="18"/>
  <c r="AA18" i="18"/>
  <c r="B19" i="18"/>
  <c r="C19" i="18"/>
  <c r="D19" i="18"/>
  <c r="E19" i="18"/>
  <c r="K19" i="18"/>
  <c r="Q19" i="18"/>
  <c r="V19" i="18"/>
  <c r="AA19" i="18"/>
  <c r="B20" i="18"/>
  <c r="C20" i="18"/>
  <c r="D20" i="18"/>
  <c r="E20" i="18"/>
  <c r="K20" i="18"/>
  <c r="Q20" i="18"/>
  <c r="V20" i="18"/>
  <c r="AA20" i="18"/>
  <c r="B21" i="18"/>
  <c r="C21" i="18"/>
  <c r="D21" i="18"/>
  <c r="E21" i="18"/>
  <c r="K21" i="18"/>
  <c r="Q21" i="18"/>
  <c r="V21" i="18"/>
  <c r="AA21" i="18"/>
  <c r="B22" i="18"/>
  <c r="C22" i="18"/>
  <c r="D22" i="18"/>
  <c r="E22" i="18"/>
  <c r="K22" i="18"/>
  <c r="Q22" i="18"/>
  <c r="V22" i="18"/>
  <c r="AA22" i="18"/>
  <c r="B23" i="18"/>
  <c r="C23" i="18"/>
  <c r="D23" i="18"/>
  <c r="E23" i="18"/>
  <c r="K23" i="18"/>
  <c r="Q23" i="18"/>
  <c r="V23" i="18"/>
  <c r="AA23" i="18"/>
  <c r="B24" i="18"/>
  <c r="C24" i="18"/>
  <c r="D24" i="18"/>
  <c r="E24" i="18"/>
  <c r="K24" i="18"/>
  <c r="Q24" i="18"/>
  <c r="V24" i="18"/>
  <c r="AA24" i="18"/>
  <c r="B25" i="18"/>
  <c r="C25" i="18"/>
  <c r="D25" i="18"/>
  <c r="E25" i="18"/>
  <c r="K25" i="18"/>
  <c r="Q25" i="18"/>
  <c r="V25" i="18"/>
  <c r="AA25" i="18"/>
  <c r="BB31" i="17"/>
  <c r="BO31" i="17"/>
  <c r="C11" i="13"/>
  <c r="D11" i="13"/>
  <c r="C12" i="13"/>
  <c r="D12" i="13"/>
  <c r="C13" i="13"/>
  <c r="D13" i="13"/>
  <c r="C14" i="13"/>
  <c r="D14" i="13"/>
  <c r="C15" i="13"/>
  <c r="D15" i="13"/>
  <c r="C16" i="13"/>
  <c r="D16" i="13"/>
  <c r="C17" i="13"/>
  <c r="D17" i="13"/>
  <c r="C18" i="13"/>
  <c r="D18" i="13"/>
  <c r="C19" i="13"/>
  <c r="D19" i="13"/>
  <c r="C21" i="13"/>
  <c r="C22" i="13"/>
  <c r="C23" i="13"/>
  <c r="C24" i="13"/>
  <c r="C25" i="13"/>
  <c r="C26" i="13"/>
  <c r="C27" i="13"/>
  <c r="C28" i="13"/>
  <c r="C29" i="13"/>
  <c r="C30" i="13"/>
  <c r="C31" i="13"/>
  <c r="C32" i="13"/>
  <c r="D21" i="13"/>
  <c r="D22" i="13"/>
  <c r="D23" i="13"/>
  <c r="D24" i="13"/>
  <c r="D25" i="13"/>
  <c r="D26" i="13"/>
  <c r="D27" i="13"/>
  <c r="D28" i="13"/>
  <c r="D29" i="13"/>
  <c r="D30" i="13"/>
  <c r="D31" i="13"/>
  <c r="D32" i="13"/>
  <c r="E20" i="13"/>
  <c r="F20" i="13"/>
  <c r="H20" i="13"/>
  <c r="I20" i="13"/>
  <c r="J20" i="13"/>
  <c r="K20" i="13"/>
  <c r="L20" i="13"/>
  <c r="M20" i="13"/>
  <c r="C34" i="13"/>
  <c r="C35" i="13"/>
  <c r="C36" i="13"/>
  <c r="C37" i="13"/>
  <c r="C38" i="13"/>
  <c r="C39" i="13"/>
  <c r="C40" i="13"/>
  <c r="C41" i="13"/>
  <c r="C42" i="13"/>
  <c r="C43" i="13"/>
  <c r="C44" i="13"/>
  <c r="C45" i="13"/>
  <c r="D34" i="13"/>
  <c r="D35" i="13"/>
  <c r="D36" i="13"/>
  <c r="D37" i="13"/>
  <c r="D38" i="13"/>
  <c r="D39" i="13"/>
  <c r="D40" i="13"/>
  <c r="D41" i="13"/>
  <c r="D42" i="13"/>
  <c r="D43" i="13"/>
  <c r="D44" i="13"/>
  <c r="D45" i="13"/>
  <c r="E33" i="13"/>
  <c r="F33" i="13"/>
  <c r="H33" i="13"/>
  <c r="I33" i="13"/>
  <c r="J33" i="13"/>
  <c r="K33" i="13"/>
  <c r="L33" i="13"/>
  <c r="M33" i="13"/>
  <c r="C47" i="13"/>
  <c r="C48" i="13"/>
  <c r="C49" i="13"/>
  <c r="C50" i="13"/>
  <c r="C51" i="13"/>
  <c r="C52" i="13"/>
  <c r="C53" i="13"/>
  <c r="C54" i="13"/>
  <c r="C55" i="13"/>
  <c r="C56" i="13"/>
  <c r="C57" i="13"/>
  <c r="C58" i="13"/>
  <c r="D47" i="13"/>
  <c r="D48" i="13"/>
  <c r="D49" i="13"/>
  <c r="D50" i="13"/>
  <c r="D51" i="13"/>
  <c r="D52" i="13"/>
  <c r="D53" i="13"/>
  <c r="D54" i="13"/>
  <c r="D55" i="13"/>
  <c r="D56" i="13"/>
  <c r="D57" i="13"/>
  <c r="D58" i="13"/>
  <c r="E46" i="13"/>
  <c r="F46" i="13"/>
  <c r="H46" i="13"/>
  <c r="I46" i="13"/>
  <c r="J46" i="13"/>
  <c r="K46" i="13"/>
  <c r="L46" i="13"/>
  <c r="M46" i="13"/>
  <c r="C60" i="13"/>
  <c r="C61" i="13"/>
  <c r="C62" i="13"/>
  <c r="C63" i="13"/>
  <c r="C64" i="13"/>
  <c r="C65" i="13"/>
  <c r="C66" i="13"/>
  <c r="C67" i="13"/>
  <c r="C68" i="13"/>
  <c r="C69" i="13"/>
  <c r="C70" i="13"/>
  <c r="C71" i="13"/>
  <c r="D60" i="13"/>
  <c r="D61" i="13"/>
  <c r="D62" i="13"/>
  <c r="D63" i="13"/>
  <c r="D64" i="13"/>
  <c r="D65" i="13"/>
  <c r="D66" i="13"/>
  <c r="D67" i="13"/>
  <c r="D68" i="13"/>
  <c r="D69" i="13"/>
  <c r="D70" i="13"/>
  <c r="D71" i="13"/>
  <c r="E59" i="13"/>
  <c r="F59" i="13"/>
  <c r="H59" i="13"/>
  <c r="I59" i="13"/>
  <c r="J59" i="13"/>
  <c r="K59" i="13"/>
  <c r="L59" i="13"/>
  <c r="M59" i="13"/>
  <c r="C73" i="13"/>
  <c r="C74" i="13"/>
  <c r="C75" i="13"/>
  <c r="C76" i="13"/>
  <c r="C77" i="13"/>
  <c r="C78" i="13"/>
  <c r="C79" i="13"/>
  <c r="C80" i="13"/>
  <c r="C81" i="13"/>
  <c r="C82" i="13"/>
  <c r="C83" i="13"/>
  <c r="C84" i="13"/>
  <c r="D73" i="13"/>
  <c r="D74" i="13"/>
  <c r="D75" i="13"/>
  <c r="D76" i="13"/>
  <c r="D77" i="13"/>
  <c r="D78" i="13"/>
  <c r="D79" i="13"/>
  <c r="D80" i="13"/>
  <c r="D81" i="13"/>
  <c r="D82" i="13"/>
  <c r="D83" i="13"/>
  <c r="D84" i="13"/>
  <c r="E72" i="13"/>
  <c r="F72" i="13"/>
  <c r="H72" i="13"/>
  <c r="I72" i="13"/>
  <c r="J72" i="13"/>
  <c r="K72" i="13"/>
  <c r="L72" i="13"/>
  <c r="M72" i="13"/>
  <c r="C86" i="13"/>
  <c r="C87" i="13"/>
  <c r="C88" i="13"/>
  <c r="C89" i="13"/>
  <c r="C90" i="13"/>
  <c r="C91" i="13"/>
  <c r="C92" i="13"/>
  <c r="C93" i="13"/>
  <c r="C94" i="13"/>
  <c r="C95" i="13"/>
  <c r="C96" i="13"/>
  <c r="C97" i="13"/>
  <c r="D86" i="13"/>
  <c r="D87" i="13"/>
  <c r="D88" i="13"/>
  <c r="D89" i="13"/>
  <c r="D90" i="13"/>
  <c r="D91" i="13"/>
  <c r="D92" i="13"/>
  <c r="D93" i="13"/>
  <c r="D94" i="13"/>
  <c r="D95" i="13"/>
  <c r="D96" i="13"/>
  <c r="D97" i="13"/>
  <c r="E85" i="13"/>
  <c r="F85" i="13"/>
  <c r="H85" i="13"/>
  <c r="I85" i="13"/>
  <c r="J85" i="13"/>
  <c r="K85" i="13"/>
  <c r="L85" i="13"/>
  <c r="M85" i="13"/>
  <c r="C99" i="13"/>
  <c r="C100" i="13"/>
  <c r="C101" i="13"/>
  <c r="C102" i="13"/>
  <c r="C103" i="13"/>
  <c r="C104" i="13"/>
  <c r="C105" i="13"/>
  <c r="C106" i="13"/>
  <c r="C107" i="13"/>
  <c r="C108" i="13"/>
  <c r="C109" i="13"/>
  <c r="C110" i="13"/>
  <c r="D99" i="13"/>
  <c r="D100" i="13"/>
  <c r="D101" i="13"/>
  <c r="D102" i="13"/>
  <c r="D103" i="13"/>
  <c r="D104" i="13"/>
  <c r="D105" i="13"/>
  <c r="D106" i="13"/>
  <c r="D107" i="13"/>
  <c r="D108" i="13"/>
  <c r="D109" i="13"/>
  <c r="D110" i="13"/>
  <c r="E98" i="13"/>
  <c r="F98" i="13"/>
  <c r="H98" i="13"/>
  <c r="I98" i="13"/>
  <c r="J98" i="13"/>
  <c r="K98" i="13"/>
  <c r="L98" i="13"/>
  <c r="M98" i="13"/>
  <c r="C112" i="13"/>
  <c r="C113" i="13"/>
  <c r="C114" i="13"/>
  <c r="C115" i="13"/>
  <c r="C116" i="13"/>
  <c r="C117" i="13"/>
  <c r="C118" i="13"/>
  <c r="C119" i="13"/>
  <c r="C120" i="13"/>
  <c r="C121" i="13"/>
  <c r="C122" i="13"/>
  <c r="C123" i="13"/>
  <c r="D112" i="13"/>
  <c r="D113" i="13"/>
  <c r="D114" i="13"/>
  <c r="D115" i="13"/>
  <c r="D116" i="13"/>
  <c r="D117" i="13"/>
  <c r="D118" i="13"/>
  <c r="D119" i="13"/>
  <c r="D120" i="13"/>
  <c r="D121" i="13"/>
  <c r="D122" i="13"/>
  <c r="D123" i="13"/>
  <c r="E111" i="13"/>
  <c r="F111" i="13"/>
  <c r="H111" i="13"/>
  <c r="I111" i="13"/>
  <c r="J111" i="13"/>
  <c r="K111" i="13"/>
  <c r="L111" i="13"/>
  <c r="M111" i="13"/>
  <c r="C9" i="12"/>
  <c r="C10" i="12"/>
  <c r="C11" i="12"/>
  <c r="C12" i="12"/>
  <c r="C13" i="12"/>
  <c r="C14" i="12"/>
  <c r="C15" i="12"/>
  <c r="C16" i="12"/>
  <c r="C17" i="12"/>
  <c r="C18" i="12"/>
  <c r="C19" i="12"/>
  <c r="C20" i="12"/>
  <c r="C21" i="12"/>
  <c r="C22" i="12"/>
  <c r="C23" i="12"/>
  <c r="D10" i="11"/>
  <c r="I10" i="11"/>
  <c r="G10" i="11" s="1"/>
  <c r="C10" i="11"/>
  <c r="D11" i="11"/>
  <c r="C11" i="11"/>
  <c r="D12" i="11"/>
  <c r="C12" i="11"/>
  <c r="G12" i="11"/>
  <c r="D13" i="11"/>
  <c r="G13" i="11"/>
  <c r="C13" i="11"/>
  <c r="D14" i="11"/>
  <c r="G14" i="11"/>
  <c r="D15" i="11"/>
  <c r="C15" i="11"/>
  <c r="G15" i="11"/>
  <c r="D16" i="11"/>
  <c r="G16" i="11"/>
  <c r="C16" i="11" s="1"/>
  <c r="D17" i="11"/>
  <c r="G17" i="11"/>
  <c r="C17" i="11"/>
  <c r="D18" i="11"/>
  <c r="C18" i="11" s="1"/>
  <c r="G18" i="11"/>
  <c r="D19" i="11"/>
  <c r="C19" i="11" s="1"/>
  <c r="G19" i="11"/>
  <c r="D20" i="11"/>
  <c r="C20" i="11"/>
  <c r="G20" i="11"/>
  <c r="D21" i="11"/>
  <c r="C21" i="11" s="1"/>
  <c r="G21" i="11"/>
  <c r="D22" i="11"/>
  <c r="G22" i="11"/>
  <c r="E23" i="11"/>
  <c r="D23" i="11"/>
  <c r="G24" i="11"/>
  <c r="G25" i="11"/>
  <c r="G26" i="11"/>
  <c r="G27" i="11"/>
  <c r="G28" i="11"/>
  <c r="G29" i="11"/>
  <c r="G30" i="11"/>
  <c r="G31" i="11"/>
  <c r="G32" i="11"/>
  <c r="G33" i="11"/>
  <c r="G34" i="11"/>
  <c r="G35" i="11"/>
  <c r="I23" i="11"/>
  <c r="J23" i="11"/>
  <c r="D24" i="11"/>
  <c r="C24" i="11"/>
  <c r="D25" i="11"/>
  <c r="C25" i="11" s="1"/>
  <c r="D26" i="11"/>
  <c r="C26" i="11" s="1"/>
  <c r="D27" i="11"/>
  <c r="C27" i="11" s="1"/>
  <c r="D28" i="11"/>
  <c r="C28" i="11"/>
  <c r="D29" i="11"/>
  <c r="D30" i="11"/>
  <c r="C30" i="11"/>
  <c r="D31" i="11"/>
  <c r="C31" i="11" s="1"/>
  <c r="D32" i="11"/>
  <c r="C32" i="11"/>
  <c r="D33" i="11"/>
  <c r="C33" i="11" s="1"/>
  <c r="D34" i="11"/>
  <c r="C34" i="11"/>
  <c r="D35" i="11"/>
  <c r="C35" i="11" s="1"/>
  <c r="E36" i="11"/>
  <c r="F36" i="11"/>
  <c r="D36" i="11"/>
  <c r="G37" i="11"/>
  <c r="G38" i="11"/>
  <c r="G39" i="11"/>
  <c r="C39" i="11"/>
  <c r="G40" i="11"/>
  <c r="G41" i="11"/>
  <c r="G42" i="11"/>
  <c r="G43" i="11"/>
  <c r="G44" i="11"/>
  <c r="G45" i="11"/>
  <c r="G46" i="11"/>
  <c r="G47" i="11"/>
  <c r="G48" i="11"/>
  <c r="P36" i="11"/>
  <c r="I36" i="11"/>
  <c r="J36" i="11"/>
  <c r="D37" i="11"/>
  <c r="C37" i="11"/>
  <c r="D38" i="11"/>
  <c r="C38" i="11" s="1"/>
  <c r="D39" i="11"/>
  <c r="D40" i="11"/>
  <c r="C40" i="11"/>
  <c r="D41" i="11"/>
  <c r="C41" i="11" s="1"/>
  <c r="D42" i="11"/>
  <c r="C42" i="11"/>
  <c r="D43" i="11"/>
  <c r="C43" i="11" s="1"/>
  <c r="D44" i="11"/>
  <c r="C44" i="11"/>
  <c r="D45" i="11"/>
  <c r="C45" i="11" s="1"/>
  <c r="D46" i="11"/>
  <c r="C46" i="11" s="1"/>
  <c r="D47" i="11"/>
  <c r="C47" i="11" s="1"/>
  <c r="D48" i="11"/>
  <c r="C48" i="11"/>
  <c r="D50" i="11"/>
  <c r="D51" i="11"/>
  <c r="D52" i="11"/>
  <c r="D53" i="11"/>
  <c r="D54" i="11"/>
  <c r="D55" i="11"/>
  <c r="C55" i="11" s="1"/>
  <c r="D56" i="11"/>
  <c r="C56" i="11" s="1"/>
  <c r="D57" i="11"/>
  <c r="C57" i="11" s="1"/>
  <c r="D58" i="11"/>
  <c r="D59" i="11"/>
  <c r="D60" i="11"/>
  <c r="D61" i="11"/>
  <c r="G50" i="11"/>
  <c r="G49" i="11" s="1"/>
  <c r="C50" i="11"/>
  <c r="G51" i="11"/>
  <c r="G52" i="11"/>
  <c r="G53" i="11"/>
  <c r="G54" i="11"/>
  <c r="C54" i="11" s="1"/>
  <c r="G55" i="11"/>
  <c r="G56" i="11"/>
  <c r="G57" i="11"/>
  <c r="G58" i="11"/>
  <c r="C58" i="11"/>
  <c r="G59" i="11"/>
  <c r="C59" i="11" s="1"/>
  <c r="G60" i="11"/>
  <c r="G61" i="11"/>
  <c r="P49" i="11"/>
  <c r="E49" i="11"/>
  <c r="F49" i="11"/>
  <c r="I49" i="11"/>
  <c r="J49" i="11"/>
  <c r="C52" i="11"/>
  <c r="C53" i="11"/>
  <c r="C60" i="11"/>
  <c r="C61" i="11"/>
  <c r="D63" i="11"/>
  <c r="G63" i="11"/>
  <c r="C63" i="11"/>
  <c r="D64" i="11"/>
  <c r="G64" i="11"/>
  <c r="C64" i="11"/>
  <c r="D65" i="11"/>
  <c r="C65" i="11" s="1"/>
  <c r="G65" i="11"/>
  <c r="D66" i="11"/>
  <c r="C66" i="11"/>
  <c r="G66" i="11"/>
  <c r="D67" i="11"/>
  <c r="G67" i="11"/>
  <c r="C67" i="11"/>
  <c r="D68" i="11"/>
  <c r="G68" i="11"/>
  <c r="C68" i="11"/>
  <c r="D69" i="11"/>
  <c r="C69" i="11" s="1"/>
  <c r="G69" i="11"/>
  <c r="D70" i="11"/>
  <c r="C70" i="11"/>
  <c r="G70" i="11"/>
  <c r="D71" i="11"/>
  <c r="G71" i="11"/>
  <c r="C71" i="11"/>
  <c r="D72" i="11"/>
  <c r="G72" i="11"/>
  <c r="C72" i="11"/>
  <c r="D73" i="11"/>
  <c r="C73" i="11" s="1"/>
  <c r="G73" i="11"/>
  <c r="D74" i="11"/>
  <c r="C74" i="11"/>
  <c r="G74" i="11"/>
  <c r="E62" i="11"/>
  <c r="F62" i="11"/>
  <c r="I62" i="11"/>
  <c r="J62" i="11"/>
  <c r="K62" i="11"/>
  <c r="L62" i="11"/>
  <c r="M62" i="11"/>
  <c r="N62" i="11"/>
  <c r="O62" i="11"/>
  <c r="P62" i="11"/>
  <c r="D76" i="11"/>
  <c r="G76" i="11"/>
  <c r="D77" i="11"/>
  <c r="G77" i="11"/>
  <c r="C77" i="11"/>
  <c r="D78" i="11"/>
  <c r="G78" i="11"/>
  <c r="C78" i="11"/>
  <c r="D79" i="11"/>
  <c r="C79" i="11" s="1"/>
  <c r="G79" i="11"/>
  <c r="D80" i="11"/>
  <c r="G80" i="11"/>
  <c r="D81" i="11"/>
  <c r="G81" i="11"/>
  <c r="C81" i="11"/>
  <c r="D82" i="11"/>
  <c r="C82" i="11" s="1"/>
  <c r="G82" i="11"/>
  <c r="D83" i="11"/>
  <c r="C83" i="11" s="1"/>
  <c r="G83" i="11"/>
  <c r="K83" i="11"/>
  <c r="D84" i="11"/>
  <c r="C84" i="11"/>
  <c r="G84" i="11"/>
  <c r="D85" i="11"/>
  <c r="G85" i="11"/>
  <c r="D86" i="11"/>
  <c r="G86" i="11"/>
  <c r="K86" i="11"/>
  <c r="D87" i="11"/>
  <c r="C87" i="11" s="1"/>
  <c r="G87" i="11"/>
  <c r="E75" i="11"/>
  <c r="F75" i="11"/>
  <c r="I75" i="11"/>
  <c r="J75" i="11"/>
  <c r="K75" i="11"/>
  <c r="L75" i="11"/>
  <c r="M75" i="11"/>
  <c r="N75" i="11"/>
  <c r="O75" i="11"/>
  <c r="P75" i="11"/>
  <c r="D89" i="11"/>
  <c r="D88" i="11" s="1"/>
  <c r="G89" i="11"/>
  <c r="K89" i="11"/>
  <c r="D90" i="11"/>
  <c r="G90" i="11"/>
  <c r="K90" i="11"/>
  <c r="D91" i="11"/>
  <c r="G91" i="11"/>
  <c r="K91" i="11"/>
  <c r="D92" i="11"/>
  <c r="G92" i="11"/>
  <c r="C92" i="11" s="1"/>
  <c r="K92" i="11"/>
  <c r="D93" i="11"/>
  <c r="G93" i="11"/>
  <c r="K93" i="11"/>
  <c r="D94" i="11"/>
  <c r="G94" i="11"/>
  <c r="K94" i="11"/>
  <c r="D95" i="11"/>
  <c r="G95" i="11"/>
  <c r="K95" i="11"/>
  <c r="D96" i="11"/>
  <c r="G96" i="11"/>
  <c r="C96" i="11" s="1"/>
  <c r="K96" i="11"/>
  <c r="D97" i="11"/>
  <c r="G97" i="11"/>
  <c r="K97" i="11"/>
  <c r="D98" i="11"/>
  <c r="G98" i="11"/>
  <c r="K98" i="11"/>
  <c r="D99" i="11"/>
  <c r="G99" i="11"/>
  <c r="K99" i="11"/>
  <c r="D100" i="11"/>
  <c r="C100" i="11"/>
  <c r="G100" i="11"/>
  <c r="K100" i="11"/>
  <c r="E88" i="11"/>
  <c r="F88" i="11"/>
  <c r="I88" i="11"/>
  <c r="J88" i="11"/>
  <c r="L88" i="11"/>
  <c r="M88" i="11"/>
  <c r="N88" i="11"/>
  <c r="O88" i="11"/>
  <c r="P88" i="11"/>
  <c r="D102" i="11"/>
  <c r="G102" i="11"/>
  <c r="K102" i="11"/>
  <c r="D103" i="11"/>
  <c r="G103" i="11"/>
  <c r="C103" i="11" s="1"/>
  <c r="K103" i="11"/>
  <c r="D104" i="11"/>
  <c r="G104" i="11"/>
  <c r="K104" i="11"/>
  <c r="D105" i="11"/>
  <c r="C105" i="11" s="1"/>
  <c r="G105" i="11"/>
  <c r="K105" i="11"/>
  <c r="D106" i="11"/>
  <c r="G106" i="11"/>
  <c r="K106" i="11"/>
  <c r="D107" i="11"/>
  <c r="C107" i="11"/>
  <c r="G107" i="11"/>
  <c r="K107" i="11"/>
  <c r="D108" i="11"/>
  <c r="G108" i="11"/>
  <c r="K108" i="11"/>
  <c r="D109" i="11"/>
  <c r="G109" i="11"/>
  <c r="C109" i="11" s="1"/>
  <c r="K109" i="11"/>
  <c r="D110" i="11"/>
  <c r="G110" i="11"/>
  <c r="K110" i="11"/>
  <c r="D111" i="11"/>
  <c r="G111" i="11"/>
  <c r="C111" i="11" s="1"/>
  <c r="K111" i="11"/>
  <c r="D112" i="11"/>
  <c r="G112" i="11"/>
  <c r="K112" i="11"/>
  <c r="D113" i="11"/>
  <c r="C113" i="11" s="1"/>
  <c r="G113" i="11"/>
  <c r="K113" i="11"/>
  <c r="E101" i="11"/>
  <c r="F101" i="11"/>
  <c r="I101" i="11"/>
  <c r="J101" i="11"/>
  <c r="K101" i="11"/>
  <c r="L101" i="11"/>
  <c r="M101" i="11"/>
  <c r="N101" i="11"/>
  <c r="O101" i="11"/>
  <c r="P101" i="11"/>
  <c r="CM18" i="10"/>
  <c r="CU22" i="10"/>
  <c r="CU21" i="10"/>
  <c r="CU20" i="10" s="1"/>
  <c r="CU19" i="10" s="1"/>
  <c r="CU18" i="10" s="1"/>
  <c r="CM19" i="10"/>
  <c r="CM20" i="10"/>
  <c r="CM21" i="10"/>
  <c r="H22" i="10"/>
  <c r="N22" i="10"/>
  <c r="O22" i="10"/>
  <c r="P22" i="10"/>
  <c r="Q22" i="10"/>
  <c r="R22" i="10"/>
  <c r="S22" i="10"/>
  <c r="T22" i="10"/>
  <c r="U22" i="10"/>
  <c r="V22" i="10"/>
  <c r="W22" i="10"/>
  <c r="AA22" i="10"/>
  <c r="AB22" i="10"/>
  <c r="AC22" i="10"/>
  <c r="AD22" i="10"/>
  <c r="AE22" i="10"/>
  <c r="AF22" i="10"/>
  <c r="AG22" i="10"/>
  <c r="AH22" i="10"/>
  <c r="AJ22" i="10"/>
  <c r="AK22" i="10"/>
  <c r="AM22" i="10"/>
  <c r="AN22" i="10"/>
  <c r="AQ22" i="10"/>
  <c r="AR22" i="10"/>
  <c r="AU22" i="10"/>
  <c r="AV22" i="10"/>
  <c r="AW22" i="10"/>
  <c r="AX22" i="10"/>
  <c r="BA22" i="10"/>
  <c r="BB22" i="10"/>
  <c r="BC22" i="10"/>
  <c r="BD22" i="10"/>
  <c r="BE22" i="10"/>
  <c r="BF22" i="10"/>
  <c r="BG22" i="10"/>
  <c r="BH22" i="10"/>
  <c r="BI22" i="10"/>
  <c r="BJ22" i="10"/>
  <c r="BK22" i="10"/>
  <c r="BL22" i="10"/>
  <c r="BM22" i="10"/>
  <c r="BO22" i="10"/>
  <c r="BP22" i="10"/>
  <c r="BQ22" i="10"/>
  <c r="BR22" i="10"/>
  <c r="BS22" i="10"/>
  <c r="BT22" i="10"/>
  <c r="BU22" i="10"/>
  <c r="BV22" i="10"/>
  <c r="BW22" i="10"/>
  <c r="BX22" i="10"/>
  <c r="BY22" i="10"/>
  <c r="BZ22" i="10"/>
  <c r="CC22" i="10"/>
  <c r="CD22" i="10"/>
  <c r="CE22" i="10"/>
  <c r="CF22" i="10"/>
  <c r="CG22" i="10"/>
  <c r="CH22" i="10"/>
  <c r="CI22" i="10"/>
  <c r="CJ22" i="10"/>
  <c r="CK22" i="10"/>
  <c r="CL22" i="10"/>
  <c r="CM23" i="10"/>
  <c r="CM24" i="10"/>
  <c r="CM25" i="10"/>
  <c r="CM26" i="10"/>
  <c r="CM27" i="10"/>
  <c r="CM28" i="10"/>
  <c r="CM29" i="10"/>
  <c r="CM30" i="10"/>
  <c r="CM31" i="10"/>
  <c r="CM32" i="10"/>
  <c r="CM33" i="10"/>
  <c r="CM34" i="10"/>
  <c r="CP22" i="10"/>
  <c r="CQ22" i="10"/>
  <c r="CR22" i="10"/>
  <c r="CS22" i="10"/>
  <c r="CT22" i="10"/>
  <c r="CV22" i="10"/>
  <c r="CS35" i="10"/>
  <c r="B17" i="9"/>
  <c r="B18" i="9"/>
  <c r="B19" i="9"/>
  <c r="B20" i="9"/>
  <c r="B21" i="9"/>
  <c r="B22" i="9"/>
  <c r="B23" i="9"/>
  <c r="B24" i="9"/>
  <c r="B25" i="9"/>
  <c r="B26" i="9"/>
  <c r="B27" i="9"/>
  <c r="B28" i="9"/>
  <c r="C16" i="9"/>
  <c r="C30" i="9"/>
  <c r="D16" i="9"/>
  <c r="D30" i="9" s="1"/>
  <c r="E16" i="9"/>
  <c r="F16" i="9"/>
  <c r="F30" i="9" s="1"/>
  <c r="G16" i="9"/>
  <c r="G30" i="9" s="1"/>
  <c r="I16" i="9"/>
  <c r="I30" i="9"/>
  <c r="J16" i="9"/>
  <c r="K16" i="9"/>
  <c r="L16" i="9"/>
  <c r="L30" i="9"/>
  <c r="M16" i="9"/>
  <c r="M30" i="9" s="1"/>
  <c r="N16" i="9"/>
  <c r="O16" i="9"/>
  <c r="B29" i="9"/>
  <c r="E30" i="9"/>
  <c r="J30" i="9"/>
  <c r="K30" i="9"/>
  <c r="N30" i="9"/>
  <c r="O30" i="9"/>
  <c r="B32" i="9"/>
  <c r="B33" i="9"/>
  <c r="B34" i="9"/>
  <c r="B35" i="9"/>
  <c r="B36" i="9"/>
  <c r="B37" i="9"/>
  <c r="B38" i="9"/>
  <c r="B39" i="9"/>
  <c r="B40" i="9"/>
  <c r="B41" i="9"/>
  <c r="B42" i="9"/>
  <c r="B43" i="9"/>
  <c r="C31" i="9"/>
  <c r="C45" i="9" s="1"/>
  <c r="D31" i="9"/>
  <c r="D45" i="9" s="1"/>
  <c r="E31" i="9"/>
  <c r="E45" i="9"/>
  <c r="F31" i="9"/>
  <c r="G31" i="9"/>
  <c r="I31" i="9"/>
  <c r="I45" i="9" s="1"/>
  <c r="J31" i="9"/>
  <c r="J45" i="9" s="1"/>
  <c r="K31" i="9"/>
  <c r="L31" i="9"/>
  <c r="M31" i="9"/>
  <c r="M45" i="9" s="1"/>
  <c r="N31" i="9"/>
  <c r="N45" i="9"/>
  <c r="O31" i="9"/>
  <c r="O45" i="9" s="1"/>
  <c r="B44" i="9"/>
  <c r="F45" i="9"/>
  <c r="G45" i="9"/>
  <c r="K45" i="9"/>
  <c r="L45" i="9"/>
  <c r="B47" i="9"/>
  <c r="B48" i="9"/>
  <c r="B46" i="9" s="1"/>
  <c r="B49" i="9"/>
  <c r="B50" i="9"/>
  <c r="B51" i="9"/>
  <c r="B52" i="9"/>
  <c r="B53" i="9"/>
  <c r="B54" i="9"/>
  <c r="B55" i="9"/>
  <c r="B56" i="9"/>
  <c r="B57" i="9"/>
  <c r="B58" i="9"/>
  <c r="C46" i="9"/>
  <c r="D46" i="9"/>
  <c r="E46" i="9"/>
  <c r="F46" i="9"/>
  <c r="F60" i="9"/>
  <c r="G46" i="9"/>
  <c r="G60" i="9" s="1"/>
  <c r="I46" i="9"/>
  <c r="I60" i="9" s="1"/>
  <c r="J46" i="9"/>
  <c r="K46" i="9"/>
  <c r="K60" i="9"/>
  <c r="L46" i="9"/>
  <c r="M46" i="9"/>
  <c r="N46" i="9"/>
  <c r="O46" i="9"/>
  <c r="O60" i="9" s="1"/>
  <c r="B59" i="9"/>
  <c r="C60" i="9"/>
  <c r="B60" i="9" s="1"/>
  <c r="D60" i="9"/>
  <c r="E60" i="9"/>
  <c r="J60" i="9"/>
  <c r="L60" i="9"/>
  <c r="M60" i="9"/>
  <c r="N60" i="9"/>
  <c r="B62" i="9"/>
  <c r="B61" i="9" s="1"/>
  <c r="B63" i="9"/>
  <c r="B64" i="9"/>
  <c r="B65" i="9"/>
  <c r="B66" i="9"/>
  <c r="B67" i="9"/>
  <c r="B68" i="9"/>
  <c r="B69" i="9"/>
  <c r="B70" i="9"/>
  <c r="B71" i="9"/>
  <c r="B72" i="9"/>
  <c r="B73" i="9"/>
  <c r="C61" i="9"/>
  <c r="C75" i="9" s="1"/>
  <c r="D61" i="9"/>
  <c r="D75" i="9" s="1"/>
  <c r="B75" i="9" s="1"/>
  <c r="E61" i="9"/>
  <c r="E75" i="9" s="1"/>
  <c r="F61" i="9"/>
  <c r="G61" i="9"/>
  <c r="G75" i="9"/>
  <c r="I61" i="9"/>
  <c r="J61" i="9"/>
  <c r="J75" i="9" s="1"/>
  <c r="K61" i="9"/>
  <c r="L61" i="9"/>
  <c r="L75" i="9"/>
  <c r="M61" i="9"/>
  <c r="N61" i="9"/>
  <c r="O61" i="9"/>
  <c r="O75" i="9"/>
  <c r="B74" i="9"/>
  <c r="F75" i="9"/>
  <c r="I75" i="9"/>
  <c r="K75" i="9"/>
  <c r="M75" i="9"/>
  <c r="N75" i="9"/>
  <c r="B77" i="9"/>
  <c r="B78" i="9"/>
  <c r="B79" i="9"/>
  <c r="B80" i="9"/>
  <c r="B81" i="9"/>
  <c r="B82" i="9"/>
  <c r="B83" i="9"/>
  <c r="B84" i="9"/>
  <c r="B85" i="9"/>
  <c r="B86" i="9"/>
  <c r="B87" i="9"/>
  <c r="B88" i="9"/>
  <c r="C76" i="9"/>
  <c r="C90" i="9"/>
  <c r="D76" i="9"/>
  <c r="D90" i="9" s="1"/>
  <c r="E76" i="9"/>
  <c r="F76" i="9"/>
  <c r="G76" i="9"/>
  <c r="G90" i="9" s="1"/>
  <c r="I76" i="9"/>
  <c r="I90" i="9" s="1"/>
  <c r="J76" i="9"/>
  <c r="K76" i="9"/>
  <c r="L76" i="9"/>
  <c r="L90" i="9" s="1"/>
  <c r="M76" i="9"/>
  <c r="M90" i="9"/>
  <c r="N76" i="9"/>
  <c r="O76" i="9"/>
  <c r="B89" i="9"/>
  <c r="E90" i="9"/>
  <c r="B90" i="9" s="1"/>
  <c r="F90" i="9"/>
  <c r="J90" i="9"/>
  <c r="K90" i="9"/>
  <c r="N90" i="9"/>
  <c r="O90" i="9"/>
  <c r="B22" i="8"/>
  <c r="B23" i="8"/>
  <c r="B24" i="8"/>
  <c r="B25" i="8"/>
  <c r="B26" i="8"/>
  <c r="B27" i="8"/>
  <c r="B28" i="8"/>
  <c r="B29" i="8"/>
  <c r="B30" i="8"/>
  <c r="B31" i="8"/>
  <c r="B32" i="8"/>
  <c r="B33" i="8"/>
  <c r="C21" i="8"/>
  <c r="C35" i="8" s="1"/>
  <c r="D21" i="8"/>
  <c r="D35" i="8" s="1"/>
  <c r="E21" i="8"/>
  <c r="F21" i="8"/>
  <c r="G21" i="8"/>
  <c r="H21" i="8"/>
  <c r="I21" i="8"/>
  <c r="J21" i="8"/>
  <c r="O33" i="8"/>
  <c r="K33" i="8"/>
  <c r="K21" i="8" s="1"/>
  <c r="K35" i="8" s="1"/>
  <c r="L21" i="8"/>
  <c r="L35" i="8"/>
  <c r="M21" i="8"/>
  <c r="M35" i="8" s="1"/>
  <c r="O22" i="8"/>
  <c r="O23" i="8"/>
  <c r="O21" i="8" s="1"/>
  <c r="O24" i="8"/>
  <c r="O25" i="8"/>
  <c r="O26" i="8"/>
  <c r="O27" i="8"/>
  <c r="O28" i="8"/>
  <c r="O29" i="8"/>
  <c r="O30" i="8"/>
  <c r="O31" i="8"/>
  <c r="O32" i="8"/>
  <c r="P21" i="8"/>
  <c r="P35" i="8"/>
  <c r="Q21" i="8"/>
  <c r="R21" i="8"/>
  <c r="R35" i="8" s="1"/>
  <c r="S21" i="8"/>
  <c r="T21" i="8"/>
  <c r="T35" i="8" s="1"/>
  <c r="U21" i="8"/>
  <c r="V21" i="8"/>
  <c r="V35" i="8"/>
  <c r="W21" i="8"/>
  <c r="W35" i="8" s="1"/>
  <c r="X21" i="8"/>
  <c r="X35" i="8"/>
  <c r="Y21" i="8"/>
  <c r="Z21" i="8"/>
  <c r="AA21" i="8"/>
  <c r="B34" i="8"/>
  <c r="O34" i="8"/>
  <c r="K34" i="8" s="1"/>
  <c r="E35" i="8"/>
  <c r="F35" i="8"/>
  <c r="G35" i="8"/>
  <c r="H35" i="8"/>
  <c r="I35" i="8"/>
  <c r="J35" i="8"/>
  <c r="Q35" i="8"/>
  <c r="S35" i="8"/>
  <c r="U35" i="8"/>
  <c r="Y35" i="8"/>
  <c r="Z35" i="8"/>
  <c r="AA35" i="8"/>
  <c r="B37" i="8"/>
  <c r="B38" i="8"/>
  <c r="B36" i="8" s="1"/>
  <c r="B39" i="8"/>
  <c r="B40" i="8"/>
  <c r="B41" i="8"/>
  <c r="B42" i="8"/>
  <c r="B43" i="8"/>
  <c r="B44" i="8"/>
  <c r="B45" i="8"/>
  <c r="B46" i="8"/>
  <c r="B47" i="8"/>
  <c r="B48" i="8"/>
  <c r="C36" i="8"/>
  <c r="D36" i="8"/>
  <c r="D50" i="8" s="1"/>
  <c r="E36" i="8"/>
  <c r="E50" i="8" s="1"/>
  <c r="F36" i="8"/>
  <c r="F50" i="8" s="1"/>
  <c r="G36" i="8"/>
  <c r="H36" i="8"/>
  <c r="H50" i="8"/>
  <c r="I36" i="8"/>
  <c r="J36" i="8"/>
  <c r="J50" i="8"/>
  <c r="K36" i="8"/>
  <c r="L36" i="8"/>
  <c r="M36" i="8"/>
  <c r="O37" i="8"/>
  <c r="O38" i="8"/>
  <c r="O36" i="8" s="1"/>
  <c r="O39" i="8"/>
  <c r="O40" i="8"/>
  <c r="O41" i="8"/>
  <c r="O42" i="8"/>
  <c r="O43" i="8"/>
  <c r="O44" i="8"/>
  <c r="O45" i="8"/>
  <c r="O46" i="8"/>
  <c r="O47" i="8"/>
  <c r="O48" i="8"/>
  <c r="P36" i="8"/>
  <c r="P50" i="8" s="1"/>
  <c r="Q36" i="8"/>
  <c r="Q50" i="8" s="1"/>
  <c r="R36" i="8"/>
  <c r="S36" i="8"/>
  <c r="S50" i="8" s="1"/>
  <c r="T36" i="8"/>
  <c r="U36" i="8"/>
  <c r="U50" i="8"/>
  <c r="V36" i="8"/>
  <c r="V50" i="8" s="1"/>
  <c r="W36" i="8"/>
  <c r="W50" i="8"/>
  <c r="X36" i="8"/>
  <c r="X50" i="8" s="1"/>
  <c r="Y36" i="8"/>
  <c r="Y50" i="8" s="1"/>
  <c r="Z36" i="8"/>
  <c r="AA36" i="8"/>
  <c r="B49" i="8"/>
  <c r="O49" i="8"/>
  <c r="K49" i="8"/>
  <c r="K50" i="8"/>
  <c r="C50" i="8"/>
  <c r="G50" i="8"/>
  <c r="I50" i="8"/>
  <c r="L50" i="8"/>
  <c r="M50" i="8"/>
  <c r="R50" i="8"/>
  <c r="T50" i="8"/>
  <c r="Z50" i="8"/>
  <c r="B52" i="8"/>
  <c r="B53" i="8"/>
  <c r="B54" i="8"/>
  <c r="B55" i="8"/>
  <c r="B51" i="8" s="1"/>
  <c r="B56" i="8"/>
  <c r="B57" i="8"/>
  <c r="B58" i="8"/>
  <c r="B59" i="8"/>
  <c r="B60" i="8"/>
  <c r="B61" i="8"/>
  <c r="B62" i="8"/>
  <c r="B63" i="8"/>
  <c r="C51" i="8"/>
  <c r="D51" i="8"/>
  <c r="D65" i="8"/>
  <c r="E51" i="8"/>
  <c r="F51" i="8"/>
  <c r="F65" i="8"/>
  <c r="G51" i="8"/>
  <c r="H51" i="8"/>
  <c r="H65" i="8" s="1"/>
  <c r="I51" i="8"/>
  <c r="I65" i="8" s="1"/>
  <c r="J51" i="8"/>
  <c r="J65" i="8" s="1"/>
  <c r="K51" i="8"/>
  <c r="L51" i="8"/>
  <c r="M51" i="8"/>
  <c r="O52" i="8"/>
  <c r="O53" i="8"/>
  <c r="O54" i="8"/>
  <c r="O55" i="8"/>
  <c r="O51" i="8" s="1"/>
  <c r="O56" i="8"/>
  <c r="O57" i="8"/>
  <c r="O58" i="8"/>
  <c r="O59" i="8"/>
  <c r="O60" i="8"/>
  <c r="O61" i="8"/>
  <c r="O62" i="8"/>
  <c r="O63" i="8"/>
  <c r="P51" i="8"/>
  <c r="Q51" i="8"/>
  <c r="Q65" i="8"/>
  <c r="R51" i="8"/>
  <c r="R65" i="8" s="1"/>
  <c r="O65" i="8" s="1"/>
  <c r="S51" i="8"/>
  <c r="S65" i="8"/>
  <c r="T51" i="8"/>
  <c r="T65" i="8" s="1"/>
  <c r="U51" i="8"/>
  <c r="U65" i="8" s="1"/>
  <c r="V51" i="8"/>
  <c r="W51" i="8"/>
  <c r="W65" i="8" s="1"/>
  <c r="X51" i="8"/>
  <c r="Y51" i="8"/>
  <c r="Y65" i="8"/>
  <c r="Z51" i="8"/>
  <c r="Z65" i="8" s="1"/>
  <c r="AA51" i="8"/>
  <c r="B64" i="8"/>
  <c r="O64" i="8"/>
  <c r="K64" i="8" s="1"/>
  <c r="K65" i="8" s="1"/>
  <c r="C65" i="8"/>
  <c r="E65" i="8"/>
  <c r="B65" i="8" s="1"/>
  <c r="G65" i="8"/>
  <c r="L65" i="8"/>
  <c r="M65" i="8"/>
  <c r="P65" i="8"/>
  <c r="V65" i="8"/>
  <c r="X65" i="8"/>
  <c r="B67" i="8"/>
  <c r="B68" i="8"/>
  <c r="B66" i="8" s="1"/>
  <c r="B69" i="8"/>
  <c r="B70" i="8"/>
  <c r="B71" i="8"/>
  <c r="B72" i="8"/>
  <c r="B73" i="8"/>
  <c r="B74" i="8"/>
  <c r="B75" i="8"/>
  <c r="B76" i="8"/>
  <c r="B77" i="8"/>
  <c r="B78" i="8"/>
  <c r="C66" i="8"/>
  <c r="D66" i="8"/>
  <c r="D80" i="8" s="1"/>
  <c r="E66" i="8"/>
  <c r="E80" i="8" s="1"/>
  <c r="F66" i="8"/>
  <c r="F80" i="8" s="1"/>
  <c r="G66" i="8"/>
  <c r="H66" i="8"/>
  <c r="H80" i="8"/>
  <c r="I66" i="8"/>
  <c r="J66" i="8"/>
  <c r="J80" i="8"/>
  <c r="K66" i="8"/>
  <c r="L66" i="8"/>
  <c r="M66" i="8"/>
  <c r="O67" i="8"/>
  <c r="O68" i="8"/>
  <c r="O66" i="8" s="1"/>
  <c r="O69" i="8"/>
  <c r="O70" i="8"/>
  <c r="O71" i="8"/>
  <c r="O72" i="8"/>
  <c r="O73" i="8"/>
  <c r="O74" i="8"/>
  <c r="O75" i="8"/>
  <c r="O76" i="8"/>
  <c r="O77" i="8"/>
  <c r="O78" i="8"/>
  <c r="P66" i="8"/>
  <c r="P80" i="8" s="1"/>
  <c r="Q66" i="8"/>
  <c r="Q80" i="8" s="1"/>
  <c r="R66" i="8"/>
  <c r="S66" i="8"/>
  <c r="S80" i="8" s="1"/>
  <c r="T66" i="8"/>
  <c r="U66" i="8"/>
  <c r="U80" i="8"/>
  <c r="V66" i="8"/>
  <c r="V80" i="8" s="1"/>
  <c r="W66" i="8"/>
  <c r="W80" i="8"/>
  <c r="X66" i="8"/>
  <c r="X80" i="8" s="1"/>
  <c r="Y66" i="8"/>
  <c r="Y80" i="8" s="1"/>
  <c r="Z66" i="8"/>
  <c r="AA66" i="8"/>
  <c r="B79" i="8"/>
  <c r="O79" i="8"/>
  <c r="K79" i="8"/>
  <c r="K80" i="8"/>
  <c r="C80" i="8"/>
  <c r="G80" i="8"/>
  <c r="I80" i="8"/>
  <c r="L80" i="8"/>
  <c r="M80" i="8"/>
  <c r="R80" i="8"/>
  <c r="T80" i="8"/>
  <c r="Z80" i="8"/>
  <c r="B82" i="8"/>
  <c r="B83" i="8"/>
  <c r="B84" i="8"/>
  <c r="B85" i="8"/>
  <c r="B81" i="8" s="1"/>
  <c r="B86" i="8"/>
  <c r="B87" i="8"/>
  <c r="B88" i="8"/>
  <c r="B89" i="8"/>
  <c r="B90" i="8"/>
  <c r="B91" i="8"/>
  <c r="B92" i="8"/>
  <c r="B93" i="8"/>
  <c r="C81" i="8"/>
  <c r="D81" i="8"/>
  <c r="D95" i="8"/>
  <c r="E81" i="8"/>
  <c r="F81" i="8"/>
  <c r="F95" i="8"/>
  <c r="G81" i="8"/>
  <c r="H81" i="8"/>
  <c r="H95" i="8" s="1"/>
  <c r="I81" i="8"/>
  <c r="I95" i="8" s="1"/>
  <c r="J81" i="8"/>
  <c r="J95" i="8" s="1"/>
  <c r="K81" i="8"/>
  <c r="K95" i="8"/>
  <c r="L81" i="8"/>
  <c r="L95" i="8" s="1"/>
  <c r="M81" i="8"/>
  <c r="O81" i="8"/>
  <c r="O95" i="8"/>
  <c r="P81" i="8"/>
  <c r="P95" i="8" s="1"/>
  <c r="Q81" i="8"/>
  <c r="R81" i="8"/>
  <c r="R95" i="8" s="1"/>
  <c r="S81" i="8"/>
  <c r="S95" i="8" s="1"/>
  <c r="T81" i="8"/>
  <c r="T95" i="8"/>
  <c r="U81" i="8"/>
  <c r="U95" i="8" s="1"/>
  <c r="V81" i="8"/>
  <c r="W81" i="8"/>
  <c r="W95" i="8"/>
  <c r="X81" i="8"/>
  <c r="X95" i="8" s="1"/>
  <c r="Y81" i="8"/>
  <c r="Z81" i="8"/>
  <c r="Z95" i="8" s="1"/>
  <c r="AA81" i="8"/>
  <c r="AA95" i="8" s="1"/>
  <c r="B94" i="8"/>
  <c r="C95" i="8"/>
  <c r="B95" i="8" s="1"/>
  <c r="E95" i="8"/>
  <c r="G95" i="8"/>
  <c r="M95" i="8"/>
  <c r="Q95" i="8"/>
  <c r="V95" i="8"/>
  <c r="Y95" i="8"/>
  <c r="L9" i="7"/>
  <c r="L10" i="7"/>
  <c r="L11" i="7"/>
  <c r="L12" i="7"/>
  <c r="L13" i="7"/>
  <c r="L14" i="7"/>
  <c r="L15" i="7"/>
  <c r="L16" i="7"/>
  <c r="L17" i="7"/>
  <c r="L18" i="7"/>
  <c r="L19" i="7"/>
  <c r="L20" i="7"/>
  <c r="L21" i="7"/>
  <c r="L22" i="7"/>
  <c r="B30" i="7"/>
  <c r="B31" i="7"/>
  <c r="B33" i="7"/>
  <c r="B34" i="7"/>
  <c r="B35" i="7"/>
  <c r="B37" i="7"/>
  <c r="B38" i="7"/>
  <c r="B39" i="7"/>
  <c r="B40" i="7"/>
  <c r="B41" i="7"/>
  <c r="B42" i="7"/>
  <c r="B43" i="7"/>
  <c r="B44" i="7"/>
  <c r="B45" i="7"/>
  <c r="B46" i="7"/>
  <c r="B47" i="7"/>
  <c r="B48" i="7"/>
  <c r="B49" i="7"/>
  <c r="C49" i="7"/>
  <c r="D49" i="7"/>
  <c r="D63" i="7" s="1"/>
  <c r="E49" i="7"/>
  <c r="G49" i="7"/>
  <c r="G63" i="7"/>
  <c r="H49" i="7"/>
  <c r="H63" i="7" s="1"/>
  <c r="I49" i="7"/>
  <c r="I63" i="7"/>
  <c r="J49" i="7"/>
  <c r="J63" i="7" s="1"/>
  <c r="L49" i="7"/>
  <c r="L63" i="7" s="1"/>
  <c r="B62" i="7"/>
  <c r="C63" i="7"/>
  <c r="E63" i="7"/>
  <c r="B64" i="7"/>
  <c r="C64" i="7"/>
  <c r="C78" i="7" s="1"/>
  <c r="D64" i="7"/>
  <c r="D78" i="7" s="1"/>
  <c r="E64" i="7"/>
  <c r="E78" i="7" s="1"/>
  <c r="G64" i="7"/>
  <c r="H64" i="7"/>
  <c r="H78" i="7"/>
  <c r="I64" i="7"/>
  <c r="J64" i="7"/>
  <c r="J78" i="7"/>
  <c r="L64" i="7"/>
  <c r="L78" i="7" s="1"/>
  <c r="B77" i="7"/>
  <c r="G78" i="7"/>
  <c r="I78" i="7"/>
  <c r="B79" i="7"/>
  <c r="C79" i="7"/>
  <c r="D79" i="7"/>
  <c r="D93" i="7" s="1"/>
  <c r="E79" i="7"/>
  <c r="G79" i="7"/>
  <c r="G93" i="7"/>
  <c r="H79" i="7"/>
  <c r="H93" i="7" s="1"/>
  <c r="I79" i="7"/>
  <c r="I93" i="7"/>
  <c r="J79" i="7"/>
  <c r="J93" i="7" s="1"/>
  <c r="L79" i="7"/>
  <c r="L93" i="7" s="1"/>
  <c r="B92" i="7"/>
  <c r="C93" i="7"/>
  <c r="E93" i="7"/>
  <c r="B93" i="7" s="1"/>
  <c r="B94" i="7"/>
  <c r="C94" i="7"/>
  <c r="C108" i="7" s="1"/>
  <c r="D94" i="7"/>
  <c r="D108" i="7" s="1"/>
  <c r="E94" i="7"/>
  <c r="E108" i="7" s="1"/>
  <c r="G94" i="7"/>
  <c r="H94" i="7"/>
  <c r="H108" i="7"/>
  <c r="I94" i="7"/>
  <c r="J94" i="7"/>
  <c r="J108" i="7"/>
  <c r="L94" i="7"/>
  <c r="L108" i="7" s="1"/>
  <c r="B107" i="7"/>
  <c r="G108" i="7"/>
  <c r="I108" i="7"/>
  <c r="B122" i="7"/>
  <c r="C123" i="7"/>
  <c r="D123" i="7"/>
  <c r="B123" i="7" s="1"/>
  <c r="E123" i="7"/>
  <c r="G123" i="7"/>
  <c r="H123" i="7"/>
  <c r="I123" i="7"/>
  <c r="J123" i="7"/>
  <c r="L123" i="7"/>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C69" i="6"/>
  <c r="C70" i="6"/>
  <c r="C71" i="6"/>
  <c r="C72" i="6"/>
  <c r="C73" i="6"/>
  <c r="C74" i="6"/>
  <c r="C75" i="6"/>
  <c r="C76" i="6"/>
  <c r="C77" i="6"/>
  <c r="C78" i="6"/>
  <c r="C79" i="6"/>
  <c r="C80" i="6"/>
  <c r="D81" i="6"/>
  <c r="E81" i="6"/>
  <c r="F81" i="6"/>
  <c r="G81" i="6"/>
  <c r="H81" i="6"/>
  <c r="D82" i="6"/>
  <c r="E82" i="6"/>
  <c r="E96" i="6"/>
  <c r="F82" i="6"/>
  <c r="F96" i="6" s="1"/>
  <c r="G82" i="6"/>
  <c r="H82" i="6"/>
  <c r="H96" i="6" s="1"/>
  <c r="C83" i="6"/>
  <c r="C84" i="6"/>
  <c r="C85" i="6"/>
  <c r="C86" i="6"/>
  <c r="C87" i="6"/>
  <c r="C88" i="6"/>
  <c r="C89" i="6"/>
  <c r="C90" i="6"/>
  <c r="C91" i="6"/>
  <c r="C92" i="6"/>
  <c r="C93" i="6"/>
  <c r="C94" i="6"/>
  <c r="C95" i="6"/>
  <c r="D96" i="6"/>
  <c r="D97" i="6"/>
  <c r="D111" i="6" s="1"/>
  <c r="E97" i="6"/>
  <c r="F97" i="6"/>
  <c r="F111" i="6" s="1"/>
  <c r="G97" i="6"/>
  <c r="G111" i="6" s="1"/>
  <c r="H97" i="6"/>
  <c r="H111" i="6" s="1"/>
  <c r="C98" i="6"/>
  <c r="C99" i="6"/>
  <c r="C100" i="6"/>
  <c r="C101" i="6"/>
  <c r="C102" i="6"/>
  <c r="C103" i="6"/>
  <c r="C104" i="6"/>
  <c r="C105" i="6"/>
  <c r="C106" i="6"/>
  <c r="C107" i="6"/>
  <c r="C108" i="6"/>
  <c r="C109" i="6"/>
  <c r="C110" i="6"/>
  <c r="E111" i="6"/>
  <c r="D112" i="6"/>
  <c r="E112" i="6"/>
  <c r="E126" i="6" s="1"/>
  <c r="F112" i="6"/>
  <c r="F126" i="6" s="1"/>
  <c r="G112" i="6"/>
  <c r="G126" i="6"/>
  <c r="H112" i="6"/>
  <c r="H126" i="6" s="1"/>
  <c r="C113" i="6"/>
  <c r="C114" i="6"/>
  <c r="C115" i="6"/>
  <c r="C116" i="6"/>
  <c r="C117" i="6"/>
  <c r="C118" i="6"/>
  <c r="C119" i="6"/>
  <c r="C120" i="6"/>
  <c r="C121" i="6"/>
  <c r="C122" i="6"/>
  <c r="C123" i="6"/>
  <c r="C124" i="6"/>
  <c r="C125" i="6"/>
  <c r="D127" i="6"/>
  <c r="D141" i="6" s="1"/>
  <c r="E127" i="6"/>
  <c r="E141" i="6" s="1"/>
  <c r="F127" i="6"/>
  <c r="F141" i="6" s="1"/>
  <c r="G127" i="6"/>
  <c r="H127" i="6"/>
  <c r="H141" i="6" s="1"/>
  <c r="C128" i="6"/>
  <c r="C129" i="6"/>
  <c r="C130" i="6"/>
  <c r="C131" i="6"/>
  <c r="C132" i="6"/>
  <c r="C133" i="6"/>
  <c r="C134" i="6"/>
  <c r="C135" i="6"/>
  <c r="C136" i="6"/>
  <c r="C137" i="6"/>
  <c r="C138" i="6"/>
  <c r="C139" i="6"/>
  <c r="C140" i="6"/>
  <c r="G141" i="6"/>
  <c r="H28" i="5"/>
  <c r="I28" i="5"/>
  <c r="H29" i="5"/>
  <c r="I29" i="5"/>
  <c r="H30" i="5"/>
  <c r="I30" i="5"/>
  <c r="H31" i="5"/>
  <c r="I31" i="5"/>
  <c r="H32" i="5"/>
  <c r="I32" i="5"/>
  <c r="H33" i="5"/>
  <c r="I33" i="5"/>
  <c r="H34" i="5"/>
  <c r="I34" i="5"/>
  <c r="H35" i="5"/>
  <c r="I35" i="5"/>
  <c r="H36" i="5"/>
  <c r="I36" i="5"/>
  <c r="H37" i="5"/>
  <c r="I37" i="5"/>
  <c r="H38" i="5"/>
  <c r="I38" i="5"/>
  <c r="H39" i="5"/>
  <c r="I39" i="5"/>
  <c r="H40" i="5"/>
  <c r="I40" i="5"/>
  <c r="H41" i="5"/>
  <c r="I41" i="5"/>
  <c r="H42" i="5"/>
  <c r="I42" i="5"/>
  <c r="H43" i="5"/>
  <c r="I43" i="5"/>
  <c r="H44" i="5"/>
  <c r="I44" i="5"/>
  <c r="H45" i="5"/>
  <c r="I45" i="5"/>
  <c r="H46" i="5"/>
  <c r="I46" i="5"/>
  <c r="H47" i="5"/>
  <c r="I47" i="5"/>
  <c r="H48" i="5"/>
  <c r="I48" i="5"/>
  <c r="H49" i="5"/>
  <c r="I49" i="5"/>
  <c r="H50" i="5"/>
  <c r="I50" i="5"/>
  <c r="H51" i="5"/>
  <c r="I51" i="5"/>
  <c r="H52" i="5"/>
  <c r="I52" i="5"/>
  <c r="H53" i="5"/>
  <c r="I53" i="5"/>
  <c r="H54" i="5"/>
  <c r="I54" i="5"/>
  <c r="H55" i="5"/>
  <c r="I55" i="5"/>
  <c r="H56" i="5"/>
  <c r="I56" i="5"/>
  <c r="H57" i="5"/>
  <c r="I57" i="5"/>
  <c r="H58" i="5"/>
  <c r="I58" i="5"/>
  <c r="H59" i="5"/>
  <c r="I59" i="5"/>
  <c r="H60" i="5"/>
  <c r="I60" i="5"/>
  <c r="H61" i="5"/>
  <c r="I61" i="5"/>
  <c r="H62" i="5"/>
  <c r="I62" i="5"/>
  <c r="H63" i="5"/>
  <c r="I63" i="5"/>
  <c r="H64" i="5"/>
  <c r="I64" i="5"/>
  <c r="H65" i="5"/>
  <c r="I65" i="5"/>
  <c r="H66" i="5"/>
  <c r="I66" i="5"/>
  <c r="H67" i="5"/>
  <c r="I67" i="5"/>
  <c r="H68" i="5"/>
  <c r="I68" i="5"/>
  <c r="B69" i="5"/>
  <c r="C69" i="5"/>
  <c r="D69" i="5"/>
  <c r="E69" i="5"/>
  <c r="H69" i="5" s="1"/>
  <c r="F69" i="5"/>
  <c r="G69" i="5"/>
  <c r="H70" i="5"/>
  <c r="I70" i="5"/>
  <c r="H71" i="5"/>
  <c r="I71" i="5"/>
  <c r="H72" i="5"/>
  <c r="I72" i="5"/>
  <c r="H73" i="5"/>
  <c r="I73" i="5"/>
  <c r="H74" i="5"/>
  <c r="I74" i="5"/>
  <c r="H75" i="5"/>
  <c r="I75" i="5"/>
  <c r="H76" i="5"/>
  <c r="I76" i="5"/>
  <c r="H77" i="5"/>
  <c r="I77" i="5"/>
  <c r="H78" i="5"/>
  <c r="I78" i="5"/>
  <c r="H79" i="5"/>
  <c r="I79" i="5"/>
  <c r="H80" i="5"/>
  <c r="I80" i="5"/>
  <c r="H81" i="5"/>
  <c r="I81" i="5"/>
  <c r="B82" i="5"/>
  <c r="C82" i="5"/>
  <c r="D82" i="5"/>
  <c r="E82" i="5"/>
  <c r="H82" i="5"/>
  <c r="F82" i="5"/>
  <c r="G82" i="5"/>
  <c r="H83" i="5"/>
  <c r="I83" i="5"/>
  <c r="H84" i="5"/>
  <c r="I84" i="5"/>
  <c r="H85" i="5"/>
  <c r="I85" i="5"/>
  <c r="H86" i="5"/>
  <c r="I86" i="5"/>
  <c r="H87" i="5"/>
  <c r="I87" i="5"/>
  <c r="H88" i="5"/>
  <c r="I88" i="5"/>
  <c r="H89" i="5"/>
  <c r="I89" i="5"/>
  <c r="H90" i="5"/>
  <c r="I90" i="5"/>
  <c r="H91" i="5"/>
  <c r="I91" i="5"/>
  <c r="H92" i="5"/>
  <c r="I92" i="5"/>
  <c r="H93" i="5"/>
  <c r="I93" i="5"/>
  <c r="H94" i="5"/>
  <c r="I94" i="5"/>
  <c r="B95" i="5"/>
  <c r="H95" i="5" s="1"/>
  <c r="C95" i="5"/>
  <c r="D95" i="5"/>
  <c r="E95" i="5"/>
  <c r="F95" i="5"/>
  <c r="G95" i="5"/>
  <c r="H96" i="5"/>
  <c r="I96" i="5"/>
  <c r="H97" i="5"/>
  <c r="I97" i="5"/>
  <c r="H98" i="5"/>
  <c r="I98" i="5"/>
  <c r="H99" i="5"/>
  <c r="I99" i="5"/>
  <c r="H100" i="5"/>
  <c r="I100" i="5"/>
  <c r="H101" i="5"/>
  <c r="I101" i="5"/>
  <c r="H102" i="5"/>
  <c r="I102" i="5"/>
  <c r="H103" i="5"/>
  <c r="I103" i="5"/>
  <c r="H104" i="5"/>
  <c r="I104" i="5"/>
  <c r="H105" i="5"/>
  <c r="I105" i="5"/>
  <c r="H106" i="5"/>
  <c r="I106" i="5"/>
  <c r="H107" i="5"/>
  <c r="I107" i="5"/>
  <c r="B109" i="5"/>
  <c r="H109" i="5" s="1"/>
  <c r="C109" i="5"/>
  <c r="D109" i="5"/>
  <c r="E109" i="5"/>
  <c r="F109" i="5"/>
  <c r="G109" i="5"/>
  <c r="H110" i="5"/>
  <c r="I110" i="5"/>
  <c r="H111" i="5"/>
  <c r="I111" i="5"/>
  <c r="H112" i="5"/>
  <c r="I112" i="5"/>
  <c r="H113" i="5"/>
  <c r="I113" i="5"/>
  <c r="H114" i="5"/>
  <c r="I114" i="5"/>
  <c r="H115" i="5"/>
  <c r="I115" i="5"/>
  <c r="H116" i="5"/>
  <c r="I116" i="5"/>
  <c r="H117" i="5"/>
  <c r="I117" i="5"/>
  <c r="H118" i="5"/>
  <c r="I118" i="5"/>
  <c r="H119" i="5"/>
  <c r="I119" i="5"/>
  <c r="H120" i="5"/>
  <c r="I120" i="5"/>
  <c r="H121" i="5"/>
  <c r="I121" i="5"/>
  <c r="B122" i="5"/>
  <c r="C122" i="5"/>
  <c r="D122" i="5"/>
  <c r="I122" i="5" s="1"/>
  <c r="E122" i="5"/>
  <c r="H122" i="5"/>
  <c r="F122" i="5"/>
  <c r="G122" i="5"/>
  <c r="H123" i="5"/>
  <c r="I123" i="5"/>
  <c r="H124" i="5"/>
  <c r="I124" i="5"/>
  <c r="H125" i="5"/>
  <c r="I125" i="5"/>
  <c r="H126" i="5"/>
  <c r="I126" i="5"/>
  <c r="H127" i="5"/>
  <c r="I127" i="5"/>
  <c r="H128" i="5"/>
  <c r="I128" i="5"/>
  <c r="H129" i="5"/>
  <c r="I129" i="5"/>
  <c r="H130" i="5"/>
  <c r="I130" i="5"/>
  <c r="H131" i="5"/>
  <c r="I131" i="5"/>
  <c r="H132" i="5"/>
  <c r="I132" i="5"/>
  <c r="H133" i="5"/>
  <c r="I133" i="5"/>
  <c r="H134" i="5"/>
  <c r="I134" i="5"/>
  <c r="B8" i="4"/>
  <c r="B9" i="4"/>
  <c r="B10" i="4"/>
  <c r="B11" i="4"/>
  <c r="B12" i="4"/>
  <c r="B13" i="4"/>
  <c r="B14" i="4"/>
  <c r="W20" i="4"/>
  <c r="X20" i="4"/>
  <c r="W21" i="4"/>
  <c r="X21" i="4"/>
  <c r="W22" i="4"/>
  <c r="X22" i="4"/>
  <c r="W23" i="4"/>
  <c r="X23" i="4"/>
  <c r="W24" i="4"/>
  <c r="X24" i="4"/>
  <c r="F25" i="4"/>
  <c r="W25" i="4"/>
  <c r="G25" i="4"/>
  <c r="X25" i="4"/>
  <c r="C25" i="4"/>
  <c r="BB25" i="4"/>
  <c r="BC25" i="4"/>
  <c r="F26" i="4"/>
  <c r="B26" i="4" s="1"/>
  <c r="W26" i="4"/>
  <c r="G26" i="4"/>
  <c r="X26" i="4"/>
  <c r="C26" i="4"/>
  <c r="BB26" i="4"/>
  <c r="BC26" i="4"/>
  <c r="F27" i="4"/>
  <c r="B27" i="4" s="1"/>
  <c r="W27" i="4"/>
  <c r="G27" i="4"/>
  <c r="X27" i="4"/>
  <c r="C27" i="4"/>
  <c r="BB27" i="4"/>
  <c r="BC27" i="4"/>
  <c r="F28" i="4"/>
  <c r="B28" i="4" s="1"/>
  <c r="W28" i="4"/>
  <c r="G28" i="4"/>
  <c r="X28" i="4"/>
  <c r="C28" i="4"/>
  <c r="BB28" i="4"/>
  <c r="BC28" i="4"/>
  <c r="F29" i="4"/>
  <c r="D32" i="4"/>
  <c r="D29" i="4" s="1"/>
  <c r="U32" i="4"/>
  <c r="U29" i="4"/>
  <c r="W29" i="4"/>
  <c r="AU32" i="4"/>
  <c r="AU29" i="4" s="1"/>
  <c r="BF32" i="4"/>
  <c r="BF29" i="4"/>
  <c r="BH32" i="4"/>
  <c r="BH31" i="4" s="1"/>
  <c r="BJ32" i="4"/>
  <c r="BJ31" i="4" s="1"/>
  <c r="G29" i="4"/>
  <c r="E32" i="4"/>
  <c r="E29" i="4"/>
  <c r="V32" i="4"/>
  <c r="V29" i="4" s="1"/>
  <c r="X29" i="4"/>
  <c r="BG32" i="4"/>
  <c r="BG31" i="4" s="1"/>
  <c r="BI32" i="4"/>
  <c r="BI29" i="4" s="1"/>
  <c r="BK32" i="4"/>
  <c r="BK29" i="4" s="1"/>
  <c r="BM32" i="4"/>
  <c r="BM29" i="4" s="1"/>
  <c r="AV32" i="4"/>
  <c r="AV31" i="4" s="1"/>
  <c r="C37" i="4" s="1"/>
  <c r="AV29" i="4"/>
  <c r="BB29" i="4"/>
  <c r="BC29" i="4"/>
  <c r="F30" i="4"/>
  <c r="D30" i="4"/>
  <c r="U30" i="4"/>
  <c r="W30" i="4"/>
  <c r="B30" i="4" s="1"/>
  <c r="AU30" i="4"/>
  <c r="G30" i="4"/>
  <c r="C30" i="4" s="1"/>
  <c r="E30" i="4"/>
  <c r="V30" i="4"/>
  <c r="X30" i="4"/>
  <c r="BG30" i="4"/>
  <c r="BI30" i="4"/>
  <c r="BK30" i="4"/>
  <c r="AV30" i="4"/>
  <c r="BB30" i="4"/>
  <c r="BC30" i="4"/>
  <c r="F31" i="4"/>
  <c r="U31" i="4"/>
  <c r="Y32" i="4"/>
  <c r="Y31" i="4" s="1"/>
  <c r="AA32" i="4"/>
  <c r="AA31" i="4"/>
  <c r="W31" i="4" s="1"/>
  <c r="BF31" i="4"/>
  <c r="BL32" i="4"/>
  <c r="BL31" i="4"/>
  <c r="G31" i="4"/>
  <c r="Z32" i="4"/>
  <c r="Z31" i="4" s="1"/>
  <c r="X31" i="4" s="1"/>
  <c r="AB32" i="4"/>
  <c r="AB31" i="4" s="1"/>
  <c r="BB31" i="4"/>
  <c r="BC31" i="4"/>
  <c r="F32" i="4"/>
  <c r="B32" i="4" s="1"/>
  <c r="AS32" i="4"/>
  <c r="AW32" i="4"/>
  <c r="BB32" i="4" s="1"/>
  <c r="G32" i="4"/>
  <c r="AT32" i="4"/>
  <c r="AX32" i="4"/>
  <c r="BC32" i="4" s="1"/>
  <c r="F33" i="4"/>
  <c r="W33" i="4"/>
  <c r="B33" i="4" s="1"/>
  <c r="G33" i="4"/>
  <c r="X33" i="4"/>
  <c r="BB33" i="4"/>
  <c r="BC33" i="4"/>
  <c r="F34" i="4"/>
  <c r="W34" i="4"/>
  <c r="G34" i="4"/>
  <c r="X34" i="4"/>
  <c r="C34" i="4" s="1"/>
  <c r="BB34" i="4"/>
  <c r="BC34" i="4"/>
  <c r="F35" i="4"/>
  <c r="B35" i="4" s="1"/>
  <c r="W35" i="4"/>
  <c r="G35" i="4"/>
  <c r="C35" i="4" s="1"/>
  <c r="X35" i="4"/>
  <c r="BB35" i="4"/>
  <c r="BC35" i="4"/>
  <c r="F36" i="4"/>
  <c r="W36" i="4"/>
  <c r="G36" i="4"/>
  <c r="X36" i="4"/>
  <c r="BB36" i="4"/>
  <c r="BC36" i="4"/>
  <c r="F37" i="4"/>
  <c r="B37" i="4" s="1"/>
  <c r="W37" i="4"/>
  <c r="G37" i="4"/>
  <c r="X37" i="4"/>
  <c r="BB37" i="4"/>
  <c r="BC37" i="4"/>
  <c r="F38" i="4"/>
  <c r="W38" i="4"/>
  <c r="G38" i="4"/>
  <c r="C38" i="4" s="1"/>
  <c r="X38" i="4"/>
  <c r="BB38" i="4"/>
  <c r="BC38" i="4"/>
  <c r="F39" i="4"/>
  <c r="W39" i="4"/>
  <c r="G39" i="4"/>
  <c r="X39" i="4"/>
  <c r="BB39" i="4"/>
  <c r="BC39" i="4"/>
  <c r="F40" i="4"/>
  <c r="W40" i="4"/>
  <c r="G40" i="4"/>
  <c r="X40" i="4"/>
  <c r="BB40" i="4"/>
  <c r="BC40" i="4"/>
  <c r="F41" i="4"/>
  <c r="B41" i="4" s="1"/>
  <c r="W41" i="4"/>
  <c r="G41" i="4"/>
  <c r="X41" i="4"/>
  <c r="BB41" i="4"/>
  <c r="BC41" i="4"/>
  <c r="F42" i="4"/>
  <c r="W42" i="4"/>
  <c r="B42" i="4" s="1"/>
  <c r="G42" i="4"/>
  <c r="X42" i="4"/>
  <c r="BB42" i="4"/>
  <c r="BC42" i="4"/>
  <c r="F43" i="4"/>
  <c r="B43" i="4" s="1"/>
  <c r="W43" i="4"/>
  <c r="G43" i="4"/>
  <c r="X43" i="4"/>
  <c r="C43" i="4" s="1"/>
  <c r="BB43" i="4"/>
  <c r="BC43" i="4"/>
  <c r="F44" i="4"/>
  <c r="W44" i="4"/>
  <c r="G44" i="4"/>
  <c r="X44" i="4"/>
  <c r="BB44" i="4"/>
  <c r="BC44" i="4"/>
  <c r="F45" i="4"/>
  <c r="D45" i="4"/>
  <c r="U45" i="4"/>
  <c r="W45" i="4"/>
  <c r="AS45" i="4"/>
  <c r="AU45" i="4"/>
  <c r="AW45" i="4"/>
  <c r="BB45" i="4" s="1"/>
  <c r="BF45" i="4"/>
  <c r="BH45" i="4"/>
  <c r="BJ45" i="4"/>
  <c r="BL45" i="4"/>
  <c r="G45" i="4"/>
  <c r="E45" i="4"/>
  <c r="V45" i="4"/>
  <c r="X45" i="4"/>
  <c r="AT45" i="4"/>
  <c r="AX45" i="4"/>
  <c r="BC45" i="4" s="1"/>
  <c r="BG45" i="4"/>
  <c r="C45" i="4" s="1"/>
  <c r="BI45" i="4"/>
  <c r="BK45" i="4"/>
  <c r="BM45" i="4"/>
  <c r="AV45" i="4"/>
  <c r="F46" i="4"/>
  <c r="W46" i="4"/>
  <c r="G46" i="4"/>
  <c r="C46" i="4" s="1"/>
  <c r="X46" i="4"/>
  <c r="BB46" i="4"/>
  <c r="BC46" i="4"/>
  <c r="F47" i="4"/>
  <c r="W47" i="4"/>
  <c r="G47" i="4"/>
  <c r="X47" i="4"/>
  <c r="C47" i="4" s="1"/>
  <c r="BB47" i="4"/>
  <c r="BC47" i="4"/>
  <c r="F48" i="4"/>
  <c r="W48" i="4"/>
  <c r="G48" i="4"/>
  <c r="X48" i="4"/>
  <c r="BB48" i="4"/>
  <c r="BC48" i="4"/>
  <c r="F49" i="4"/>
  <c r="B49" i="4" s="1"/>
  <c r="W49" i="4"/>
  <c r="G49" i="4"/>
  <c r="X49" i="4"/>
  <c r="BB49" i="4"/>
  <c r="BC49" i="4"/>
  <c r="F50" i="4"/>
  <c r="B50" i="4" s="1"/>
  <c r="W50" i="4"/>
  <c r="G50" i="4"/>
  <c r="X50" i="4"/>
  <c r="BB50" i="4"/>
  <c r="BC50" i="4"/>
  <c r="F51" i="4"/>
  <c r="W51" i="4"/>
  <c r="G51" i="4"/>
  <c r="C51" i="4" s="1"/>
  <c r="X51" i="4"/>
  <c r="BB51" i="4"/>
  <c r="BC51" i="4"/>
  <c r="F52" i="4"/>
  <c r="W52" i="4"/>
  <c r="G52" i="4"/>
  <c r="X52" i="4"/>
  <c r="BB52" i="4"/>
  <c r="BC52" i="4"/>
  <c r="F53" i="4"/>
  <c r="B53" i="4" s="1"/>
  <c r="W53" i="4"/>
  <c r="G53" i="4"/>
  <c r="X53" i="4"/>
  <c r="BB53" i="4"/>
  <c r="BC53" i="4"/>
  <c r="F54" i="4"/>
  <c r="W54" i="4"/>
  <c r="G54" i="4"/>
  <c r="C54" i="4" s="1"/>
  <c r="X54" i="4"/>
  <c r="BB54" i="4"/>
  <c r="BC54" i="4"/>
  <c r="F55" i="4"/>
  <c r="W55" i="4"/>
  <c r="G55" i="4"/>
  <c r="X55" i="4"/>
  <c r="C55" i="4" s="1"/>
  <c r="BB55" i="4"/>
  <c r="BC55" i="4"/>
  <c r="F56" i="4"/>
  <c r="W56" i="4"/>
  <c r="G56" i="4"/>
  <c r="X56" i="4"/>
  <c r="BB56" i="4"/>
  <c r="BC56" i="4"/>
  <c r="F57" i="4"/>
  <c r="B57" i="4" s="1"/>
  <c r="W57" i="4"/>
  <c r="G57" i="4"/>
  <c r="X57" i="4"/>
  <c r="BB57" i="4"/>
  <c r="BC57" i="4"/>
  <c r="F58" i="4"/>
  <c r="D58" i="4"/>
  <c r="U58" i="4"/>
  <c r="Y58" i="4"/>
  <c r="AA58" i="4"/>
  <c r="AS58" i="4"/>
  <c r="AU58" i="4"/>
  <c r="AW58" i="4"/>
  <c r="BB58" i="4"/>
  <c r="BF58" i="4"/>
  <c r="BH58" i="4"/>
  <c r="BJ58" i="4"/>
  <c r="BL58" i="4"/>
  <c r="G58" i="4"/>
  <c r="E58" i="4"/>
  <c r="V58" i="4"/>
  <c r="Z58" i="4"/>
  <c r="AB58" i="4"/>
  <c r="AT58" i="4"/>
  <c r="AX58" i="4"/>
  <c r="BC58" i="4" s="1"/>
  <c r="BG58" i="4"/>
  <c r="BI58" i="4"/>
  <c r="BK58" i="4"/>
  <c r="BM58" i="4"/>
  <c r="AV58" i="4"/>
  <c r="F59" i="4"/>
  <c r="B59" i="4" s="1"/>
  <c r="G59" i="4"/>
  <c r="W59" i="4"/>
  <c r="X59" i="4"/>
  <c r="F60" i="4"/>
  <c r="G60" i="4"/>
  <c r="W60" i="4"/>
  <c r="X60" i="4"/>
  <c r="B60" i="4" s="1"/>
  <c r="F61" i="4"/>
  <c r="G61" i="4"/>
  <c r="B61" i="4" s="1"/>
  <c r="W61" i="4"/>
  <c r="X61" i="4"/>
  <c r="F62" i="4"/>
  <c r="G62" i="4"/>
  <c r="W62" i="4"/>
  <c r="X62" i="4"/>
  <c r="B62" i="4" s="1"/>
  <c r="F63" i="4"/>
  <c r="G63" i="4"/>
  <c r="W63" i="4"/>
  <c r="X63" i="4"/>
  <c r="F64" i="4"/>
  <c r="G64" i="4"/>
  <c r="W64" i="4"/>
  <c r="X64" i="4"/>
  <c r="B64" i="4" s="1"/>
  <c r="F65" i="4"/>
  <c r="G65" i="4"/>
  <c r="W65" i="4"/>
  <c r="B65" i="4" s="1"/>
  <c r="X65" i="4"/>
  <c r="F66" i="4"/>
  <c r="G66" i="4"/>
  <c r="W66" i="4"/>
  <c r="X66" i="4"/>
  <c r="B66" i="4" s="1"/>
  <c r="F67" i="4"/>
  <c r="B67" i="4" s="1"/>
  <c r="G67" i="4"/>
  <c r="W67" i="4"/>
  <c r="X67" i="4"/>
  <c r="F68" i="4"/>
  <c r="G68" i="4"/>
  <c r="W68" i="4"/>
  <c r="X68" i="4"/>
  <c r="F69" i="4"/>
  <c r="B69" i="4" s="1"/>
  <c r="G69" i="4"/>
  <c r="W69" i="4"/>
  <c r="X69" i="4"/>
  <c r="F70" i="4"/>
  <c r="G70" i="4"/>
  <c r="W70" i="4"/>
  <c r="X70" i="4"/>
  <c r="H71" i="4"/>
  <c r="J71" i="4"/>
  <c r="F71" i="4" s="1"/>
  <c r="B71" i="4" s="1"/>
  <c r="N71" i="4"/>
  <c r="Q71" i="4"/>
  <c r="L71" i="4"/>
  <c r="D71" i="4"/>
  <c r="S71" i="4"/>
  <c r="U71" i="4"/>
  <c r="Y71" i="4"/>
  <c r="W71" i="4" s="1"/>
  <c r="AA71" i="4"/>
  <c r="AS71" i="4"/>
  <c r="AU71" i="4"/>
  <c r="AW72" i="4"/>
  <c r="AW73" i="4"/>
  <c r="AW74" i="4"/>
  <c r="AW75" i="4"/>
  <c r="AW76" i="4"/>
  <c r="AW77" i="4"/>
  <c r="AW78" i="4"/>
  <c r="AW79" i="4"/>
  <c r="AW80" i="4"/>
  <c r="AW81" i="4"/>
  <c r="AW82" i="4"/>
  <c r="AW83" i="4"/>
  <c r="BF71" i="4"/>
  <c r="BH71" i="4"/>
  <c r="BJ71" i="4"/>
  <c r="BL71" i="4"/>
  <c r="I71" i="4"/>
  <c r="K71" i="4"/>
  <c r="O71" i="4"/>
  <c r="R71" i="4"/>
  <c r="G71" i="4" s="1"/>
  <c r="M71" i="4"/>
  <c r="E71" i="4"/>
  <c r="T71" i="4"/>
  <c r="V71" i="4"/>
  <c r="X72" i="4"/>
  <c r="X73" i="4"/>
  <c r="X74" i="4"/>
  <c r="X75" i="4"/>
  <c r="X71" i="4" s="1"/>
  <c r="X76" i="4"/>
  <c r="X77" i="4"/>
  <c r="C77" i="4" s="1"/>
  <c r="X78" i="4"/>
  <c r="X79" i="4"/>
  <c r="X80" i="4"/>
  <c r="X81" i="4"/>
  <c r="X82" i="4"/>
  <c r="X83" i="4"/>
  <c r="AT71" i="4"/>
  <c r="AX72" i="4"/>
  <c r="AX73" i="4"/>
  <c r="AX74" i="4"/>
  <c r="AX75" i="4"/>
  <c r="AX76" i="4"/>
  <c r="AX77" i="4"/>
  <c r="AX78" i="4"/>
  <c r="AX79" i="4"/>
  <c r="AX80" i="4"/>
  <c r="AX81" i="4"/>
  <c r="AX83" i="4"/>
  <c r="BG71" i="4"/>
  <c r="BI71" i="4"/>
  <c r="BK71" i="4"/>
  <c r="BM71" i="4"/>
  <c r="Z71" i="4"/>
  <c r="AB71" i="4"/>
  <c r="AV71" i="4"/>
  <c r="AZ71" i="4"/>
  <c r="BA71" i="4"/>
  <c r="BB71" i="4"/>
  <c r="BC71" i="4"/>
  <c r="BD71" i="4"/>
  <c r="BE71" i="4"/>
  <c r="F72" i="4"/>
  <c r="W72" i="4"/>
  <c r="G72" i="4"/>
  <c r="F73" i="4"/>
  <c r="W73" i="4"/>
  <c r="G73" i="4"/>
  <c r="F74" i="4"/>
  <c r="W74" i="4"/>
  <c r="B74" i="4" s="1"/>
  <c r="G74" i="4"/>
  <c r="C74" i="4" s="1"/>
  <c r="F75" i="4"/>
  <c r="B75" i="4" s="1"/>
  <c r="W75" i="4"/>
  <c r="G75" i="4"/>
  <c r="F76" i="4"/>
  <c r="W76" i="4"/>
  <c r="B76" i="4" s="1"/>
  <c r="G76" i="4"/>
  <c r="F77" i="4"/>
  <c r="B77" i="4" s="1"/>
  <c r="W77" i="4"/>
  <c r="G77" i="4"/>
  <c r="F78" i="4"/>
  <c r="W78" i="4"/>
  <c r="G78" i="4"/>
  <c r="F79" i="4"/>
  <c r="B79" i="4" s="1"/>
  <c r="W79" i="4"/>
  <c r="G79" i="4"/>
  <c r="F80" i="4"/>
  <c r="W80" i="4"/>
  <c r="G80" i="4"/>
  <c r="F81" i="4"/>
  <c r="W81" i="4"/>
  <c r="B81" i="4" s="1"/>
  <c r="G81" i="4"/>
  <c r="F82" i="4"/>
  <c r="W82" i="4"/>
  <c r="G82" i="4"/>
  <c r="C82" i="4"/>
  <c r="F83" i="4"/>
  <c r="W83" i="4"/>
  <c r="G83" i="4"/>
  <c r="C83" i="4" s="1"/>
  <c r="H84" i="4"/>
  <c r="J84" i="4"/>
  <c r="N84" i="4"/>
  <c r="Q84" i="4"/>
  <c r="L84" i="4"/>
  <c r="D84" i="4"/>
  <c r="S84" i="4"/>
  <c r="U84" i="4"/>
  <c r="Y84" i="4"/>
  <c r="W84" i="4" s="1"/>
  <c r="AA84" i="4"/>
  <c r="AS84" i="4"/>
  <c r="AU84" i="4"/>
  <c r="AW85" i="4"/>
  <c r="AW86" i="4"/>
  <c r="AW87" i="4"/>
  <c r="AW88" i="4"/>
  <c r="AW89" i="4"/>
  <c r="AW90" i="4"/>
  <c r="AW91" i="4"/>
  <c r="AW92" i="4"/>
  <c r="AW93" i="4"/>
  <c r="AW94" i="4"/>
  <c r="AW95" i="4"/>
  <c r="B95" i="4" s="1"/>
  <c r="AW96" i="4"/>
  <c r="BF84" i="4"/>
  <c r="BH84" i="4"/>
  <c r="BJ84" i="4"/>
  <c r="BL84" i="4"/>
  <c r="I84" i="4"/>
  <c r="K84" i="4"/>
  <c r="O84" i="4"/>
  <c r="R84" i="4"/>
  <c r="M84" i="4"/>
  <c r="E84" i="4"/>
  <c r="T84" i="4"/>
  <c r="V84" i="4"/>
  <c r="X85" i="4"/>
  <c r="X86" i="4"/>
  <c r="X87" i="4"/>
  <c r="X88" i="4"/>
  <c r="X89" i="4"/>
  <c r="X90" i="4"/>
  <c r="X91" i="4"/>
  <c r="X92" i="4"/>
  <c r="X93" i="4"/>
  <c r="X94" i="4"/>
  <c r="X95" i="4"/>
  <c r="X96" i="4"/>
  <c r="AT96" i="4"/>
  <c r="AX85" i="4"/>
  <c r="AX86" i="4"/>
  <c r="AX87" i="4"/>
  <c r="AX88" i="4"/>
  <c r="AX89" i="4"/>
  <c r="AX90" i="4"/>
  <c r="AX91" i="4"/>
  <c r="BA92" i="4"/>
  <c r="AX92" i="4" s="1"/>
  <c r="BA93" i="4"/>
  <c r="AX93" i="4" s="1"/>
  <c r="AX94" i="4"/>
  <c r="BA95" i="4"/>
  <c r="AX95" i="4"/>
  <c r="AX96" i="4"/>
  <c r="BG84" i="4"/>
  <c r="BI84" i="4"/>
  <c r="BK84" i="4"/>
  <c r="BM84" i="4"/>
  <c r="Z84" i="4"/>
  <c r="AB84" i="4"/>
  <c r="AV84" i="4"/>
  <c r="AZ84" i="4"/>
  <c r="BB84" i="4"/>
  <c r="BC84" i="4"/>
  <c r="BD84" i="4"/>
  <c r="BE84" i="4"/>
  <c r="F85" i="4"/>
  <c r="W85" i="4"/>
  <c r="G85" i="4"/>
  <c r="C85" i="4" s="1"/>
  <c r="F86" i="4"/>
  <c r="W86" i="4"/>
  <c r="B86" i="4" s="1"/>
  <c r="G86" i="4"/>
  <c r="F87" i="4"/>
  <c r="W87" i="4"/>
  <c r="G87" i="4"/>
  <c r="F88" i="4"/>
  <c r="W88" i="4"/>
  <c r="G88" i="4"/>
  <c r="C88" i="4" s="1"/>
  <c r="F89" i="4"/>
  <c r="W89" i="4"/>
  <c r="G89" i="4"/>
  <c r="F90" i="4"/>
  <c r="W90" i="4"/>
  <c r="B90" i="4" s="1"/>
  <c r="G90" i="4"/>
  <c r="F91" i="4"/>
  <c r="B91" i="4" s="1"/>
  <c r="W91" i="4"/>
  <c r="G91" i="4"/>
  <c r="F92" i="4"/>
  <c r="W92" i="4"/>
  <c r="G92" i="4"/>
  <c r="C92" i="4" s="1"/>
  <c r="F93" i="4"/>
  <c r="W93" i="4"/>
  <c r="G93" i="4"/>
  <c r="F94" i="4"/>
  <c r="W94" i="4"/>
  <c r="G94" i="4"/>
  <c r="C94" i="4" s="1"/>
  <c r="F95" i="4"/>
  <c r="W95" i="4"/>
  <c r="G95" i="4"/>
  <c r="C95" i="4" s="1"/>
  <c r="F96" i="4"/>
  <c r="W96" i="4"/>
  <c r="B96" i="4" s="1"/>
  <c r="G96" i="4"/>
  <c r="F98" i="4"/>
  <c r="F97" i="4" s="1"/>
  <c r="W98" i="4"/>
  <c r="AW98" i="4"/>
  <c r="F99" i="4"/>
  <c r="B99" i="4" s="1"/>
  <c r="W99" i="4"/>
  <c r="AW99" i="4"/>
  <c r="F100" i="4"/>
  <c r="W100" i="4"/>
  <c r="AW100" i="4"/>
  <c r="F101" i="4"/>
  <c r="W101" i="4"/>
  <c r="AW101" i="4"/>
  <c r="AW97" i="4" s="1"/>
  <c r="F102" i="4"/>
  <c r="W102" i="4"/>
  <c r="AW102" i="4"/>
  <c r="F103" i="4"/>
  <c r="W103" i="4"/>
  <c r="AW103" i="4"/>
  <c r="F104" i="4"/>
  <c r="W104" i="4"/>
  <c r="AW104" i="4"/>
  <c r="F105" i="4"/>
  <c r="W105" i="4"/>
  <c r="AW105" i="4"/>
  <c r="F106" i="4"/>
  <c r="W106" i="4"/>
  <c r="B106" i="4" s="1"/>
  <c r="AW106" i="4"/>
  <c r="F107" i="4"/>
  <c r="W107" i="4"/>
  <c r="AW107" i="4"/>
  <c r="F108" i="4"/>
  <c r="W108" i="4"/>
  <c r="B108" i="4" s="1"/>
  <c r="AW108" i="4"/>
  <c r="F109" i="4"/>
  <c r="W109" i="4"/>
  <c r="B109" i="4" s="1"/>
  <c r="AW109" i="4"/>
  <c r="G98" i="4"/>
  <c r="X98" i="4"/>
  <c r="AX98" i="4"/>
  <c r="G99" i="4"/>
  <c r="X99" i="4"/>
  <c r="AX99" i="4"/>
  <c r="G100" i="4"/>
  <c r="C100" i="4" s="1"/>
  <c r="X100" i="4"/>
  <c r="AX100" i="4"/>
  <c r="G101" i="4"/>
  <c r="X101" i="4"/>
  <c r="AX101" i="4"/>
  <c r="G102" i="4"/>
  <c r="X102" i="4"/>
  <c r="AX102" i="4"/>
  <c r="G103" i="4"/>
  <c r="X103" i="4"/>
  <c r="AV97" i="4"/>
  <c r="AX103" i="4"/>
  <c r="G104" i="4"/>
  <c r="X104" i="4"/>
  <c r="AX104" i="4"/>
  <c r="C104" i="4" s="1"/>
  <c r="G105" i="4"/>
  <c r="X105" i="4"/>
  <c r="BA105" i="4"/>
  <c r="AX105" i="4" s="1"/>
  <c r="G106" i="4"/>
  <c r="X106" i="4"/>
  <c r="BA106" i="4"/>
  <c r="AX106" i="4" s="1"/>
  <c r="C106" i="4" s="1"/>
  <c r="G107" i="4"/>
  <c r="C107" i="4" s="1"/>
  <c r="X107" i="4"/>
  <c r="AX107" i="4"/>
  <c r="G108" i="4"/>
  <c r="X108" i="4"/>
  <c r="AX108" i="4"/>
  <c r="G109" i="4"/>
  <c r="X109" i="4"/>
  <c r="AX109" i="4"/>
  <c r="D97" i="4"/>
  <c r="E97" i="4"/>
  <c r="H97" i="4"/>
  <c r="I97" i="4"/>
  <c r="J97" i="4"/>
  <c r="K97" i="4"/>
  <c r="L97" i="4"/>
  <c r="M97" i="4"/>
  <c r="N97" i="4"/>
  <c r="O97" i="4"/>
  <c r="Q97" i="4"/>
  <c r="R97" i="4"/>
  <c r="S97" i="4"/>
  <c r="T97" i="4"/>
  <c r="U97" i="4"/>
  <c r="V97" i="4"/>
  <c r="Y97" i="4"/>
  <c r="AA97" i="4"/>
  <c r="Z97" i="4"/>
  <c r="AB97" i="4"/>
  <c r="AS97" i="4"/>
  <c r="AT97" i="4"/>
  <c r="AU97" i="4"/>
  <c r="AZ97" i="4"/>
  <c r="BB97" i="4"/>
  <c r="BC97" i="4"/>
  <c r="BD97" i="4"/>
  <c r="BE97" i="4"/>
  <c r="BF97" i="4"/>
  <c r="BG97" i="4"/>
  <c r="BH97" i="4"/>
  <c r="BI97" i="4"/>
  <c r="BJ97" i="4"/>
  <c r="BK97" i="4"/>
  <c r="BL97" i="4"/>
  <c r="BM97" i="4"/>
  <c r="F111" i="4"/>
  <c r="W111" i="4"/>
  <c r="AW111" i="4"/>
  <c r="F112" i="4"/>
  <c r="W112" i="4"/>
  <c r="AW112" i="4"/>
  <c r="F113" i="4"/>
  <c r="W113" i="4"/>
  <c r="AW113" i="4"/>
  <c r="F114" i="4"/>
  <c r="W114" i="4"/>
  <c r="AW114" i="4"/>
  <c r="F115" i="4"/>
  <c r="W115" i="4"/>
  <c r="AW115" i="4"/>
  <c r="F116" i="4"/>
  <c r="W116" i="4"/>
  <c r="AW116" i="4"/>
  <c r="F117" i="4"/>
  <c r="W117" i="4"/>
  <c r="W110" i="4" s="1"/>
  <c r="AW117" i="4"/>
  <c r="F118" i="4"/>
  <c r="W118" i="4"/>
  <c r="AW118" i="4"/>
  <c r="F119" i="4"/>
  <c r="W119" i="4"/>
  <c r="AW119" i="4"/>
  <c r="F120" i="4"/>
  <c r="B120" i="4" s="1"/>
  <c r="W120" i="4"/>
  <c r="AW120" i="4"/>
  <c r="F121" i="4"/>
  <c r="W121" i="4"/>
  <c r="AW121" i="4"/>
  <c r="B121" i="4" s="1"/>
  <c r="F122" i="4"/>
  <c r="W122" i="4"/>
  <c r="AW122" i="4"/>
  <c r="B122" i="4" s="1"/>
  <c r="G111" i="4"/>
  <c r="X111" i="4"/>
  <c r="AX111" i="4"/>
  <c r="G112" i="4"/>
  <c r="X112" i="4"/>
  <c r="AX112" i="4"/>
  <c r="G113" i="4"/>
  <c r="X113" i="4"/>
  <c r="AX113" i="4"/>
  <c r="G114" i="4"/>
  <c r="X114" i="4"/>
  <c r="AX114" i="4"/>
  <c r="G115" i="4"/>
  <c r="X115" i="4"/>
  <c r="AX115" i="4"/>
  <c r="G116" i="4"/>
  <c r="X116" i="4"/>
  <c r="AV110" i="4"/>
  <c r="AX116" i="4"/>
  <c r="G117" i="4"/>
  <c r="X117" i="4"/>
  <c r="AX117" i="4"/>
  <c r="G118" i="4"/>
  <c r="X118" i="4"/>
  <c r="AX118" i="4"/>
  <c r="G119" i="4"/>
  <c r="X119" i="4"/>
  <c r="AX119" i="4"/>
  <c r="G120" i="4"/>
  <c r="AX120" i="4"/>
  <c r="C120" i="4" s="1"/>
  <c r="G121" i="4"/>
  <c r="X121" i="4"/>
  <c r="AX121" i="4"/>
  <c r="G122" i="4"/>
  <c r="X122" i="4"/>
  <c r="AX122" i="4"/>
  <c r="D110" i="4"/>
  <c r="E110" i="4"/>
  <c r="G110" i="4"/>
  <c r="H110" i="4"/>
  <c r="I110" i="4"/>
  <c r="J110" i="4"/>
  <c r="K110" i="4"/>
  <c r="L110" i="4"/>
  <c r="M110" i="4"/>
  <c r="N110" i="4"/>
  <c r="O110" i="4"/>
  <c r="Q110" i="4"/>
  <c r="R110" i="4"/>
  <c r="S110" i="4"/>
  <c r="T110" i="4"/>
  <c r="U110" i="4"/>
  <c r="V110" i="4"/>
  <c r="Y110" i="4"/>
  <c r="Z110" i="4"/>
  <c r="AA110" i="4"/>
  <c r="AB110" i="4"/>
  <c r="AC110" i="4"/>
  <c r="AD110" i="4"/>
  <c r="AE110" i="4"/>
  <c r="AF110" i="4"/>
  <c r="AG110" i="4"/>
  <c r="AH110" i="4"/>
  <c r="AK110" i="4"/>
  <c r="AL110" i="4"/>
  <c r="AM110" i="4"/>
  <c r="AN110" i="4"/>
  <c r="AO110" i="4"/>
  <c r="AP110" i="4"/>
  <c r="AQ110" i="4"/>
  <c r="AR110" i="4"/>
  <c r="AS110" i="4"/>
  <c r="AT110" i="4"/>
  <c r="AU110" i="4"/>
  <c r="AZ110" i="4"/>
  <c r="BA110" i="4"/>
  <c r="BB110" i="4"/>
  <c r="BC110" i="4"/>
  <c r="BD110" i="4"/>
  <c r="BE110" i="4"/>
  <c r="BF110" i="4"/>
  <c r="BG110" i="4"/>
  <c r="BH110" i="4"/>
  <c r="BI110" i="4"/>
  <c r="BJ110" i="4"/>
  <c r="BK110" i="4"/>
  <c r="BL110" i="4"/>
  <c r="BM110" i="4"/>
  <c r="F124" i="4"/>
  <c r="W124" i="4"/>
  <c r="AW124" i="4"/>
  <c r="F125" i="4"/>
  <c r="W125" i="4"/>
  <c r="AW125" i="4"/>
  <c r="AW123" i="4" s="1"/>
  <c r="F126" i="4"/>
  <c r="F123" i="4" s="1"/>
  <c r="W126" i="4"/>
  <c r="AW126" i="4"/>
  <c r="F127" i="4"/>
  <c r="W127" i="4"/>
  <c r="AW127" i="4"/>
  <c r="F128" i="4"/>
  <c r="W128" i="4"/>
  <c r="AW128" i="4"/>
  <c r="F129" i="4"/>
  <c r="W129" i="4"/>
  <c r="AW129" i="4"/>
  <c r="F130" i="4"/>
  <c r="W130" i="4"/>
  <c r="AW130" i="4"/>
  <c r="F131" i="4"/>
  <c r="W131" i="4"/>
  <c r="AW131" i="4"/>
  <c r="F132" i="4"/>
  <c r="W132" i="4"/>
  <c r="AW132" i="4"/>
  <c r="F133" i="4"/>
  <c r="W133" i="4"/>
  <c r="AW133" i="4"/>
  <c r="F134" i="4"/>
  <c r="W134" i="4"/>
  <c r="AW134" i="4"/>
  <c r="F135" i="4"/>
  <c r="W135" i="4"/>
  <c r="AW135" i="4"/>
  <c r="G124" i="4"/>
  <c r="G123" i="4" s="1"/>
  <c r="X124" i="4"/>
  <c r="X123" i="4" s="1"/>
  <c r="AX124" i="4"/>
  <c r="AX123" i="4" s="1"/>
  <c r="G125" i="4"/>
  <c r="X125" i="4"/>
  <c r="AX125" i="4"/>
  <c r="G126" i="4"/>
  <c r="X126" i="4"/>
  <c r="AX126" i="4"/>
  <c r="G127" i="4"/>
  <c r="C127" i="4" s="1"/>
  <c r="X127" i="4"/>
  <c r="AX127" i="4"/>
  <c r="G128" i="4"/>
  <c r="C128" i="4" s="1"/>
  <c r="X128" i="4"/>
  <c r="AX128" i="4"/>
  <c r="G129" i="4"/>
  <c r="X129" i="4"/>
  <c r="C129" i="4" s="1"/>
  <c r="AV123" i="4"/>
  <c r="AX129" i="4"/>
  <c r="G130" i="4"/>
  <c r="X130" i="4"/>
  <c r="AX130" i="4"/>
  <c r="G131" i="4"/>
  <c r="X131" i="4"/>
  <c r="AX131" i="4"/>
  <c r="G132" i="4"/>
  <c r="C132" i="4" s="1"/>
  <c r="X132" i="4"/>
  <c r="AX132" i="4"/>
  <c r="G133" i="4"/>
  <c r="AX133" i="4"/>
  <c r="G134" i="4"/>
  <c r="X134" i="4"/>
  <c r="AX134" i="4"/>
  <c r="G135" i="4"/>
  <c r="C135" i="4" s="1"/>
  <c r="X135" i="4"/>
  <c r="AX135" i="4"/>
  <c r="D123" i="4"/>
  <c r="E123" i="4"/>
  <c r="H123" i="4"/>
  <c r="I123" i="4"/>
  <c r="J123" i="4"/>
  <c r="K123" i="4"/>
  <c r="L123" i="4"/>
  <c r="M123" i="4"/>
  <c r="N123" i="4"/>
  <c r="O123" i="4"/>
  <c r="Q123" i="4"/>
  <c r="R123" i="4"/>
  <c r="S123" i="4"/>
  <c r="T123" i="4"/>
  <c r="U123" i="4"/>
  <c r="V123" i="4"/>
  <c r="Y123" i="4"/>
  <c r="Z123" i="4"/>
  <c r="AA123" i="4"/>
  <c r="AB123" i="4"/>
  <c r="AC123" i="4"/>
  <c r="AD123" i="4"/>
  <c r="AE123" i="4"/>
  <c r="AF123" i="4"/>
  <c r="AG123" i="4"/>
  <c r="AH123" i="4"/>
  <c r="AK123" i="4"/>
  <c r="AL123" i="4"/>
  <c r="AM123" i="4"/>
  <c r="AN123" i="4"/>
  <c r="AO123" i="4"/>
  <c r="AP123" i="4"/>
  <c r="AQ123" i="4"/>
  <c r="AR123" i="4"/>
  <c r="AS123" i="4"/>
  <c r="AT123" i="4"/>
  <c r="AU123" i="4"/>
  <c r="AZ123" i="4"/>
  <c r="BA123" i="4"/>
  <c r="BB123" i="4"/>
  <c r="BC123" i="4"/>
  <c r="BD123" i="4"/>
  <c r="BE123" i="4"/>
  <c r="BF123" i="4"/>
  <c r="BG123" i="4"/>
  <c r="BH123" i="4"/>
  <c r="BI123" i="4"/>
  <c r="BJ123" i="4"/>
  <c r="BK123" i="4"/>
  <c r="BL123" i="4"/>
  <c r="BM123" i="4"/>
  <c r="B10" i="3"/>
  <c r="C10" i="3"/>
  <c r="B11" i="3"/>
  <c r="C11" i="3"/>
  <c r="B12" i="3"/>
  <c r="C12" i="3"/>
  <c r="B13" i="3"/>
  <c r="C13" i="3"/>
  <c r="B14" i="3"/>
  <c r="C14" i="3"/>
  <c r="B15" i="3"/>
  <c r="C15" i="3"/>
  <c r="B16" i="3"/>
  <c r="C16" i="3"/>
  <c r="B17" i="3"/>
  <c r="C17" i="3"/>
  <c r="B18" i="3"/>
  <c r="C18" i="3"/>
  <c r="B19" i="3"/>
  <c r="C19" i="3"/>
  <c r="B21" i="3"/>
  <c r="C21" i="3"/>
  <c r="B22" i="3"/>
  <c r="C22" i="3"/>
  <c r="B23" i="3"/>
  <c r="C23" i="3"/>
  <c r="B24" i="3"/>
  <c r="C24" i="3"/>
  <c r="B25" i="3"/>
  <c r="C25" i="3"/>
  <c r="I29" i="3"/>
  <c r="I28" i="3" s="1"/>
  <c r="B28" i="3" s="1"/>
  <c r="J29" i="3"/>
  <c r="J28" i="3" s="1"/>
  <c r="C28" i="3" s="1"/>
  <c r="J26" i="3"/>
  <c r="C26" i="3"/>
  <c r="M29" i="3"/>
  <c r="M28" i="3"/>
  <c r="N29" i="3"/>
  <c r="N28" i="3" s="1"/>
  <c r="N26" i="3"/>
  <c r="I27" i="3"/>
  <c r="B27" i="3"/>
  <c r="J27" i="3"/>
  <c r="C27" i="3"/>
  <c r="M27" i="3"/>
  <c r="N27" i="3"/>
  <c r="D29" i="3"/>
  <c r="G29" i="3"/>
  <c r="K29" i="3"/>
  <c r="E29" i="3"/>
  <c r="H29" i="3"/>
  <c r="L29" i="3"/>
  <c r="B30" i="3"/>
  <c r="C30" i="3"/>
  <c r="B31" i="3"/>
  <c r="C31" i="3"/>
  <c r="B32" i="3"/>
  <c r="C32" i="3"/>
  <c r="B33" i="3"/>
  <c r="C33" i="3"/>
  <c r="B34" i="3"/>
  <c r="C34" i="3"/>
  <c r="B35" i="3"/>
  <c r="C35" i="3"/>
  <c r="B36" i="3"/>
  <c r="C36" i="3"/>
  <c r="B37" i="3"/>
  <c r="C37" i="3"/>
  <c r="B38" i="3"/>
  <c r="C38" i="3"/>
  <c r="B39" i="3"/>
  <c r="C39" i="3"/>
  <c r="B40" i="3"/>
  <c r="C40" i="3"/>
  <c r="B41" i="3"/>
  <c r="C41" i="3"/>
  <c r="D42" i="3"/>
  <c r="B42" i="3" s="1"/>
  <c r="G42" i="3"/>
  <c r="I42" i="3"/>
  <c r="K42" i="3"/>
  <c r="E42" i="3"/>
  <c r="H42" i="3"/>
  <c r="J42" i="3"/>
  <c r="L42" i="3"/>
  <c r="M42" i="3"/>
  <c r="N42" i="3"/>
  <c r="B43" i="3"/>
  <c r="C43" i="3"/>
  <c r="B44" i="3"/>
  <c r="C44" i="3"/>
  <c r="B45" i="3"/>
  <c r="C45" i="3"/>
  <c r="B46" i="3"/>
  <c r="C46" i="3"/>
  <c r="B47" i="3"/>
  <c r="C47" i="3"/>
  <c r="B48" i="3"/>
  <c r="C48" i="3"/>
  <c r="B49" i="3"/>
  <c r="C49" i="3"/>
  <c r="B50" i="3"/>
  <c r="C50" i="3"/>
  <c r="B51" i="3"/>
  <c r="C51" i="3"/>
  <c r="B52" i="3"/>
  <c r="C52" i="3"/>
  <c r="B53" i="3"/>
  <c r="C53" i="3"/>
  <c r="B54" i="3"/>
  <c r="C54" i="3"/>
  <c r="D55" i="3"/>
  <c r="G55" i="3"/>
  <c r="I55" i="3"/>
  <c r="K55" i="3"/>
  <c r="E55" i="3"/>
  <c r="H55" i="3"/>
  <c r="J55" i="3"/>
  <c r="L55" i="3"/>
  <c r="M55" i="3"/>
  <c r="N55" i="3"/>
  <c r="B56" i="3"/>
  <c r="C56" i="3"/>
  <c r="B57" i="3"/>
  <c r="C57" i="3"/>
  <c r="B58" i="3"/>
  <c r="C58" i="3"/>
  <c r="B59" i="3"/>
  <c r="C59" i="3"/>
  <c r="B60" i="3"/>
  <c r="C60" i="3"/>
  <c r="B61" i="3"/>
  <c r="C61" i="3"/>
  <c r="B62" i="3"/>
  <c r="C62" i="3"/>
  <c r="B63" i="3"/>
  <c r="C63" i="3"/>
  <c r="B64" i="3"/>
  <c r="C64" i="3"/>
  <c r="B65" i="3"/>
  <c r="C65" i="3"/>
  <c r="B66" i="3"/>
  <c r="C66" i="3"/>
  <c r="B67" i="3"/>
  <c r="C67" i="3"/>
  <c r="D68" i="3"/>
  <c r="B68" i="3" s="1"/>
  <c r="G68" i="3"/>
  <c r="I68" i="3"/>
  <c r="K68" i="3"/>
  <c r="E68" i="3"/>
  <c r="H68" i="3"/>
  <c r="J68" i="3"/>
  <c r="L68" i="3"/>
  <c r="M68" i="3"/>
  <c r="N68" i="3"/>
  <c r="B69" i="3"/>
  <c r="C69" i="3"/>
  <c r="B70" i="3"/>
  <c r="C70" i="3"/>
  <c r="B71" i="3"/>
  <c r="C71" i="3"/>
  <c r="B72" i="3"/>
  <c r="C72" i="3"/>
  <c r="B73" i="3"/>
  <c r="C73" i="3"/>
  <c r="B74" i="3"/>
  <c r="C74" i="3"/>
  <c r="B75" i="3"/>
  <c r="C75" i="3"/>
  <c r="B76" i="3"/>
  <c r="C76" i="3"/>
  <c r="B77" i="3"/>
  <c r="C77" i="3"/>
  <c r="B78" i="3"/>
  <c r="C78" i="3"/>
  <c r="B79" i="3"/>
  <c r="C79" i="3"/>
  <c r="B80" i="3"/>
  <c r="C80" i="3"/>
  <c r="D81" i="3"/>
  <c r="G81" i="3"/>
  <c r="I81" i="3"/>
  <c r="K81" i="3"/>
  <c r="E81" i="3"/>
  <c r="C81" i="3" s="1"/>
  <c r="H81" i="3"/>
  <c r="J81" i="3"/>
  <c r="L81" i="3"/>
  <c r="M81" i="3"/>
  <c r="N81" i="3"/>
  <c r="B82" i="3"/>
  <c r="C82" i="3"/>
  <c r="C83" i="3"/>
  <c r="B84" i="3"/>
  <c r="C84" i="3"/>
  <c r="B85" i="3"/>
  <c r="C85" i="3"/>
  <c r="B86" i="3"/>
  <c r="C86" i="3"/>
  <c r="B87" i="3"/>
  <c r="C87" i="3"/>
  <c r="B88" i="3"/>
  <c r="C88" i="3"/>
  <c r="B89" i="3"/>
  <c r="C89" i="3"/>
  <c r="B90" i="3"/>
  <c r="C90" i="3"/>
  <c r="B91" i="3"/>
  <c r="C91" i="3"/>
  <c r="B92" i="3"/>
  <c r="C92" i="3"/>
  <c r="B93" i="3"/>
  <c r="C93" i="3"/>
  <c r="D94" i="3"/>
  <c r="B94" i="3"/>
  <c r="G94" i="3"/>
  <c r="I94" i="3"/>
  <c r="K94" i="3"/>
  <c r="E94" i="3"/>
  <c r="H94" i="3"/>
  <c r="J94" i="3"/>
  <c r="L94" i="3"/>
  <c r="M94" i="3"/>
  <c r="N94" i="3"/>
  <c r="B95" i="3"/>
  <c r="C95" i="3"/>
  <c r="B96" i="3"/>
  <c r="C96" i="3"/>
  <c r="B97" i="3"/>
  <c r="C97" i="3"/>
  <c r="B98" i="3"/>
  <c r="C98" i="3"/>
  <c r="B99" i="3"/>
  <c r="C99" i="3"/>
  <c r="B100" i="3"/>
  <c r="C100" i="3"/>
  <c r="B101" i="3"/>
  <c r="C101" i="3"/>
  <c r="B102" i="3"/>
  <c r="C102" i="3"/>
  <c r="B103" i="3"/>
  <c r="C103" i="3"/>
  <c r="B104" i="3"/>
  <c r="C104" i="3"/>
  <c r="B105" i="3"/>
  <c r="C105" i="3"/>
  <c r="B106" i="3"/>
  <c r="C106" i="3"/>
  <c r="D107" i="3"/>
  <c r="B107" i="3"/>
  <c r="G107" i="3"/>
  <c r="I107" i="3"/>
  <c r="K107" i="3"/>
  <c r="E107" i="3"/>
  <c r="C107" i="3" s="1"/>
  <c r="H107" i="3"/>
  <c r="J107" i="3"/>
  <c r="L107" i="3"/>
  <c r="M107" i="3"/>
  <c r="N107" i="3"/>
  <c r="B108" i="3"/>
  <c r="C108" i="3"/>
  <c r="B109" i="3"/>
  <c r="C109" i="3"/>
  <c r="B110" i="3"/>
  <c r="C110" i="3"/>
  <c r="B111" i="3"/>
  <c r="C111" i="3"/>
  <c r="B112" i="3"/>
  <c r="C112" i="3"/>
  <c r="B113" i="3"/>
  <c r="C113" i="3"/>
  <c r="B114" i="3"/>
  <c r="C114" i="3"/>
  <c r="B115" i="3"/>
  <c r="C115" i="3"/>
  <c r="B116" i="3"/>
  <c r="C116" i="3"/>
  <c r="B117" i="3"/>
  <c r="C117" i="3"/>
  <c r="B118" i="3"/>
  <c r="C118" i="3"/>
  <c r="B119" i="3"/>
  <c r="C119" i="3"/>
  <c r="D120" i="3"/>
  <c r="G120" i="3"/>
  <c r="B120" i="3" s="1"/>
  <c r="I120" i="3"/>
  <c r="K120" i="3"/>
  <c r="E120" i="3"/>
  <c r="H120" i="3"/>
  <c r="J120" i="3"/>
  <c r="L120" i="3"/>
  <c r="M120" i="3"/>
  <c r="N120" i="3"/>
  <c r="B121" i="3"/>
  <c r="C121" i="3"/>
  <c r="B122" i="3"/>
  <c r="C122" i="3"/>
  <c r="B123" i="3"/>
  <c r="C123" i="3"/>
  <c r="B124" i="3"/>
  <c r="C124" i="3"/>
  <c r="B125" i="3"/>
  <c r="C125" i="3"/>
  <c r="B126" i="3"/>
  <c r="C126" i="3"/>
  <c r="B127" i="3"/>
  <c r="C127" i="3"/>
  <c r="B128" i="3"/>
  <c r="C128" i="3"/>
  <c r="B129" i="3"/>
  <c r="C129" i="3"/>
  <c r="B130" i="3"/>
  <c r="C130" i="3"/>
  <c r="B131" i="3"/>
  <c r="C131" i="3"/>
  <c r="B132" i="3"/>
  <c r="C132" i="3"/>
  <c r="P11" i="2"/>
  <c r="P12" i="2"/>
  <c r="P13" i="2"/>
  <c r="P14" i="2"/>
  <c r="P15" i="2"/>
  <c r="P16" i="2"/>
  <c r="M17" i="2"/>
  <c r="P17" i="2"/>
  <c r="P18" i="2"/>
  <c r="P19" i="2"/>
  <c r="P20" i="2"/>
  <c r="P21" i="2"/>
  <c r="P22" i="2"/>
  <c r="P23" i="2"/>
  <c r="P24" i="2"/>
  <c r="P25" i="2"/>
  <c r="P26" i="2"/>
  <c r="P27" i="2"/>
  <c r="P28" i="2"/>
  <c r="P29" i="2"/>
  <c r="O57" i="2"/>
  <c r="O58" i="2"/>
  <c r="O59" i="2"/>
  <c r="O60" i="2"/>
  <c r="O61" i="2"/>
  <c r="O62" i="2"/>
  <c r="O63" i="2"/>
  <c r="O64" i="2"/>
  <c r="O65" i="2"/>
  <c r="O66" i="2"/>
  <c r="O67" i="2"/>
  <c r="O68" i="2"/>
  <c r="O70" i="2"/>
  <c r="O71" i="2"/>
  <c r="O72" i="2"/>
  <c r="O73" i="2"/>
  <c r="O74" i="2"/>
  <c r="O75" i="2"/>
  <c r="O76" i="2"/>
  <c r="O69" i="2" s="1"/>
  <c r="O77" i="2"/>
  <c r="O78" i="2"/>
  <c r="O79" i="2"/>
  <c r="O80" i="2"/>
  <c r="O81" i="2"/>
  <c r="E14" i="1"/>
  <c r="Z14" i="1"/>
  <c r="CK14" i="1" s="1"/>
  <c r="CJ14" i="1"/>
  <c r="E15" i="1"/>
  <c r="Z15" i="1"/>
  <c r="CK15" i="1" s="1"/>
  <c r="E16" i="1"/>
  <c r="Z16" i="1"/>
  <c r="CK16" i="1" s="1"/>
  <c r="E18" i="1"/>
  <c r="Z18" i="1"/>
  <c r="CJ18" i="1" s="1"/>
  <c r="E19" i="1"/>
  <c r="Z19" i="1"/>
  <c r="CK19" i="1" s="1"/>
  <c r="E20" i="1"/>
  <c r="Z20" i="1"/>
  <c r="CJ20" i="1" s="1"/>
  <c r="E22" i="1"/>
  <c r="Z22" i="1"/>
  <c r="CK22" i="1" s="1"/>
  <c r="E23" i="1"/>
  <c r="Z23" i="1"/>
  <c r="CJ23" i="1" s="1"/>
  <c r="E24" i="1"/>
  <c r="Z24" i="1"/>
  <c r="CK24" i="1" s="1"/>
  <c r="E26" i="1"/>
  <c r="Z26" i="1"/>
  <c r="CJ26" i="1" s="1"/>
  <c r="E27" i="1"/>
  <c r="Z27" i="1"/>
  <c r="CK27" i="1" s="1"/>
  <c r="E28" i="1"/>
  <c r="Z28" i="1"/>
  <c r="CJ28" i="1" s="1"/>
  <c r="E30" i="1"/>
  <c r="CJ30" i="1"/>
  <c r="CK30" i="1"/>
  <c r="E31" i="1"/>
  <c r="CJ31" i="1"/>
  <c r="CK31" i="1"/>
  <c r="E32" i="1"/>
  <c r="CJ32" i="1"/>
  <c r="CK32" i="1"/>
  <c r="E34" i="1"/>
  <c r="CJ34" i="1"/>
  <c r="CK34" i="1"/>
  <c r="E35" i="1"/>
  <c r="CJ35" i="1"/>
  <c r="CK35" i="1"/>
  <c r="E36" i="1"/>
  <c r="Z36" i="1"/>
  <c r="CJ36" i="1" s="1"/>
  <c r="E38" i="1"/>
  <c r="CJ38" i="1"/>
  <c r="CK38" i="1"/>
  <c r="E39" i="1"/>
  <c r="CJ39" i="1"/>
  <c r="CK39" i="1"/>
  <c r="E40" i="1"/>
  <c r="CJ40" i="1"/>
  <c r="CK40" i="1"/>
  <c r="E42" i="1"/>
  <c r="CJ42" i="1"/>
  <c r="CK42" i="1"/>
  <c r="E43" i="1"/>
  <c r="CJ43" i="1"/>
  <c r="CK43" i="1"/>
  <c r="E44" i="1"/>
  <c r="CJ44" i="1"/>
  <c r="CK44" i="1"/>
  <c r="E46" i="1"/>
  <c r="CJ46" i="1"/>
  <c r="CK46" i="1"/>
  <c r="E47" i="1"/>
  <c r="CJ47" i="1"/>
  <c r="CK47" i="1"/>
  <c r="E48" i="1"/>
  <c r="CJ48" i="1"/>
  <c r="CK48" i="1"/>
  <c r="E50" i="1"/>
  <c r="CJ50" i="1"/>
  <c r="CK50" i="1"/>
  <c r="E51" i="1"/>
  <c r="CJ51" i="1"/>
  <c r="CK51" i="1"/>
  <c r="E52" i="1"/>
  <c r="CJ52" i="1"/>
  <c r="CK52" i="1"/>
  <c r="E54" i="1"/>
  <c r="CJ54" i="1"/>
  <c r="CK54" i="1"/>
  <c r="E55" i="1"/>
  <c r="CJ55" i="1"/>
  <c r="CK55" i="1"/>
  <c r="E56" i="1"/>
  <c r="CJ56" i="1"/>
  <c r="CK56" i="1"/>
  <c r="CK58" i="1"/>
  <c r="CK59" i="1"/>
  <c r="CK60" i="1"/>
  <c r="CK62" i="1"/>
  <c r="CK63" i="1"/>
  <c r="CK64" i="1"/>
  <c r="B118" i="4"/>
  <c r="B111" i="4"/>
  <c r="O80" i="8"/>
  <c r="C133" i="4"/>
  <c r="C125" i="4"/>
  <c r="B116" i="4"/>
  <c r="B89" i="4"/>
  <c r="B108" i="7"/>
  <c r="B78" i="7"/>
  <c r="O35" i="8"/>
  <c r="C98" i="4"/>
  <c r="G97" i="4"/>
  <c r="B50" i="8"/>
  <c r="B30" i="9"/>
  <c r="C130" i="4"/>
  <c r="C126" i="4"/>
  <c r="B113" i="4"/>
  <c r="C108" i="4"/>
  <c r="B63" i="7"/>
  <c r="BA84" i="4"/>
  <c r="G88" i="11"/>
  <c r="G23" i="11"/>
  <c r="C23" i="11"/>
  <c r="L77" i="19"/>
  <c r="L51" i="19"/>
  <c r="F71" i="24"/>
  <c r="C115" i="11"/>
  <c r="C114" i="11" s="1"/>
  <c r="K114" i="11"/>
  <c r="W32" i="4"/>
  <c r="E31" i="4"/>
  <c r="AU31" i="4"/>
  <c r="G96" i="6"/>
  <c r="CM22" i="10"/>
  <c r="C112" i="11"/>
  <c r="C108" i="11"/>
  <c r="C104" i="11"/>
  <c r="C101" i="11" s="1"/>
  <c r="C97" i="11"/>
  <c r="C93" i="11"/>
  <c r="C89" i="11"/>
  <c r="C86" i="11"/>
  <c r="C80" i="11"/>
  <c r="L103" i="19"/>
  <c r="G44" i="24"/>
  <c r="G20" i="24"/>
  <c r="D37" i="27"/>
  <c r="C37" i="27" s="1"/>
  <c r="I22" i="27"/>
  <c r="O51" i="27"/>
  <c r="N51" i="27" s="1"/>
  <c r="Q47" i="27"/>
  <c r="D101" i="11"/>
  <c r="C98" i="11"/>
  <c r="C94" i="11"/>
  <c r="C90" i="11"/>
  <c r="G75" i="11"/>
  <c r="D62" i="11"/>
  <c r="C62" i="11"/>
  <c r="D49" i="11"/>
  <c r="C49" i="11" s="1"/>
  <c r="C29" i="11"/>
  <c r="L90" i="19"/>
  <c r="L64" i="19"/>
  <c r="L38" i="19"/>
  <c r="F53" i="24"/>
  <c r="T37" i="27"/>
  <c r="B21" i="8"/>
  <c r="B76" i="9"/>
  <c r="B31" i="9"/>
  <c r="B16" i="9"/>
  <c r="C110" i="11"/>
  <c r="C106" i="11"/>
  <c r="C102" i="11"/>
  <c r="C99" i="11"/>
  <c r="C95" i="11"/>
  <c r="C91" i="11"/>
  <c r="K88" i="11"/>
  <c r="C85" i="11"/>
  <c r="C75" i="11" s="1"/>
  <c r="D75" i="11"/>
  <c r="C76" i="11"/>
  <c r="G62" i="11"/>
  <c r="G36" i="11"/>
  <c r="C36" i="11"/>
  <c r="G62" i="24"/>
  <c r="F62" i="24"/>
  <c r="I37" i="27"/>
  <c r="D42" i="27"/>
  <c r="C42" i="27"/>
  <c r="F26" i="18"/>
  <c r="N50" i="27"/>
  <c r="B140" i="8"/>
  <c r="K140" i="11"/>
  <c r="D47" i="27"/>
  <c r="C47" i="27" s="1"/>
  <c r="F98" i="24"/>
  <c r="O56" i="27"/>
  <c r="N56" i="27" s="1"/>
  <c r="Q52" i="27"/>
  <c r="C141" i="11"/>
  <c r="D140" i="11"/>
  <c r="C145" i="11"/>
  <c r="C149" i="11"/>
  <c r="O52" i="27"/>
  <c r="N52" i="27"/>
  <c r="X52" i="27"/>
  <c r="B170" i="8"/>
  <c r="B111" i="8"/>
  <c r="J129" i="19"/>
  <c r="C144" i="11"/>
  <c r="C148" i="11"/>
  <c r="C152" i="11"/>
  <c r="N55" i="27"/>
  <c r="F107" i="24"/>
  <c r="C154" i="11"/>
  <c r="N58" i="27"/>
  <c r="I57" i="27"/>
  <c r="C61" i="27"/>
  <c r="F68" i="34"/>
  <c r="F40" i="34"/>
  <c r="B136" i="9"/>
  <c r="C155" i="11"/>
  <c r="Q67" i="27"/>
  <c r="O71" i="27"/>
  <c r="G166" i="11"/>
  <c r="B151" i="9"/>
  <c r="C169" i="11"/>
  <c r="C173" i="11"/>
  <c r="C177" i="11"/>
  <c r="O62" i="27"/>
  <c r="N62" i="27"/>
  <c r="X62" i="27" s="1"/>
  <c r="D153" i="11"/>
  <c r="C167" i="11"/>
  <c r="D166" i="11"/>
  <c r="C171" i="11"/>
  <c r="C175" i="11"/>
  <c r="C66" i="27"/>
  <c r="B180" i="9"/>
  <c r="C88" i="11"/>
  <c r="J18" i="21"/>
  <c r="C41" i="4"/>
  <c r="B39" i="4"/>
  <c r="B34" i="4"/>
  <c r="AX71" i="4"/>
  <c r="B80" i="4"/>
  <c r="B73" i="4"/>
  <c r="C75" i="4"/>
  <c r="AW71" i="4"/>
  <c r="B68" i="4"/>
  <c r="B63" i="4"/>
  <c r="B25" i="4"/>
  <c r="C57" i="4"/>
  <c r="B56" i="4"/>
  <c r="B54" i="4"/>
  <c r="C53" i="4"/>
  <c r="B52" i="4"/>
  <c r="C49" i="4"/>
  <c r="B48" i="4"/>
  <c r="B46" i="4"/>
  <c r="B45" i="4"/>
  <c r="C56" i="4"/>
  <c r="B55" i="4"/>
  <c r="C52" i="4"/>
  <c r="B51" i="4"/>
  <c r="C50" i="4"/>
  <c r="C48" i="4"/>
  <c r="B47" i="4"/>
  <c r="B38" i="4"/>
  <c r="B36" i="4"/>
  <c r="B44" i="4"/>
  <c r="B40" i="4"/>
  <c r="C36" i="4"/>
  <c r="C33" i="4"/>
  <c r="BK31" i="4"/>
  <c r="BJ29" i="4"/>
  <c r="L25" i="19"/>
  <c r="J51" i="19"/>
  <c r="J38" i="19"/>
  <c r="J25" i="19"/>
  <c r="B29" i="3"/>
  <c r="C42" i="3"/>
  <c r="B55" i="3"/>
  <c r="C55" i="3"/>
  <c r="M26" i="3"/>
  <c r="CR29" i="17" l="1"/>
  <c r="DD31" i="17"/>
  <c r="CS29" i="17"/>
  <c r="G177" i="21"/>
  <c r="B105" i="9"/>
  <c r="B110" i="8"/>
  <c r="B138" i="7"/>
  <c r="B159" i="4"/>
  <c r="AX149" i="4"/>
  <c r="B154" i="4"/>
  <c r="F188" i="4"/>
  <c r="C181" i="4"/>
  <c r="C176" i="4"/>
  <c r="G175" i="4"/>
  <c r="C178" i="4"/>
  <c r="B163" i="4"/>
  <c r="W162" i="4"/>
  <c r="C173" i="4"/>
  <c r="C164" i="4"/>
  <c r="B174" i="4"/>
  <c r="X149" i="4"/>
  <c r="C154" i="4"/>
  <c r="B164" i="4"/>
  <c r="C165" i="4"/>
  <c r="C166" i="4"/>
  <c r="AX162" i="4"/>
  <c r="B181" i="4"/>
  <c r="B185" i="4"/>
  <c r="B211" i="4"/>
  <c r="B152" i="4"/>
  <c r="C153" i="4"/>
  <c r="B165" i="4"/>
  <c r="AW162" i="4"/>
  <c r="X175" i="4"/>
  <c r="C180" i="4"/>
  <c r="C185" i="4"/>
  <c r="G188" i="4"/>
  <c r="W149" i="4"/>
  <c r="C198" i="4"/>
  <c r="B213" i="4"/>
  <c r="C156" i="4"/>
  <c r="B172" i="4"/>
  <c r="B198" i="4"/>
  <c r="C207" i="4"/>
  <c r="B156" i="4"/>
  <c r="C172" i="4"/>
  <c r="AW188" i="4"/>
  <c r="F162" i="4"/>
  <c r="B155" i="4"/>
  <c r="C167" i="4"/>
  <c r="B168" i="4"/>
  <c r="B177" i="4"/>
  <c r="AW175" i="4"/>
  <c r="B182" i="4"/>
  <c r="B186" i="4"/>
  <c r="C197" i="4"/>
  <c r="C161" i="4"/>
  <c r="C205" i="4"/>
  <c r="B151" i="4"/>
  <c r="C155" i="4"/>
  <c r="B170" i="4"/>
  <c r="C182" i="4"/>
  <c r="C186" i="4"/>
  <c r="B196" i="4"/>
  <c r="B203" i="4"/>
  <c r="C201" i="6"/>
  <c r="C112" i="6"/>
  <c r="C172" i="6"/>
  <c r="C97" i="6"/>
  <c r="D171" i="6"/>
  <c r="C187" i="6"/>
  <c r="C217" i="6"/>
  <c r="C81" i="6"/>
  <c r="C216" i="6"/>
  <c r="D126" i="6"/>
  <c r="C126" i="6" s="1"/>
  <c r="D186" i="6"/>
  <c r="C186" i="6" s="1"/>
  <c r="C142" i="6"/>
  <c r="C202" i="6"/>
  <c r="D231" i="6"/>
  <c r="C231" i="6" s="1"/>
  <c r="C127" i="6"/>
  <c r="C96" i="6"/>
  <c r="C82" i="6"/>
  <c r="L11" i="28"/>
  <c r="AB21" i="17"/>
  <c r="CR27" i="17"/>
  <c r="C141" i="6"/>
  <c r="AX188" i="4"/>
  <c r="C200" i="4"/>
  <c r="AP29" i="17"/>
  <c r="AP31" i="17" s="1"/>
  <c r="AQ29" i="17"/>
  <c r="AQ31" i="17" s="1"/>
  <c r="U29" i="17"/>
  <c r="U31" i="17" s="1"/>
  <c r="CK26" i="1"/>
  <c r="CK20" i="1"/>
  <c r="CK28" i="1"/>
  <c r="CK23" i="1"/>
  <c r="CK18" i="1"/>
  <c r="CJ15" i="1"/>
  <c r="CJ27" i="1"/>
  <c r="CJ24" i="1"/>
  <c r="CJ22" i="1"/>
  <c r="CJ19" i="1"/>
  <c r="CJ16" i="1"/>
  <c r="CK36" i="1"/>
  <c r="DA21" i="17"/>
  <c r="G31" i="17"/>
  <c r="CM31" i="17"/>
  <c r="BM31" i="17"/>
  <c r="AW20" i="17"/>
  <c r="CS22" i="17"/>
  <c r="N29" i="17"/>
  <c r="CY31" i="17"/>
  <c r="R29" i="17"/>
  <c r="AS28" i="17"/>
  <c r="C72" i="13"/>
  <c r="D33" i="13"/>
  <c r="C124" i="13"/>
  <c r="C59" i="13"/>
  <c r="D111" i="13"/>
  <c r="D46" i="13"/>
  <c r="D20" i="13"/>
  <c r="C189" i="13"/>
  <c r="D163" i="13"/>
  <c r="C111" i="13"/>
  <c r="D176" i="13"/>
  <c r="C98" i="13"/>
  <c r="C33" i="13"/>
  <c r="D85" i="13"/>
  <c r="D59" i="13"/>
  <c r="D137" i="13"/>
  <c r="C163" i="13"/>
  <c r="C150" i="13"/>
  <c r="D98" i="13"/>
  <c r="D72" i="13"/>
  <c r="D124" i="13"/>
  <c r="C46" i="13"/>
  <c r="D150" i="13"/>
  <c r="B80" i="8"/>
  <c r="F11" i="18"/>
  <c r="F27" i="18"/>
  <c r="F24" i="18"/>
  <c r="I82" i="5"/>
  <c r="I69" i="5"/>
  <c r="I95" i="5"/>
  <c r="I109" i="5"/>
  <c r="BH31" i="17"/>
  <c r="AL29" i="17"/>
  <c r="AW29" i="17" s="1"/>
  <c r="V29" i="17"/>
  <c r="W29" i="17"/>
  <c r="W31" i="17" s="1"/>
  <c r="G28" i="28"/>
  <c r="E29" i="17" s="1"/>
  <c r="BK31" i="17"/>
  <c r="N71" i="27"/>
  <c r="X71" i="27" s="1"/>
  <c r="O67" i="27"/>
  <c r="D67" i="27"/>
  <c r="C67" i="27" s="1"/>
  <c r="N68" i="27"/>
  <c r="X68" i="27" s="1"/>
  <c r="C70" i="27"/>
  <c r="B29" i="4"/>
  <c r="C71" i="4"/>
  <c r="X84" i="4"/>
  <c r="X97" i="4"/>
  <c r="C152" i="4"/>
  <c r="B160" i="4"/>
  <c r="W188" i="4"/>
  <c r="G149" i="4"/>
  <c r="C103" i="4"/>
  <c r="B103" i="4"/>
  <c r="B78" i="4"/>
  <c r="C73" i="4"/>
  <c r="C44" i="4"/>
  <c r="C40" i="4"/>
  <c r="B158" i="4"/>
  <c r="C159" i="4"/>
  <c r="C170" i="4"/>
  <c r="B179" i="4"/>
  <c r="B180" i="4"/>
  <c r="B184" i="4"/>
  <c r="C189" i="4"/>
  <c r="C195" i="4"/>
  <c r="AX136" i="4"/>
  <c r="F149" i="4"/>
  <c r="B83" i="4"/>
  <c r="C78" i="4"/>
  <c r="C80" i="4"/>
  <c r="X58" i="4"/>
  <c r="C58" i="4" s="1"/>
  <c r="B176" i="4"/>
  <c r="B189" i="4"/>
  <c r="C101" i="4"/>
  <c r="C89" i="4"/>
  <c r="F84" i="4"/>
  <c r="C81" i="4"/>
  <c r="B70" i="4"/>
  <c r="C151" i="4"/>
  <c r="C158" i="4"/>
  <c r="C184" i="4"/>
  <c r="C194" i="4"/>
  <c r="B206" i="4"/>
  <c r="F110" i="4"/>
  <c r="F175" i="4"/>
  <c r="B117" i="4"/>
  <c r="B72" i="4"/>
  <c r="C42" i="4"/>
  <c r="AW149" i="4"/>
  <c r="BH29" i="4"/>
  <c r="B119" i="4"/>
  <c r="C90" i="4"/>
  <c r="B88" i="4"/>
  <c r="AW84" i="4"/>
  <c r="C76" i="4"/>
  <c r="B161" i="4"/>
  <c r="C171" i="4"/>
  <c r="C190" i="4"/>
  <c r="C211" i="4"/>
  <c r="C134" i="4"/>
  <c r="B133" i="4"/>
  <c r="B85" i="4"/>
  <c r="C87" i="4"/>
  <c r="C39" i="4"/>
  <c r="B167" i="4"/>
  <c r="C177" i="4"/>
  <c r="BA97" i="4"/>
  <c r="C119" i="4"/>
  <c r="AX97" i="4"/>
  <c r="C86" i="4"/>
  <c r="C96" i="4"/>
  <c r="B82" i="4"/>
  <c r="C79" i="4"/>
  <c r="V31" i="4"/>
  <c r="X136" i="4"/>
  <c r="C150" i="4"/>
  <c r="B157" i="4"/>
  <c r="C169" i="4"/>
  <c r="B178" i="4"/>
  <c r="B183" i="4"/>
  <c r="B187" i="4"/>
  <c r="B210" i="4"/>
  <c r="AW110" i="4"/>
  <c r="X162" i="4"/>
  <c r="G136" i="4"/>
  <c r="C115" i="4"/>
  <c r="B93" i="4"/>
  <c r="G84" i="4"/>
  <c r="BG29" i="4"/>
  <c r="C29" i="4" s="1"/>
  <c r="G162" i="4"/>
  <c r="B125" i="4"/>
  <c r="C196" i="4"/>
  <c r="X32" i="4"/>
  <c r="C32" i="4" s="1"/>
  <c r="B112" i="4"/>
  <c r="B110" i="4" s="1"/>
  <c r="C109" i="4"/>
  <c r="B129" i="4"/>
  <c r="B94" i="4"/>
  <c r="C91" i="4"/>
  <c r="C72" i="4"/>
  <c r="W58" i="4"/>
  <c r="B58" i="4" s="1"/>
  <c r="C157" i="4"/>
  <c r="C163" i="4"/>
  <c r="B173" i="4"/>
  <c r="C174" i="4"/>
  <c r="C183" i="4"/>
  <c r="C187" i="4"/>
  <c r="B190" i="4"/>
  <c r="C191" i="4"/>
  <c r="B200" i="4"/>
  <c r="B177" i="21"/>
  <c r="G151" i="21"/>
  <c r="G125" i="21"/>
  <c r="B164" i="21"/>
  <c r="B99" i="21"/>
  <c r="B112" i="21"/>
  <c r="B125" i="21"/>
  <c r="G99" i="21"/>
  <c r="B138" i="21"/>
  <c r="G190" i="21"/>
  <c r="G138" i="21"/>
  <c r="B151" i="21"/>
  <c r="G112" i="21"/>
  <c r="G164" i="21"/>
  <c r="G73" i="21"/>
  <c r="F143" i="24"/>
  <c r="F9" i="18"/>
  <c r="F10" i="18"/>
  <c r="F20" i="18"/>
  <c r="F13" i="18"/>
  <c r="F18" i="18"/>
  <c r="F12" i="18"/>
  <c r="F15" i="18"/>
  <c r="F25" i="18"/>
  <c r="F23" i="18"/>
  <c r="CK31" i="17"/>
  <c r="M31" i="17"/>
  <c r="H31" i="17"/>
  <c r="AW22" i="17"/>
  <c r="N23" i="17"/>
  <c r="DA24" i="17"/>
  <c r="R27" i="17"/>
  <c r="N26" i="17"/>
  <c r="BR31" i="17"/>
  <c r="X25" i="17"/>
  <c r="AS22" i="17"/>
  <c r="BN21" i="17"/>
  <c r="AX31" i="17"/>
  <c r="CS25" i="17"/>
  <c r="CS21" i="17"/>
  <c r="BN20" i="17"/>
  <c r="Z31" i="17"/>
  <c r="X22" i="17"/>
  <c r="L13" i="28"/>
  <c r="CW31" i="17"/>
  <c r="AS23" i="17"/>
  <c r="CS20" i="17"/>
  <c r="D31" i="17"/>
  <c r="L23" i="17"/>
  <c r="BI31" i="17"/>
  <c r="I31" i="17"/>
  <c r="CC31" i="17"/>
  <c r="CP31" i="17"/>
  <c r="CS24" i="17"/>
  <c r="N24" i="17"/>
  <c r="CX31" i="17"/>
  <c r="L28" i="17"/>
  <c r="BT31" i="17"/>
  <c r="CS27" i="17"/>
  <c r="CS23" i="17"/>
  <c r="N20" i="27"/>
  <c r="N9" i="27"/>
  <c r="C13" i="27"/>
  <c r="C12" i="27"/>
  <c r="T32" i="27"/>
  <c r="N36" i="27"/>
  <c r="D32" i="27"/>
  <c r="C32" i="27" s="1"/>
  <c r="C35" i="27"/>
  <c r="C30" i="27"/>
  <c r="I27" i="27"/>
  <c r="C31" i="27"/>
  <c r="D27" i="27"/>
  <c r="C27" i="27" s="1"/>
  <c r="D22" i="27"/>
  <c r="C22" i="27" s="1"/>
  <c r="N17" i="27"/>
  <c r="N15" i="27"/>
  <c r="N13" i="27"/>
  <c r="N11" i="27"/>
  <c r="O22" i="27"/>
  <c r="N22" i="27" s="1"/>
  <c r="X22" i="27" s="1"/>
  <c r="C20" i="27"/>
  <c r="C26" i="27"/>
  <c r="N23" i="27"/>
  <c r="C21" i="27"/>
  <c r="N12" i="27"/>
  <c r="N10" i="27"/>
  <c r="N25" i="27"/>
  <c r="DB31" i="17"/>
  <c r="CQ31" i="17"/>
  <c r="CJ31" i="17"/>
  <c r="CG31" i="17"/>
  <c r="CA31" i="17"/>
  <c r="BQ31" i="17"/>
  <c r="BS31" i="17"/>
  <c r="AV31" i="17"/>
  <c r="AM29" i="17"/>
  <c r="AM31" i="17" s="1"/>
  <c r="AO29" i="17"/>
  <c r="AO31" i="17" s="1"/>
  <c r="AR29" i="17"/>
  <c r="AR31" i="17" s="1"/>
  <c r="AN29" i="17"/>
  <c r="AN31" i="17" s="1"/>
  <c r="H28" i="28"/>
  <c r="AE31" i="17"/>
  <c r="T31" i="17"/>
  <c r="Y29" i="17"/>
  <c r="AB29" i="17"/>
  <c r="BL29" i="17"/>
  <c r="B204" i="4"/>
  <c r="B205" i="4"/>
  <c r="B207" i="4"/>
  <c r="B209" i="4"/>
  <c r="C204" i="4"/>
  <c r="B212" i="4"/>
  <c r="X201" i="4"/>
  <c r="AW201" i="4"/>
  <c r="F201" i="4"/>
  <c r="G201" i="4"/>
  <c r="C206" i="4"/>
  <c r="B208" i="4"/>
  <c r="BV29" i="17"/>
  <c r="BV31" i="17" s="1"/>
  <c r="DA29" i="17"/>
  <c r="P29" i="17"/>
  <c r="P31" i="17" s="1"/>
  <c r="L29" i="17"/>
  <c r="N27" i="17"/>
  <c r="N25" i="17"/>
  <c r="CR20" i="17"/>
  <c r="AS24" i="17"/>
  <c r="AB28" i="17"/>
  <c r="AW21" i="17"/>
  <c r="CH31" i="17"/>
  <c r="CR25" i="17"/>
  <c r="CR24" i="17"/>
  <c r="CR23" i="17"/>
  <c r="CR21" i="17"/>
  <c r="CZ31" i="17"/>
  <c r="O31" i="17"/>
  <c r="AW27" i="17"/>
  <c r="CR28" i="17"/>
  <c r="AB23" i="17"/>
  <c r="X24" i="17"/>
  <c r="CS28" i="17"/>
  <c r="AB27" i="17"/>
  <c r="N20" i="17"/>
  <c r="N22" i="17"/>
  <c r="DA20" i="17"/>
  <c r="DA23" i="17"/>
  <c r="BN24" i="17"/>
  <c r="R23" i="17"/>
  <c r="Y28" i="17"/>
  <c r="BJ31" i="17"/>
  <c r="AC31" i="17"/>
  <c r="CF31" i="17"/>
  <c r="CE31" i="17"/>
  <c r="CS26" i="17"/>
  <c r="E25" i="17"/>
  <c r="J25" i="17" s="1"/>
  <c r="E26" i="17"/>
  <c r="J26" i="17" s="1"/>
  <c r="E28" i="17"/>
  <c r="F21" i="17"/>
  <c r="J21" i="17" s="1"/>
  <c r="CB31" i="17"/>
  <c r="AF31" i="17"/>
  <c r="BN26" i="17"/>
  <c r="BP31" i="17"/>
  <c r="DA26" i="17"/>
  <c r="AB26" i="17"/>
  <c r="AB22" i="17"/>
  <c r="AZ31" i="17"/>
  <c r="X26" i="17"/>
  <c r="X21" i="17"/>
  <c r="AS20" i="17"/>
  <c r="AS26" i="17"/>
  <c r="AS21" i="17"/>
  <c r="BN29" i="17"/>
  <c r="J20" i="17"/>
  <c r="L12" i="28"/>
  <c r="CL31" i="17"/>
  <c r="AW25" i="17"/>
  <c r="AU21" i="17"/>
  <c r="BN25" i="17"/>
  <c r="BW31" i="17"/>
  <c r="CR22" i="17"/>
  <c r="BN22" i="17"/>
  <c r="AG31" i="17"/>
  <c r="AW26" i="17"/>
  <c r="AW24" i="17"/>
  <c r="DA25" i="17"/>
  <c r="DA27" i="17"/>
  <c r="AW28" i="17"/>
  <c r="BU31" i="17"/>
  <c r="BN28" i="17"/>
  <c r="AB25" i="17"/>
  <c r="AB24" i="17"/>
  <c r="N21" i="17"/>
  <c r="AD31" i="17"/>
  <c r="AU25" i="17"/>
  <c r="BA31" i="17"/>
  <c r="BL28" i="17"/>
  <c r="CR26" i="17"/>
  <c r="AB20" i="17"/>
  <c r="X28" i="17"/>
  <c r="X23" i="17"/>
  <c r="X20" i="17"/>
  <c r="AS25" i="17"/>
  <c r="BN23" i="17"/>
  <c r="R26" i="17"/>
  <c r="AJ28" i="17"/>
  <c r="BE28" i="17" s="1"/>
  <c r="BY28" i="17" s="1"/>
  <c r="CU28" i="17" s="1"/>
  <c r="AJ24" i="17"/>
  <c r="BE24" i="17" s="1"/>
  <c r="BY24" i="17" s="1"/>
  <c r="CU24" i="17" s="1"/>
  <c r="J27" i="17"/>
  <c r="J23" i="17"/>
  <c r="AS27" i="17"/>
  <c r="AH29" i="17"/>
  <c r="AH31" i="17" s="1"/>
  <c r="BN27" i="17"/>
  <c r="AW23" i="17"/>
  <c r="CD31" i="17"/>
  <c r="DA28" i="17"/>
  <c r="DA22" i="17"/>
  <c r="X27" i="17"/>
  <c r="N28" i="17"/>
  <c r="C19" i="25"/>
  <c r="C15" i="25"/>
  <c r="C16" i="25"/>
  <c r="C17" i="25"/>
  <c r="C13" i="25"/>
  <c r="C18" i="25"/>
  <c r="C14" i="25"/>
  <c r="C10" i="25"/>
  <c r="C11" i="25"/>
  <c r="C12" i="25"/>
  <c r="T67" i="27"/>
  <c r="N67" i="27" s="1"/>
  <c r="X67" i="27" s="1"/>
  <c r="Q45" i="27"/>
  <c r="O45" i="27" s="1"/>
  <c r="N45" i="27" s="1"/>
  <c r="S55" i="27"/>
  <c r="S54" i="27" s="1"/>
  <c r="S53" i="27" s="1"/>
  <c r="S52" i="27" s="1"/>
  <c r="S50" i="27" s="1"/>
  <c r="S49" i="27" s="1"/>
  <c r="S48" i="27" s="1"/>
  <c r="S47" i="27" s="1"/>
  <c r="S45" i="27" s="1"/>
  <c r="S44" i="27" s="1"/>
  <c r="S43" i="27" s="1"/>
  <c r="S42" i="27" s="1"/>
  <c r="S40" i="27" s="1"/>
  <c r="S39" i="27" s="1"/>
  <c r="S38" i="27" s="1"/>
  <c r="S37" i="27" s="1"/>
  <c r="S35" i="27" s="1"/>
  <c r="S34" i="27" s="1"/>
  <c r="S33" i="27" s="1"/>
  <c r="D189" i="13"/>
  <c r="C189" i="11"/>
  <c r="C180" i="11"/>
  <c r="C184" i="11"/>
  <c r="C188" i="11"/>
  <c r="C183" i="11"/>
  <c r="C187" i="11"/>
  <c r="B185" i="8"/>
  <c r="O50" i="8"/>
  <c r="AX201" i="4"/>
  <c r="C202" i="4"/>
  <c r="W201" i="4"/>
  <c r="C210" i="4"/>
  <c r="B202" i="4"/>
  <c r="C203" i="4"/>
  <c r="C209" i="4"/>
  <c r="C213" i="4"/>
  <c r="C208" i="4"/>
  <c r="C212" i="4"/>
  <c r="F21" i="18"/>
  <c r="F16" i="18"/>
  <c r="F30" i="18"/>
  <c r="F19" i="18"/>
  <c r="F14" i="18"/>
  <c r="F22" i="18"/>
  <c r="G143" i="24"/>
  <c r="AX84" i="4"/>
  <c r="C93" i="4"/>
  <c r="O47" i="27"/>
  <c r="N47" i="27" s="1"/>
  <c r="X47" i="27" s="1"/>
  <c r="C94" i="3"/>
  <c r="C68" i="3"/>
  <c r="C29" i="3"/>
  <c r="I26" i="3"/>
  <c r="B26" i="3" s="1"/>
  <c r="C131" i="4"/>
  <c r="C124" i="4"/>
  <c r="C123" i="4" s="1"/>
  <c r="B132" i="4"/>
  <c r="B128" i="4"/>
  <c r="B124" i="4"/>
  <c r="C118" i="4"/>
  <c r="C114" i="4"/>
  <c r="AX110" i="4"/>
  <c r="B115" i="4"/>
  <c r="B114" i="4"/>
  <c r="C99" i="4"/>
  <c r="B107" i="4"/>
  <c r="B102" i="4"/>
  <c r="B98" i="4"/>
  <c r="B92" i="4"/>
  <c r="B35" i="8"/>
  <c r="X110" i="4"/>
  <c r="C111" i="4"/>
  <c r="B84" i="4"/>
  <c r="C120" i="3"/>
  <c r="B81" i="3"/>
  <c r="B134" i="4"/>
  <c r="B130" i="4"/>
  <c r="B126" i="4"/>
  <c r="C121" i="4"/>
  <c r="C116" i="4"/>
  <c r="C112" i="4"/>
  <c r="W97" i="4"/>
  <c r="C105" i="4"/>
  <c r="B104" i="4"/>
  <c r="B100" i="4"/>
  <c r="O56" i="2"/>
  <c r="B135" i="4"/>
  <c r="B131" i="4"/>
  <c r="B127" i="4"/>
  <c r="W123" i="4"/>
  <c r="C122" i="4"/>
  <c r="C117" i="4"/>
  <c r="C113" i="4"/>
  <c r="C102" i="4"/>
  <c r="B105" i="4"/>
  <c r="B101" i="4"/>
  <c r="B87" i="4"/>
  <c r="C111" i="6"/>
  <c r="B45" i="9"/>
  <c r="AT84" i="4"/>
  <c r="G101" i="11"/>
  <c r="C22" i="11"/>
  <c r="C20" i="13"/>
  <c r="C171" i="6"/>
  <c r="BM31" i="4"/>
  <c r="D31" i="4"/>
  <c r="B31" i="4" s="1"/>
  <c r="C51" i="11"/>
  <c r="C85" i="13"/>
  <c r="F17" i="18"/>
  <c r="C127" i="11"/>
  <c r="BI31" i="4"/>
  <c r="C14" i="11"/>
  <c r="J77" i="19"/>
  <c r="C156" i="6"/>
  <c r="B125" i="8"/>
  <c r="C137" i="4"/>
  <c r="C136" i="4" s="1"/>
  <c r="W175" i="4"/>
  <c r="X188" i="4"/>
  <c r="J24" i="17"/>
  <c r="B135" i="9"/>
  <c r="R20" i="17"/>
  <c r="AJ20" i="17"/>
  <c r="BE20" i="17" s="1"/>
  <c r="BY20" i="17" s="1"/>
  <c r="CU20" i="17" s="1"/>
  <c r="B150" i="9"/>
  <c r="C179" i="11"/>
  <c r="S25" i="19"/>
  <c r="D127" i="11"/>
  <c r="C147" i="11"/>
  <c r="D52" i="27"/>
  <c r="C52" i="27" s="1"/>
  <c r="R22" i="17"/>
  <c r="AJ25" i="17"/>
  <c r="BE25" i="17" s="1"/>
  <c r="BY25" i="17" s="1"/>
  <c r="CU25" i="17" s="1"/>
  <c r="F28" i="18"/>
  <c r="C179" i="4"/>
  <c r="C157" i="11"/>
  <c r="C161" i="11"/>
  <c r="C165" i="11"/>
  <c r="O57" i="27"/>
  <c r="N57" i="27" s="1"/>
  <c r="X57" i="27" s="1"/>
  <c r="B191" i="4"/>
  <c r="B193" i="4"/>
  <c r="C172" i="11"/>
  <c r="C166" i="11" s="1"/>
  <c r="F22" i="17"/>
  <c r="J22" i="17" s="1"/>
  <c r="C160" i="4"/>
  <c r="B126" i="8"/>
  <c r="C146" i="11"/>
  <c r="C140" i="11" s="1"/>
  <c r="AJ21" i="17"/>
  <c r="BE21" i="17" s="1"/>
  <c r="BY21" i="17" s="1"/>
  <c r="CU21" i="17" s="1"/>
  <c r="AX175" i="4"/>
  <c r="C160" i="11"/>
  <c r="C164" i="11"/>
  <c r="D57" i="27"/>
  <c r="C57" i="27" s="1"/>
  <c r="C60" i="27"/>
  <c r="B192" i="4"/>
  <c r="B156" i="8"/>
  <c r="C176" i="13"/>
  <c r="D62" i="27"/>
  <c r="C62" i="27" s="1"/>
  <c r="N63" i="27"/>
  <c r="D179" i="11"/>
  <c r="C162" i="4" l="1"/>
  <c r="B201" i="4"/>
  <c r="B149" i="4"/>
  <c r="CS31" i="17"/>
  <c r="X29" i="17"/>
  <c r="X31" i="17" s="1"/>
  <c r="V31" i="17"/>
  <c r="AU29" i="17"/>
  <c r="AU31" i="17" s="1"/>
  <c r="AL31" i="17"/>
  <c r="N31" i="17"/>
  <c r="E31" i="17"/>
  <c r="CR31" i="17"/>
  <c r="Q44" i="27"/>
  <c r="O44" i="27" s="1"/>
  <c r="N44" i="27" s="1"/>
  <c r="B175" i="4"/>
  <c r="C188" i="4"/>
  <c r="C31" i="4"/>
  <c r="C97" i="4"/>
  <c r="C84" i="4"/>
  <c r="C149" i="4"/>
  <c r="C175" i="4"/>
  <c r="B162" i="4"/>
  <c r="L31" i="17"/>
  <c r="BL31" i="17"/>
  <c r="AS29" i="17"/>
  <c r="AS31" i="17" s="1"/>
  <c r="AB31" i="17"/>
  <c r="Y31" i="17"/>
  <c r="AW31" i="17"/>
  <c r="F29" i="17"/>
  <c r="F31" i="17" s="1"/>
  <c r="L28" i="28"/>
  <c r="DA31" i="17"/>
  <c r="J28" i="17"/>
  <c r="BN31" i="17"/>
  <c r="S31" i="27"/>
  <c r="S32" i="27"/>
  <c r="C201" i="4"/>
  <c r="B97" i="4"/>
  <c r="B188" i="4"/>
  <c r="C153" i="11"/>
  <c r="B123" i="4"/>
  <c r="C110" i="4"/>
  <c r="S30" i="27" l="1"/>
  <c r="S29" i="27" s="1"/>
  <c r="S28" i="27" s="1"/>
  <c r="S27" i="27" s="1"/>
  <c r="Q43" i="27"/>
  <c r="Q42" i="27" s="1"/>
  <c r="J29" i="17"/>
  <c r="J31" i="17" s="1"/>
  <c r="O43" i="27" l="1"/>
  <c r="N43" i="27" s="1"/>
  <c r="Q40" i="27"/>
  <c r="O42" i="27"/>
  <c r="N42" i="27" s="1"/>
  <c r="X42" i="27" s="1"/>
  <c r="Q39" i="27" l="1"/>
  <c r="O40" i="27"/>
  <c r="N40" i="27" s="1"/>
  <c r="Q38" i="27" l="1"/>
  <c r="O39" i="27"/>
  <c r="N39" i="27" s="1"/>
  <c r="O38" i="27" l="1"/>
  <c r="N38" i="27" s="1"/>
  <c r="Q37" i="27"/>
  <c r="Q35" i="27" l="1"/>
  <c r="O37" i="27"/>
  <c r="N37" i="27" s="1"/>
  <c r="X37" i="27" s="1"/>
  <c r="Q34" i="27" l="1"/>
  <c r="O35" i="27"/>
  <c r="N35" i="27" s="1"/>
  <c r="O34" i="27" l="1"/>
  <c r="N34" i="27" s="1"/>
  <c r="Q33" i="27"/>
  <c r="Q31" i="27" l="1"/>
  <c r="O33" i="27"/>
  <c r="N33" i="27" s="1"/>
  <c r="Q32" i="27"/>
  <c r="O32" i="27" s="1"/>
  <c r="N32" i="27" s="1"/>
  <c r="X32" i="27" s="1"/>
  <c r="O31" i="27" l="1"/>
  <c r="N31" i="27" s="1"/>
  <c r="Q30" i="27"/>
  <c r="Q29" i="27" l="1"/>
  <c r="O30" i="27"/>
  <c r="N30" i="27" s="1"/>
  <c r="Q28" i="27" l="1"/>
  <c r="O29" i="27"/>
  <c r="N29" i="27" s="1"/>
  <c r="O28" i="27" l="1"/>
  <c r="N28" i="27" s="1"/>
  <c r="Q27" i="27"/>
  <c r="O27" i="27" s="1"/>
  <c r="N27" i="27" s="1"/>
  <c r="X27" i="27" s="1"/>
</calcChain>
</file>

<file path=xl/sharedStrings.xml><?xml version="1.0" encoding="utf-8"?>
<sst xmlns="http://schemas.openxmlformats.org/spreadsheetml/2006/main" count="12299" uniqueCount="3542">
  <si>
    <t>據</t>
    <phoneticPr fontId="2" type="noConversion"/>
  </si>
  <si>
    <t>職</t>
    <phoneticPr fontId="2" type="noConversion"/>
  </si>
  <si>
    <t>逃</t>
    <phoneticPr fontId="2" type="noConversion"/>
  </si>
  <si>
    <t>替</t>
    <phoneticPr fontId="2" type="noConversion"/>
  </si>
  <si>
    <t>制條例</t>
    <phoneticPr fontId="2" type="noConversion"/>
  </si>
  <si>
    <t>法</t>
    <phoneticPr fontId="2" type="noConversion"/>
  </si>
  <si>
    <t xml:space="preserve">他 </t>
    <phoneticPr fontId="2" type="noConversion"/>
  </si>
  <si>
    <t>罪</t>
    <phoneticPr fontId="2" type="noConversion"/>
  </si>
  <si>
    <t>Year(Month)</t>
    <phoneticPr fontId="2" type="noConversion"/>
  </si>
  <si>
    <t xml:space="preserve">Grand Total </t>
    <phoneticPr fontId="2" type="noConversion"/>
  </si>
  <si>
    <t>Serious Larceny</t>
    <phoneticPr fontId="2" type="noConversion"/>
  </si>
  <si>
    <t>General Larceny</t>
    <phoneticPr fontId="2" type="noConversion"/>
  </si>
  <si>
    <t>Motor Vehicle Theft</t>
    <phoneticPr fontId="2" type="noConversion"/>
  </si>
  <si>
    <t>Motorcycle Theft</t>
    <phoneticPr fontId="2" type="noConversion"/>
  </si>
  <si>
    <t>Stolen Property</t>
    <phoneticPr fontId="2" type="noConversion"/>
  </si>
  <si>
    <t>Gambling</t>
    <phoneticPr fontId="2" type="noConversion"/>
  </si>
  <si>
    <t xml:space="preserve">           分局人員</t>
    <phoneticPr fontId="2" type="noConversion"/>
  </si>
  <si>
    <t xml:space="preserve">           刑事人員</t>
    <phoneticPr fontId="2" type="noConversion"/>
  </si>
  <si>
    <t xml:space="preserve">  局本部人員</t>
    <phoneticPr fontId="2" type="noConversion"/>
  </si>
  <si>
    <t xml:space="preserve">    管制中心人員</t>
    <phoneticPr fontId="2" type="noConversion"/>
  </si>
  <si>
    <t xml:space="preserve">    分局人員</t>
    <phoneticPr fontId="2" type="noConversion"/>
  </si>
  <si>
    <t xml:space="preserve">    刑事人員</t>
    <phoneticPr fontId="2" type="noConversion"/>
  </si>
  <si>
    <t xml:space="preserve">    少年警察隊</t>
    <phoneticPr fontId="2" type="noConversion"/>
  </si>
  <si>
    <t xml:space="preserve">    保安警察隊</t>
    <phoneticPr fontId="2" type="noConversion"/>
  </si>
  <si>
    <t xml:space="preserve">    交通警察隊</t>
    <phoneticPr fontId="2" type="noConversion"/>
  </si>
  <si>
    <t xml:space="preserve">    局 本  部</t>
    <phoneticPr fontId="2" type="noConversion"/>
  </si>
  <si>
    <t xml:space="preserve">        管  制 中 心</t>
    <phoneticPr fontId="2" type="noConversion"/>
  </si>
  <si>
    <t xml:space="preserve">        保安警察隊</t>
    <phoneticPr fontId="2" type="noConversion"/>
  </si>
  <si>
    <t xml:space="preserve">        刑事警察隊</t>
    <phoneticPr fontId="2" type="noConversion"/>
  </si>
  <si>
    <t xml:space="preserve">        交通警察隊</t>
    <phoneticPr fontId="2" type="noConversion"/>
  </si>
  <si>
    <t xml:space="preserve">        少年警察隊</t>
    <phoneticPr fontId="2" type="noConversion"/>
  </si>
  <si>
    <t xml:space="preserve">        分            局</t>
    <phoneticPr fontId="2" type="noConversion"/>
  </si>
  <si>
    <t>局本部</t>
    <phoneticPr fontId="2" type="noConversion"/>
  </si>
  <si>
    <t>管制中心</t>
    <phoneticPr fontId="2" type="noConversion"/>
  </si>
  <si>
    <t>保安警察隊</t>
    <phoneticPr fontId="2" type="noConversion"/>
  </si>
  <si>
    <t>刑事警察大隊</t>
    <phoneticPr fontId="2" type="noConversion"/>
  </si>
  <si>
    <t>交通警察隊</t>
    <phoneticPr fontId="2" type="noConversion"/>
  </si>
  <si>
    <t>少年警察隊</t>
    <phoneticPr fontId="2" type="noConversion"/>
  </si>
  <si>
    <t>婦幼警察隊</t>
    <phoneticPr fontId="2" type="noConversion"/>
  </si>
  <si>
    <t>分局</t>
    <phoneticPr fontId="2" type="noConversion"/>
  </si>
  <si>
    <r>
      <t xml:space="preserve">局本部
</t>
    </r>
    <r>
      <rPr>
        <sz val="10"/>
        <rFont val="標楷體"/>
        <family val="4"/>
        <charset val="136"/>
      </rPr>
      <t>Police department</t>
    </r>
    <phoneticPr fontId="2" type="noConversion"/>
  </si>
  <si>
    <t xml:space="preserve">Kidna-      pping for Ransom </t>
  </si>
  <si>
    <t>Robbery</t>
  </si>
  <si>
    <t>Forceful Taking</t>
  </si>
  <si>
    <t>民國104年底 End of 2015</t>
    <phoneticPr fontId="11" type="noConversion"/>
  </si>
  <si>
    <r>
      <t>民國104年底
End of 2015</t>
    </r>
    <r>
      <rPr>
        <sz val="12"/>
        <rFont val="新細明體"/>
        <family val="1"/>
        <charset val="136"/>
      </rPr>
      <t/>
    </r>
    <phoneticPr fontId="11" type="noConversion"/>
  </si>
  <si>
    <t xml:space="preserve">      8   月</t>
  </si>
  <si>
    <t xml:space="preserve">      9   月</t>
  </si>
  <si>
    <r>
      <t>表</t>
    </r>
    <r>
      <rPr>
        <sz val="16"/>
        <rFont val="Times New Roman"/>
        <family val="1"/>
      </rPr>
      <t>6</t>
    </r>
    <r>
      <rPr>
        <sz val="16"/>
        <rFont val="標楷體"/>
        <family val="4"/>
        <charset val="136"/>
      </rPr>
      <t>、</t>
    </r>
    <r>
      <rPr>
        <sz val="16"/>
        <rFont val="Times New Roman"/>
        <family val="1"/>
      </rPr>
      <t>.</t>
    </r>
    <r>
      <rPr>
        <sz val="16"/>
        <rFont val="標楷體"/>
        <family val="4"/>
        <charset val="136"/>
      </rPr>
      <t>新竹市處理違反</t>
    </r>
    <phoneticPr fontId="2" type="noConversion"/>
  </si>
  <si>
    <t>社會秩序維護法案件</t>
    <phoneticPr fontId="2" type="noConversion"/>
  </si>
  <si>
    <t xml:space="preserve"> </t>
    <phoneticPr fontId="2" type="noConversion"/>
  </si>
  <si>
    <t xml:space="preserve"> </t>
    <phoneticPr fontId="11" type="noConversion"/>
  </si>
  <si>
    <t xml:space="preserve">詐欺   
Fraud </t>
    <phoneticPr fontId="2" type="noConversion"/>
  </si>
  <si>
    <t>Bicycle</t>
    <phoneticPr fontId="2" type="noConversion"/>
  </si>
  <si>
    <t>民國101年  2012</t>
    <phoneticPr fontId="2" type="noConversion"/>
  </si>
  <si>
    <t>民國101年 2012</t>
    <phoneticPr fontId="11" type="noConversion"/>
  </si>
  <si>
    <t>民國101年 2012</t>
    <phoneticPr fontId="2" type="noConversion"/>
  </si>
  <si>
    <t>毒品</t>
    <phoneticPr fontId="2" type="noConversion"/>
  </si>
  <si>
    <t>Year(Month)</t>
    <phoneticPr fontId="2" type="noConversion"/>
  </si>
  <si>
    <t xml:space="preserve">Total </t>
    <phoneticPr fontId="2" type="noConversion"/>
  </si>
  <si>
    <r>
      <t xml:space="preserve"> </t>
    </r>
    <r>
      <rPr>
        <sz val="12"/>
        <rFont val="新細明體"/>
        <family val="1"/>
        <charset val="136"/>
      </rPr>
      <t xml:space="preserve"> </t>
    </r>
    <r>
      <rPr>
        <sz val="12"/>
        <rFont val="新細明體"/>
        <family val="1"/>
        <charset val="136"/>
      </rPr>
      <t xml:space="preserve">       1   月</t>
    </r>
    <r>
      <rPr>
        <sz val="12"/>
        <rFont val="新細明體"/>
        <family val="1"/>
        <charset val="136"/>
      </rPr>
      <t xml:space="preserve">  Jan.</t>
    </r>
    <phoneticPr fontId="11" type="noConversion"/>
  </si>
  <si>
    <r>
      <t xml:space="preserve">  A2類 </t>
    </r>
    <r>
      <rPr>
        <sz val="10"/>
        <rFont val="細明體"/>
        <family val="3"/>
        <charset val="136"/>
      </rPr>
      <t>Inuuried Traffic Accident</t>
    </r>
    <phoneticPr fontId="11" type="noConversion"/>
  </si>
  <si>
    <t>犯Juvenile Offenders</t>
    <phoneticPr fontId="11" type="noConversion"/>
  </si>
  <si>
    <t>青年嫌疑犯 Adolescent Offenders</t>
    <phoneticPr fontId="11" type="noConversion"/>
  </si>
  <si>
    <t>Adolescent Offender Rate Per 10,000 Population</t>
    <phoneticPr fontId="2" type="noConversion"/>
  </si>
  <si>
    <r>
      <t xml:space="preserve"> </t>
    </r>
    <r>
      <rPr>
        <sz val="12"/>
        <rFont val="新細明體"/>
        <family val="1"/>
        <charset val="136"/>
      </rPr>
      <t xml:space="preserve"> </t>
    </r>
    <r>
      <rPr>
        <sz val="12"/>
        <rFont val="新細明體"/>
        <family val="1"/>
        <charset val="136"/>
      </rPr>
      <t xml:space="preserve">       3   月</t>
    </r>
    <r>
      <rPr>
        <sz val="12"/>
        <rFont val="新細明體"/>
        <family val="1"/>
        <charset val="136"/>
      </rPr>
      <t xml:space="preserve">  Mar.</t>
    </r>
    <phoneticPr fontId="2" type="noConversion"/>
  </si>
  <si>
    <t>砲彈藥刀械數量</t>
    <phoneticPr fontId="11" type="noConversion"/>
  </si>
  <si>
    <t>Table 5、Illegal Guns,Pistols,Ammunition</t>
    <phoneticPr fontId="11" type="noConversion"/>
  </si>
  <si>
    <t>and Knives Captured in Hsinchu City</t>
    <phoneticPr fontId="11" type="noConversion"/>
  </si>
  <si>
    <t>民國100年底
End of 2011</t>
    <phoneticPr fontId="11" type="noConversion"/>
  </si>
  <si>
    <t>民國101年底
End of 2012</t>
    <phoneticPr fontId="11" type="noConversion"/>
  </si>
  <si>
    <r>
      <t xml:space="preserve">本　　局
</t>
    </r>
    <r>
      <rPr>
        <sz val="9"/>
        <rFont val="標楷體"/>
        <family val="4"/>
        <charset val="136"/>
      </rPr>
      <t>Police Department</t>
    </r>
    <phoneticPr fontId="2" type="noConversion"/>
  </si>
  <si>
    <t>第一分局
First Precinct</t>
    <phoneticPr fontId="2" type="noConversion"/>
  </si>
  <si>
    <t>35</t>
    <phoneticPr fontId="2" type="noConversion"/>
  </si>
  <si>
    <t>酒精濃度超過規定標準者</t>
    <phoneticPr fontId="2" type="noConversion"/>
  </si>
  <si>
    <t>吸食毒品迷幻藥麻醉品及其相類似之管制藥品者</t>
    <phoneticPr fontId="2" type="noConversion"/>
  </si>
  <si>
    <t>*3</t>
    <phoneticPr fontId="2" type="noConversion"/>
  </si>
  <si>
    <t>*4</t>
    <phoneticPr fontId="2" type="noConversion"/>
  </si>
  <si>
    <t>*5</t>
  </si>
  <si>
    <t>*6</t>
  </si>
  <si>
    <t>*7</t>
  </si>
  <si>
    <t>*8</t>
  </si>
  <si>
    <t>駛</t>
    <phoneticPr fontId="2" type="noConversion"/>
  </si>
  <si>
    <t>人</t>
    <phoneticPr fontId="2" type="noConversion"/>
  </si>
  <si>
    <t>第二</t>
    <phoneticPr fontId="2" type="noConversion"/>
  </si>
  <si>
    <r>
      <t xml:space="preserve">  A2類 </t>
    </r>
    <r>
      <rPr>
        <sz val="10"/>
        <rFont val="細明體"/>
        <family val="3"/>
        <charset val="136"/>
      </rPr>
      <t>Injured Traffic Accident</t>
    </r>
    <phoneticPr fontId="11" type="noConversion"/>
  </si>
  <si>
    <t>單位：人</t>
    <phoneticPr fontId="2" type="noConversion"/>
  </si>
  <si>
    <t>表17、新竹市臺灣健康社</t>
    <phoneticPr fontId="2" type="noConversion"/>
  </si>
  <si>
    <t xml:space="preserve">Table 17、Community Security Performance of Taiwan </t>
    <phoneticPr fontId="2" type="noConversion"/>
  </si>
  <si>
    <t>43</t>
    <phoneticPr fontId="2" type="noConversion"/>
  </si>
  <si>
    <t>45</t>
    <phoneticPr fontId="2" type="noConversion"/>
  </si>
  <si>
    <t>民國103年  2014</t>
    <phoneticPr fontId="11" type="noConversion"/>
  </si>
  <si>
    <t>民國103年  2014</t>
    <phoneticPr fontId="2" type="noConversion"/>
  </si>
  <si>
    <t>民國103年 2014</t>
    <phoneticPr fontId="2" type="noConversion"/>
  </si>
  <si>
    <r>
      <t>民國103年底
End of 2014</t>
    </r>
    <r>
      <rPr>
        <sz val="12"/>
        <rFont val="新細明體"/>
        <family val="1"/>
        <charset val="136"/>
      </rPr>
      <t/>
    </r>
    <phoneticPr fontId="11" type="noConversion"/>
  </si>
  <si>
    <t>移置</t>
    <phoneticPr fontId="2" type="noConversion"/>
  </si>
  <si>
    <t>路邊</t>
    <phoneticPr fontId="2" type="noConversion"/>
  </si>
  <si>
    <t>死傷</t>
    <phoneticPr fontId="2" type="noConversion"/>
  </si>
  <si>
    <t>處置</t>
    <phoneticPr fontId="2" type="noConversion"/>
  </si>
  <si>
    <t>其他</t>
    <phoneticPr fontId="2" type="noConversion"/>
  </si>
  <si>
    <t>汽機</t>
    <phoneticPr fontId="2" type="noConversion"/>
  </si>
  <si>
    <t>車違</t>
    <phoneticPr fontId="2" type="noConversion"/>
  </si>
  <si>
    <t>規未</t>
    <phoneticPr fontId="2" type="noConversion"/>
  </si>
  <si>
    <t>列之</t>
    <phoneticPr fontId="2" type="noConversion"/>
  </si>
  <si>
    <t>條款</t>
    <phoneticPr fontId="2" type="noConversion"/>
  </si>
  <si>
    <t>計</t>
    <phoneticPr fontId="2" type="noConversion"/>
  </si>
  <si>
    <t>慢</t>
    <phoneticPr fontId="2" type="noConversion"/>
  </si>
  <si>
    <t>反</t>
    <phoneticPr fontId="2" type="noConversion"/>
  </si>
  <si>
    <t>違反金融
Against Finance Acts</t>
    <phoneticPr fontId="2" type="noConversion"/>
  </si>
  <si>
    <t>現有人數</t>
  </si>
  <si>
    <t>編制</t>
  </si>
  <si>
    <t>預算</t>
  </si>
  <si>
    <t xml:space="preserve">    少年警察隊</t>
  </si>
  <si>
    <t xml:space="preserve">    保安警察隊</t>
  </si>
  <si>
    <t xml:space="preserve">    交通警察隊</t>
  </si>
  <si>
    <t>Unit：Persons</t>
    <phoneticPr fontId="11" type="noConversion"/>
  </si>
  <si>
    <t xml:space="preserve">  </t>
  </si>
  <si>
    <t>與有犯罪</t>
  </si>
  <si>
    <t>逃學</t>
  </si>
  <si>
    <t>加暴行於</t>
  </si>
  <si>
    <t>經常與有</t>
  </si>
  <si>
    <t>經常出</t>
  </si>
  <si>
    <t>經常</t>
  </si>
  <si>
    <t>參加</t>
  </si>
  <si>
    <t>無正當理</t>
  </si>
  <si>
    <t>習性之人</t>
  </si>
  <si>
    <t>人或互毆</t>
  </si>
  <si>
    <t>犯罪習性</t>
  </si>
  <si>
    <t>入不當</t>
  </si>
  <si>
    <t>不良</t>
  </si>
  <si>
    <t xml:space="preserve">由經常攜 </t>
  </si>
  <si>
    <t>交往</t>
  </si>
  <si>
    <t>逃家</t>
  </si>
  <si>
    <t>未至傷害</t>
  </si>
  <si>
    <t>之人交往</t>
  </si>
  <si>
    <t>場所</t>
  </si>
  <si>
    <t>組織</t>
  </si>
  <si>
    <t>帶刀械</t>
  </si>
  <si>
    <t>民國八十二年</t>
  </si>
  <si>
    <t>民國八十三年</t>
  </si>
  <si>
    <t>民國八十四年</t>
  </si>
  <si>
    <t>民國八十五年</t>
  </si>
  <si>
    <t xml:space="preserve">    一    月</t>
  </si>
  <si>
    <t xml:space="preserve">    二    月</t>
  </si>
  <si>
    <t xml:space="preserve">    三    月</t>
  </si>
  <si>
    <t xml:space="preserve">    四    月</t>
  </si>
  <si>
    <t xml:space="preserve">    五    月</t>
  </si>
  <si>
    <t xml:space="preserve">    六    月</t>
  </si>
  <si>
    <t xml:space="preserve">    七    月</t>
  </si>
  <si>
    <t xml:space="preserve">    八    月</t>
  </si>
  <si>
    <t xml:space="preserve">    九    月</t>
  </si>
  <si>
    <t xml:space="preserve">    十    月</t>
  </si>
  <si>
    <t xml:space="preserve">    十 一 月</t>
  </si>
  <si>
    <t xml:space="preserve">    十 二 月</t>
  </si>
  <si>
    <t xml:space="preserve">      2   月</t>
  </si>
  <si>
    <t xml:space="preserve">      3   月</t>
  </si>
  <si>
    <t xml:space="preserve">      4   月</t>
  </si>
  <si>
    <t xml:space="preserve">      5   月</t>
  </si>
  <si>
    <t xml:space="preserve">      6   月</t>
  </si>
  <si>
    <t xml:space="preserve">      7   月</t>
  </si>
  <si>
    <t xml:space="preserve"> 民國104年 </t>
    <phoneticPr fontId="2" type="noConversion"/>
  </si>
  <si>
    <t>民國104年 2015</t>
    <phoneticPr fontId="11" type="noConversion"/>
  </si>
  <si>
    <t>民國104年  2015</t>
    <phoneticPr fontId="2" type="noConversion"/>
  </si>
  <si>
    <t>第二分局
Second Precinct</t>
    <phoneticPr fontId="2" type="noConversion"/>
  </si>
  <si>
    <t>第三分局
Third  Precinct</t>
    <phoneticPr fontId="2" type="noConversion"/>
  </si>
  <si>
    <r>
      <t xml:space="preserve">輔導建構治安社區       </t>
    </r>
    <r>
      <rPr>
        <sz val="12"/>
        <rFont val="標楷體"/>
        <family val="4"/>
        <charset val="136"/>
      </rPr>
      <t>Counselling to structure Security Community</t>
    </r>
    <phoneticPr fontId="2" type="noConversion"/>
  </si>
  <si>
    <t>Counselling   Community  on Security Meeting</t>
    <phoneticPr fontId="2" type="noConversion"/>
  </si>
  <si>
    <r>
      <t xml:space="preserve">治安
社區
</t>
    </r>
    <r>
      <rPr>
        <sz val="13"/>
        <color indexed="12"/>
        <rFont val="標楷體"/>
        <family val="4"/>
        <charset val="136"/>
      </rPr>
      <t xml:space="preserve">總數 </t>
    </r>
    <phoneticPr fontId="2" type="noConversion"/>
  </si>
  <si>
    <t>專業
輔導
團隊</t>
    <phoneticPr fontId="2" type="noConversion"/>
  </si>
  <si>
    <t>輔導
訪視
社區</t>
    <phoneticPr fontId="2" type="noConversion"/>
  </si>
  <si>
    <t>標竿
輔導
社區</t>
    <phoneticPr fontId="2" type="noConversion"/>
  </si>
  <si>
    <t>召開
治安
會議</t>
    <phoneticPr fontId="2" type="noConversion"/>
  </si>
  <si>
    <r>
      <t xml:space="preserve">管制中心
</t>
    </r>
    <r>
      <rPr>
        <sz val="10"/>
        <rFont val="標楷體"/>
        <family val="4"/>
        <charset val="136"/>
      </rPr>
      <t>Civil Defense Operations</t>
    </r>
    <phoneticPr fontId="2" type="noConversion"/>
  </si>
  <si>
    <r>
      <t xml:space="preserve">保安警察隊
</t>
    </r>
    <r>
      <rPr>
        <sz val="10"/>
        <rFont val="標楷體"/>
        <family val="4"/>
        <charset val="136"/>
      </rPr>
      <t>Special Police Brigade</t>
    </r>
    <phoneticPr fontId="2" type="noConversion"/>
  </si>
  <si>
    <r>
      <t xml:space="preserve">刑事警察大隊
</t>
    </r>
    <r>
      <rPr>
        <sz val="10"/>
        <rFont val="標楷體"/>
        <family val="4"/>
        <charset val="136"/>
      </rPr>
      <t>Criminal Investigation Corps</t>
    </r>
    <phoneticPr fontId="2" type="noConversion"/>
  </si>
  <si>
    <r>
      <t xml:space="preserve">交通警察隊
</t>
    </r>
    <r>
      <rPr>
        <sz val="10"/>
        <rFont val="標楷體"/>
        <family val="4"/>
        <charset val="136"/>
      </rPr>
      <t>Traffic Police Brigade</t>
    </r>
    <phoneticPr fontId="2" type="noConversion"/>
  </si>
  <si>
    <r>
      <t xml:space="preserve">少年警察隊
</t>
    </r>
    <r>
      <rPr>
        <sz val="10"/>
        <rFont val="標楷體"/>
        <family val="4"/>
        <charset val="136"/>
      </rPr>
      <t>Juvenile Delinquency Prevention Brigade</t>
    </r>
    <phoneticPr fontId="2" type="noConversion"/>
  </si>
  <si>
    <r>
      <t xml:space="preserve">婦幼警察隊
</t>
    </r>
    <r>
      <rPr>
        <sz val="10"/>
        <rFont val="標楷體"/>
        <family val="4"/>
        <charset val="136"/>
      </rPr>
      <t>Women and Children Protection Brigade</t>
    </r>
    <phoneticPr fontId="2" type="noConversion"/>
  </si>
  <si>
    <r>
      <t xml:space="preserve">分局
</t>
    </r>
    <r>
      <rPr>
        <sz val="10"/>
        <rFont val="標楷體"/>
        <family val="4"/>
        <charset val="136"/>
      </rPr>
      <t>Precinct</t>
    </r>
    <phoneticPr fontId="2" type="noConversion"/>
  </si>
  <si>
    <r>
      <t xml:space="preserve">局本部
</t>
    </r>
    <r>
      <rPr>
        <sz val="10"/>
        <rFont val="標楷體"/>
        <family val="4"/>
        <charset val="136"/>
      </rPr>
      <t>Police department</t>
    </r>
    <phoneticPr fontId="2" type="noConversion"/>
  </si>
  <si>
    <t>資料來源:新竹市警察局人事室。</t>
    <phoneticPr fontId="2" type="noConversion"/>
  </si>
  <si>
    <t xml:space="preserve"> 表8、新竹市道路交通事故件數及死傷人數</t>
    <phoneticPr fontId="2" type="noConversion"/>
  </si>
  <si>
    <t>三.交通</t>
    <phoneticPr fontId="2" type="noConversion"/>
  </si>
  <si>
    <t>and Household Visitation in Hsinchu City</t>
    <phoneticPr fontId="2" type="noConversion"/>
  </si>
  <si>
    <t>Unit:Cases、Persons</t>
    <phoneticPr fontId="2" type="noConversion"/>
  </si>
  <si>
    <t>違反戶籍法令件數</t>
    <phoneticPr fontId="2" type="noConversion"/>
  </si>
  <si>
    <t>查獲刑案人數</t>
    <phoneticPr fontId="2" type="noConversion"/>
  </si>
  <si>
    <t>查獲</t>
    <phoneticPr fontId="2" type="noConversion"/>
  </si>
  <si>
    <t>失蹤</t>
    <phoneticPr fontId="2" type="noConversion"/>
  </si>
  <si>
    <t>遷入(出)未申報登記</t>
    <phoneticPr fontId="2" type="noConversion"/>
  </si>
  <si>
    <t>人口</t>
    <phoneticPr fontId="2" type="noConversion"/>
  </si>
  <si>
    <t>護法人</t>
    <phoneticPr fontId="2" type="noConversion"/>
  </si>
  <si>
    <t>數</t>
    <phoneticPr fontId="2" type="noConversion"/>
  </si>
  <si>
    <t>Persons of Unreported Transient Resident Registration</t>
    <phoneticPr fontId="2" type="noConversion"/>
  </si>
  <si>
    <t>民國103年底
End of 2014</t>
    <phoneticPr fontId="11" type="noConversion"/>
  </si>
  <si>
    <t>民國103年底
End of 2014</t>
    <phoneticPr fontId="2" type="noConversion"/>
  </si>
  <si>
    <t>民國103年底 End of 2014</t>
    <phoneticPr fontId="11" type="noConversion"/>
  </si>
  <si>
    <r>
      <t>民國103年度
FY 2014</t>
    </r>
    <r>
      <rPr>
        <sz val="12"/>
        <rFont val="新細明體"/>
        <family val="1"/>
        <charset val="136"/>
      </rPr>
      <t/>
    </r>
    <phoneticPr fontId="2" type="noConversion"/>
  </si>
  <si>
    <t>民國103年度
FY 2014</t>
    <phoneticPr fontId="2" type="noConversion"/>
  </si>
  <si>
    <r>
      <t xml:space="preserve">年底(單位)別
</t>
    </r>
    <r>
      <rPr>
        <sz val="10"/>
        <rFont val="標楷體"/>
        <family val="4"/>
        <charset val="136"/>
      </rPr>
      <t>End of Year（Department）</t>
    </r>
    <phoneticPr fontId="2" type="noConversion"/>
  </si>
  <si>
    <t>民國100年底 End of 2011</t>
    <phoneticPr fontId="11" type="noConversion"/>
  </si>
  <si>
    <t>民國101年底 End of 2012</t>
    <phoneticPr fontId="11" type="noConversion"/>
  </si>
  <si>
    <t>民國102年底 End of 2013</t>
    <phoneticPr fontId="11" type="noConversion"/>
  </si>
  <si>
    <t>單位:人</t>
    <phoneticPr fontId="2" type="noConversion"/>
  </si>
  <si>
    <t xml:space="preserve"> </t>
    <phoneticPr fontId="11" type="noConversion"/>
  </si>
  <si>
    <t>現有人數-按職等別</t>
    <phoneticPr fontId="2" type="noConversion"/>
  </si>
  <si>
    <t xml:space="preserve"> Hsnichu City Police Bureau by Official Grades</t>
    <phoneticPr fontId="11" type="noConversion"/>
  </si>
  <si>
    <t>正    式    人   員</t>
    <phoneticPr fontId="2" type="noConversion"/>
  </si>
  <si>
    <t xml:space="preserve">Formal Staff </t>
    <phoneticPr fontId="11" type="noConversion"/>
  </si>
  <si>
    <t>工友  Worker</t>
    <phoneticPr fontId="2" type="noConversion"/>
  </si>
  <si>
    <t>聘用人員</t>
    <phoneticPr fontId="2" type="noConversion"/>
  </si>
  <si>
    <t>約僱人員</t>
    <phoneticPr fontId="2" type="noConversion"/>
  </si>
  <si>
    <t>臨時人員</t>
    <phoneticPr fontId="2" type="noConversion"/>
  </si>
  <si>
    <t>總計</t>
    <phoneticPr fontId="2" type="noConversion"/>
  </si>
  <si>
    <t>警</t>
    <phoneticPr fontId="2" type="noConversion"/>
  </si>
  <si>
    <t>合計</t>
    <phoneticPr fontId="2" type="noConversion"/>
  </si>
  <si>
    <t>駕駛</t>
    <phoneticPr fontId="2" type="noConversion"/>
  </si>
  <si>
    <t>技工</t>
    <phoneticPr fontId="2" type="noConversion"/>
  </si>
  <si>
    <t>工友</t>
    <phoneticPr fontId="2" type="noConversion"/>
  </si>
  <si>
    <t xml:space="preserve">Grand Total </t>
    <phoneticPr fontId="11" type="noConversion"/>
  </si>
  <si>
    <t>簡任</t>
    <phoneticPr fontId="2" type="noConversion"/>
  </si>
  <si>
    <t>薦任</t>
    <phoneticPr fontId="2" type="noConversion"/>
  </si>
  <si>
    <t>委任</t>
    <phoneticPr fontId="2" type="noConversion"/>
  </si>
  <si>
    <t>僱員</t>
    <phoneticPr fontId="2" type="noConversion"/>
  </si>
  <si>
    <t>警監</t>
    <phoneticPr fontId="2" type="noConversion"/>
  </si>
  <si>
    <t>警正</t>
    <phoneticPr fontId="2" type="noConversion"/>
  </si>
  <si>
    <t>警佐</t>
    <phoneticPr fontId="2" type="noConversion"/>
  </si>
  <si>
    <t>Total</t>
    <phoneticPr fontId="11" type="noConversion"/>
  </si>
  <si>
    <t>Employees</t>
    <phoneticPr fontId="11" type="noConversion"/>
  </si>
  <si>
    <t>Police Correc-
tor</t>
    <phoneticPr fontId="11" type="noConversion"/>
  </si>
  <si>
    <t>delega-
ted</t>
    <phoneticPr fontId="11" type="noConversion"/>
  </si>
  <si>
    <t>Driver</t>
    <phoneticPr fontId="11" type="noConversion"/>
  </si>
  <si>
    <t xml:space="preserve">Technical Worker </t>
    <phoneticPr fontId="11" type="noConversion"/>
  </si>
  <si>
    <t>Manual Worker</t>
    <phoneticPr fontId="11" type="noConversion"/>
  </si>
  <si>
    <t>Assistant</t>
    <phoneticPr fontId="11" type="noConversion"/>
  </si>
  <si>
    <t>Temporary Worker</t>
    <phoneticPr fontId="11" type="noConversion"/>
  </si>
  <si>
    <t>不</t>
    <phoneticPr fontId="2" type="noConversion"/>
  </si>
  <si>
    <t>合</t>
    <phoneticPr fontId="2" type="noConversion"/>
  </si>
  <si>
    <t>規</t>
    <phoneticPr fontId="2" type="noConversion"/>
  </si>
  <si>
    <t>定</t>
    <phoneticPr fontId="2" type="noConversion"/>
  </si>
  <si>
    <t>裝載</t>
    <phoneticPr fontId="2" type="noConversion"/>
  </si>
  <si>
    <t>砂石</t>
    <phoneticPr fontId="2" type="noConversion"/>
  </si>
  <si>
    <t>土方</t>
    <phoneticPr fontId="2" type="noConversion"/>
  </si>
  <si>
    <t>使用</t>
    <phoneticPr fontId="2" type="noConversion"/>
  </si>
  <si>
    <t>專用</t>
    <phoneticPr fontId="2" type="noConversion"/>
  </si>
  <si>
    <t>車輛</t>
    <phoneticPr fontId="2" type="noConversion"/>
  </si>
  <si>
    <t>超過</t>
    <phoneticPr fontId="2" type="noConversion"/>
  </si>
  <si>
    <t>核定</t>
    <phoneticPr fontId="2" type="noConversion"/>
  </si>
  <si>
    <t>之總</t>
    <phoneticPr fontId="2" type="noConversion"/>
  </si>
  <si>
    <t>重量</t>
    <phoneticPr fontId="2" type="noConversion"/>
  </si>
  <si>
    <t>總聯</t>
    <phoneticPr fontId="2" type="noConversion"/>
  </si>
  <si>
    <t>結重</t>
    <phoneticPr fontId="2" type="noConversion"/>
  </si>
  <si>
    <t>量者</t>
    <phoneticPr fontId="2" type="noConversion"/>
  </si>
  <si>
    <t>繫</t>
    <phoneticPr fontId="2" type="noConversion"/>
  </si>
  <si>
    <t>安</t>
    <phoneticPr fontId="2" type="noConversion"/>
  </si>
  <si>
    <t>全</t>
    <phoneticPr fontId="2" type="noConversion"/>
  </si>
  <si>
    <t>帶</t>
    <phoneticPr fontId="2" type="noConversion"/>
  </si>
  <si>
    <t xml:space="preserve"> (高速</t>
    <phoneticPr fontId="2" type="noConversion"/>
  </si>
  <si>
    <t>公路)</t>
    <phoneticPr fontId="2" type="noConversion"/>
  </si>
  <si>
    <t>機踏</t>
    <phoneticPr fontId="2" type="noConversion"/>
  </si>
  <si>
    <t>車附</t>
    <phoneticPr fontId="2" type="noConversion"/>
  </si>
  <si>
    <t>載人</t>
    <phoneticPr fontId="2" type="noConversion"/>
  </si>
  <si>
    <t>員或</t>
    <phoneticPr fontId="2" type="noConversion"/>
  </si>
  <si>
    <t>物品</t>
    <phoneticPr fontId="2" type="noConversion"/>
  </si>
  <si>
    <t>Table 13、Statistics of the Reported Incidents of</t>
    <phoneticPr fontId="2" type="noConversion"/>
  </si>
  <si>
    <t>Traffic Violations in Hsinchu City（Cont. 4）</t>
    <phoneticPr fontId="2" type="noConversion"/>
  </si>
  <si>
    <t xml:space="preserve">Railroad Crossing </t>
    <phoneticPr fontId="2" type="noConversion"/>
  </si>
  <si>
    <t xml:space="preserve">   4 月 Apr.</t>
    <phoneticPr fontId="2" type="noConversion"/>
  </si>
  <si>
    <t xml:space="preserve">   5 月 May</t>
    <phoneticPr fontId="2" type="noConversion"/>
  </si>
  <si>
    <t xml:space="preserve">   6 月 June</t>
    <phoneticPr fontId="2" type="noConversion"/>
  </si>
  <si>
    <t xml:space="preserve">   7 月 July</t>
    <phoneticPr fontId="2" type="noConversion"/>
  </si>
  <si>
    <t xml:space="preserve">   8 月 Aug.</t>
    <phoneticPr fontId="2" type="noConversion"/>
  </si>
  <si>
    <t xml:space="preserve">   9 月 Sept.</t>
    <phoneticPr fontId="2" type="noConversion"/>
  </si>
  <si>
    <t xml:space="preserve">  10 月 Oct.</t>
    <phoneticPr fontId="2" type="noConversion"/>
  </si>
  <si>
    <t xml:space="preserve">  11 月 Nov.</t>
    <phoneticPr fontId="2" type="noConversion"/>
  </si>
  <si>
    <t xml:space="preserve">  12 月 Dec.</t>
    <phoneticPr fontId="2" type="noConversion"/>
  </si>
  <si>
    <t>Impairm-ent to Use of Computers</t>
    <phoneticPr fontId="2" type="noConversion"/>
  </si>
  <si>
    <t>Robbery</t>
    <phoneticPr fontId="2" type="noConversion"/>
  </si>
  <si>
    <t>Forceful Taking</t>
    <phoneticPr fontId="2" type="noConversion"/>
  </si>
  <si>
    <t>Offense of Occupying Real Property</t>
    <phoneticPr fontId="2" type="noConversion"/>
  </si>
  <si>
    <t>Counterf-eiting Valuable Securities</t>
    <phoneticPr fontId="2" type="noConversion"/>
  </si>
  <si>
    <t>Interfer-ence with Public Order</t>
    <phoneticPr fontId="2" type="noConversion"/>
  </si>
  <si>
    <t>Offense of Meducube Control Law</t>
    <phoneticPr fontId="2" type="noConversion"/>
  </si>
  <si>
    <t>Offense of Mobiliza-tion Law</t>
    <phoneticPr fontId="2" type="noConversion"/>
  </si>
  <si>
    <t>Against Protecting Forest Act</t>
    <phoneticPr fontId="2" type="noConversion"/>
  </si>
  <si>
    <t>Against Public Safety</t>
    <phoneticPr fontId="2" type="noConversion"/>
  </si>
  <si>
    <t>Against Graves and Corpses</t>
    <phoneticPr fontId="2" type="noConversion"/>
  </si>
  <si>
    <t>Usury</t>
    <phoneticPr fontId="2" type="noConversion"/>
  </si>
  <si>
    <t>Against Reputation</t>
    <phoneticPr fontId="2" type="noConversion"/>
  </si>
  <si>
    <t>Offense of Election and Rdpudiation Law</t>
    <phoneticPr fontId="2" type="noConversion"/>
  </si>
  <si>
    <t>Against Privacy</t>
    <phoneticPr fontId="2" type="noConversion"/>
  </si>
  <si>
    <t>Abandon ment of Helpless Persons</t>
    <phoneticPr fontId="2" type="noConversion"/>
  </si>
  <si>
    <t>Against Accepting Bribes Law</t>
    <phoneticPr fontId="2" type="noConversion"/>
  </si>
  <si>
    <t>Violation of the  Smuggling Punishment Act</t>
    <phoneticPr fontId="2" type="noConversion"/>
  </si>
  <si>
    <t>Against Conscription</t>
    <phoneticPr fontId="2" type="noConversion"/>
  </si>
  <si>
    <t>Counter-feiting Currency</t>
    <phoneticPr fontId="2" type="noConversion"/>
  </si>
  <si>
    <t>Falsifying Weights and Measrues</t>
    <phoneticPr fontId="2" type="noConversion"/>
  </si>
  <si>
    <t>Untruthful Registration of Moving Cases</t>
    <phoneticPr fontId="2" type="noConversion"/>
  </si>
  <si>
    <t>Unreported Registration of Moving Cases</t>
    <phoneticPr fontId="2" type="noConversion"/>
  </si>
  <si>
    <t>Offenders Wanted</t>
    <phoneticPr fontId="2" type="noConversion"/>
  </si>
  <si>
    <t>Escaped Convict（Deserter）</t>
    <phoneticPr fontId="2" type="noConversion"/>
  </si>
  <si>
    <t xml:space="preserve"> 單位：件</t>
  </si>
  <si>
    <t xml:space="preserve">Total </t>
    <phoneticPr fontId="2" type="noConversion"/>
  </si>
  <si>
    <t>規定</t>
    <phoneticPr fontId="2" type="noConversion"/>
  </si>
  <si>
    <t>表12、新竹市道路交</t>
    <phoneticPr fontId="2" type="noConversion"/>
  </si>
  <si>
    <t>通事故肇事時間分類件數</t>
    <phoneticPr fontId="2" type="noConversion"/>
  </si>
  <si>
    <t>查獲未</t>
  </si>
  <si>
    <t>查獲違</t>
  </si>
  <si>
    <t>查獲大</t>
  </si>
  <si>
    <t>報流動</t>
  </si>
  <si>
    <t>反社會</t>
  </si>
  <si>
    <t>陸人民</t>
  </si>
  <si>
    <t>總  計</t>
  </si>
  <si>
    <t>其他戶籍</t>
  </si>
  <si>
    <t>通緝犯</t>
  </si>
  <si>
    <t>逃  犯</t>
  </si>
  <si>
    <t>人口登</t>
  </si>
  <si>
    <t>秩序維</t>
  </si>
  <si>
    <t>偷渡來</t>
  </si>
  <si>
    <t>登記事項</t>
  </si>
  <si>
    <t>(兵)</t>
  </si>
  <si>
    <t>記人數</t>
  </si>
  <si>
    <t>臺人數</t>
  </si>
  <si>
    <t>Mari-
juana</t>
    <phoneticPr fontId="2" type="noConversion"/>
  </si>
  <si>
    <t>Amphetamine</t>
    <phoneticPr fontId="2" type="noConversion"/>
  </si>
  <si>
    <t>違反高</t>
    <phoneticPr fontId="2" type="noConversion"/>
  </si>
  <si>
    <t xml:space="preserve">       八        月</t>
    <phoneticPr fontId="11" type="noConversion"/>
  </si>
  <si>
    <t xml:space="preserve">       九        月</t>
    <phoneticPr fontId="11" type="noConversion"/>
  </si>
  <si>
    <t xml:space="preserve">       十        月</t>
    <phoneticPr fontId="11" type="noConversion"/>
  </si>
  <si>
    <t xml:space="preserve">       十  一  月</t>
    <phoneticPr fontId="11" type="noConversion"/>
  </si>
  <si>
    <t xml:space="preserve">       十  二  月</t>
    <phoneticPr fontId="11" type="noConversion"/>
  </si>
  <si>
    <t>民國93年  2004</t>
    <phoneticPr fontId="11" type="noConversion"/>
  </si>
  <si>
    <t xml:space="preserve">         1   月  Jan.</t>
    <phoneticPr fontId="11" type="noConversion"/>
  </si>
  <si>
    <t xml:space="preserve">    1      月</t>
    <phoneticPr fontId="11" type="noConversion"/>
  </si>
  <si>
    <t xml:space="preserve">         2   月  Feb.</t>
    <phoneticPr fontId="2" type="noConversion"/>
  </si>
  <si>
    <t xml:space="preserve">         3   月  Mar.</t>
    <phoneticPr fontId="2" type="noConversion"/>
  </si>
  <si>
    <t xml:space="preserve">         4   月  Apr.</t>
    <phoneticPr fontId="2" type="noConversion"/>
  </si>
  <si>
    <t xml:space="preserve">         5   月  May</t>
    <phoneticPr fontId="2" type="noConversion"/>
  </si>
  <si>
    <t xml:space="preserve">         6   月  June</t>
    <phoneticPr fontId="2" type="noConversion"/>
  </si>
  <si>
    <t xml:space="preserve">         7   月  July</t>
    <phoneticPr fontId="2" type="noConversion"/>
  </si>
  <si>
    <t xml:space="preserve">         8   月  Aug.</t>
    <phoneticPr fontId="2" type="noConversion"/>
  </si>
  <si>
    <t xml:space="preserve">         9   月  Sept.</t>
    <phoneticPr fontId="2" type="noConversion"/>
  </si>
  <si>
    <t xml:space="preserve">       10   月  Oct.</t>
    <phoneticPr fontId="2" type="noConversion"/>
  </si>
  <si>
    <t xml:space="preserve">  10      月</t>
    <phoneticPr fontId="11" type="noConversion"/>
  </si>
  <si>
    <t xml:space="preserve">       11   月  Nov.</t>
    <phoneticPr fontId="2" type="noConversion"/>
  </si>
  <si>
    <t xml:space="preserve">  11      月</t>
    <phoneticPr fontId="11" type="noConversion"/>
  </si>
  <si>
    <t xml:space="preserve">       12   月  Dec.</t>
    <phoneticPr fontId="2" type="noConversion"/>
  </si>
  <si>
    <t xml:space="preserve">  12      月</t>
    <phoneticPr fontId="11" type="noConversion"/>
  </si>
  <si>
    <t>民國100年  2011</t>
    <phoneticPr fontId="11" type="noConversion"/>
  </si>
  <si>
    <t>民國101年  2012</t>
    <phoneticPr fontId="11" type="noConversion"/>
  </si>
  <si>
    <t>民國102年  2013</t>
    <phoneticPr fontId="11" type="noConversion"/>
  </si>
  <si>
    <t>Illegal Financial Transaction</t>
    <phoneticPr fontId="11" type="noConversion"/>
  </si>
  <si>
    <t>Violation of the Fair Trade Act</t>
    <phoneticPr fontId="11" type="noConversion"/>
  </si>
  <si>
    <t>Perjury</t>
    <phoneticPr fontId="2" type="noConversion"/>
  </si>
  <si>
    <t>Offense of Malicious Accusation</t>
    <phoneticPr fontId="2" type="noConversion"/>
  </si>
  <si>
    <t>Offense of Destruction of Evidence</t>
    <phoneticPr fontId="2" type="noConversion"/>
  </si>
  <si>
    <t>Malfeasance in Office</t>
    <phoneticPr fontId="2" type="noConversion"/>
  </si>
  <si>
    <t>Escape</t>
    <phoneticPr fontId="2" type="noConversion"/>
  </si>
  <si>
    <t>Concealment and Replacement</t>
    <phoneticPr fontId="2" type="noConversion"/>
  </si>
  <si>
    <t>Violation of the Statue of Controlling Guns Ammunition and Knives</t>
    <phoneticPr fontId="2" type="noConversion"/>
  </si>
  <si>
    <t>Violation of the  Employment Service Law</t>
    <phoneticPr fontId="2" type="noConversion"/>
  </si>
  <si>
    <t>Violent Crime</t>
    <phoneticPr fontId="2" type="noConversion"/>
  </si>
  <si>
    <t>Case Reported</t>
    <phoneticPr fontId="2" type="noConversion"/>
  </si>
  <si>
    <t xml:space="preserve"> 民國85年 </t>
    <phoneticPr fontId="2" type="noConversion"/>
  </si>
  <si>
    <t>Case Resolved</t>
    <phoneticPr fontId="2" type="noConversion"/>
  </si>
  <si>
    <t>Suspects</t>
    <phoneticPr fontId="2" type="noConversion"/>
  </si>
  <si>
    <t xml:space="preserve"> 民國86年 </t>
    <phoneticPr fontId="2" type="noConversion"/>
  </si>
  <si>
    <t>Offense Known to the Police</t>
    <phoneticPr fontId="2" type="noConversion"/>
  </si>
  <si>
    <t xml:space="preserve"> 民國87年  </t>
    <phoneticPr fontId="2" type="noConversion"/>
  </si>
  <si>
    <t>Offense Cleared by the Police</t>
    <phoneticPr fontId="2" type="noConversion"/>
  </si>
  <si>
    <t>Offenders</t>
    <phoneticPr fontId="2" type="noConversion"/>
  </si>
  <si>
    <t xml:space="preserve"> 民國88年 </t>
    <phoneticPr fontId="2" type="noConversion"/>
  </si>
  <si>
    <t xml:space="preserve"> 民國89年 </t>
    <phoneticPr fontId="2" type="noConversion"/>
  </si>
  <si>
    <t xml:space="preserve"> 民國90年 </t>
    <phoneticPr fontId="2" type="noConversion"/>
  </si>
  <si>
    <t xml:space="preserve"> 民國91年  </t>
    <phoneticPr fontId="2" type="noConversion"/>
  </si>
  <si>
    <t xml:space="preserve"> 民國92年 </t>
    <phoneticPr fontId="2" type="noConversion"/>
  </si>
  <si>
    <t xml:space="preserve"> 民國93年 </t>
    <phoneticPr fontId="2" type="noConversion"/>
  </si>
  <si>
    <t xml:space="preserve">Offense Cleared </t>
    <phoneticPr fontId="2" type="noConversion"/>
  </si>
  <si>
    <t xml:space="preserve"> 民國100年 </t>
    <phoneticPr fontId="2" type="noConversion"/>
  </si>
  <si>
    <t xml:space="preserve"> 民國101年 </t>
    <phoneticPr fontId="2" type="noConversion"/>
  </si>
  <si>
    <t>Two vehicles and above drive competitively</t>
    <phoneticPr fontId="2" type="noConversion"/>
  </si>
  <si>
    <t xml:space="preserve">Illegal car modifications, violating driving regulations </t>
    <phoneticPr fontId="2" type="noConversion"/>
  </si>
  <si>
    <t>Note: From July ,2013, *3 modified *4, *5; *6 to *7, and added *8.</t>
    <phoneticPr fontId="2" type="noConversion"/>
  </si>
  <si>
    <t>駕</t>
    <phoneticPr fontId="2" type="noConversion"/>
  </si>
  <si>
    <t>民國八十三年度</t>
    <phoneticPr fontId="2" type="noConversion"/>
  </si>
  <si>
    <t>年 底 別
End of Year</t>
    <phoneticPr fontId="2" type="noConversion"/>
  </si>
  <si>
    <t>大 客 車  Bus</t>
    <phoneticPr fontId="2" type="noConversion"/>
  </si>
  <si>
    <t>Private</t>
    <phoneticPr fontId="11" type="noConversion"/>
  </si>
  <si>
    <t>Business</t>
    <phoneticPr fontId="11" type="noConversion"/>
  </si>
  <si>
    <t>Taxi</t>
    <phoneticPr fontId="11" type="noConversion"/>
  </si>
  <si>
    <t>Specially Constructed Vehicle</t>
    <phoneticPr fontId="11" type="noConversion"/>
  </si>
  <si>
    <t xml:space="preserve">Heavy Motorcycle </t>
    <phoneticPr fontId="11" type="noConversion"/>
  </si>
  <si>
    <t>Light Motorcycle</t>
    <phoneticPr fontId="11" type="noConversion"/>
  </si>
  <si>
    <t>Note:From 2000,Intimidation reclassified;From 1998,Against Narcotics Act reclassified.</t>
    <phoneticPr fontId="2" type="noConversion"/>
  </si>
  <si>
    <t xml:space="preserve">  說 明:暴力犯罪1.88年以前分類含:故意殺人、擄人勒贖、強盜、搶奪、恐嚇財取及強姦(含輪姦)。</t>
    <phoneticPr fontId="2" type="noConversion"/>
  </si>
  <si>
    <t xml:space="preserve">                2.89年起修訂為故意殺人、擄人勒贖、強盜、搶奪、重傷害、重大恐嚇財取及強制性交(含共同強制性交及對幼性交)。</t>
    <phoneticPr fontId="2" type="noConversion"/>
  </si>
  <si>
    <t>43</t>
    <phoneticPr fontId="2" type="noConversion"/>
  </si>
  <si>
    <t>刑事案件(續1)</t>
    <phoneticPr fontId="2" type="noConversion"/>
  </si>
  <si>
    <t>刑事案件(續3)</t>
    <phoneticPr fontId="2" type="noConversion"/>
  </si>
  <si>
    <t>刑事案件(續5完)</t>
    <phoneticPr fontId="2" type="noConversion"/>
  </si>
  <si>
    <t>in Hsinchu City（Cont.1）</t>
    <phoneticPr fontId="2" type="noConversion"/>
  </si>
  <si>
    <t>in Hsinchu City（Cont.3）</t>
    <phoneticPr fontId="2" type="noConversion"/>
  </si>
  <si>
    <t>in Hsinchu City（Cont.5 End）</t>
    <phoneticPr fontId="2" type="noConversion"/>
  </si>
  <si>
    <t xml:space="preserve"> 　1　月 </t>
    <phoneticPr fontId="2" type="noConversion"/>
  </si>
  <si>
    <t xml:space="preserve"> 　2　月  </t>
    <phoneticPr fontId="2" type="noConversion"/>
  </si>
  <si>
    <t xml:space="preserve"> 　3　月 </t>
    <phoneticPr fontId="2" type="noConversion"/>
  </si>
  <si>
    <t xml:space="preserve"> 　4　月 </t>
    <phoneticPr fontId="2" type="noConversion"/>
  </si>
  <si>
    <t xml:space="preserve"> 　5　月 </t>
    <phoneticPr fontId="2" type="noConversion"/>
  </si>
  <si>
    <t xml:space="preserve"> 　6　月 </t>
    <phoneticPr fontId="2" type="noConversion"/>
  </si>
  <si>
    <t xml:space="preserve"> 　7　月  </t>
    <phoneticPr fontId="2" type="noConversion"/>
  </si>
  <si>
    <t>July</t>
    <phoneticPr fontId="2" type="noConversion"/>
  </si>
  <si>
    <t xml:space="preserve">By Rally </t>
    <phoneticPr fontId="2" type="noConversion"/>
  </si>
  <si>
    <t>Average Time</t>
    <phoneticPr fontId="2" type="noConversion"/>
  </si>
  <si>
    <t xml:space="preserve">Outdoor </t>
    <phoneticPr fontId="2" type="noConversion"/>
  </si>
  <si>
    <t>Allowed</t>
    <phoneticPr fontId="2" type="noConversion"/>
  </si>
  <si>
    <t>Not Applied</t>
    <phoneticPr fontId="2" type="noConversion"/>
  </si>
  <si>
    <t>Foreign</t>
    <phoneticPr fontId="2" type="noConversion"/>
  </si>
  <si>
    <t>Actual</t>
    <phoneticPr fontId="2" type="noConversion"/>
  </si>
  <si>
    <t>Cases</t>
    <phoneticPr fontId="2" type="noConversion"/>
  </si>
  <si>
    <t xml:space="preserve">Assembly </t>
    <phoneticPr fontId="2" type="noConversion"/>
  </si>
  <si>
    <t xml:space="preserve">Parade </t>
    <phoneticPr fontId="2" type="noConversion"/>
  </si>
  <si>
    <t>分Minutes</t>
    <phoneticPr fontId="2" type="noConversion"/>
  </si>
  <si>
    <r>
      <t>民國100年 2011</t>
    </r>
    <r>
      <rPr>
        <sz val="12"/>
        <rFont val="新細明體"/>
        <family val="1"/>
        <charset val="136"/>
      </rPr>
      <t/>
    </r>
    <phoneticPr fontId="2" type="noConversion"/>
  </si>
  <si>
    <t>政治性</t>
    <phoneticPr fontId="2" type="noConversion"/>
  </si>
  <si>
    <t>未申請</t>
    <phoneticPr fontId="2" type="noConversion"/>
  </si>
  <si>
    <t>申請不准</t>
    <phoneticPr fontId="2" type="noConversion"/>
  </si>
  <si>
    <t xml:space="preserve">Not Allowed </t>
    <phoneticPr fontId="2" type="noConversion"/>
  </si>
  <si>
    <t xml:space="preserve">Indoor </t>
    <phoneticPr fontId="2" type="noConversion"/>
  </si>
  <si>
    <t>遊行</t>
    <phoneticPr fontId="2" type="noConversion"/>
  </si>
  <si>
    <t>室外集會</t>
    <phoneticPr fontId="2" type="noConversion"/>
  </si>
  <si>
    <t xml:space="preserve">Outdoor </t>
    <phoneticPr fontId="2" type="noConversion"/>
  </si>
  <si>
    <t xml:space="preserve">Assembly </t>
    <phoneticPr fontId="2" type="noConversion"/>
  </si>
  <si>
    <t>Cocaine and others</t>
    <phoneticPr fontId="2" type="noConversion"/>
  </si>
  <si>
    <t>Opium Poppy</t>
    <phoneticPr fontId="2" type="noConversion"/>
  </si>
  <si>
    <t>31</t>
  </si>
  <si>
    <t>35</t>
  </si>
  <si>
    <t>36</t>
  </si>
  <si>
    <t>62</t>
  </si>
  <si>
    <t>2</t>
  </si>
  <si>
    <t>3</t>
  </si>
  <si>
    <t>4</t>
  </si>
  <si>
    <t>5</t>
  </si>
  <si>
    <t>6</t>
  </si>
  <si>
    <t xml:space="preserve">  48條第1</t>
  </si>
  <si>
    <t xml:space="preserve">  項第5款</t>
  </si>
  <si>
    <t xml:space="preserve">Table 7、Discovered Economic </t>
    <phoneticPr fontId="11" type="noConversion"/>
  </si>
  <si>
    <t xml:space="preserve">Table 7、Discovered Economic </t>
    <phoneticPr fontId="11" type="noConversion"/>
  </si>
  <si>
    <t>勸導</t>
    <phoneticPr fontId="2" type="noConversion"/>
  </si>
  <si>
    <t>Fine</t>
    <phoneticPr fontId="2" type="noConversion"/>
  </si>
  <si>
    <t>Persuaded</t>
    <phoneticPr fontId="2" type="noConversion"/>
  </si>
  <si>
    <t>Year(month)</t>
    <phoneticPr fontId="2" type="noConversion"/>
  </si>
  <si>
    <t xml:space="preserve">Persons </t>
    <phoneticPr fontId="2" type="noConversion"/>
  </si>
  <si>
    <t>者</t>
    <phoneticPr fontId="2" type="noConversion"/>
  </si>
  <si>
    <t>服務</t>
    <phoneticPr fontId="2" type="noConversion"/>
  </si>
  <si>
    <t>之總</t>
    <phoneticPr fontId="2" type="noConversion"/>
  </si>
  <si>
    <t>員或</t>
    <phoneticPr fontId="2" type="noConversion"/>
  </si>
  <si>
    <t>用手</t>
    <phoneticPr fontId="2" type="noConversion"/>
  </si>
  <si>
    <t>領臨</t>
    <phoneticPr fontId="2" type="noConversion"/>
  </si>
  <si>
    <t>食管制</t>
    <phoneticPr fontId="2" type="noConversion"/>
  </si>
  <si>
    <t>危</t>
    <phoneticPr fontId="2" type="noConversion"/>
  </si>
  <si>
    <t>以其</t>
    <phoneticPr fontId="2" type="noConversion"/>
  </si>
  <si>
    <t>競技</t>
    <phoneticPr fontId="2" type="noConversion"/>
  </si>
  <si>
    <t>道不</t>
    <phoneticPr fontId="2" type="noConversion"/>
  </si>
  <si>
    <t>彎專</t>
    <phoneticPr fontId="2" type="noConversion"/>
  </si>
  <si>
    <t>直</t>
    <phoneticPr fontId="2" type="noConversion"/>
  </si>
  <si>
    <t>右</t>
    <phoneticPr fontId="2" type="noConversion"/>
  </si>
  <si>
    <t>在平</t>
    <phoneticPr fontId="2" type="noConversion"/>
  </si>
  <si>
    <t>時</t>
    <phoneticPr fontId="2" type="noConversion"/>
  </si>
  <si>
    <t>方式</t>
    <phoneticPr fontId="2" type="noConversion"/>
  </si>
  <si>
    <t>用停</t>
    <phoneticPr fontId="2" type="noConversion"/>
  </si>
  <si>
    <t>待售</t>
    <phoneticPr fontId="2" type="noConversion"/>
  </si>
  <si>
    <t>空</t>
    <phoneticPr fontId="2" type="noConversion"/>
  </si>
  <si>
    <t>通警</t>
    <phoneticPr fontId="2" type="noConversion"/>
  </si>
  <si>
    <t>管制</t>
    <phoneticPr fontId="2" type="noConversion"/>
  </si>
  <si>
    <t>不將</t>
    <phoneticPr fontId="2" type="noConversion"/>
  </si>
  <si>
    <t>而逃</t>
    <phoneticPr fontId="2" type="noConversion"/>
  </si>
  <si>
    <t>規未</t>
    <phoneticPr fontId="2" type="noConversion"/>
  </si>
  <si>
    <t>反</t>
    <phoneticPr fontId="2" type="noConversion"/>
  </si>
  <si>
    <t>放置</t>
    <phoneticPr fontId="2" type="noConversion"/>
  </si>
  <si>
    <t>路擺</t>
    <phoneticPr fontId="2" type="noConversion"/>
  </si>
  <si>
    <t>或在車站</t>
    <phoneticPr fontId="2" type="noConversion"/>
  </si>
  <si>
    <t>第2款以外</t>
    <phoneticPr fontId="2" type="noConversion"/>
  </si>
  <si>
    <t>或檢</t>
    <phoneticPr fontId="2" type="noConversion"/>
  </si>
  <si>
    <t>不能</t>
    <phoneticPr fontId="2" type="noConversion"/>
  </si>
  <si>
    <t>定者</t>
    <phoneticPr fontId="2" type="noConversion"/>
  </si>
  <si>
    <t>間駕</t>
    <phoneticPr fontId="2" type="noConversion"/>
  </si>
  <si>
    <t>重量</t>
    <phoneticPr fontId="2" type="noConversion"/>
  </si>
  <si>
    <t>物品</t>
    <phoneticPr fontId="2" type="noConversion"/>
  </si>
  <si>
    <t>帽</t>
    <phoneticPr fontId="2" type="noConversion"/>
  </si>
  <si>
    <t>持式</t>
    <phoneticPr fontId="2" type="noConversion"/>
  </si>
  <si>
    <t>時通</t>
    <phoneticPr fontId="2" type="noConversion"/>
  </si>
  <si>
    <t>藥品後</t>
    <phoneticPr fontId="2" type="noConversion"/>
  </si>
  <si>
    <t>險</t>
    <phoneticPr fontId="2" type="noConversion"/>
  </si>
  <si>
    <t>他方</t>
    <phoneticPr fontId="2" type="noConversion"/>
  </si>
  <si>
    <t>暫停</t>
    <phoneticPr fontId="2" type="noConversion"/>
  </si>
  <si>
    <t>方</t>
    <phoneticPr fontId="2" type="noConversion"/>
  </si>
  <si>
    <t>超</t>
    <phoneticPr fontId="2" type="noConversion"/>
  </si>
  <si>
    <t>轉</t>
    <phoneticPr fontId="2" type="noConversion"/>
  </si>
  <si>
    <t>用車</t>
    <phoneticPr fontId="2" type="noConversion"/>
  </si>
  <si>
    <t>優先</t>
    <phoneticPr fontId="2" type="noConversion"/>
  </si>
  <si>
    <t>交道</t>
    <phoneticPr fontId="2" type="noConversion"/>
  </si>
  <si>
    <t>車種</t>
    <phoneticPr fontId="2" type="noConversion"/>
  </si>
  <si>
    <t>車位</t>
    <phoneticPr fontId="2" type="noConversion"/>
  </si>
  <si>
    <t>或承</t>
    <phoneticPr fontId="2" type="noConversion"/>
  </si>
  <si>
    <t>察人</t>
    <phoneticPr fontId="2" type="noConversion"/>
  </si>
  <si>
    <t>逸者</t>
    <phoneticPr fontId="2" type="noConversion"/>
  </si>
  <si>
    <t>列之</t>
    <phoneticPr fontId="2" type="noConversion"/>
  </si>
  <si>
    <t>足以</t>
    <phoneticPr fontId="2" type="noConversion"/>
  </si>
  <si>
    <t>內休息站</t>
    <phoneticPr fontId="2" type="noConversion"/>
  </si>
  <si>
    <t>之其他</t>
    <phoneticPr fontId="2" type="noConversion"/>
  </si>
  <si>
    <t>驗機</t>
    <phoneticPr fontId="2" type="noConversion"/>
  </si>
  <si>
    <t>牌號</t>
    <phoneticPr fontId="2" type="noConversion"/>
  </si>
  <si>
    <t>使用</t>
    <phoneticPr fontId="2" type="noConversion"/>
  </si>
  <si>
    <t>總聯</t>
    <phoneticPr fontId="2" type="noConversion"/>
  </si>
  <si>
    <t xml:space="preserve"> (高速</t>
    <phoneticPr fontId="2" type="noConversion"/>
  </si>
  <si>
    <t>行動</t>
    <phoneticPr fontId="2" type="noConversion"/>
  </si>
  <si>
    <t>行證</t>
    <phoneticPr fontId="2" type="noConversion"/>
  </si>
  <si>
    <t>式製</t>
    <phoneticPr fontId="2" type="noConversion"/>
  </si>
  <si>
    <t>讓行</t>
    <phoneticPr fontId="2" type="noConversion"/>
  </si>
  <si>
    <t>向</t>
    <phoneticPr fontId="2" type="noConversion"/>
  </si>
  <si>
    <t xml:space="preserve">說    明:自89年起修改分類為:A1類-造成人員當場或24小時內死亡之交通事故;
          A2類-造成人員受傷或超過24小時死亡之交通事故。
         </t>
    <phoneticPr fontId="2" type="noConversion"/>
  </si>
  <si>
    <t>Note:The schedule was amended in July ,2006、Jan. ,2007、Jan. ,2008、Aug. and Nov. ,2012、Jan.、July ,2013 and Apr. ,2014.</t>
    <phoneticPr fontId="2" type="noConversion"/>
  </si>
  <si>
    <t xml:space="preserve">Large Truck </t>
    <phoneticPr fontId="2" type="noConversion"/>
  </si>
  <si>
    <t>Business  Car</t>
    <phoneticPr fontId="2" type="noConversion"/>
  </si>
  <si>
    <t>Private Car</t>
    <phoneticPr fontId="2" type="noConversion"/>
  </si>
  <si>
    <t>Not  wearing  helmets</t>
    <phoneticPr fontId="2" type="noConversion"/>
  </si>
  <si>
    <t>Note:*1: 1-6 month of the year 2013 for the sum of *1 and *2, 7-12 month meters respectively. (The schedule was amended in  July,2013).</t>
    <phoneticPr fontId="2" type="noConversion"/>
  </si>
  <si>
    <t>Source:Traffic Police Brigade of Hsinchu City Police Department.</t>
    <phoneticPr fontId="2" type="noConversion"/>
  </si>
  <si>
    <t>大 貨 車 Large Truck</t>
    <phoneticPr fontId="2" type="noConversion"/>
  </si>
  <si>
    <t>Car</t>
    <phoneticPr fontId="2" type="noConversion"/>
  </si>
  <si>
    <t>民國104年  2015</t>
    <phoneticPr fontId="11" type="noConversion"/>
  </si>
  <si>
    <t>民國104年  2015</t>
    <phoneticPr fontId="2" type="noConversion"/>
  </si>
  <si>
    <t>民國104年 2015</t>
    <phoneticPr fontId="2" type="noConversion"/>
  </si>
  <si>
    <t>民國104年底
End of 2015</t>
    <phoneticPr fontId="11" type="noConversion"/>
  </si>
  <si>
    <t>民國104年 2015</t>
    <phoneticPr fontId="2" type="noConversion"/>
  </si>
  <si>
    <t>民國104年底
End of 2015</t>
    <phoneticPr fontId="2" type="noConversion"/>
  </si>
  <si>
    <t>民國104年度
FY 2015</t>
    <phoneticPr fontId="2" type="noConversion"/>
  </si>
  <si>
    <t xml:space="preserve"> 民國 94年</t>
  </si>
  <si>
    <t xml:space="preserve"> 民國 95年</t>
  </si>
  <si>
    <t xml:space="preserve"> 民國 96年</t>
  </si>
  <si>
    <t xml:space="preserve"> 民國 97年</t>
  </si>
  <si>
    <t xml:space="preserve"> 民國 98年</t>
  </si>
  <si>
    <t xml:space="preserve"> 民國 99年</t>
  </si>
  <si>
    <t xml:space="preserve"> 民國100年</t>
  </si>
  <si>
    <t xml:space="preserve"> 民國101年</t>
  </si>
  <si>
    <t xml:space="preserve"> 民國102年</t>
  </si>
  <si>
    <t xml:space="preserve"> 民國103年</t>
  </si>
  <si>
    <t xml:space="preserve"> 民國104年</t>
    <phoneticPr fontId="2" type="noConversion"/>
  </si>
  <si>
    <t xml:space="preserve">步驟2:於1.前1行插入,再將1~10往上copy </t>
    <phoneticPr fontId="2" type="noConversion"/>
  </si>
  <si>
    <t>12</t>
    <phoneticPr fontId="2" type="noConversion"/>
  </si>
  <si>
    <t>13</t>
    <phoneticPr fontId="2" type="noConversion"/>
  </si>
  <si>
    <t>14</t>
    <phoneticPr fontId="2" type="noConversion"/>
  </si>
  <si>
    <t>16</t>
    <phoneticPr fontId="2" type="noConversion"/>
  </si>
  <si>
    <t>18</t>
    <phoneticPr fontId="2" type="noConversion"/>
  </si>
  <si>
    <t>21</t>
    <phoneticPr fontId="2" type="noConversion"/>
  </si>
  <si>
    <t>21-1</t>
    <phoneticPr fontId="2" type="noConversion"/>
  </si>
  <si>
    <t>22</t>
    <phoneticPr fontId="2" type="noConversion"/>
  </si>
  <si>
    <t>29</t>
    <phoneticPr fontId="2" type="noConversion"/>
  </si>
  <si>
    <t>29-1</t>
    <phoneticPr fontId="2" type="noConversion"/>
  </si>
  <si>
    <t>29-2</t>
    <phoneticPr fontId="2" type="noConversion"/>
  </si>
  <si>
    <t>30</t>
    <phoneticPr fontId="2" type="noConversion"/>
  </si>
  <si>
    <t>31</t>
    <phoneticPr fontId="2" type="noConversion"/>
  </si>
  <si>
    <t>32</t>
    <phoneticPr fontId="2" type="noConversion"/>
  </si>
  <si>
    <t>32-1</t>
    <phoneticPr fontId="2" type="noConversion"/>
  </si>
  <si>
    <t>33</t>
    <phoneticPr fontId="2" type="noConversion"/>
  </si>
  <si>
    <t>36</t>
    <phoneticPr fontId="2" type="noConversion"/>
  </si>
  <si>
    <t>38</t>
    <phoneticPr fontId="2" type="noConversion"/>
  </si>
  <si>
    <t>40</t>
    <phoneticPr fontId="2" type="noConversion"/>
  </si>
  <si>
    <t>44</t>
    <phoneticPr fontId="2" type="noConversion"/>
  </si>
  <si>
    <t>47</t>
    <phoneticPr fontId="2" type="noConversion"/>
  </si>
  <si>
    <t>48</t>
    <phoneticPr fontId="2" type="noConversion"/>
  </si>
  <si>
    <t>53</t>
    <phoneticPr fontId="2" type="noConversion"/>
  </si>
  <si>
    <t>54</t>
    <phoneticPr fontId="2" type="noConversion"/>
  </si>
  <si>
    <t>55</t>
    <phoneticPr fontId="2" type="noConversion"/>
  </si>
  <si>
    <t>56</t>
    <phoneticPr fontId="2" type="noConversion"/>
  </si>
  <si>
    <t xml:space="preserve">Age in Hsinchu City </t>
    <phoneticPr fontId="11" type="noConversion"/>
  </si>
  <si>
    <t xml:space="preserve"> 單位:人</t>
    <phoneticPr fontId="11" type="noConversion"/>
  </si>
  <si>
    <t>Unit:persons</t>
    <phoneticPr fontId="11" type="noConversion"/>
  </si>
  <si>
    <t>總計  Total</t>
    <phoneticPr fontId="11" type="noConversion"/>
  </si>
  <si>
    <t>Grand Total</t>
    <phoneticPr fontId="2" type="noConversion"/>
  </si>
  <si>
    <t>General Administration</t>
    <phoneticPr fontId="2" type="noConversion"/>
  </si>
  <si>
    <t>Expenditure for Communica-tion</t>
    <phoneticPr fontId="2" type="noConversion"/>
  </si>
  <si>
    <t>Administra-tive Police Service</t>
    <phoneticPr fontId="2" type="noConversion"/>
  </si>
  <si>
    <t>Police Duty</t>
    <phoneticPr fontId="2" type="noConversion"/>
  </si>
  <si>
    <t>General Administr-ation</t>
    <phoneticPr fontId="2" type="noConversion"/>
  </si>
  <si>
    <t>Administr-ative Police Service</t>
    <phoneticPr fontId="2" type="noConversion"/>
  </si>
  <si>
    <t>General Architecture &amp; Equipment</t>
    <phoneticPr fontId="2" type="noConversion"/>
  </si>
  <si>
    <t>民國八十五年度</t>
    <phoneticPr fontId="2" type="noConversion"/>
  </si>
  <si>
    <t>民國八十四年底</t>
    <phoneticPr fontId="2" type="noConversion"/>
  </si>
  <si>
    <t>…</t>
    <phoneticPr fontId="2" type="noConversion"/>
  </si>
  <si>
    <t>民國八十五年底</t>
    <phoneticPr fontId="2" type="noConversion"/>
  </si>
  <si>
    <t>民國86年底</t>
    <phoneticPr fontId="2" type="noConversion"/>
  </si>
  <si>
    <t>公共危險</t>
    <phoneticPr fontId="2" type="noConversion"/>
  </si>
  <si>
    <t>民國88年  1999</t>
    <phoneticPr fontId="11" type="noConversion"/>
  </si>
  <si>
    <r>
      <t xml:space="preserve"> </t>
    </r>
    <r>
      <rPr>
        <sz val="12"/>
        <rFont val="新細明體"/>
        <family val="1"/>
        <charset val="136"/>
      </rPr>
      <t xml:space="preserve"> </t>
    </r>
    <r>
      <rPr>
        <sz val="12"/>
        <rFont val="新細明體"/>
        <family val="1"/>
        <charset val="136"/>
      </rPr>
      <t xml:space="preserve">       8   月</t>
    </r>
    <r>
      <rPr>
        <sz val="12"/>
        <rFont val="新細明體"/>
        <family val="1"/>
        <charset val="136"/>
      </rPr>
      <t xml:space="preserve">  Aug.</t>
    </r>
    <phoneticPr fontId="2" type="noConversion"/>
  </si>
  <si>
    <r>
      <t xml:space="preserve"> </t>
    </r>
    <r>
      <rPr>
        <sz val="12"/>
        <rFont val="新細明體"/>
        <family val="1"/>
        <charset val="136"/>
      </rPr>
      <t xml:space="preserve"> </t>
    </r>
    <r>
      <rPr>
        <sz val="12"/>
        <rFont val="新細明體"/>
        <family val="1"/>
        <charset val="136"/>
      </rPr>
      <t xml:space="preserve">       9   月</t>
    </r>
    <r>
      <rPr>
        <sz val="12"/>
        <rFont val="新細明體"/>
        <family val="1"/>
        <charset val="136"/>
      </rPr>
      <t xml:space="preserve">  Sept.</t>
    </r>
    <phoneticPr fontId="2" type="noConversion"/>
  </si>
  <si>
    <r>
      <t xml:space="preserve"> </t>
    </r>
    <r>
      <rPr>
        <sz val="12"/>
        <rFont val="新細明體"/>
        <family val="1"/>
        <charset val="136"/>
      </rPr>
      <t xml:space="preserve"> </t>
    </r>
    <r>
      <rPr>
        <sz val="12"/>
        <rFont val="新細明體"/>
        <family val="1"/>
        <charset val="136"/>
      </rPr>
      <t xml:space="preserve">     10   月</t>
    </r>
    <r>
      <rPr>
        <sz val="12"/>
        <rFont val="新細明體"/>
        <family val="1"/>
        <charset val="136"/>
      </rPr>
      <t xml:space="preserve">  Oct.</t>
    </r>
    <phoneticPr fontId="2" type="noConversion"/>
  </si>
  <si>
    <r>
      <t xml:space="preserve"> </t>
    </r>
    <r>
      <rPr>
        <sz val="12"/>
        <rFont val="新細明體"/>
        <family val="1"/>
        <charset val="136"/>
      </rPr>
      <t xml:space="preserve"> </t>
    </r>
    <r>
      <rPr>
        <sz val="12"/>
        <rFont val="新細明體"/>
        <family val="1"/>
        <charset val="136"/>
      </rPr>
      <t xml:space="preserve">     11   月</t>
    </r>
    <r>
      <rPr>
        <sz val="12"/>
        <rFont val="新細明體"/>
        <family val="1"/>
        <charset val="136"/>
      </rPr>
      <t xml:space="preserve">  Nov.</t>
    </r>
    <phoneticPr fontId="2" type="noConversion"/>
  </si>
  <si>
    <r>
      <t xml:space="preserve">       1</t>
    </r>
    <r>
      <rPr>
        <sz val="12"/>
        <rFont val="新細明體"/>
        <family val="1"/>
        <charset val="136"/>
      </rPr>
      <t xml:space="preserve">2   </t>
    </r>
    <r>
      <rPr>
        <sz val="12"/>
        <rFont val="新細明體"/>
        <family val="1"/>
        <charset val="136"/>
      </rPr>
      <t>月</t>
    </r>
    <r>
      <rPr>
        <sz val="12"/>
        <rFont val="新細明體"/>
        <family val="1"/>
        <charset val="136"/>
      </rPr>
      <t xml:space="preserve">  Dec.</t>
    </r>
    <phoneticPr fontId="2" type="noConversion"/>
  </si>
  <si>
    <r>
      <t xml:space="preserve">A1類 </t>
    </r>
    <r>
      <rPr>
        <sz val="10"/>
        <rFont val="細明體"/>
        <family val="3"/>
        <charset val="136"/>
      </rPr>
      <t>Fatal Traffic Accident</t>
    </r>
    <phoneticPr fontId="11" type="noConversion"/>
  </si>
  <si>
    <r>
      <t xml:space="preserve">  A2類 </t>
    </r>
    <r>
      <rPr>
        <sz val="10"/>
        <rFont val="細明體"/>
        <family val="3"/>
        <charset val="136"/>
      </rPr>
      <t>Inuuried Traffic Accident</t>
    </r>
    <phoneticPr fontId="11" type="noConversion"/>
  </si>
  <si>
    <r>
      <t xml:space="preserve">  A2類 </t>
    </r>
    <r>
      <rPr>
        <sz val="10"/>
        <rFont val="細明體"/>
        <family val="3"/>
        <charset val="136"/>
      </rPr>
      <t>Injured Traffic Accident</t>
    </r>
    <phoneticPr fontId="11" type="noConversion"/>
  </si>
  <si>
    <t>民國八十四年度</t>
    <phoneticPr fontId="2" type="noConversion"/>
  </si>
  <si>
    <r>
      <t xml:space="preserve">    </t>
    </r>
    <r>
      <rPr>
        <sz val="12"/>
        <rFont val="新細明體"/>
        <family val="1"/>
        <charset val="136"/>
      </rPr>
      <t>一    月</t>
    </r>
    <phoneticPr fontId="11" type="noConversion"/>
  </si>
  <si>
    <r>
      <t xml:space="preserve"> </t>
    </r>
    <r>
      <rPr>
        <sz val="12"/>
        <rFont val="新細明體"/>
        <family val="1"/>
        <charset val="136"/>
      </rPr>
      <t xml:space="preserve">        1   月  Jan.</t>
    </r>
    <phoneticPr fontId="11" type="noConversion"/>
  </si>
  <si>
    <r>
      <t xml:space="preserve"> </t>
    </r>
    <r>
      <rPr>
        <sz val="12"/>
        <rFont val="新細明體"/>
        <family val="1"/>
        <charset val="136"/>
      </rPr>
      <t xml:space="preserve">        2   月  Feb.</t>
    </r>
    <phoneticPr fontId="2" type="noConversion"/>
  </si>
  <si>
    <r>
      <t xml:space="preserve"> </t>
    </r>
    <r>
      <rPr>
        <sz val="12"/>
        <rFont val="新細明體"/>
        <family val="1"/>
        <charset val="136"/>
      </rPr>
      <t xml:space="preserve">        3   月  Mar.</t>
    </r>
    <phoneticPr fontId="2" type="noConversion"/>
  </si>
  <si>
    <t>未依</t>
    <phoneticPr fontId="2" type="noConversion"/>
  </si>
  <si>
    <t>在多</t>
    <phoneticPr fontId="2" type="noConversion"/>
  </si>
  <si>
    <t>車道</t>
    <phoneticPr fontId="2" type="noConversion"/>
  </si>
  <si>
    <t>不依</t>
    <phoneticPr fontId="2" type="noConversion"/>
  </si>
  <si>
    <t>未</t>
    <phoneticPr fontId="2" type="noConversion"/>
  </si>
  <si>
    <r>
      <t xml:space="preserve">    </t>
    </r>
    <r>
      <rPr>
        <sz val="12"/>
        <rFont val="新細明體"/>
        <family val="1"/>
        <charset val="136"/>
      </rPr>
      <t>二    月</t>
    </r>
  </si>
  <si>
    <r>
      <t xml:space="preserve">    </t>
    </r>
    <r>
      <rPr>
        <sz val="12"/>
        <rFont val="新細明體"/>
        <family val="1"/>
        <charset val="136"/>
      </rPr>
      <t>三    月</t>
    </r>
  </si>
  <si>
    <r>
      <t xml:space="preserve">    </t>
    </r>
    <r>
      <rPr>
        <sz val="12"/>
        <rFont val="新細明體"/>
        <family val="1"/>
        <charset val="136"/>
      </rPr>
      <t>四    月</t>
    </r>
  </si>
  <si>
    <r>
      <t xml:space="preserve">    </t>
    </r>
    <r>
      <rPr>
        <sz val="12"/>
        <rFont val="新細明體"/>
        <family val="1"/>
        <charset val="136"/>
      </rPr>
      <t>五    月</t>
    </r>
  </si>
  <si>
    <r>
      <t xml:space="preserve">    </t>
    </r>
    <r>
      <rPr>
        <sz val="12"/>
        <rFont val="新細明體"/>
        <family val="1"/>
        <charset val="136"/>
      </rPr>
      <t>六    月</t>
    </r>
  </si>
  <si>
    <r>
      <t xml:space="preserve">    </t>
    </r>
    <r>
      <rPr>
        <sz val="12"/>
        <rFont val="新細明體"/>
        <family val="1"/>
        <charset val="136"/>
      </rPr>
      <t>七    月</t>
    </r>
  </si>
  <si>
    <r>
      <t xml:space="preserve">    </t>
    </r>
    <r>
      <rPr>
        <sz val="12"/>
        <rFont val="新細明體"/>
        <family val="1"/>
        <charset val="136"/>
      </rPr>
      <t>八    月</t>
    </r>
  </si>
  <si>
    <r>
      <t xml:space="preserve">    </t>
    </r>
    <r>
      <rPr>
        <sz val="12"/>
        <rFont val="新細明體"/>
        <family val="1"/>
        <charset val="136"/>
      </rPr>
      <t>九    月</t>
    </r>
  </si>
  <si>
    <r>
      <t xml:space="preserve">    </t>
    </r>
    <r>
      <rPr>
        <sz val="12"/>
        <rFont val="新細明體"/>
        <family val="1"/>
        <charset val="136"/>
      </rPr>
      <t>十    月</t>
    </r>
  </si>
  <si>
    <r>
      <t xml:space="preserve">    </t>
    </r>
    <r>
      <rPr>
        <sz val="12"/>
        <rFont val="新細明體"/>
        <family val="1"/>
        <charset val="136"/>
      </rPr>
      <t>十 一 月</t>
    </r>
  </si>
  <si>
    <r>
      <t xml:space="preserve">    </t>
    </r>
    <r>
      <rPr>
        <sz val="12"/>
        <rFont val="新細明體"/>
        <family val="1"/>
        <charset val="136"/>
      </rPr>
      <t>十 二 月</t>
    </r>
  </si>
  <si>
    <t>表14、新竹市舉發違反道路交</t>
    <phoneticPr fontId="11" type="noConversion"/>
  </si>
  <si>
    <t>通管理事件成果-按車種別</t>
    <phoneticPr fontId="11" type="noConversion"/>
  </si>
  <si>
    <t xml:space="preserve">Table 14、Statistics of the Reported Incidents of </t>
    <phoneticPr fontId="2" type="noConversion"/>
  </si>
  <si>
    <t>公式</t>
    <phoneticPr fontId="2" type="noConversion"/>
  </si>
  <si>
    <t xml:space="preserve">input data </t>
    <phoneticPr fontId="2" type="noConversion"/>
  </si>
  <si>
    <t>全   般   刑   案    Crime Volume</t>
    <phoneticPr fontId="2" type="noConversion"/>
  </si>
  <si>
    <t xml:space="preserve">竊  盜      </t>
    <phoneticPr fontId="2" type="noConversion"/>
  </si>
  <si>
    <t xml:space="preserve">暴 力 犯 罪    
 Violent Crime </t>
    <phoneticPr fontId="2" type="noConversion"/>
  </si>
  <si>
    <t xml:space="preserve">毒     品 
Drugs   </t>
    <phoneticPr fontId="2" type="noConversion"/>
  </si>
  <si>
    <t>經 濟 案 件
 Economic Frauds</t>
    <phoneticPr fontId="2" type="noConversion"/>
  </si>
  <si>
    <t>道  路  交  通
Traffic</t>
    <phoneticPr fontId="2" type="noConversion"/>
  </si>
  <si>
    <t>人口數</t>
    <phoneticPr fontId="2" type="noConversion"/>
  </si>
  <si>
    <t>年中人口數</t>
    <phoneticPr fontId="2" type="noConversion"/>
  </si>
  <si>
    <t>查獲數量</t>
    <phoneticPr fontId="2" type="noConversion"/>
  </si>
  <si>
    <t>0-11</t>
    <phoneticPr fontId="2" type="noConversion"/>
  </si>
  <si>
    <t xml:space="preserve">    一    月</t>
    <phoneticPr fontId="11" type="noConversion"/>
  </si>
  <si>
    <t>民國93年 2004</t>
    <phoneticPr fontId="2" type="noConversion"/>
  </si>
  <si>
    <t xml:space="preserve">      1   月</t>
    <phoneticPr fontId="11" type="noConversion"/>
  </si>
  <si>
    <t xml:space="preserve">     10   月</t>
    <phoneticPr fontId="11" type="noConversion"/>
  </si>
  <si>
    <t xml:space="preserve">     11   月</t>
    <phoneticPr fontId="11" type="noConversion"/>
  </si>
  <si>
    <t xml:space="preserve">     12   月</t>
    <phoneticPr fontId="11" type="noConversion"/>
  </si>
  <si>
    <t>財物損失</t>
  </si>
  <si>
    <t>Injuries</t>
  </si>
  <si>
    <t>...</t>
  </si>
  <si>
    <t>101</t>
    <phoneticPr fontId="11" type="noConversion"/>
  </si>
  <si>
    <t xml:space="preserve">    9      月</t>
  </si>
  <si>
    <t xml:space="preserve">                9   月  Sept.</t>
    <phoneticPr fontId="2" type="noConversion"/>
  </si>
  <si>
    <t xml:space="preserve">              10   月  Oct.</t>
    <phoneticPr fontId="2" type="noConversion"/>
  </si>
  <si>
    <t xml:space="preserve">              11   月  Nov.</t>
    <phoneticPr fontId="2" type="noConversion"/>
  </si>
  <si>
    <t xml:space="preserve">              12   月  Dec.</t>
    <phoneticPr fontId="2" type="noConversion"/>
  </si>
  <si>
    <r>
      <t xml:space="preserve"> </t>
    </r>
    <r>
      <rPr>
        <sz val="12"/>
        <rFont val="新細明體"/>
        <family val="1"/>
        <charset val="136"/>
      </rPr>
      <t xml:space="preserve"> </t>
    </r>
    <r>
      <rPr>
        <sz val="12"/>
        <rFont val="新細明體"/>
        <family val="1"/>
        <charset val="136"/>
      </rPr>
      <t xml:space="preserve">       2   月</t>
    </r>
    <r>
      <rPr>
        <sz val="12"/>
        <rFont val="新細明體"/>
        <family val="1"/>
        <charset val="136"/>
      </rPr>
      <t xml:space="preserve">  Feb.</t>
    </r>
    <phoneticPr fontId="2" type="noConversion"/>
  </si>
  <si>
    <t xml:space="preserve"> 活    動    性    質</t>
  </si>
  <si>
    <t xml:space="preserve"> 總件數</t>
  </si>
  <si>
    <t>室內集會</t>
    <phoneticPr fontId="2" type="noConversion"/>
  </si>
  <si>
    <t>申請准</t>
    <phoneticPr fontId="2" type="noConversion"/>
  </si>
  <si>
    <t>平均每次集會遊行時間</t>
    <phoneticPr fontId="2" type="noConversion"/>
  </si>
  <si>
    <t>使用警力</t>
    <phoneticPr fontId="2" type="noConversion"/>
  </si>
  <si>
    <t xml:space="preserve">By  Application </t>
    <phoneticPr fontId="2" type="noConversion"/>
  </si>
  <si>
    <t xml:space="preserve">小時Hours </t>
    <phoneticPr fontId="2" type="noConversion"/>
  </si>
  <si>
    <t>Policemen</t>
    <phoneticPr fontId="2" type="noConversion"/>
  </si>
  <si>
    <t>理集會遊行案件</t>
  </si>
  <si>
    <t>Source:Police politics statistics database file of National Police Agency and our bureau various units official business statistical Report form.</t>
    <phoneticPr fontId="2" type="noConversion"/>
  </si>
  <si>
    <t>民國102年 2013</t>
    <phoneticPr fontId="11" type="noConversion"/>
  </si>
  <si>
    <t>民國102年 2013</t>
    <phoneticPr fontId="2" type="noConversion"/>
  </si>
  <si>
    <t>民國102年 2013</t>
    <phoneticPr fontId="2" type="noConversion"/>
  </si>
  <si>
    <t xml:space="preserve"> 年  (月)  別 
Year(Month)</t>
    <phoneticPr fontId="2" type="noConversion"/>
  </si>
  <si>
    <t>社會性</t>
    <phoneticPr fontId="2" type="noConversion"/>
  </si>
  <si>
    <t>經濟性</t>
    <phoneticPr fontId="2" type="noConversion"/>
  </si>
  <si>
    <t>其 他</t>
    <phoneticPr fontId="2" type="noConversion"/>
  </si>
  <si>
    <t xml:space="preserve"> Others </t>
    <phoneticPr fontId="2" type="noConversion"/>
  </si>
  <si>
    <t>Applied</t>
    <phoneticPr fontId="2" type="noConversion"/>
  </si>
  <si>
    <t xml:space="preserve">小時Hours </t>
    <phoneticPr fontId="2" type="noConversion"/>
  </si>
  <si>
    <t>涉外性</t>
    <phoneticPr fontId="2" type="noConversion"/>
  </si>
  <si>
    <t xml:space="preserve">   申請    </t>
    <phoneticPr fontId="2" type="noConversion"/>
  </si>
  <si>
    <t>實際</t>
    <phoneticPr fontId="2" type="noConversion"/>
  </si>
  <si>
    <t xml:space="preserve">    (persons)  ˉ</t>
    <phoneticPr fontId="2" type="noConversion"/>
  </si>
  <si>
    <t xml:space="preserve">   (人次)  ˉ</t>
    <phoneticPr fontId="2" type="noConversion"/>
  </si>
  <si>
    <t>(件)</t>
    <phoneticPr fontId="2" type="noConversion"/>
  </si>
  <si>
    <t>(Cases)</t>
    <phoneticPr fontId="2" type="noConversion"/>
  </si>
  <si>
    <t xml:space="preserve"> Total </t>
    <phoneticPr fontId="2" type="noConversion"/>
  </si>
  <si>
    <t xml:space="preserve"> Affairs </t>
    <phoneticPr fontId="2" type="noConversion"/>
  </si>
  <si>
    <t xml:space="preserve"> Economical </t>
    <phoneticPr fontId="2" type="noConversion"/>
  </si>
  <si>
    <t xml:space="preserve"> Social </t>
    <phoneticPr fontId="2" type="noConversion"/>
  </si>
  <si>
    <t xml:space="preserve"> Political </t>
    <phoneticPr fontId="2" type="noConversion"/>
  </si>
  <si>
    <t>區六星計畫社區治安績效</t>
    <phoneticPr fontId="2" type="noConversion"/>
  </si>
  <si>
    <t>Healthy Community Six Star Project in Hsinchu City</t>
    <phoneticPr fontId="2" type="noConversion"/>
  </si>
  <si>
    <r>
      <t xml:space="preserve">維持社區治安穩定            </t>
    </r>
    <r>
      <rPr>
        <sz val="10"/>
        <rFont val="標楷體"/>
        <family val="4"/>
        <charset val="136"/>
      </rPr>
      <t>Maintain a steady for Security Community</t>
    </r>
    <phoneticPr fontId="2" type="noConversion"/>
  </si>
  <si>
    <t>治安
社區</t>
    <phoneticPr fontId="2" type="noConversion"/>
  </si>
  <si>
    <r>
      <t>步驟1:先至</t>
    </r>
    <r>
      <rPr>
        <b/>
        <sz val="14"/>
        <color indexed="12"/>
        <rFont val="新細明體"/>
        <family val="1"/>
        <charset val="136"/>
      </rPr>
      <t>重要指標表之</t>
    </r>
    <r>
      <rPr>
        <sz val="14"/>
        <color indexed="10"/>
        <rFont val="新細明體"/>
        <family val="1"/>
        <charset val="136"/>
      </rPr>
      <t>第一年前1行插入1行,再選擇性copy貼上第一年之值 ,再至本工作表作業</t>
    </r>
    <phoneticPr fontId="2" type="noConversion"/>
  </si>
  <si>
    <t xml:space="preserve">先至指標表copy </t>
    <phoneticPr fontId="2" type="noConversion"/>
  </si>
  <si>
    <t xml:space="preserve"> 民國103年 </t>
    <phoneticPr fontId="2" type="noConversion"/>
  </si>
  <si>
    <t>民國103年 2014</t>
    <phoneticPr fontId="11" type="noConversion"/>
  </si>
  <si>
    <t>民國103年  2014</t>
  </si>
  <si>
    <t>民國103年  2014</t>
    <phoneticPr fontId="2" type="noConversion"/>
  </si>
  <si>
    <t>民國103年 2014</t>
    <phoneticPr fontId="11" type="noConversion"/>
  </si>
  <si>
    <t>民國103年 2014</t>
    <phoneticPr fontId="11" type="noConversion"/>
  </si>
  <si>
    <t>駕駛</t>
  </si>
  <si>
    <t xml:space="preserve">  反</t>
  </si>
  <si>
    <t xml:space="preserve">  廢棄</t>
  </si>
  <si>
    <t xml:space="preserve">  期</t>
  </si>
  <si>
    <t xml:space="preserve">  號牌</t>
  </si>
  <si>
    <t xml:space="preserve">  駕</t>
  </si>
  <si>
    <t>汽車裝載貨物行經設有地磅處所1公里內拒絕過磅</t>
  </si>
  <si>
    <t xml:space="preserve">  載</t>
  </si>
  <si>
    <t xml:space="preserve">  行駛</t>
  </si>
  <si>
    <t xml:space="preserve">  不依</t>
  </si>
  <si>
    <t xml:space="preserve">  執業</t>
  </si>
  <si>
    <t xml:space="preserve">  違</t>
  </si>
  <si>
    <t xml:space="preserve">  設有劃</t>
  </si>
  <si>
    <t xml:space="preserve">  轉彎</t>
  </si>
  <si>
    <t xml:space="preserve">  查報</t>
  </si>
  <si>
    <t xml:space="preserve">  級</t>
  </si>
  <si>
    <t>資料來源:交通部統計處。</t>
    <phoneticPr fontId="2" type="noConversion"/>
  </si>
  <si>
    <t xml:space="preserve">Source:Department of Statistics, Ministry of Transportation and Communications . </t>
    <phoneticPr fontId="11" type="noConversion"/>
  </si>
  <si>
    <t>民國92年底
End of 2003</t>
    <phoneticPr fontId="2" type="noConversion"/>
  </si>
  <si>
    <t>民國93年底
End of 2004</t>
    <phoneticPr fontId="2" type="noConversion"/>
  </si>
  <si>
    <t xml:space="preserve">  登記</t>
  </si>
  <si>
    <t xml:space="preserve">  規</t>
  </si>
  <si>
    <t xml:space="preserve">  分島在</t>
  </si>
  <si>
    <t>82-1</t>
    <phoneticPr fontId="2" type="noConversion"/>
  </si>
  <si>
    <t>20-22時</t>
    <phoneticPr fontId="2" type="noConversion"/>
  </si>
  <si>
    <t>22-24時</t>
    <phoneticPr fontId="2" type="noConversion"/>
  </si>
  <si>
    <r>
      <t>4-6 o'clock</t>
    </r>
    <r>
      <rPr>
        <sz val="12"/>
        <rFont val="新細明體"/>
        <family val="1"/>
        <charset val="136"/>
      </rPr>
      <t/>
    </r>
    <phoneticPr fontId="2" type="noConversion"/>
  </si>
  <si>
    <r>
      <t>6-8 o'clock</t>
    </r>
    <r>
      <rPr>
        <sz val="12"/>
        <rFont val="新細明體"/>
        <family val="1"/>
        <charset val="136"/>
      </rPr>
      <t/>
    </r>
    <phoneticPr fontId="2" type="noConversion"/>
  </si>
  <si>
    <r>
      <t>8-10 o'clock</t>
    </r>
    <r>
      <rPr>
        <sz val="12"/>
        <rFont val="新細明體"/>
        <family val="1"/>
        <charset val="136"/>
      </rPr>
      <t/>
    </r>
    <phoneticPr fontId="2" type="noConversion"/>
  </si>
  <si>
    <r>
      <t>10-12 o'clock</t>
    </r>
    <r>
      <rPr>
        <sz val="12"/>
        <rFont val="新細明體"/>
        <family val="1"/>
        <charset val="136"/>
      </rPr>
      <t/>
    </r>
    <phoneticPr fontId="2" type="noConversion"/>
  </si>
  <si>
    <r>
      <t>12-14 o'clock</t>
    </r>
    <r>
      <rPr>
        <sz val="12"/>
        <rFont val="新細明體"/>
        <family val="1"/>
        <charset val="136"/>
      </rPr>
      <t/>
    </r>
    <phoneticPr fontId="2" type="noConversion"/>
  </si>
  <si>
    <r>
      <t>14-16 o'clock</t>
    </r>
    <r>
      <rPr>
        <sz val="12"/>
        <rFont val="新細明體"/>
        <family val="1"/>
        <charset val="136"/>
      </rPr>
      <t/>
    </r>
    <phoneticPr fontId="2" type="noConversion"/>
  </si>
  <si>
    <t xml:space="preserve">           香    山    區
       Siangshan District</t>
    <phoneticPr fontId="2" type="noConversion"/>
  </si>
  <si>
    <t xml:space="preserve">           東            區
           East  District</t>
    <phoneticPr fontId="2" type="noConversion"/>
  </si>
  <si>
    <t xml:space="preserve">           北            區
           North District</t>
    <phoneticPr fontId="2" type="noConversion"/>
  </si>
  <si>
    <t>民國100年底
End of 2011</t>
    <phoneticPr fontId="2" type="noConversion"/>
  </si>
  <si>
    <t>民國101年底
End of 2012</t>
    <phoneticPr fontId="2" type="noConversion"/>
  </si>
  <si>
    <t>民國102年底
End of 2013</t>
    <phoneticPr fontId="2" type="noConversion"/>
  </si>
  <si>
    <t xml:space="preserve">     東     區
   East  District</t>
    <phoneticPr fontId="2" type="noConversion"/>
  </si>
  <si>
    <t>說    明:87年5月20日修正公布「違反毒品危害防制條例」。</t>
    <phoneticPr fontId="11" type="noConversion"/>
  </si>
  <si>
    <r>
      <t xml:space="preserve"> </t>
    </r>
    <r>
      <rPr>
        <sz val="12"/>
        <rFont val="新細明體"/>
        <family val="1"/>
        <charset val="136"/>
      </rPr>
      <t xml:space="preserve"> </t>
    </r>
    <r>
      <rPr>
        <sz val="12"/>
        <rFont val="新細明體"/>
        <family val="1"/>
        <charset val="136"/>
      </rPr>
      <t xml:space="preserve">       7   月</t>
    </r>
    <r>
      <rPr>
        <sz val="12"/>
        <rFont val="新細明體"/>
        <family val="1"/>
        <charset val="136"/>
      </rPr>
      <t xml:space="preserve">  July</t>
    </r>
    <phoneticPr fontId="2" type="noConversion"/>
  </si>
  <si>
    <t>民國七十九年</t>
  </si>
  <si>
    <t>民國八十  年</t>
  </si>
  <si>
    <t>民國八十一年</t>
  </si>
  <si>
    <t xml:space="preserve">  計</t>
  </si>
  <si>
    <t>件  數</t>
  </si>
  <si>
    <t>人  數</t>
  </si>
  <si>
    <t>件數</t>
  </si>
  <si>
    <t>人數</t>
  </si>
  <si>
    <t>民國七十二年</t>
  </si>
  <si>
    <t>民國七十三年</t>
  </si>
  <si>
    <t>民國七十四年</t>
  </si>
  <si>
    <t>民國七十五年</t>
  </si>
  <si>
    <t>民國七十六年</t>
  </si>
  <si>
    <t>民國七十七年</t>
  </si>
  <si>
    <t>民國七十八年</t>
  </si>
  <si>
    <t xml:space="preserve">    10   月</t>
    <phoneticPr fontId="2" type="noConversion"/>
  </si>
  <si>
    <t xml:space="preserve">    11   月</t>
    <phoneticPr fontId="2" type="noConversion"/>
  </si>
  <si>
    <t xml:space="preserve">    12   月</t>
    <phoneticPr fontId="2" type="noConversion"/>
  </si>
  <si>
    <t>A1   類</t>
    <phoneticPr fontId="11" type="noConversion"/>
  </si>
  <si>
    <t>A2   類</t>
    <phoneticPr fontId="11" type="noConversion"/>
  </si>
  <si>
    <r>
      <t xml:space="preserve"> </t>
    </r>
    <r>
      <rPr>
        <sz val="12"/>
        <rFont val="新細明體"/>
        <family val="1"/>
        <charset val="136"/>
      </rPr>
      <t xml:space="preserve"> </t>
    </r>
    <r>
      <rPr>
        <sz val="12"/>
        <rFont val="新細明體"/>
        <family val="1"/>
        <charset val="136"/>
      </rPr>
      <t xml:space="preserve">       1   月</t>
    </r>
    <r>
      <rPr>
        <sz val="12"/>
        <rFont val="新細明體"/>
        <family val="1"/>
        <charset val="136"/>
      </rPr>
      <t xml:space="preserve">  Jan.</t>
    </r>
    <phoneticPr fontId="11" type="noConversion"/>
  </si>
  <si>
    <r>
      <t xml:space="preserve"> </t>
    </r>
    <r>
      <rPr>
        <sz val="12"/>
        <rFont val="新細明體"/>
        <family val="1"/>
        <charset val="136"/>
      </rPr>
      <t xml:space="preserve"> </t>
    </r>
    <r>
      <rPr>
        <sz val="12"/>
        <rFont val="新細明體"/>
        <family val="1"/>
        <charset val="136"/>
      </rPr>
      <t xml:space="preserve">       2   月</t>
    </r>
    <r>
      <rPr>
        <sz val="12"/>
        <rFont val="新細明體"/>
        <family val="1"/>
        <charset val="136"/>
      </rPr>
      <t xml:space="preserve">  Feb.</t>
    </r>
    <phoneticPr fontId="2" type="noConversion"/>
  </si>
  <si>
    <r>
      <t xml:space="preserve"> </t>
    </r>
    <r>
      <rPr>
        <sz val="12"/>
        <rFont val="新細明體"/>
        <family val="1"/>
        <charset val="136"/>
      </rPr>
      <t xml:space="preserve"> </t>
    </r>
    <r>
      <rPr>
        <sz val="12"/>
        <rFont val="新細明體"/>
        <family val="1"/>
        <charset val="136"/>
      </rPr>
      <t xml:space="preserve">       3   月</t>
    </r>
    <r>
      <rPr>
        <sz val="12"/>
        <rFont val="新細明體"/>
        <family val="1"/>
        <charset val="136"/>
      </rPr>
      <t xml:space="preserve">  Mar.</t>
    </r>
    <phoneticPr fontId="2" type="noConversion"/>
  </si>
  <si>
    <r>
      <t xml:space="preserve"> </t>
    </r>
    <r>
      <rPr>
        <sz val="12"/>
        <rFont val="新細明體"/>
        <family val="1"/>
        <charset val="136"/>
      </rPr>
      <t xml:space="preserve"> </t>
    </r>
    <r>
      <rPr>
        <sz val="12"/>
        <rFont val="新細明體"/>
        <family val="1"/>
        <charset val="136"/>
      </rPr>
      <t xml:space="preserve">       4   月</t>
    </r>
    <r>
      <rPr>
        <sz val="12"/>
        <rFont val="新細明體"/>
        <family val="1"/>
        <charset val="136"/>
      </rPr>
      <t xml:space="preserve">  Apr.</t>
    </r>
    <phoneticPr fontId="2" type="noConversion"/>
  </si>
  <si>
    <r>
      <t xml:space="preserve"> </t>
    </r>
    <r>
      <rPr>
        <sz val="12"/>
        <rFont val="新細明體"/>
        <family val="1"/>
        <charset val="136"/>
      </rPr>
      <t xml:space="preserve"> </t>
    </r>
    <r>
      <rPr>
        <sz val="12"/>
        <rFont val="新細明體"/>
        <family val="1"/>
        <charset val="136"/>
      </rPr>
      <t xml:space="preserve">       5  </t>
    </r>
    <r>
      <rPr>
        <sz val="12"/>
        <rFont val="新細明體"/>
        <family val="1"/>
        <charset val="136"/>
      </rPr>
      <t xml:space="preserve"> </t>
    </r>
    <r>
      <rPr>
        <sz val="12"/>
        <rFont val="新細明體"/>
        <family val="1"/>
        <charset val="136"/>
      </rPr>
      <t>月</t>
    </r>
    <r>
      <rPr>
        <sz val="12"/>
        <rFont val="新細明體"/>
        <family val="1"/>
        <charset val="136"/>
      </rPr>
      <t xml:space="preserve">  May</t>
    </r>
    <phoneticPr fontId="2" type="noConversion"/>
  </si>
  <si>
    <t xml:space="preserve">     2 月  Feb.</t>
    <phoneticPr fontId="2" type="noConversion"/>
  </si>
  <si>
    <t xml:space="preserve">     3 月  Mar.</t>
    <phoneticPr fontId="2" type="noConversion"/>
  </si>
  <si>
    <t xml:space="preserve">     4 月  Apr.</t>
    <phoneticPr fontId="2" type="noConversion"/>
  </si>
  <si>
    <t xml:space="preserve">     5 月  May</t>
    <phoneticPr fontId="2" type="noConversion"/>
  </si>
  <si>
    <t xml:space="preserve">     6 月  June</t>
    <phoneticPr fontId="2" type="noConversion"/>
  </si>
  <si>
    <t xml:space="preserve">     7 月  July</t>
    <phoneticPr fontId="2" type="noConversion"/>
  </si>
  <si>
    <t xml:space="preserve">     8 月  Aug.</t>
    <phoneticPr fontId="2" type="noConversion"/>
  </si>
  <si>
    <t xml:space="preserve">    10 月  Oct.</t>
    <phoneticPr fontId="2" type="noConversion"/>
  </si>
  <si>
    <t xml:space="preserve">    11 月  Nov.</t>
    <phoneticPr fontId="2" type="noConversion"/>
  </si>
  <si>
    <t xml:space="preserve">    12 月  Dec.</t>
    <phoneticPr fontId="2" type="noConversion"/>
  </si>
  <si>
    <t>民國103年 2014</t>
    <phoneticPr fontId="11" type="noConversion"/>
  </si>
  <si>
    <t>民國93年 2004</t>
    <phoneticPr fontId="11" type="noConversion"/>
  </si>
  <si>
    <t>民國92年 2003</t>
    <phoneticPr fontId="11" type="noConversion"/>
  </si>
  <si>
    <t>民國91年 2002</t>
    <phoneticPr fontId="2" type="noConversion"/>
  </si>
  <si>
    <t>民國90年 2001</t>
    <phoneticPr fontId="11" type="noConversion"/>
  </si>
  <si>
    <t>民國87年 1998</t>
    <phoneticPr fontId="11" type="noConversion"/>
  </si>
  <si>
    <t>民國89年 2000</t>
    <phoneticPr fontId="11" type="noConversion"/>
  </si>
  <si>
    <t>民國88年 1999</t>
    <phoneticPr fontId="11" type="noConversion"/>
  </si>
  <si>
    <t>客</t>
    <phoneticPr fontId="2" type="noConversion"/>
  </si>
  <si>
    <t>慢</t>
    <phoneticPr fontId="2" type="noConversion"/>
  </si>
  <si>
    <t>位</t>
    <phoneticPr fontId="2" type="noConversion"/>
  </si>
  <si>
    <t>磅</t>
    <phoneticPr fontId="2" type="noConversion"/>
  </si>
  <si>
    <t>*1</t>
    <phoneticPr fontId="2" type="noConversion"/>
  </si>
  <si>
    <t>*2</t>
    <phoneticPr fontId="2" type="noConversion"/>
  </si>
  <si>
    <t>*9</t>
    <phoneticPr fontId="2" type="noConversion"/>
  </si>
  <si>
    <t xml:space="preserve">Illegal car modifications,violating driving regulations </t>
    <phoneticPr fontId="2" type="noConversion"/>
  </si>
  <si>
    <t xml:space="preserve">Driving a total1ed vehicle </t>
    <phoneticPr fontId="2" type="noConversion"/>
  </si>
  <si>
    <t>Driving a  lost license plate vehicle after being charged</t>
    <phoneticPr fontId="2" type="noConversion"/>
  </si>
  <si>
    <t>Damaged or forged license plate</t>
    <phoneticPr fontId="2" type="noConversion"/>
  </si>
  <si>
    <t>Don't  apply for lost or damaged license plate</t>
    <phoneticPr fontId="2" type="noConversion"/>
  </si>
  <si>
    <t>Have not applied by rule for any kind change</t>
    <phoneticPr fontId="2" type="noConversion"/>
  </si>
  <si>
    <t>Equipment no fully or damage not repaired</t>
    <phoneticPr fontId="2" type="noConversion"/>
  </si>
  <si>
    <t>Driving a  inportant equipment change or damaged vehicle without examination</t>
    <phoneticPr fontId="2" type="noConversion"/>
  </si>
  <si>
    <t>Failure to acquire a license to drive</t>
    <phoneticPr fontId="2" type="noConversion"/>
  </si>
  <si>
    <t xml:space="preserve">License does not meet regulations </t>
    <phoneticPr fontId="2" type="noConversion"/>
  </si>
  <si>
    <t>Driving with a suspended  license</t>
    <phoneticPr fontId="2" type="noConversion"/>
  </si>
  <si>
    <t xml:space="preserve">Failure to acquire a license to drive big vehicle </t>
    <phoneticPr fontId="2" type="noConversion"/>
  </si>
  <si>
    <t>License does not meet regulations by big vehicle</t>
    <phoneticPr fontId="2" type="noConversion"/>
  </si>
  <si>
    <t>Driving on a suspended  license big vehicle</t>
    <phoneticPr fontId="2" type="noConversion"/>
  </si>
  <si>
    <t>Driving bypass</t>
    <phoneticPr fontId="2" type="noConversion"/>
  </si>
  <si>
    <t xml:space="preserve">Violating loading regulations </t>
    <phoneticPr fontId="2" type="noConversion"/>
  </si>
  <si>
    <t>Failure to use special purpose vehicles to load debris (soil, stone or sand)</t>
    <phoneticPr fontId="2" type="noConversion"/>
  </si>
  <si>
    <t>Loads exceeding weight limitations</t>
    <phoneticPr fontId="2" type="noConversion"/>
  </si>
  <si>
    <t>Passengers or goods exceeding regulation limitations</t>
    <phoneticPr fontId="2" type="noConversion"/>
  </si>
  <si>
    <t xml:space="preserve">Failure to fasten safety belts </t>
    <phoneticPr fontId="2" type="noConversion"/>
  </si>
  <si>
    <t>Failure to fasten safety belts (superhighway)</t>
    <phoneticPr fontId="2" type="noConversion"/>
  </si>
  <si>
    <t>Failure to seat  children in child safety car seats</t>
    <phoneticPr fontId="2" type="noConversion"/>
  </si>
  <si>
    <t>Leaving 6-year-old or younger children alone in the car</t>
    <phoneticPr fontId="2" type="noConversion"/>
  </si>
  <si>
    <t>Motorcyclists failing to follow regulations regarding carrying passengers or goods</t>
    <phoneticPr fontId="2" type="noConversion"/>
  </si>
  <si>
    <t xml:space="preserve">Failure to acquire a temporary license to operate power tools </t>
    <phoneticPr fontId="2" type="noConversion"/>
  </si>
  <si>
    <t xml:space="preserve">Failure to drive with operate health power tools </t>
    <phoneticPr fontId="2" type="noConversion"/>
  </si>
  <si>
    <t>Violating freeway regulations</t>
    <phoneticPr fontId="2" type="noConversion"/>
  </si>
  <si>
    <t>Driving under the influence</t>
    <phoneticPr fontId="2" type="noConversion"/>
  </si>
  <si>
    <t>General Objects</t>
    <phoneticPr fontId="11" type="noConversion"/>
  </si>
  <si>
    <t>Farm Produce</t>
    <phoneticPr fontId="11" type="noConversion"/>
  </si>
  <si>
    <t>Fish Produce</t>
    <phoneticPr fontId="11" type="noConversion"/>
  </si>
  <si>
    <t>Livestock Produce</t>
    <phoneticPr fontId="11" type="noConversion"/>
  </si>
  <si>
    <t>Tobacco</t>
    <phoneticPr fontId="11" type="noConversion"/>
  </si>
  <si>
    <t>Alcohol</t>
    <phoneticPr fontId="11" type="noConversion"/>
  </si>
  <si>
    <t>Animal</t>
    <phoneticPr fontId="11" type="noConversion"/>
  </si>
  <si>
    <t xml:space="preserve">Others </t>
    <phoneticPr fontId="11" type="noConversion"/>
  </si>
  <si>
    <t>Tobacco Made without Authorized</t>
    <phoneticPr fontId="11" type="noConversion"/>
  </si>
  <si>
    <t>Trademark</t>
    <phoneticPr fontId="11" type="noConversion"/>
  </si>
  <si>
    <t>Patent</t>
    <phoneticPr fontId="11" type="noConversion"/>
  </si>
  <si>
    <t>Copyright</t>
    <phoneticPr fontId="11" type="noConversion"/>
  </si>
  <si>
    <t>Unlawful Collection of Sandstone(soil)</t>
    <phoneticPr fontId="11" type="noConversion"/>
  </si>
  <si>
    <t>Unlawful Logging</t>
    <phoneticPr fontId="11" type="noConversion"/>
  </si>
  <si>
    <t>Unlawful Use of National Land 、 Mountain Side</t>
    <phoneticPr fontId="11" type="noConversion"/>
  </si>
  <si>
    <t>Others</t>
    <phoneticPr fontId="11" type="noConversion"/>
  </si>
  <si>
    <t>件數</t>
    <phoneticPr fontId="11" type="noConversion"/>
  </si>
  <si>
    <t>金額</t>
    <phoneticPr fontId="11" type="noConversion"/>
  </si>
  <si>
    <t>面積</t>
    <phoneticPr fontId="11" type="noConversion"/>
  </si>
  <si>
    <t>Cases</t>
    <phoneticPr fontId="11" type="noConversion"/>
  </si>
  <si>
    <t>Amount</t>
    <phoneticPr fontId="11" type="noConversion"/>
  </si>
  <si>
    <t>Area</t>
    <phoneticPr fontId="11" type="noConversion"/>
  </si>
  <si>
    <t>…</t>
    <phoneticPr fontId="11" type="noConversion"/>
  </si>
  <si>
    <t>民國八十    年</t>
    <phoneticPr fontId="2" type="noConversion"/>
  </si>
  <si>
    <t>民國86年  1997</t>
    <phoneticPr fontId="11" type="noConversion"/>
  </si>
  <si>
    <t>民國87年 1998</t>
    <phoneticPr fontId="11" type="noConversion"/>
  </si>
  <si>
    <t>民國88年  1999</t>
    <phoneticPr fontId="11" type="noConversion"/>
  </si>
  <si>
    <t>民國89年  2000</t>
    <phoneticPr fontId="11" type="noConversion"/>
  </si>
  <si>
    <t>民國90年  2001</t>
    <phoneticPr fontId="11" type="noConversion"/>
  </si>
  <si>
    <t>民國91年  2002</t>
    <phoneticPr fontId="2" type="noConversion"/>
  </si>
  <si>
    <t>民國92年  2003</t>
    <phoneticPr fontId="2" type="noConversion"/>
  </si>
  <si>
    <t xml:space="preserve">       一        月</t>
    <phoneticPr fontId="11" type="noConversion"/>
  </si>
  <si>
    <t xml:space="preserve">       二        月</t>
    <phoneticPr fontId="11" type="noConversion"/>
  </si>
  <si>
    <t xml:space="preserve">       三        月</t>
    <phoneticPr fontId="11" type="noConversion"/>
  </si>
  <si>
    <t xml:space="preserve">       四        月</t>
    <phoneticPr fontId="11" type="noConversion"/>
  </si>
  <si>
    <t xml:space="preserve">       五        月</t>
    <phoneticPr fontId="11" type="noConversion"/>
  </si>
  <si>
    <t>違規</t>
    <phoneticPr fontId="2" type="noConversion"/>
  </si>
  <si>
    <t>廢</t>
    <phoneticPr fontId="2" type="noConversion"/>
  </si>
  <si>
    <t xml:space="preserve">  遺失</t>
    <phoneticPr fontId="2" type="noConversion"/>
  </si>
  <si>
    <t>遺失</t>
    <phoneticPr fontId="2" type="noConversion"/>
  </si>
  <si>
    <t>異動</t>
    <phoneticPr fontId="2" type="noConversion"/>
  </si>
  <si>
    <t>不全</t>
    <phoneticPr fontId="2" type="noConversion"/>
  </si>
  <si>
    <t>備變更</t>
    <phoneticPr fontId="2" type="noConversion"/>
  </si>
  <si>
    <t>領</t>
    <phoneticPr fontId="2" type="noConversion"/>
  </si>
  <si>
    <t xml:space="preserve">  照</t>
    <phoneticPr fontId="2" type="noConversion"/>
  </si>
  <si>
    <t>載貨物</t>
    <phoneticPr fontId="2" type="noConversion"/>
  </si>
  <si>
    <t xml:space="preserve">  運</t>
    <phoneticPr fontId="2" type="noConversion"/>
  </si>
  <si>
    <t>繫</t>
    <phoneticPr fontId="2" type="noConversion"/>
  </si>
  <si>
    <t>幼童</t>
    <phoneticPr fontId="2" type="noConversion"/>
  </si>
  <si>
    <t>以下</t>
    <phoneticPr fontId="2" type="noConversion"/>
  </si>
  <si>
    <t>車之載</t>
    <phoneticPr fontId="2" type="noConversion"/>
  </si>
  <si>
    <t>快速公</t>
    <phoneticPr fontId="2" type="noConversion"/>
  </si>
  <si>
    <t>接受</t>
    <phoneticPr fontId="2" type="noConversion"/>
  </si>
  <si>
    <t>辦</t>
    <phoneticPr fontId="2" type="noConversion"/>
  </si>
  <si>
    <t>依</t>
    <phoneticPr fontId="2" type="noConversion"/>
  </si>
  <si>
    <t>車道</t>
    <phoneticPr fontId="2" type="noConversion"/>
  </si>
  <si>
    <t>不遵</t>
    <phoneticPr fontId="2" type="noConversion"/>
  </si>
  <si>
    <t>告禁</t>
    <phoneticPr fontId="2" type="noConversion"/>
  </si>
  <si>
    <t>車輛</t>
    <phoneticPr fontId="2" type="noConversion"/>
  </si>
  <si>
    <t>汽</t>
    <phoneticPr fontId="2" type="noConversion"/>
  </si>
  <si>
    <t xml:space="preserve">  經舉</t>
    <phoneticPr fontId="2" type="noConversion"/>
  </si>
  <si>
    <t>或破</t>
    <phoneticPr fontId="2" type="noConversion"/>
  </si>
  <si>
    <t>不依</t>
    <phoneticPr fontId="2" type="noConversion"/>
  </si>
  <si>
    <t>Illegal Sales of Petroleum and Diesel</t>
    <phoneticPr fontId="11" type="noConversion"/>
  </si>
  <si>
    <t>Alcohol made without Authorized</t>
    <phoneticPr fontId="11" type="noConversion"/>
  </si>
  <si>
    <t>民國85年  1996</t>
    <phoneticPr fontId="11" type="noConversion"/>
  </si>
  <si>
    <t>民國84年  1995</t>
    <phoneticPr fontId="11" type="noConversion"/>
  </si>
  <si>
    <t>民國83年  1994</t>
    <phoneticPr fontId="11" type="noConversion"/>
  </si>
  <si>
    <t>民國82年  1993</t>
    <phoneticPr fontId="11" type="noConversion"/>
  </si>
  <si>
    <t>民國81年  1992</t>
    <phoneticPr fontId="11" type="noConversion"/>
  </si>
  <si>
    <t xml:space="preserve">  或在快</t>
  </si>
  <si>
    <t xml:space="preserve">  車輛</t>
  </si>
  <si>
    <t xml:space="preserve">  拖</t>
  </si>
  <si>
    <t xml:space="preserve">     10   月</t>
    <phoneticPr fontId="2" type="noConversion"/>
  </si>
  <si>
    <t xml:space="preserve">     11   月</t>
    <phoneticPr fontId="2" type="noConversion"/>
  </si>
  <si>
    <t xml:space="preserve">     12   月</t>
    <phoneticPr fontId="2" type="noConversion"/>
  </si>
  <si>
    <t xml:space="preserve"> A1   類</t>
    <phoneticPr fontId="11" type="noConversion"/>
  </si>
  <si>
    <t xml:space="preserve"> A2   類</t>
    <phoneticPr fontId="11" type="noConversion"/>
  </si>
  <si>
    <r>
      <t xml:space="preserve">A1類 </t>
    </r>
    <r>
      <rPr>
        <sz val="10"/>
        <rFont val="細明體"/>
        <family val="3"/>
        <charset val="136"/>
      </rPr>
      <t>Fatal Traffic Accident</t>
    </r>
    <phoneticPr fontId="11" type="noConversion"/>
  </si>
  <si>
    <r>
      <t xml:space="preserve">  A2類 </t>
    </r>
    <r>
      <rPr>
        <sz val="10"/>
        <rFont val="細明體"/>
        <family val="3"/>
        <charset val="136"/>
      </rPr>
      <t>Inuuried Traffic Accident</t>
    </r>
    <phoneticPr fontId="11" type="noConversion"/>
  </si>
  <si>
    <r>
      <t xml:space="preserve">  A2類 </t>
    </r>
    <r>
      <rPr>
        <sz val="10"/>
        <rFont val="細明體"/>
        <family val="3"/>
        <charset val="136"/>
      </rPr>
      <t>Injured Traffic Accident</t>
    </r>
    <phoneticPr fontId="11" type="noConversion"/>
  </si>
  <si>
    <t>2-4時</t>
    <phoneticPr fontId="2" type="noConversion"/>
  </si>
  <si>
    <t>4-6時</t>
    <phoneticPr fontId="2" type="noConversion"/>
  </si>
  <si>
    <t>6-8時</t>
    <phoneticPr fontId="2" type="noConversion"/>
  </si>
  <si>
    <t>8-10時</t>
    <phoneticPr fontId="2" type="noConversion"/>
  </si>
  <si>
    <t>10-12時</t>
    <phoneticPr fontId="2" type="noConversion"/>
  </si>
  <si>
    <t>12-14時</t>
    <phoneticPr fontId="2" type="noConversion"/>
  </si>
  <si>
    <t>14-16時</t>
    <phoneticPr fontId="2" type="noConversion"/>
  </si>
  <si>
    <t>16-18時</t>
    <phoneticPr fontId="2" type="noConversion"/>
  </si>
  <si>
    <t>18-20時</t>
    <phoneticPr fontId="2" type="noConversion"/>
  </si>
  <si>
    <r>
      <t>民國八十</t>
    </r>
    <r>
      <rPr>
        <sz val="12"/>
        <rFont val="新細明體"/>
        <family val="1"/>
        <charset val="136"/>
      </rPr>
      <t xml:space="preserve">    </t>
    </r>
    <r>
      <rPr>
        <sz val="12"/>
        <rFont val="新細明體"/>
        <family val="1"/>
        <charset val="136"/>
      </rPr>
      <t>年</t>
    </r>
    <phoneticPr fontId="2" type="noConversion"/>
  </si>
  <si>
    <t>民國86年  1997</t>
    <phoneticPr fontId="11" type="noConversion"/>
  </si>
  <si>
    <t>民國87年  1998</t>
    <phoneticPr fontId="11" type="noConversion"/>
  </si>
  <si>
    <t>民國88年  1999</t>
    <phoneticPr fontId="11" type="noConversion"/>
  </si>
  <si>
    <t>民國89年  2000</t>
    <phoneticPr fontId="11" type="noConversion"/>
  </si>
  <si>
    <t>民國90年  2001</t>
    <phoneticPr fontId="11" type="noConversion"/>
  </si>
  <si>
    <t>民國91年 2002</t>
    <phoneticPr fontId="2" type="noConversion"/>
  </si>
  <si>
    <t xml:space="preserve">    一    月</t>
    <phoneticPr fontId="11" type="noConversion"/>
  </si>
  <si>
    <t>民國92年  2003</t>
    <phoneticPr fontId="2" type="noConversion"/>
  </si>
  <si>
    <t xml:space="preserve">                1   月  Jan.</t>
    <phoneticPr fontId="11" type="noConversion"/>
  </si>
  <si>
    <t>Persons against the Law of Maintaining Public Order</t>
    <phoneticPr fontId="2" type="noConversion"/>
  </si>
  <si>
    <t xml:space="preserve">     1 月  Mar.</t>
    <phoneticPr fontId="2" type="noConversion"/>
  </si>
  <si>
    <t xml:space="preserve">     2 月  Feb.</t>
    <phoneticPr fontId="2" type="noConversion"/>
  </si>
  <si>
    <t xml:space="preserve">     3 月  Mar.</t>
    <phoneticPr fontId="2" type="noConversion"/>
  </si>
  <si>
    <t xml:space="preserve">     4 月  Apr.</t>
    <phoneticPr fontId="2" type="noConversion"/>
  </si>
  <si>
    <t>民國80年  1991</t>
    <phoneticPr fontId="2" type="noConversion"/>
  </si>
  <si>
    <t>年(月)別
Year(month)</t>
    <phoneticPr fontId="11" type="noConversion"/>
  </si>
  <si>
    <t xml:space="preserve"> 總計 </t>
    <phoneticPr fontId="11" type="noConversion"/>
  </si>
  <si>
    <t>A1類</t>
    <phoneticPr fontId="11" type="noConversion"/>
  </si>
  <si>
    <t>A2類</t>
    <phoneticPr fontId="11" type="noConversion"/>
  </si>
  <si>
    <t>估值(千元)</t>
  </si>
  <si>
    <t>資料來源:根據本局交通隊造報之1736-02-03-2表編製</t>
    <phoneticPr fontId="2" type="noConversion"/>
  </si>
  <si>
    <r>
      <t xml:space="preserve">年(月、事故類)別
</t>
    </r>
    <r>
      <rPr>
        <sz val="10"/>
        <rFont val="標楷體"/>
        <family val="4"/>
        <charset val="136"/>
      </rPr>
      <t>Year(Month、Item)</t>
    </r>
    <phoneticPr fontId="11" type="noConversion"/>
  </si>
  <si>
    <t>總計</t>
    <phoneticPr fontId="2" type="noConversion"/>
  </si>
  <si>
    <t>行人或乘客過失</t>
    <phoneticPr fontId="11" type="noConversion"/>
  </si>
  <si>
    <t>交通管制、設施缺陷</t>
    <phoneticPr fontId="11" type="noConversion"/>
  </si>
  <si>
    <t>其他</t>
    <phoneticPr fontId="11" type="noConversion"/>
  </si>
  <si>
    <t>Total</t>
    <phoneticPr fontId="2" type="noConversion"/>
  </si>
  <si>
    <t>Fault of Driver</t>
    <phoneticPr fontId="2" type="noConversion"/>
  </si>
  <si>
    <t>Machines  Failure</t>
    <phoneticPr fontId="2" type="noConversion"/>
  </si>
  <si>
    <t>Pedestrians Faults</t>
    <phoneticPr fontId="2" type="noConversion"/>
  </si>
  <si>
    <t>單位:件</t>
    <phoneticPr fontId="2" type="noConversion"/>
  </si>
  <si>
    <t>Defect of Traffic Control</t>
    <phoneticPr fontId="2" type="noConversion"/>
  </si>
  <si>
    <t xml:space="preserve"> </t>
    <phoneticPr fontId="2" type="noConversion"/>
  </si>
  <si>
    <t>民國93年  2004</t>
    <phoneticPr fontId="2" type="noConversion"/>
  </si>
  <si>
    <t xml:space="preserve"> </t>
    <phoneticPr fontId="11" type="noConversion"/>
  </si>
  <si>
    <t>自行車</t>
    <phoneticPr fontId="2" type="noConversion"/>
  </si>
  <si>
    <t>Motorcycle</t>
    <phoneticPr fontId="2" type="noConversion"/>
  </si>
  <si>
    <t>單位:件</t>
    <phoneticPr fontId="11" type="noConversion"/>
  </si>
  <si>
    <t>Unit:Cases</t>
    <phoneticPr fontId="2" type="noConversion"/>
  </si>
  <si>
    <r>
      <t xml:space="preserve">A1類 </t>
    </r>
    <r>
      <rPr>
        <sz val="10"/>
        <rFont val="標楷體"/>
        <family val="4"/>
        <charset val="136"/>
      </rPr>
      <t>Fatal Traffic Accident</t>
    </r>
    <phoneticPr fontId="11" type="noConversion"/>
  </si>
  <si>
    <r>
      <t xml:space="preserve">  A2類 </t>
    </r>
    <r>
      <rPr>
        <sz val="10"/>
        <rFont val="標楷體"/>
        <family val="4"/>
        <charset val="136"/>
      </rPr>
      <t>Injured Traffic Accident</t>
    </r>
    <phoneticPr fontId="11" type="noConversion"/>
  </si>
  <si>
    <r>
      <t xml:space="preserve">年(月、事故類)別
</t>
    </r>
    <r>
      <rPr>
        <sz val="10"/>
        <rFont val="標楷體"/>
        <family val="4"/>
        <charset val="136"/>
      </rPr>
      <t>Year(Month、Item)</t>
    </r>
    <phoneticPr fontId="2" type="noConversion"/>
  </si>
  <si>
    <t xml:space="preserve">    2 月  Feb.</t>
    <phoneticPr fontId="2" type="noConversion"/>
  </si>
  <si>
    <t xml:space="preserve">    3 月  Mar.</t>
    <phoneticPr fontId="2" type="noConversion"/>
  </si>
  <si>
    <t xml:space="preserve">    4 月  Apr.</t>
    <phoneticPr fontId="2" type="noConversion"/>
  </si>
  <si>
    <t xml:space="preserve">    5 月  May</t>
    <phoneticPr fontId="2" type="noConversion"/>
  </si>
  <si>
    <t xml:space="preserve">    6 月  June</t>
    <phoneticPr fontId="2" type="noConversion"/>
  </si>
  <si>
    <t xml:space="preserve">    7 月  July</t>
    <phoneticPr fontId="2" type="noConversion"/>
  </si>
  <si>
    <t xml:space="preserve">    8 月  Aug.</t>
    <phoneticPr fontId="2" type="noConversion"/>
  </si>
  <si>
    <t xml:space="preserve">    9 月  Sept.</t>
    <phoneticPr fontId="2" type="noConversion"/>
  </si>
  <si>
    <t xml:space="preserve">   10 月  Oct.</t>
    <phoneticPr fontId="2" type="noConversion"/>
  </si>
  <si>
    <t xml:space="preserve">   11 月  Nov.</t>
    <phoneticPr fontId="2" type="noConversion"/>
  </si>
  <si>
    <t xml:space="preserve">   12 月  Dec.</t>
    <phoneticPr fontId="2" type="noConversion"/>
  </si>
  <si>
    <t xml:space="preserve"> 資料來源:新竹市警察局交通隊及警政署統計室統計資料庫。</t>
    <phoneticPr fontId="2" type="noConversion"/>
  </si>
  <si>
    <t>Serious Intimida-   tion and Extortion</t>
    <phoneticPr fontId="2" type="noConversion"/>
  </si>
  <si>
    <t xml:space="preserve">Note:Violent Crimes include Willfulness,Kidnapping,Robbery,Forceful Taking,Serious Injruy, Serious Intimidation 
     </t>
    <phoneticPr fontId="2" type="noConversion"/>
  </si>
  <si>
    <t xml:space="preserve">     2.From 2000,Violent Crimes include Willfulness,Kidnapping,Robbery,Forceful Taking,Serious Injruy, Serious Intimidation 
      and ExtortionForcible ,Forcible Rape (include Gang Rape,Child Rape).</t>
    <phoneticPr fontId="2" type="noConversion"/>
  </si>
  <si>
    <t xml:space="preserve">     5 月  May</t>
    <phoneticPr fontId="2" type="noConversion"/>
  </si>
  <si>
    <t xml:space="preserve">     6 月  June</t>
    <phoneticPr fontId="2" type="noConversion"/>
  </si>
  <si>
    <t xml:space="preserve">     7 月  July</t>
    <phoneticPr fontId="2" type="noConversion"/>
  </si>
  <si>
    <t xml:space="preserve">     8 月  Aug.</t>
    <phoneticPr fontId="2" type="noConversion"/>
  </si>
  <si>
    <t xml:space="preserve">     9 月  Sept.</t>
    <phoneticPr fontId="2" type="noConversion"/>
  </si>
  <si>
    <t xml:space="preserve">    10 月  Oct.</t>
    <phoneticPr fontId="2" type="noConversion"/>
  </si>
  <si>
    <t xml:space="preserve">    11 月  Nov.</t>
    <phoneticPr fontId="2" type="noConversion"/>
  </si>
  <si>
    <t xml:space="preserve">    12 月  Dec.</t>
    <phoneticPr fontId="2" type="noConversion"/>
  </si>
  <si>
    <r>
      <t xml:space="preserve">年底(地區)別
</t>
    </r>
    <r>
      <rPr>
        <sz val="10"/>
        <rFont val="標楷體"/>
        <family val="4"/>
        <charset val="136"/>
      </rPr>
      <t>End of Year &amp; District</t>
    </r>
    <phoneticPr fontId="2" type="noConversion"/>
  </si>
  <si>
    <t>土地面積 
Area</t>
    <phoneticPr fontId="2" type="noConversion"/>
  </si>
  <si>
    <r>
      <t xml:space="preserve">人口數  </t>
    </r>
    <r>
      <rPr>
        <sz val="10"/>
        <rFont val="標楷體"/>
        <family val="4"/>
        <charset val="136"/>
      </rPr>
      <t xml:space="preserve">Population
</t>
    </r>
    <r>
      <rPr>
        <sz val="12"/>
        <rFont val="標楷體"/>
        <family val="4"/>
        <charset val="136"/>
      </rPr>
      <t xml:space="preserve"> </t>
    </r>
    <r>
      <rPr>
        <sz val="10"/>
        <rFont val="標楷體"/>
        <family val="4"/>
        <charset val="136"/>
      </rPr>
      <t xml:space="preserve">  (人  Person)</t>
    </r>
    <phoneticPr fontId="2" type="noConversion"/>
  </si>
  <si>
    <t xml:space="preserve">合計 Total </t>
    <phoneticPr fontId="2" type="noConversion"/>
  </si>
  <si>
    <t>男 Male</t>
    <phoneticPr fontId="2" type="noConversion"/>
  </si>
  <si>
    <t>女 Female</t>
    <phoneticPr fontId="2" type="noConversion"/>
  </si>
  <si>
    <t>Failure to cut in</t>
    <phoneticPr fontId="2" type="noConversion"/>
  </si>
  <si>
    <t>A violation of the making turns rule</t>
    <phoneticPr fontId="2" type="noConversion"/>
  </si>
  <si>
    <t>A violation of the indirection rule</t>
    <phoneticPr fontId="2" type="noConversion"/>
  </si>
  <si>
    <t>路</t>
    <phoneticPr fontId="2" type="noConversion"/>
  </si>
  <si>
    <t>道</t>
    <phoneticPr fontId="2" type="noConversion"/>
  </si>
  <si>
    <t>樑</t>
    <phoneticPr fontId="2" type="noConversion"/>
  </si>
  <si>
    <t>洞</t>
    <phoneticPr fontId="2" type="noConversion"/>
  </si>
  <si>
    <t>及附近</t>
    <phoneticPr fontId="2" type="noConversion"/>
  </si>
  <si>
    <t>弄</t>
    <phoneticPr fontId="2" type="noConversion"/>
  </si>
  <si>
    <t>他</t>
    <phoneticPr fontId="2" type="noConversion"/>
  </si>
  <si>
    <t>環</t>
    <phoneticPr fontId="2" type="noConversion"/>
  </si>
  <si>
    <t>場</t>
    <phoneticPr fontId="2" type="noConversion"/>
  </si>
  <si>
    <t>Provincial Highway</t>
    <phoneticPr fontId="2" type="noConversion"/>
  </si>
  <si>
    <t>County Highway</t>
    <phoneticPr fontId="2" type="noConversion"/>
  </si>
  <si>
    <t>District Road</t>
    <phoneticPr fontId="2" type="noConversion"/>
  </si>
  <si>
    <t>Urban Road</t>
    <phoneticPr fontId="2" type="noConversion"/>
  </si>
  <si>
    <t>Village Road</t>
    <phoneticPr fontId="2" type="noConversion"/>
  </si>
  <si>
    <t>Private Road</t>
    <phoneticPr fontId="2" type="noConversion"/>
  </si>
  <si>
    <t>Crossroad</t>
    <phoneticPr fontId="2" type="noConversion"/>
  </si>
  <si>
    <t xml:space="preserve">Tunnel </t>
    <phoneticPr fontId="2" type="noConversion"/>
  </si>
  <si>
    <t>Underground Passage</t>
    <phoneticPr fontId="2" type="noConversion"/>
  </si>
  <si>
    <t>Bridge</t>
    <phoneticPr fontId="2" type="noConversion"/>
  </si>
  <si>
    <t>Culvert</t>
    <phoneticPr fontId="2" type="noConversion"/>
  </si>
  <si>
    <t>Elevated
 Road</t>
    <phoneticPr fontId="2" type="noConversion"/>
  </si>
  <si>
    <t>Curve Road and Near Curve Road</t>
    <phoneticPr fontId="2" type="noConversion"/>
  </si>
  <si>
    <t>Slope Road</t>
    <phoneticPr fontId="2" type="noConversion"/>
  </si>
  <si>
    <t>Lane</t>
    <phoneticPr fontId="2" type="noConversion"/>
  </si>
  <si>
    <t>Straight
 Roadways</t>
    <phoneticPr fontId="2" type="noConversion"/>
  </si>
  <si>
    <t xml:space="preserve">others </t>
    <phoneticPr fontId="2" type="noConversion"/>
  </si>
  <si>
    <t>Circle Wreath</t>
    <phoneticPr fontId="2" type="noConversion"/>
  </si>
  <si>
    <t>Square</t>
    <phoneticPr fontId="2" type="noConversion"/>
  </si>
  <si>
    <t>單位:件;人</t>
    <phoneticPr fontId="2" type="noConversion"/>
  </si>
  <si>
    <t>Unit:Cases,Persons</t>
    <phoneticPr fontId="11" type="noConversion"/>
  </si>
  <si>
    <t>市區</t>
    <phoneticPr fontId="2" type="noConversion"/>
  </si>
  <si>
    <t>道路</t>
    <phoneticPr fontId="2" type="noConversion"/>
  </si>
  <si>
    <t>Nation- al Highway</t>
    <phoneticPr fontId="2" type="noConversion"/>
  </si>
  <si>
    <t>路</t>
    <phoneticPr fontId="2" type="noConversion"/>
  </si>
  <si>
    <t>Unit:cases</t>
    <phoneticPr fontId="2" type="noConversion"/>
  </si>
  <si>
    <t>民國 90年底 End of 2001</t>
    <phoneticPr fontId="11" type="noConversion"/>
  </si>
  <si>
    <t>民國 89年底 End of 2000</t>
    <phoneticPr fontId="11" type="noConversion"/>
  </si>
  <si>
    <t>民國 88年底 End of 1999</t>
    <phoneticPr fontId="11" type="noConversion"/>
  </si>
  <si>
    <t xml:space="preserve"> 民國 84年底 End of 1995</t>
    <phoneticPr fontId="11" type="noConversion"/>
  </si>
  <si>
    <t xml:space="preserve"> 民國 83年底 End of 1994</t>
    <phoneticPr fontId="11" type="noConversion"/>
  </si>
  <si>
    <t xml:space="preserve"> 民國 82年底 End of 1993</t>
    <phoneticPr fontId="11" type="noConversion"/>
  </si>
  <si>
    <t xml:space="preserve"> 民國 81年底 End of 1992</t>
    <phoneticPr fontId="11" type="noConversion"/>
  </si>
  <si>
    <t xml:space="preserve"> 民國 80年底 End of 1991</t>
    <phoneticPr fontId="11" type="noConversion"/>
  </si>
  <si>
    <t xml:space="preserve"> 民國 79年底 End of 1990</t>
    <phoneticPr fontId="11" type="noConversion"/>
  </si>
  <si>
    <t>Police Inspec-
tor</t>
    <phoneticPr fontId="11" type="noConversion"/>
  </si>
  <si>
    <t>Senior</t>
    <phoneticPr fontId="11" type="noConversion"/>
  </si>
  <si>
    <t>Element-
ary</t>
    <phoneticPr fontId="11" type="noConversion"/>
  </si>
  <si>
    <t>Recomme-
nded</t>
    <phoneticPr fontId="11" type="noConversion"/>
  </si>
  <si>
    <t>察人員   Police Officer</t>
    <phoneticPr fontId="2" type="noConversion"/>
  </si>
  <si>
    <t>Source：Personnel Office and Secretariat Section of Hsinchu City Police Bureau.</t>
    <phoneticPr fontId="11" type="noConversion"/>
  </si>
  <si>
    <t>資料來源:新竹市警察局行政科。</t>
    <phoneticPr fontId="2" type="noConversion"/>
  </si>
  <si>
    <t>Source:General Affairs Section of Hsinchu City Police Bureau.</t>
    <phoneticPr fontId="2" type="noConversion"/>
  </si>
  <si>
    <t>一般行政         General Administration</t>
    <phoneticPr fontId="2" type="noConversion"/>
  </si>
  <si>
    <t>Offense Cleared by the Police</t>
    <phoneticPr fontId="2" type="noConversion"/>
  </si>
  <si>
    <t>Clearance Rate</t>
    <phoneticPr fontId="2" type="noConversion"/>
  </si>
  <si>
    <t>Offenders</t>
    <phoneticPr fontId="2" type="noConversion"/>
  </si>
  <si>
    <t>Offender Rate Per 10,000 Population</t>
    <phoneticPr fontId="2" type="noConversion"/>
  </si>
  <si>
    <t>Serious Larceny</t>
    <phoneticPr fontId="2" type="noConversion"/>
  </si>
  <si>
    <t>General Larceny</t>
    <phoneticPr fontId="2" type="noConversion"/>
  </si>
  <si>
    <t>Motor Vehicle Theft</t>
    <phoneticPr fontId="2" type="noConversion"/>
  </si>
  <si>
    <t>Motorcycle Theft</t>
    <phoneticPr fontId="2" type="noConversion"/>
  </si>
  <si>
    <t>Serious Aggravated Assault</t>
    <phoneticPr fontId="2" type="noConversion"/>
  </si>
  <si>
    <t>First Grade Drugs</t>
    <phoneticPr fontId="2" type="noConversion"/>
  </si>
  <si>
    <t>Second Grade Drugs</t>
    <phoneticPr fontId="2" type="noConversion"/>
  </si>
  <si>
    <t>Third Grade Drugs</t>
    <phoneticPr fontId="2" type="noConversion"/>
  </si>
  <si>
    <t>Fourth Grade Drugs and  Others</t>
    <phoneticPr fontId="2" type="noConversion"/>
  </si>
  <si>
    <t>Quantities</t>
    <phoneticPr fontId="2" type="noConversion"/>
  </si>
  <si>
    <t>Person</t>
    <phoneticPr fontId="2" type="noConversion"/>
  </si>
  <si>
    <t>Child Offender Rate Per 10,000 Population</t>
    <phoneticPr fontId="2" type="noConversion"/>
  </si>
  <si>
    <t>Juvenile Offender Rate Per 10,000 Population</t>
    <phoneticPr fontId="2" type="noConversion"/>
  </si>
  <si>
    <t>Adult Offender Rate Per 10,000 Population</t>
    <phoneticPr fontId="2" type="noConversion"/>
  </si>
  <si>
    <t>Amount
NT$1,000</t>
    <phoneticPr fontId="2" type="noConversion"/>
  </si>
  <si>
    <t xml:space="preserve"> Cases</t>
    <phoneticPr fontId="11" type="noConversion"/>
  </si>
  <si>
    <t>Deaths</t>
    <phoneticPr fontId="11" type="noConversion"/>
  </si>
  <si>
    <t>Injuries</t>
    <phoneticPr fontId="11" type="noConversion"/>
  </si>
  <si>
    <t>Rate Per 10,000 Motor Vehicles</t>
    <phoneticPr fontId="2" type="noConversion"/>
  </si>
  <si>
    <t>Death and Injury Rate Per 10,000 Population</t>
    <phoneticPr fontId="2" type="noConversion"/>
  </si>
  <si>
    <t>Forwarded to motor vehicle Office</t>
    <phoneticPr fontId="2" type="noConversion"/>
  </si>
  <si>
    <t xml:space="preserve">Police Department and Others </t>
    <phoneticPr fontId="2" type="noConversion"/>
  </si>
  <si>
    <t>較上年增減%</t>
    <phoneticPr fontId="2" type="noConversion"/>
  </si>
  <si>
    <t>（或百、萬分點）</t>
    <phoneticPr fontId="2" type="noConversion"/>
  </si>
  <si>
    <t>Vs.with Last Year</t>
    <phoneticPr fontId="2" type="noConversion"/>
  </si>
  <si>
    <t>資料來源:內政部警政署-警政統計資料庫及本局各單位公務統計報表。</t>
    <phoneticPr fontId="2" type="noConversion"/>
  </si>
  <si>
    <t xml:space="preserve">  七   月</t>
  </si>
  <si>
    <t xml:space="preserve">  八   月</t>
  </si>
  <si>
    <t>年(月)別
Year（Month）</t>
    <phoneticPr fontId="2" type="noConversion"/>
  </si>
  <si>
    <t>Use video monitoring systems seized in criminal cases</t>
  </si>
  <si>
    <t>To provide community stolen Household consulting services</t>
  </si>
  <si>
    <t>行經警察機關設有告示執行酒測勤務處所不依指示停車接受稽查</t>
    <phoneticPr fontId="2" type="noConversion"/>
  </si>
  <si>
    <t>有人提</t>
    <phoneticPr fontId="2" type="noConversion"/>
  </si>
  <si>
    <t>駕駛人</t>
    <phoneticPr fontId="2" type="noConversion"/>
  </si>
  <si>
    <t>供汽車</t>
    <phoneticPr fontId="2" type="noConversion"/>
  </si>
  <si>
    <t>危險駕</t>
    <phoneticPr fontId="2" type="noConversion"/>
  </si>
  <si>
    <t>60公里</t>
    <phoneticPr fontId="2" type="noConversion"/>
  </si>
  <si>
    <t>度超速</t>
    <phoneticPr fontId="2" type="noConversion"/>
  </si>
  <si>
    <t xml:space="preserve">Danger-ous driving </t>
    <phoneticPr fontId="2" type="noConversion"/>
  </si>
  <si>
    <t>Two vehicles and above drive competitive-ly</t>
    <phoneticPr fontId="2" type="noConversion"/>
  </si>
  <si>
    <t>規定</t>
    <phoneticPr fontId="2" type="noConversion"/>
  </si>
  <si>
    <t xml:space="preserve">  駕</t>
    <phoneticPr fontId="2" type="noConversion"/>
  </si>
  <si>
    <t>Drug addiction drugs similar to those for narcotics and controlled drugs</t>
  </si>
  <si>
    <t>五年內二次以上酒駕違規者</t>
    <phoneticPr fontId="2" type="noConversion"/>
  </si>
  <si>
    <t>Within five years, more than twice for drunk driving offenders</t>
  </si>
  <si>
    <t>Use of a computer or  other similar function device while driving</t>
    <phoneticPr fontId="2" type="noConversion"/>
  </si>
  <si>
    <t>*10</t>
  </si>
  <si>
    <t xml:space="preserve">    5      月</t>
  </si>
  <si>
    <t xml:space="preserve">    6      月</t>
  </si>
  <si>
    <t xml:space="preserve">    7      月</t>
  </si>
  <si>
    <t xml:space="preserve">    8      月</t>
  </si>
  <si>
    <t xml:space="preserve">     5   月</t>
  </si>
  <si>
    <t xml:space="preserve">     6   月</t>
  </si>
  <si>
    <t xml:space="preserve">     7   月</t>
  </si>
  <si>
    <t xml:space="preserve">     8   月</t>
  </si>
  <si>
    <t xml:space="preserve">     9   月</t>
  </si>
  <si>
    <t xml:space="preserve"> 表11、新竹市道路交</t>
    <phoneticPr fontId="2" type="noConversion"/>
  </si>
  <si>
    <t>通事故肇事場所分類件數</t>
    <phoneticPr fontId="2" type="noConversion"/>
  </si>
  <si>
    <t xml:space="preserve">Table 11、Traffic Accidents by Highway </t>
    <phoneticPr fontId="2" type="noConversion"/>
  </si>
  <si>
    <t>Type and Road Type in Hsinchu City</t>
    <phoneticPr fontId="2" type="noConversion"/>
  </si>
  <si>
    <t xml:space="preserve">      1   月</t>
    <phoneticPr fontId="11" type="noConversion"/>
  </si>
  <si>
    <t xml:space="preserve">     10   月</t>
    <phoneticPr fontId="2" type="noConversion"/>
  </si>
  <si>
    <t xml:space="preserve">     11   月</t>
    <phoneticPr fontId="2" type="noConversion"/>
  </si>
  <si>
    <r>
      <t xml:space="preserve">     </t>
    </r>
    <r>
      <rPr>
        <sz val="9"/>
        <rFont val="標楷體"/>
        <family val="4"/>
        <charset val="136"/>
      </rPr>
      <t>條</t>
    </r>
    <r>
      <rPr>
        <sz val="9"/>
        <rFont val="新細明體"/>
        <family val="1"/>
        <charset val="136"/>
      </rPr>
      <t xml:space="preserve">  Article</t>
    </r>
    <phoneticPr fontId="2" type="noConversion"/>
  </si>
  <si>
    <r>
      <t xml:space="preserve">   </t>
    </r>
    <r>
      <rPr>
        <sz val="9"/>
        <rFont val="標楷體"/>
        <family val="4"/>
        <charset val="136"/>
      </rPr>
      <t xml:space="preserve"> 項</t>
    </r>
    <r>
      <rPr>
        <sz val="9"/>
        <rFont val="新細明體"/>
        <family val="1"/>
        <charset val="136"/>
      </rPr>
      <t xml:space="preserve">  Paragraph</t>
    </r>
    <phoneticPr fontId="2" type="noConversion"/>
  </si>
  <si>
    <r>
      <t xml:space="preserve">   </t>
    </r>
    <r>
      <rPr>
        <sz val="9"/>
        <rFont val="標楷體"/>
        <family val="4"/>
        <charset val="136"/>
      </rPr>
      <t xml:space="preserve"> 款 </t>
    </r>
    <r>
      <rPr>
        <sz val="9"/>
        <rFont val="新細明體"/>
        <family val="1"/>
        <charset val="136"/>
      </rPr>
      <t xml:space="preserve"> Subparagraph</t>
    </r>
    <phoneticPr fontId="2" type="noConversion"/>
  </si>
  <si>
    <t>1,3,4,5,6,7, 8</t>
    <phoneticPr fontId="2" type="noConversion"/>
  </si>
  <si>
    <t xml:space="preserve">    條  Article</t>
    <phoneticPr fontId="2" type="noConversion"/>
  </si>
  <si>
    <t>大型</t>
    <phoneticPr fontId="2" type="noConversion"/>
  </si>
  <si>
    <t>車駕</t>
    <phoneticPr fontId="2" type="noConversion"/>
  </si>
  <si>
    <t>照吊</t>
    <phoneticPr fontId="2" type="noConversion"/>
  </si>
  <si>
    <t>扣期</t>
    <phoneticPr fontId="2" type="noConversion"/>
  </si>
  <si>
    <t>間駕</t>
    <phoneticPr fontId="2" type="noConversion"/>
  </si>
  <si>
    <t>越</t>
    <phoneticPr fontId="2" type="noConversion"/>
  </si>
  <si>
    <t>未領</t>
    <phoneticPr fontId="2" type="noConversion"/>
  </si>
  <si>
    <t>或未</t>
    <phoneticPr fontId="2" type="noConversion"/>
  </si>
  <si>
    <t>掛牌</t>
    <phoneticPr fontId="2" type="noConversion"/>
  </si>
  <si>
    <t>照等</t>
    <phoneticPr fontId="2" type="noConversion"/>
  </si>
  <si>
    <t>拼裝</t>
    <phoneticPr fontId="2" type="noConversion"/>
  </si>
  <si>
    <t>行駛</t>
    <phoneticPr fontId="2" type="noConversion"/>
  </si>
  <si>
    <t>報</t>
    <phoneticPr fontId="2" type="noConversion"/>
  </si>
  <si>
    <t>或變</t>
    <phoneticPr fontId="2" type="noConversion"/>
  </si>
  <si>
    <t>照致</t>
    <phoneticPr fontId="2" type="noConversion"/>
  </si>
  <si>
    <t>造牌</t>
    <phoneticPr fontId="2" type="noConversion"/>
  </si>
  <si>
    <t>不能</t>
    <phoneticPr fontId="2" type="noConversion"/>
  </si>
  <si>
    <t>牌號</t>
    <phoneticPr fontId="2" type="noConversion"/>
  </si>
  <si>
    <t>辦認</t>
    <phoneticPr fontId="2" type="noConversion"/>
  </si>
  <si>
    <t>損毀</t>
    <phoneticPr fontId="2" type="noConversion"/>
  </si>
  <si>
    <t>車未</t>
    <phoneticPr fontId="2" type="noConversion"/>
  </si>
  <si>
    <t>領有</t>
    <phoneticPr fontId="2" type="noConversion"/>
  </si>
  <si>
    <t>駕照</t>
    <phoneticPr fontId="2" type="noConversion"/>
  </si>
  <si>
    <t>駕車</t>
    <phoneticPr fontId="2" type="noConversion"/>
  </si>
  <si>
    <t>照不</t>
    <phoneticPr fontId="2" type="noConversion"/>
  </si>
  <si>
    <t>合規</t>
    <phoneticPr fontId="2" type="noConversion"/>
  </si>
  <si>
    <t>定者</t>
    <phoneticPr fontId="2" type="noConversion"/>
  </si>
  <si>
    <t>裝</t>
    <phoneticPr fontId="2" type="noConversion"/>
  </si>
  <si>
    <t>載</t>
    <phoneticPr fontId="2" type="noConversion"/>
  </si>
  <si>
    <t>Counselling visits for Community</t>
    <phoneticPr fontId="2" type="noConversion"/>
  </si>
  <si>
    <t>Benchmark Counselling
Community</t>
    <phoneticPr fontId="2" type="noConversion"/>
  </si>
  <si>
    <t>Convened
Security Community
 Meeting</t>
    <phoneticPr fontId="2" type="noConversion"/>
  </si>
  <si>
    <t xml:space="preserve"> To Observe the Community  and Learning </t>
    <phoneticPr fontId="2" type="noConversion"/>
  </si>
  <si>
    <t>Neighborhood 
Watch Team</t>
    <phoneticPr fontId="2" type="noConversion"/>
  </si>
  <si>
    <t>Campus Safe Corridor</t>
    <phoneticPr fontId="2" type="noConversion"/>
  </si>
  <si>
    <t>Community Security  Blocks</t>
    <phoneticPr fontId="2" type="noConversion"/>
  </si>
  <si>
    <t xml:space="preserve"> Video Monitoring Systems </t>
    <phoneticPr fontId="2" type="noConversion"/>
  </si>
  <si>
    <t>個</t>
    <phoneticPr fontId="2" type="noConversion"/>
  </si>
  <si>
    <t>隊</t>
    <phoneticPr fontId="2" type="noConversion"/>
  </si>
  <si>
    <t>人</t>
    <phoneticPr fontId="2" type="noConversion"/>
  </si>
  <si>
    <t>次</t>
    <phoneticPr fontId="2" type="noConversion"/>
  </si>
  <si>
    <t>埸</t>
    <phoneticPr fontId="2" type="noConversion"/>
  </si>
  <si>
    <t>條</t>
    <phoneticPr fontId="2" type="noConversion"/>
  </si>
  <si>
    <t>處</t>
    <phoneticPr fontId="2" type="noConversion"/>
  </si>
  <si>
    <t>支</t>
    <phoneticPr fontId="2" type="noConversion"/>
  </si>
  <si>
    <t>Numbers</t>
    <phoneticPr fontId="2" type="noConversion"/>
  </si>
  <si>
    <t xml:space="preserve">Teams </t>
    <phoneticPr fontId="2" type="noConversion"/>
  </si>
  <si>
    <t xml:space="preserve">Persons </t>
    <phoneticPr fontId="2" type="noConversion"/>
  </si>
  <si>
    <t>Times</t>
    <phoneticPr fontId="2" type="noConversion"/>
  </si>
  <si>
    <t xml:space="preserve">Fields </t>
    <phoneticPr fontId="2" type="noConversion"/>
  </si>
  <si>
    <t>Fields</t>
    <phoneticPr fontId="2" type="noConversion"/>
  </si>
  <si>
    <t>Blocks</t>
    <phoneticPr fontId="2" type="noConversion"/>
  </si>
  <si>
    <t>Branch</t>
    <phoneticPr fontId="2" type="noConversion"/>
  </si>
  <si>
    <t>民國102年底
End of 2013</t>
    <phoneticPr fontId="11" type="noConversion"/>
  </si>
  <si>
    <t>第一季
First Season</t>
    <phoneticPr fontId="2" type="noConversion"/>
  </si>
  <si>
    <t>第二季
Second Season</t>
    <phoneticPr fontId="2" type="noConversion"/>
  </si>
  <si>
    <t>第三季
Third Season</t>
    <phoneticPr fontId="2" type="noConversion"/>
  </si>
  <si>
    <t>第四季
Fourth Season</t>
    <phoneticPr fontId="2" type="noConversion"/>
  </si>
  <si>
    <t>表18、新竹市取</t>
    <phoneticPr fontId="2" type="noConversion"/>
  </si>
  <si>
    <t>締攤販績效</t>
    <phoneticPr fontId="2" type="noConversion"/>
  </si>
  <si>
    <t>Table 18、Records of Banned Unlicensed</t>
    <phoneticPr fontId="2" type="noConversion"/>
  </si>
  <si>
    <t>Street Peddlers in Hsinchu City</t>
    <phoneticPr fontId="2" type="noConversion"/>
  </si>
  <si>
    <t>或損</t>
    <phoneticPr fontId="2" type="noConversion"/>
  </si>
  <si>
    <t>或因事</t>
    <phoneticPr fontId="2" type="noConversion"/>
  </si>
  <si>
    <t>有</t>
    <phoneticPr fontId="2" type="noConversion"/>
  </si>
  <si>
    <t xml:space="preserve">  不</t>
    <phoneticPr fontId="2" type="noConversion"/>
  </si>
  <si>
    <t xml:space="preserve">  吊</t>
    <phoneticPr fontId="2" type="noConversion"/>
  </si>
  <si>
    <t>行經設</t>
    <phoneticPr fontId="2" type="noConversion"/>
  </si>
  <si>
    <t xml:space="preserve">  客</t>
    <phoneticPr fontId="2" type="noConversion"/>
  </si>
  <si>
    <t>安</t>
    <phoneticPr fontId="2" type="noConversion"/>
  </si>
  <si>
    <t>未依</t>
    <phoneticPr fontId="2" type="noConversion"/>
  </si>
  <si>
    <t>兒童</t>
    <phoneticPr fontId="2" type="noConversion"/>
  </si>
  <si>
    <t>具動力</t>
    <phoneticPr fontId="2" type="noConversion"/>
  </si>
  <si>
    <t>路管制</t>
    <phoneticPr fontId="2" type="noConversion"/>
  </si>
  <si>
    <t>酒精</t>
    <phoneticPr fontId="2" type="noConversion"/>
  </si>
  <si>
    <t>理</t>
    <phoneticPr fontId="2" type="noConversion"/>
  </si>
  <si>
    <t>規</t>
    <phoneticPr fontId="2" type="noConversion"/>
  </si>
  <si>
    <t>守標</t>
    <phoneticPr fontId="2" type="noConversion"/>
  </si>
  <si>
    <t>止設</t>
    <phoneticPr fontId="2" type="noConversion"/>
  </si>
  <si>
    <t>移置</t>
    <phoneticPr fontId="2" type="noConversion"/>
  </si>
  <si>
    <t xml:space="preserve">  慢車道</t>
    <phoneticPr fontId="2" type="noConversion"/>
  </si>
  <si>
    <t>車</t>
    <phoneticPr fontId="2" type="noConversion"/>
  </si>
  <si>
    <t>損不</t>
    <phoneticPr fontId="2" type="noConversion"/>
  </si>
  <si>
    <t>壞不</t>
    <phoneticPr fontId="2" type="noConversion"/>
  </si>
  <si>
    <t>故損壞</t>
    <phoneticPr fontId="2" type="noConversion"/>
  </si>
  <si>
    <t>有地磅</t>
    <phoneticPr fontId="2" type="noConversion"/>
  </si>
  <si>
    <t>全</t>
    <phoneticPr fontId="2" type="noConversion"/>
  </si>
  <si>
    <t>單獨</t>
    <phoneticPr fontId="2" type="noConversion"/>
  </si>
  <si>
    <t>圓</t>
    <phoneticPr fontId="2" type="noConversion"/>
  </si>
  <si>
    <t>廣</t>
    <phoneticPr fontId="2" type="noConversion"/>
  </si>
  <si>
    <t>叉</t>
    <phoneticPr fontId="2" type="noConversion"/>
  </si>
  <si>
    <t xml:space="preserve"> 計</t>
    <phoneticPr fontId="2" type="noConversion"/>
  </si>
  <si>
    <t>隧</t>
    <phoneticPr fontId="2" type="noConversion"/>
  </si>
  <si>
    <t>地下</t>
    <phoneticPr fontId="2" type="noConversion"/>
  </si>
  <si>
    <t>橋</t>
    <phoneticPr fontId="2" type="noConversion"/>
  </si>
  <si>
    <t>涵</t>
    <phoneticPr fontId="2" type="noConversion"/>
  </si>
  <si>
    <t>高架</t>
    <phoneticPr fontId="2" type="noConversion"/>
  </si>
  <si>
    <t>彎曲路</t>
    <phoneticPr fontId="2" type="noConversion"/>
  </si>
  <si>
    <t>坡</t>
    <phoneticPr fontId="2" type="noConversion"/>
  </si>
  <si>
    <t>巷</t>
    <phoneticPr fontId="2" type="noConversion"/>
  </si>
  <si>
    <t>直</t>
    <phoneticPr fontId="2" type="noConversion"/>
  </si>
  <si>
    <t>計</t>
    <phoneticPr fontId="2" type="noConversion"/>
  </si>
  <si>
    <t>道路</t>
    <phoneticPr fontId="2" type="noConversion"/>
  </si>
  <si>
    <t xml:space="preserve"> 他</t>
    <phoneticPr fontId="2" type="noConversion"/>
  </si>
  <si>
    <t>General  Injury</t>
    <phoneticPr fontId="2" type="noConversion"/>
  </si>
  <si>
    <t>Usury</t>
    <phoneticPr fontId="2" type="noConversion"/>
  </si>
  <si>
    <t xml:space="preserve">  者</t>
    <phoneticPr fontId="2" type="noConversion"/>
  </si>
  <si>
    <t>拒絕過</t>
    <phoneticPr fontId="2" type="noConversion"/>
  </si>
  <si>
    <t>全椅</t>
    <phoneticPr fontId="2" type="noConversion"/>
  </si>
  <si>
    <t>檢測</t>
    <phoneticPr fontId="2" type="noConversion"/>
  </si>
  <si>
    <t>記</t>
    <phoneticPr fontId="2" type="noConversion"/>
  </si>
  <si>
    <t xml:space="preserve">  度查</t>
    <phoneticPr fontId="2" type="noConversion"/>
  </si>
  <si>
    <t>說明:*1:102年1-6月為*1及*2之合計數，7月-12月分別列計(102年7月修表)。</t>
    <phoneticPr fontId="2" type="noConversion"/>
  </si>
  <si>
    <t>說明:*9 為95年7月以前資料，*10 為以後資料。</t>
    <phoneticPr fontId="2" type="noConversion"/>
  </si>
  <si>
    <t>0-2 o'clock</t>
    <phoneticPr fontId="2" type="noConversion"/>
  </si>
  <si>
    <r>
      <t>2-4 o'clock</t>
    </r>
    <r>
      <rPr>
        <sz val="12"/>
        <rFont val="新細明體"/>
        <family val="1"/>
        <charset val="136"/>
      </rPr>
      <t/>
    </r>
    <phoneticPr fontId="2" type="noConversion"/>
  </si>
  <si>
    <t>總計</t>
    <phoneticPr fontId="2" type="noConversion"/>
  </si>
  <si>
    <t>隨父（母）
或親屬離家</t>
    <phoneticPr fontId="2" type="noConversion"/>
  </si>
  <si>
    <t>離家出走</t>
    <phoneticPr fontId="2" type="noConversion"/>
  </si>
  <si>
    <t>意外災難</t>
    <phoneticPr fontId="2" type="noConversion"/>
  </si>
  <si>
    <t>迷途走失</t>
    <phoneticPr fontId="2" type="noConversion"/>
  </si>
  <si>
    <t>上下學未歸</t>
    <phoneticPr fontId="2" type="noConversion"/>
  </si>
  <si>
    <t>智障走失</t>
    <phoneticPr fontId="2" type="noConversion"/>
  </si>
  <si>
    <t>精神異常走失</t>
    <phoneticPr fontId="2" type="noConversion"/>
  </si>
  <si>
    <t>天然災害</t>
    <phoneticPr fontId="2" type="noConversion"/>
  </si>
  <si>
    <t>其他不明原因</t>
    <phoneticPr fontId="2" type="noConversion"/>
  </si>
  <si>
    <t>發生數</t>
    <phoneticPr fontId="2" type="noConversion"/>
  </si>
  <si>
    <t xml:space="preserve">Missing Population Known to the Police </t>
    <phoneticPr fontId="2" type="noConversion"/>
  </si>
  <si>
    <t>Missing Population Found</t>
    <phoneticPr fontId="2" type="noConversion"/>
  </si>
  <si>
    <t>Running Away from Home</t>
    <phoneticPr fontId="2" type="noConversion"/>
  </si>
  <si>
    <t>Missing on the Way to or From School</t>
    <phoneticPr fontId="2" type="noConversion"/>
  </si>
  <si>
    <t>Running Away from Home with Parents or Relatives</t>
    <phoneticPr fontId="2" type="noConversion"/>
  </si>
  <si>
    <t>Accidental Disaster</t>
    <phoneticPr fontId="2" type="noConversion"/>
  </si>
  <si>
    <t>Go-astray</t>
    <phoneticPr fontId="2" type="noConversion"/>
  </si>
  <si>
    <t xml:space="preserve">Mentally Disabled </t>
    <phoneticPr fontId="2" type="noConversion"/>
  </si>
  <si>
    <t>Mentally Disordered</t>
    <phoneticPr fontId="2" type="noConversion"/>
  </si>
  <si>
    <t>Nature 
Disaster</t>
    <phoneticPr fontId="2" type="noConversion"/>
  </si>
  <si>
    <t>Other Unknown Causes</t>
    <phoneticPr fontId="2" type="noConversion"/>
  </si>
  <si>
    <t>年(月)別
Year（Month）</t>
    <phoneticPr fontId="2" type="noConversion"/>
  </si>
  <si>
    <t>年別</t>
    <phoneticPr fontId="2" type="noConversion"/>
  </si>
  <si>
    <t>Unit:Persons</t>
    <phoneticPr fontId="2" type="noConversion"/>
  </si>
  <si>
    <t xml:space="preserve">  殺 人  Murder</t>
    <phoneticPr fontId="2" type="noConversion"/>
  </si>
  <si>
    <t>駕</t>
    <phoneticPr fontId="2" type="noConversion"/>
  </si>
  <si>
    <t>妨害</t>
    <phoneticPr fontId="2" type="noConversion"/>
  </si>
  <si>
    <t xml:space="preserve">妨害性自主罪 Offense Against Sexual Autonomy </t>
    <phoneticPr fontId="2" type="noConversion"/>
  </si>
  <si>
    <t>內</t>
    <phoneticPr fontId="2" type="noConversion"/>
  </si>
  <si>
    <t>恐嚇取財 Intimidation and Extortion</t>
    <phoneticPr fontId="2" type="noConversion"/>
  </si>
  <si>
    <t>擄</t>
    <phoneticPr fontId="2" type="noConversion"/>
  </si>
  <si>
    <t>偽造</t>
    <phoneticPr fontId="2" type="noConversion"/>
  </si>
  <si>
    <t xml:space="preserve"> 違反毒品危害防制條例 Violation of the Narcotics Endangerment Prevention Act</t>
    <phoneticPr fontId="2" type="noConversion"/>
  </si>
  <si>
    <t>毀</t>
    <phoneticPr fontId="2" type="noConversion"/>
  </si>
  <si>
    <t xml:space="preserve">強盜搶奪 Robbery &amp; Forceful Taking </t>
    <phoneticPr fontId="2" type="noConversion"/>
  </si>
  <si>
    <t>竊</t>
    <phoneticPr fontId="2" type="noConversion"/>
  </si>
  <si>
    <t>違反</t>
    <phoneticPr fontId="2" type="noConversion"/>
  </si>
  <si>
    <t>公</t>
    <phoneticPr fontId="2" type="noConversion"/>
  </si>
  <si>
    <t>侵害
墳墓
屍體</t>
    <phoneticPr fontId="2" type="noConversion"/>
  </si>
  <si>
    <t>重</t>
    <phoneticPr fontId="2" type="noConversion"/>
  </si>
  <si>
    <t xml:space="preserve">妨 </t>
    <phoneticPr fontId="2" type="noConversion"/>
  </si>
  <si>
    <t>遺</t>
    <phoneticPr fontId="2" type="noConversion"/>
  </si>
  <si>
    <t>偽</t>
    <phoneticPr fontId="2" type="noConversion"/>
  </si>
  <si>
    <t>誣</t>
    <phoneticPr fontId="2" type="noConversion"/>
  </si>
  <si>
    <t>湮</t>
    <phoneticPr fontId="2" type="noConversion"/>
  </si>
  <si>
    <t>瀆</t>
    <phoneticPr fontId="2" type="noConversion"/>
  </si>
  <si>
    <t>脫</t>
    <phoneticPr fontId="2" type="noConversion"/>
  </si>
  <si>
    <t>藏</t>
    <phoneticPr fontId="2" type="noConversion"/>
  </si>
  <si>
    <t>違反槍</t>
    <phoneticPr fontId="2" type="noConversion"/>
  </si>
  <si>
    <t xml:space="preserve">其 </t>
    <phoneticPr fontId="2" type="noConversion"/>
  </si>
  <si>
    <t>暴</t>
    <phoneticPr fontId="2" type="noConversion"/>
  </si>
  <si>
    <t>重 大</t>
    <phoneticPr fontId="2" type="noConversion"/>
  </si>
  <si>
    <t>普 通</t>
    <phoneticPr fontId="2" type="noConversion"/>
  </si>
  <si>
    <t>汽 車</t>
    <phoneticPr fontId="2" type="noConversion"/>
  </si>
  <si>
    <t>機 車</t>
    <phoneticPr fontId="2" type="noConversion"/>
  </si>
  <si>
    <t>一 般</t>
    <phoneticPr fontId="2" type="noConversion"/>
  </si>
  <si>
    <t>詐</t>
    <phoneticPr fontId="2" type="noConversion"/>
  </si>
  <si>
    <t>背</t>
    <phoneticPr fontId="2" type="noConversion"/>
  </si>
  <si>
    <t>害</t>
    <phoneticPr fontId="2" type="noConversion"/>
  </si>
  <si>
    <t>民國101年  2012</t>
    <phoneticPr fontId="2" type="noConversion"/>
  </si>
  <si>
    <t>民國102年  2013</t>
    <phoneticPr fontId="2" type="noConversion"/>
  </si>
  <si>
    <r>
      <t xml:space="preserve">A1類 </t>
    </r>
    <r>
      <rPr>
        <sz val="10"/>
        <rFont val="標楷體"/>
        <family val="4"/>
        <charset val="136"/>
      </rPr>
      <t>Fatal Traffic Accident</t>
    </r>
    <phoneticPr fontId="11" type="noConversion"/>
  </si>
  <si>
    <t xml:space="preserve">  </t>
    <phoneticPr fontId="11" type="noConversion"/>
  </si>
  <si>
    <t>重型機車(*)</t>
    <phoneticPr fontId="11" type="noConversion"/>
  </si>
  <si>
    <t>大型重型機車</t>
    <phoneticPr fontId="11" type="noConversion"/>
  </si>
  <si>
    <t>Direct Denounce</t>
    <phoneticPr fontId="11" type="noConversion"/>
  </si>
  <si>
    <t>動力
機械
Power Tools</t>
    <phoneticPr fontId="11" type="noConversion"/>
  </si>
  <si>
    <r>
      <t xml:space="preserve">其他
</t>
    </r>
    <r>
      <rPr>
        <sz val="8"/>
        <rFont val="標楷體"/>
        <family val="4"/>
        <charset val="136"/>
      </rPr>
      <t>(動力休閒器材)
Others（Health Power Tools）</t>
    </r>
    <phoneticPr fontId="11" type="noConversion"/>
  </si>
  <si>
    <t xml:space="preserve">Slow Vehicle, Pedestrians and Others </t>
    <phoneticPr fontId="11" type="noConversion"/>
  </si>
  <si>
    <t>and Ordinary Heavy  Motorcycle</t>
    <phoneticPr fontId="11" type="noConversion"/>
  </si>
  <si>
    <t>Large Heavy Motorcycle</t>
    <phoneticPr fontId="11" type="noConversion"/>
  </si>
  <si>
    <t>Forwarded to Motor Vehicle Office</t>
    <phoneticPr fontId="11" type="noConversion"/>
  </si>
  <si>
    <t xml:space="preserve">     東     區
   East District</t>
    <phoneticPr fontId="2" type="noConversion"/>
  </si>
  <si>
    <t>詐欺</t>
    <phoneticPr fontId="2" type="noConversion"/>
  </si>
  <si>
    <t>毒品</t>
    <phoneticPr fontId="2" type="noConversion"/>
  </si>
  <si>
    <t>公共危險</t>
    <phoneticPr fontId="2" type="noConversion"/>
  </si>
  <si>
    <t>其他</t>
    <phoneticPr fontId="2" type="noConversion"/>
  </si>
  <si>
    <t>（%）</t>
    <phoneticPr fontId="2" type="noConversion"/>
  </si>
  <si>
    <t>（人）</t>
    <phoneticPr fontId="2" type="noConversion"/>
  </si>
  <si>
    <t>(人/萬人)</t>
    <phoneticPr fontId="2" type="noConversion"/>
  </si>
  <si>
    <t>重大竊盜</t>
    <phoneticPr fontId="2" type="noConversion"/>
  </si>
  <si>
    <t>普通竊盜</t>
    <phoneticPr fontId="2" type="noConversion"/>
  </si>
  <si>
    <t>汽車竊盜</t>
    <phoneticPr fontId="2" type="noConversion"/>
  </si>
  <si>
    <t>機車竊盜</t>
    <phoneticPr fontId="2" type="noConversion"/>
  </si>
  <si>
    <t>強盜</t>
    <phoneticPr fontId="2" type="noConversion"/>
  </si>
  <si>
    <t>重大
恐嚇取財</t>
    <phoneticPr fontId="2" type="noConversion"/>
  </si>
  <si>
    <t>第一級毒品</t>
    <phoneticPr fontId="2" type="noConversion"/>
  </si>
  <si>
    <t>第二級毒品</t>
    <phoneticPr fontId="2" type="noConversion"/>
  </si>
  <si>
    <t>第三級毒品</t>
    <phoneticPr fontId="2" type="noConversion"/>
  </si>
  <si>
    <t>第四級毒品
及其他</t>
    <phoneticPr fontId="2" type="noConversion"/>
  </si>
  <si>
    <t>(公克)</t>
    <phoneticPr fontId="2" type="noConversion"/>
  </si>
  <si>
    <t>人數</t>
    <phoneticPr fontId="2" type="noConversion"/>
  </si>
  <si>
    <t>兒童
犯罪人口率</t>
    <phoneticPr fontId="2" type="noConversion"/>
  </si>
  <si>
    <t>少年
犯罪人口率</t>
    <phoneticPr fontId="2" type="noConversion"/>
  </si>
  <si>
    <t>青年
犯罪人口率</t>
    <phoneticPr fontId="2" type="noConversion"/>
  </si>
  <si>
    <t>成年
犯罪人口率</t>
    <phoneticPr fontId="2" type="noConversion"/>
  </si>
  <si>
    <t>件數</t>
    <phoneticPr fontId="2" type="noConversion"/>
  </si>
  <si>
    <t>金額</t>
    <phoneticPr fontId="2" type="noConversion"/>
  </si>
  <si>
    <t>件數</t>
    <phoneticPr fontId="11" type="noConversion"/>
  </si>
  <si>
    <t>死亡</t>
    <phoneticPr fontId="11" type="noConversion"/>
  </si>
  <si>
    <t>受傷</t>
    <phoneticPr fontId="11" type="noConversion"/>
  </si>
  <si>
    <t>肇事率</t>
    <phoneticPr fontId="2" type="noConversion"/>
  </si>
  <si>
    <t>死傷率</t>
    <phoneticPr fontId="2" type="noConversion"/>
  </si>
  <si>
    <t xml:space="preserve">移公路
監理機關   </t>
    <phoneticPr fontId="2" type="noConversion"/>
  </si>
  <si>
    <t>警察機關及其他</t>
    <phoneticPr fontId="2" type="noConversion"/>
  </si>
  <si>
    <t>（千元）</t>
    <phoneticPr fontId="2" type="noConversion"/>
  </si>
  <si>
    <t>（件/10萬輛車）</t>
    <phoneticPr fontId="2" type="noConversion"/>
  </si>
  <si>
    <t>（人/10萬人口）</t>
    <phoneticPr fontId="2" type="noConversion"/>
  </si>
  <si>
    <t>Offense Known to the Police</t>
    <phoneticPr fontId="2" type="noConversion"/>
  </si>
  <si>
    <t>Larceny</t>
    <phoneticPr fontId="2" type="noConversion"/>
  </si>
  <si>
    <t>Violent Crime</t>
    <phoneticPr fontId="2" type="noConversion"/>
  </si>
  <si>
    <t>Fraud</t>
    <phoneticPr fontId="2" type="noConversion"/>
  </si>
  <si>
    <t>Drugs</t>
    <phoneticPr fontId="2" type="noConversion"/>
  </si>
  <si>
    <t>Against Public Safety</t>
    <phoneticPr fontId="2" type="noConversion"/>
  </si>
  <si>
    <t>Others</t>
    <phoneticPr fontId="2" type="noConversion"/>
  </si>
  <si>
    <t>Offense Rate Per 10,000  Population</t>
    <phoneticPr fontId="2" type="noConversion"/>
  </si>
  <si>
    <t>違規</t>
    <phoneticPr fontId="2" type="noConversion"/>
  </si>
  <si>
    <t>違</t>
    <phoneticPr fontId="2" type="noConversion"/>
  </si>
  <si>
    <t>停</t>
    <phoneticPr fontId="2" type="noConversion"/>
  </si>
  <si>
    <t>臨</t>
    <phoneticPr fontId="2" type="noConversion"/>
  </si>
  <si>
    <t>時</t>
    <phoneticPr fontId="2" type="noConversion"/>
  </si>
  <si>
    <t>停車</t>
    <phoneticPr fontId="2" type="noConversion"/>
  </si>
  <si>
    <t>時間</t>
    <phoneticPr fontId="2" type="noConversion"/>
  </si>
  <si>
    <t>位置</t>
    <phoneticPr fontId="2" type="noConversion"/>
  </si>
  <si>
    <t>方式</t>
    <phoneticPr fontId="2" type="noConversion"/>
  </si>
  <si>
    <t>車種</t>
    <phoneticPr fontId="2" type="noConversion"/>
  </si>
  <si>
    <t>於身</t>
    <phoneticPr fontId="2" type="noConversion"/>
  </si>
  <si>
    <t>心障</t>
    <phoneticPr fontId="2" type="noConversion"/>
  </si>
  <si>
    <t>礙專</t>
    <phoneticPr fontId="2" type="noConversion"/>
  </si>
  <si>
    <t>用停</t>
    <phoneticPr fontId="2" type="noConversion"/>
  </si>
  <si>
    <t>車位</t>
    <phoneticPr fontId="2" type="noConversion"/>
  </si>
  <si>
    <t>在道</t>
    <phoneticPr fontId="2" type="noConversion"/>
  </si>
  <si>
    <t>路上</t>
    <phoneticPr fontId="2" type="noConversion"/>
  </si>
  <si>
    <t>停放</t>
    <phoneticPr fontId="2" type="noConversion"/>
  </si>
  <si>
    <t>待售</t>
    <phoneticPr fontId="2" type="noConversion"/>
  </si>
  <si>
    <t>或承</t>
    <phoneticPr fontId="2" type="noConversion"/>
  </si>
  <si>
    <t>修之</t>
    <phoneticPr fontId="2" type="noConversion"/>
  </si>
  <si>
    <t>路</t>
    <phoneticPr fontId="2" type="noConversion"/>
  </si>
  <si>
    <t>口</t>
    <phoneticPr fontId="2" type="noConversion"/>
  </si>
  <si>
    <t>淨</t>
    <phoneticPr fontId="2" type="noConversion"/>
  </si>
  <si>
    <t>空</t>
    <phoneticPr fontId="2" type="noConversion"/>
  </si>
  <si>
    <t>不服</t>
    <phoneticPr fontId="2" type="noConversion"/>
  </si>
  <si>
    <t>或抗</t>
    <phoneticPr fontId="2" type="noConversion"/>
  </si>
  <si>
    <t>拒交</t>
    <phoneticPr fontId="2" type="noConversion"/>
  </si>
  <si>
    <t>通警</t>
    <phoneticPr fontId="2" type="noConversion"/>
  </si>
  <si>
    <t>察人</t>
    <phoneticPr fontId="2" type="noConversion"/>
  </si>
  <si>
    <t>員取</t>
    <phoneticPr fontId="2" type="noConversion"/>
  </si>
  <si>
    <t>締</t>
    <phoneticPr fontId="2" type="noConversion"/>
  </si>
  <si>
    <t>違反</t>
    <phoneticPr fontId="2" type="noConversion"/>
  </si>
  <si>
    <t>道安</t>
    <phoneticPr fontId="2" type="noConversion"/>
  </si>
  <si>
    <t>規則</t>
    <phoneticPr fontId="2" type="noConversion"/>
  </si>
  <si>
    <t>管制</t>
    <phoneticPr fontId="2" type="noConversion"/>
  </si>
  <si>
    <t>肇事</t>
    <phoneticPr fontId="2" type="noConversion"/>
  </si>
  <si>
    <t>致人</t>
    <phoneticPr fontId="2" type="noConversion"/>
  </si>
  <si>
    <t>受傷</t>
    <phoneticPr fontId="2" type="noConversion"/>
  </si>
  <si>
    <t>無人</t>
    <phoneticPr fontId="2" type="noConversion"/>
  </si>
  <si>
    <t>傷亡</t>
    <phoneticPr fontId="2" type="noConversion"/>
  </si>
  <si>
    <t>處理</t>
    <phoneticPr fontId="2" type="noConversion"/>
  </si>
  <si>
    <t>而逃</t>
    <phoneticPr fontId="2" type="noConversion"/>
  </si>
  <si>
    <t>逸者</t>
    <phoneticPr fontId="2" type="noConversion"/>
  </si>
  <si>
    <t>不將</t>
    <phoneticPr fontId="2" type="noConversion"/>
  </si>
  <si>
    <t>口</t>
    <phoneticPr fontId="2" type="noConversion"/>
  </si>
  <si>
    <t>不</t>
    <phoneticPr fontId="2" type="noConversion"/>
  </si>
  <si>
    <t xml:space="preserve">     1 月  Mar.</t>
    <phoneticPr fontId="2" type="noConversion"/>
  </si>
  <si>
    <t xml:space="preserve">     2 月  Feb.</t>
    <phoneticPr fontId="2" type="noConversion"/>
  </si>
  <si>
    <t xml:space="preserve">     3 月  Mar.</t>
    <phoneticPr fontId="2" type="noConversion"/>
  </si>
  <si>
    <t xml:space="preserve">     7 月  July</t>
    <phoneticPr fontId="2" type="noConversion"/>
  </si>
  <si>
    <t xml:space="preserve">     6 月  June</t>
    <phoneticPr fontId="2" type="noConversion"/>
  </si>
  <si>
    <t xml:space="preserve">     5 月  May</t>
    <phoneticPr fontId="2" type="noConversion"/>
  </si>
  <si>
    <t xml:space="preserve">     4 月  Apr.</t>
    <phoneticPr fontId="2" type="noConversion"/>
  </si>
  <si>
    <t xml:space="preserve">     8 月  Aug.</t>
    <phoneticPr fontId="2" type="noConversion"/>
  </si>
  <si>
    <t xml:space="preserve">     9 月  Sept.</t>
    <phoneticPr fontId="2" type="noConversion"/>
  </si>
  <si>
    <t xml:space="preserve">    10 月  Oct.</t>
    <phoneticPr fontId="2" type="noConversion"/>
  </si>
  <si>
    <t xml:space="preserve">    11 月  Nov.</t>
    <phoneticPr fontId="2" type="noConversion"/>
  </si>
  <si>
    <t xml:space="preserve">    12 月  Dec.</t>
    <phoneticPr fontId="2" type="noConversion"/>
  </si>
  <si>
    <t>Cases Against Household Registration Low</t>
    <phoneticPr fontId="2" type="noConversion"/>
  </si>
  <si>
    <t>The amount of cracking down criminal</t>
    <phoneticPr fontId="2" type="noConversion"/>
  </si>
  <si>
    <t>虛報遷入(出)登記</t>
    <phoneticPr fontId="2" type="noConversion"/>
  </si>
  <si>
    <t>Number of Missing Population</t>
    <phoneticPr fontId="2" type="noConversion"/>
  </si>
  <si>
    <t xml:space="preserve">     12   月</t>
    <phoneticPr fontId="2" type="noConversion"/>
  </si>
  <si>
    <t xml:space="preserve"> A1   類</t>
    <phoneticPr fontId="11" type="noConversion"/>
  </si>
  <si>
    <t xml:space="preserve"> A2   類</t>
    <phoneticPr fontId="11" type="noConversion"/>
  </si>
  <si>
    <t>慢車行人及其他</t>
    <phoneticPr fontId="11" type="noConversion"/>
  </si>
  <si>
    <t>小計</t>
    <phoneticPr fontId="11" type="noConversion"/>
  </si>
  <si>
    <t>逕舉</t>
    <phoneticPr fontId="11" type="noConversion"/>
  </si>
  <si>
    <t>攔停</t>
    <phoneticPr fontId="11" type="noConversion"/>
  </si>
  <si>
    <t xml:space="preserve">Subtotal </t>
    <phoneticPr fontId="11" type="noConversion"/>
  </si>
  <si>
    <t>Crosscheck</t>
    <phoneticPr fontId="11" type="noConversion"/>
  </si>
  <si>
    <r>
      <t xml:space="preserve"> </t>
    </r>
    <r>
      <rPr>
        <sz val="12"/>
        <rFont val="新細明體"/>
        <family val="1"/>
        <charset val="136"/>
      </rPr>
      <t xml:space="preserve"> </t>
    </r>
    <r>
      <rPr>
        <sz val="12"/>
        <rFont val="新細明體"/>
        <family val="1"/>
        <charset val="136"/>
      </rPr>
      <t xml:space="preserve">       8   月</t>
    </r>
    <r>
      <rPr>
        <sz val="12"/>
        <rFont val="新細明體"/>
        <family val="1"/>
        <charset val="136"/>
      </rPr>
      <t xml:space="preserve">  Aug.</t>
    </r>
    <phoneticPr fontId="2" type="noConversion"/>
  </si>
  <si>
    <r>
      <t xml:space="preserve"> </t>
    </r>
    <r>
      <rPr>
        <sz val="12"/>
        <rFont val="新細明體"/>
        <family val="1"/>
        <charset val="136"/>
      </rPr>
      <t xml:space="preserve"> </t>
    </r>
    <r>
      <rPr>
        <sz val="12"/>
        <rFont val="新細明體"/>
        <family val="1"/>
        <charset val="136"/>
      </rPr>
      <t xml:space="preserve">       9   月</t>
    </r>
    <r>
      <rPr>
        <sz val="12"/>
        <rFont val="新細明體"/>
        <family val="1"/>
        <charset val="136"/>
      </rPr>
      <t xml:space="preserve">  Sept.</t>
    </r>
    <phoneticPr fontId="2" type="noConversion"/>
  </si>
  <si>
    <r>
      <t xml:space="preserve"> </t>
    </r>
    <r>
      <rPr>
        <sz val="12"/>
        <rFont val="新細明體"/>
        <family val="1"/>
        <charset val="136"/>
      </rPr>
      <t xml:space="preserve"> </t>
    </r>
    <r>
      <rPr>
        <sz val="12"/>
        <rFont val="新細明體"/>
        <family val="1"/>
        <charset val="136"/>
      </rPr>
      <t xml:space="preserve">     10   月</t>
    </r>
    <r>
      <rPr>
        <sz val="12"/>
        <rFont val="新細明體"/>
        <family val="1"/>
        <charset val="136"/>
      </rPr>
      <t xml:space="preserve">  Oct.</t>
    </r>
    <phoneticPr fontId="2" type="noConversion"/>
  </si>
  <si>
    <r>
      <t xml:space="preserve"> </t>
    </r>
    <r>
      <rPr>
        <sz val="12"/>
        <rFont val="新細明體"/>
        <family val="1"/>
        <charset val="136"/>
      </rPr>
      <t xml:space="preserve"> </t>
    </r>
    <r>
      <rPr>
        <sz val="12"/>
        <rFont val="新細明體"/>
        <family val="1"/>
        <charset val="136"/>
      </rPr>
      <t xml:space="preserve">     11   月</t>
    </r>
    <r>
      <rPr>
        <sz val="12"/>
        <rFont val="新細明體"/>
        <family val="1"/>
        <charset val="136"/>
      </rPr>
      <t xml:space="preserve">  Nov.</t>
    </r>
    <phoneticPr fontId="2" type="noConversion"/>
  </si>
  <si>
    <r>
      <t xml:space="preserve">       1</t>
    </r>
    <r>
      <rPr>
        <sz val="12"/>
        <rFont val="新細明體"/>
        <family val="1"/>
        <charset val="136"/>
      </rPr>
      <t xml:space="preserve">2   </t>
    </r>
    <r>
      <rPr>
        <sz val="12"/>
        <rFont val="新細明體"/>
        <family val="1"/>
        <charset val="136"/>
      </rPr>
      <t>月</t>
    </r>
    <r>
      <rPr>
        <sz val="12"/>
        <rFont val="新細明體"/>
        <family val="1"/>
        <charset val="136"/>
      </rPr>
      <t xml:space="preserve">  Dec.</t>
    </r>
    <phoneticPr fontId="2" type="noConversion"/>
  </si>
  <si>
    <r>
      <t xml:space="preserve">A1類 </t>
    </r>
    <r>
      <rPr>
        <sz val="10"/>
        <rFont val="細明體"/>
        <family val="3"/>
        <charset val="136"/>
      </rPr>
      <t>Fatal Traffic Accident</t>
    </r>
    <phoneticPr fontId="11" type="noConversion"/>
  </si>
  <si>
    <r>
      <t xml:space="preserve">  A2類 </t>
    </r>
    <r>
      <rPr>
        <sz val="10"/>
        <rFont val="細明體"/>
        <family val="3"/>
        <charset val="136"/>
      </rPr>
      <t>Inuuried Traffic Accident</t>
    </r>
    <phoneticPr fontId="11" type="noConversion"/>
  </si>
  <si>
    <r>
      <t xml:space="preserve">  A2類 </t>
    </r>
    <r>
      <rPr>
        <sz val="10"/>
        <rFont val="細明體"/>
        <family val="3"/>
        <charset val="136"/>
      </rPr>
      <t>Injured Traffic Accident</t>
    </r>
    <phoneticPr fontId="11" type="noConversion"/>
  </si>
  <si>
    <t xml:space="preserve">    2      月</t>
  </si>
  <si>
    <t xml:space="preserve">    3      月</t>
  </si>
  <si>
    <t>民國86年  1997</t>
    <phoneticPr fontId="11" type="noConversion"/>
  </si>
  <si>
    <t>民國87年  1998</t>
    <phoneticPr fontId="11" type="noConversion"/>
  </si>
  <si>
    <t>民國88年  1999</t>
    <phoneticPr fontId="11" type="noConversion"/>
  </si>
  <si>
    <t>民國89年  2000</t>
    <phoneticPr fontId="11" type="noConversion"/>
  </si>
  <si>
    <t>民國90年  2001</t>
    <phoneticPr fontId="11" type="noConversion"/>
  </si>
  <si>
    <t xml:space="preserve"> </t>
    <phoneticPr fontId="11" type="noConversion"/>
  </si>
  <si>
    <t>單位:件;新臺幣千元;公頃</t>
  </si>
  <si>
    <t>違反菸酒</t>
  </si>
  <si>
    <t>違反販賣</t>
  </si>
  <si>
    <t>違    反</t>
  </si>
  <si>
    <t xml:space="preserve">  年及月別</t>
  </si>
  <si>
    <t>總計</t>
  </si>
  <si>
    <t>漏稅</t>
  </si>
  <si>
    <t xml:space="preserve">  私宰</t>
  </si>
  <si>
    <t xml:space="preserve">  走私</t>
  </si>
  <si>
    <t>公    賣</t>
  </si>
  <si>
    <t>工商登記</t>
  </si>
  <si>
    <t>汽柴油</t>
  </si>
  <si>
    <t>金融</t>
  </si>
  <si>
    <t>匪為物品</t>
  </si>
  <si>
    <t xml:space="preserve">  私鹽</t>
  </si>
  <si>
    <t>糧食管理</t>
  </si>
  <si>
    <t>農林</t>
  </si>
  <si>
    <t>其他</t>
  </si>
  <si>
    <t>─</t>
  </si>
  <si>
    <t>合計</t>
  </si>
  <si>
    <t>大陸物品</t>
  </si>
  <si>
    <t>一般物品</t>
  </si>
  <si>
    <r>
      <t xml:space="preserve"> </t>
    </r>
    <r>
      <rPr>
        <sz val="12"/>
        <rFont val="新細明體"/>
        <family val="1"/>
        <charset val="136"/>
      </rPr>
      <t xml:space="preserve">        4   月  Apr.</t>
    </r>
    <phoneticPr fontId="2" type="noConversion"/>
  </si>
  <si>
    <r>
      <t xml:space="preserve"> </t>
    </r>
    <r>
      <rPr>
        <sz val="12"/>
        <rFont val="新細明體"/>
        <family val="1"/>
        <charset val="136"/>
      </rPr>
      <t xml:space="preserve">        5   月  May</t>
    </r>
    <phoneticPr fontId="2" type="noConversion"/>
  </si>
  <si>
    <t>休閒器</t>
    <phoneticPr fontId="2" type="noConversion"/>
  </si>
  <si>
    <t>或管</t>
    <phoneticPr fontId="2" type="noConversion"/>
  </si>
  <si>
    <t>執</t>
    <phoneticPr fontId="2" type="noConversion"/>
  </si>
  <si>
    <t>違</t>
    <phoneticPr fontId="2" type="noConversion"/>
  </si>
  <si>
    <t>以上</t>
    <phoneticPr fontId="2" type="noConversion"/>
  </si>
  <si>
    <t>定</t>
    <phoneticPr fontId="2" type="noConversion"/>
  </si>
  <si>
    <t>誌標</t>
    <phoneticPr fontId="2" type="noConversion"/>
  </si>
  <si>
    <t>攤之</t>
    <phoneticPr fontId="2" type="noConversion"/>
  </si>
  <si>
    <t>保管</t>
    <phoneticPr fontId="2" type="noConversion"/>
  </si>
  <si>
    <t xml:space="preserve">  右轉彎</t>
    <phoneticPr fontId="2" type="noConversion"/>
  </si>
  <si>
    <t>仍</t>
    <phoneticPr fontId="2" type="noConversion"/>
  </si>
  <si>
    <t xml:space="preserve">  不報</t>
    <phoneticPr fontId="2" type="noConversion"/>
  </si>
  <si>
    <t>報請</t>
    <phoneticPr fontId="2" type="noConversion"/>
  </si>
  <si>
    <t>申報</t>
    <phoneticPr fontId="2" type="noConversion"/>
  </si>
  <si>
    <t>予修</t>
    <phoneticPr fontId="2" type="noConversion"/>
  </si>
  <si>
    <t>未檢驗</t>
    <phoneticPr fontId="2" type="noConversion"/>
  </si>
  <si>
    <t>照</t>
    <phoneticPr fontId="2" type="noConversion"/>
  </si>
  <si>
    <t>處所1</t>
    <phoneticPr fontId="2" type="noConversion"/>
  </si>
  <si>
    <t>帶</t>
    <phoneticPr fontId="2" type="noConversion"/>
  </si>
  <si>
    <t>安置</t>
    <phoneticPr fontId="2" type="noConversion"/>
  </si>
  <si>
    <t>留置</t>
    <phoneticPr fontId="2" type="noConversion"/>
  </si>
  <si>
    <t>材違規</t>
    <phoneticPr fontId="2" type="noConversion"/>
  </si>
  <si>
    <t>製藥</t>
    <phoneticPr fontId="2" type="noConversion"/>
  </si>
  <si>
    <t>業</t>
    <phoneticPr fontId="2" type="noConversion"/>
  </si>
  <si>
    <t>減</t>
    <phoneticPr fontId="2" type="noConversion"/>
  </si>
  <si>
    <t>駕車</t>
    <phoneticPr fontId="2" type="noConversion"/>
  </si>
  <si>
    <t>線號</t>
    <phoneticPr fontId="2" type="noConversion"/>
  </si>
  <si>
    <t>處擺</t>
    <phoneticPr fontId="2" type="noConversion"/>
  </si>
  <si>
    <t>行</t>
    <phoneticPr fontId="2" type="noConversion"/>
  </si>
  <si>
    <t xml:space="preserve">  請補</t>
    <phoneticPr fontId="2" type="noConversion"/>
  </si>
  <si>
    <t>補發</t>
    <phoneticPr fontId="2" type="noConversion"/>
  </si>
  <si>
    <t>登記</t>
    <phoneticPr fontId="2" type="noConversion"/>
  </si>
  <si>
    <t>復</t>
    <phoneticPr fontId="2" type="noConversion"/>
  </si>
  <si>
    <t>而行駛</t>
    <phoneticPr fontId="2" type="noConversion"/>
  </si>
  <si>
    <t xml:space="preserve">  定</t>
    <phoneticPr fontId="2" type="noConversion"/>
  </si>
  <si>
    <t xml:space="preserve">  間</t>
    <phoneticPr fontId="2" type="noConversion"/>
  </si>
  <si>
    <t>公里內</t>
    <phoneticPr fontId="2" type="noConversion"/>
  </si>
  <si>
    <t>於安</t>
    <phoneticPr fontId="2" type="noConversion"/>
  </si>
  <si>
    <t>車內</t>
    <phoneticPr fontId="2" type="noConversion"/>
  </si>
  <si>
    <t>品之</t>
    <phoneticPr fontId="2" type="noConversion"/>
  </si>
  <si>
    <t>登</t>
    <phoneticPr fontId="2" type="noConversion"/>
  </si>
  <si>
    <t xml:space="preserve">  或年</t>
    <phoneticPr fontId="2" type="noConversion"/>
  </si>
  <si>
    <t>攬</t>
    <phoneticPr fontId="2" type="noConversion"/>
  </si>
  <si>
    <t xml:space="preserve">    車</t>
    <phoneticPr fontId="2" type="noConversion"/>
  </si>
  <si>
    <t>速</t>
    <phoneticPr fontId="2" type="noConversion"/>
  </si>
  <si>
    <t>誌駕</t>
    <phoneticPr fontId="2" type="noConversion"/>
  </si>
  <si>
    <t>設攤</t>
    <phoneticPr fontId="2" type="noConversion"/>
  </si>
  <si>
    <t>讓行</t>
    <phoneticPr fontId="2" type="noConversion"/>
  </si>
  <si>
    <t>人先</t>
    <phoneticPr fontId="2" type="noConversion"/>
  </si>
  <si>
    <t>遵</t>
    <phoneticPr fontId="2" type="noConversion"/>
  </si>
  <si>
    <t>按</t>
    <phoneticPr fontId="2" type="noConversion"/>
  </si>
  <si>
    <t>方</t>
    <phoneticPr fontId="2" type="noConversion"/>
  </si>
  <si>
    <t>向</t>
    <phoneticPr fontId="2" type="noConversion"/>
  </si>
  <si>
    <t>爭</t>
    <phoneticPr fontId="2" type="noConversion"/>
  </si>
  <si>
    <t>道</t>
    <phoneticPr fontId="2" type="noConversion"/>
  </si>
  <si>
    <t>依</t>
    <phoneticPr fontId="2" type="noConversion"/>
  </si>
  <si>
    <t>超</t>
    <phoneticPr fontId="2" type="noConversion"/>
  </si>
  <si>
    <t>轉</t>
    <phoneticPr fontId="2" type="noConversion"/>
  </si>
  <si>
    <t>彎</t>
    <phoneticPr fontId="2" type="noConversion"/>
  </si>
  <si>
    <t>轉彎</t>
    <phoneticPr fontId="2" type="noConversion"/>
  </si>
  <si>
    <t>直行</t>
    <phoneticPr fontId="2" type="noConversion"/>
  </si>
  <si>
    <t>車佔</t>
    <phoneticPr fontId="2" type="noConversion"/>
  </si>
  <si>
    <t>用轉</t>
    <phoneticPr fontId="2" type="noConversion"/>
  </si>
  <si>
    <t>彎專</t>
    <phoneticPr fontId="2" type="noConversion"/>
  </si>
  <si>
    <t>用車</t>
    <phoneticPr fontId="2" type="noConversion"/>
  </si>
  <si>
    <t>道</t>
    <phoneticPr fontId="2" type="noConversion"/>
  </si>
  <si>
    <t>不暫</t>
    <phoneticPr fontId="2" type="noConversion"/>
  </si>
  <si>
    <t>27</t>
    <phoneticPr fontId="2" type="noConversion"/>
  </si>
  <si>
    <t>28</t>
    <phoneticPr fontId="2" type="noConversion"/>
  </si>
  <si>
    <t>30</t>
    <phoneticPr fontId="2" type="noConversion"/>
  </si>
  <si>
    <t>31</t>
    <phoneticPr fontId="2" type="noConversion"/>
  </si>
  <si>
    <t>32</t>
    <phoneticPr fontId="2" type="noConversion"/>
  </si>
  <si>
    <t>33</t>
    <phoneticPr fontId="2" type="noConversion"/>
  </si>
  <si>
    <t>35</t>
    <phoneticPr fontId="2" type="noConversion"/>
  </si>
  <si>
    <t>37</t>
    <phoneticPr fontId="2" type="noConversion"/>
  </si>
  <si>
    <t>表1、新竹市</t>
    <phoneticPr fontId="2" type="noConversion"/>
  </si>
  <si>
    <t>刑事案件</t>
    <phoneticPr fontId="2" type="noConversion"/>
  </si>
  <si>
    <t>刑事案件(續2)</t>
    <phoneticPr fontId="2" type="noConversion"/>
  </si>
  <si>
    <t>刑事案件(續4)</t>
    <phoneticPr fontId="2" type="noConversion"/>
  </si>
  <si>
    <t>Table 1、 Criminal Cases</t>
    <phoneticPr fontId="2" type="noConversion"/>
  </si>
  <si>
    <t>in Hsinchu City</t>
    <phoneticPr fontId="2" type="noConversion"/>
  </si>
  <si>
    <t>Table 1、Criminal Cases</t>
    <phoneticPr fontId="2" type="noConversion"/>
  </si>
  <si>
    <t>in Hsinchu City（Cont.2）</t>
    <phoneticPr fontId="2" type="noConversion"/>
  </si>
  <si>
    <t>in Hsinchu City（Cont.4）</t>
    <phoneticPr fontId="2" type="noConversion"/>
  </si>
  <si>
    <t xml:space="preserve">  單位：件,人</t>
    <phoneticPr fontId="2" type="noConversion"/>
  </si>
  <si>
    <t>Unit:Case,Person</t>
    <phoneticPr fontId="2" type="noConversion"/>
  </si>
  <si>
    <t xml:space="preserve"> 年(月)別   </t>
    <phoneticPr fontId="2" type="noConversion"/>
  </si>
  <si>
    <t>總</t>
    <phoneticPr fontId="2" type="noConversion"/>
  </si>
  <si>
    <t xml:space="preserve">  竊                 盜         Larceny</t>
    <phoneticPr fontId="2" type="noConversion"/>
  </si>
  <si>
    <t>贓</t>
    <phoneticPr fontId="2" type="noConversion"/>
  </si>
  <si>
    <t>賭</t>
    <phoneticPr fontId="2" type="noConversion"/>
  </si>
  <si>
    <t xml:space="preserve">  傷   害 Injury</t>
    <phoneticPr fontId="2" type="noConversion"/>
  </si>
  <si>
    <t>詐欺背信 Fraudulence</t>
    <phoneticPr fontId="2" type="noConversion"/>
  </si>
  <si>
    <t>妨</t>
    <phoneticPr fontId="2" type="noConversion"/>
  </si>
  <si>
    <t>合計</t>
    <phoneticPr fontId="2" type="noConversion"/>
  </si>
  <si>
    <t xml:space="preserve">Total </t>
    <phoneticPr fontId="2" type="noConversion"/>
  </si>
  <si>
    <t>男</t>
    <phoneticPr fontId="2" type="noConversion"/>
  </si>
  <si>
    <t xml:space="preserve">Male </t>
    <phoneticPr fontId="2" type="noConversion"/>
  </si>
  <si>
    <t>女</t>
    <phoneticPr fontId="2" type="noConversion"/>
  </si>
  <si>
    <t xml:space="preserve">Female </t>
    <phoneticPr fontId="2" type="noConversion"/>
  </si>
  <si>
    <t xml:space="preserve"> 民國96年 </t>
    <phoneticPr fontId="2" type="noConversion"/>
  </si>
  <si>
    <t xml:space="preserve"> 民國98年 </t>
    <phoneticPr fontId="2" type="noConversion"/>
  </si>
  <si>
    <t xml:space="preserve"> 民國99年 </t>
    <phoneticPr fontId="2" type="noConversion"/>
  </si>
  <si>
    <t xml:space="preserve"> 民國100年 </t>
    <phoneticPr fontId="2" type="noConversion"/>
  </si>
  <si>
    <t xml:space="preserve"> 民國101年 </t>
    <phoneticPr fontId="2" type="noConversion"/>
  </si>
  <si>
    <t xml:space="preserve"> 民國102年 </t>
    <phoneticPr fontId="2" type="noConversion"/>
  </si>
  <si>
    <t xml:space="preserve"> 民國103年 </t>
    <phoneticPr fontId="2" type="noConversion"/>
  </si>
  <si>
    <t xml:space="preserve"> 民國95年 </t>
    <phoneticPr fontId="2" type="noConversion"/>
  </si>
  <si>
    <t>男</t>
    <phoneticPr fontId="2" type="noConversion"/>
  </si>
  <si>
    <t xml:space="preserve">Male </t>
    <phoneticPr fontId="2" type="noConversion"/>
  </si>
  <si>
    <t>女</t>
    <phoneticPr fontId="2" type="noConversion"/>
  </si>
  <si>
    <t xml:space="preserve">Female </t>
    <phoneticPr fontId="2" type="noConversion"/>
  </si>
  <si>
    <t xml:space="preserve"> 民國97年 </t>
    <phoneticPr fontId="2" type="noConversion"/>
  </si>
  <si>
    <t>男</t>
    <phoneticPr fontId="2" type="noConversion"/>
  </si>
  <si>
    <t xml:space="preserve">Male </t>
    <phoneticPr fontId="2" type="noConversion"/>
  </si>
  <si>
    <t>不依</t>
    <phoneticPr fontId="2" type="noConversion"/>
  </si>
  <si>
    <t>規定</t>
    <phoneticPr fontId="2" type="noConversion"/>
  </si>
  <si>
    <t>轉彎</t>
    <phoneticPr fontId="2" type="noConversion"/>
  </si>
  <si>
    <t>變換</t>
    <phoneticPr fontId="2" type="noConversion"/>
  </si>
  <si>
    <t>有效牌</t>
  </si>
  <si>
    <t>照、懸</t>
  </si>
  <si>
    <t>掛他車</t>
  </si>
  <si>
    <t>或未懸</t>
  </si>
  <si>
    <t>掛號牌</t>
  </si>
  <si>
    <t>停車</t>
  </si>
  <si>
    <t>12</t>
    <phoneticPr fontId="2" type="noConversion"/>
  </si>
  <si>
    <t>未領用</t>
    <phoneticPr fontId="2" type="noConversion"/>
  </si>
  <si>
    <t xml:space="preserve">Parking with no valid license plate、hung others plate or not hung plate </t>
    <phoneticPr fontId="2" type="noConversion"/>
  </si>
  <si>
    <t>致影</t>
  </si>
  <si>
    <t>響他</t>
  </si>
  <si>
    <t>人行</t>
  </si>
  <si>
    <t>車安</t>
  </si>
  <si>
    <t>全</t>
  </si>
  <si>
    <t>併</t>
    <phoneticPr fontId="2" type="noConversion"/>
  </si>
  <si>
    <t>排</t>
    <phoneticPr fontId="2" type="noConversion"/>
  </si>
  <si>
    <t>2</t>
    <phoneticPr fontId="2" type="noConversion"/>
  </si>
  <si>
    <t>Driving with smoking to affect others traffic safety</t>
    <phoneticPr fontId="2" type="noConversion"/>
  </si>
  <si>
    <t>Double parking</t>
    <phoneticPr fontId="2" type="noConversion"/>
  </si>
  <si>
    <r>
      <t>2,3,
5~</t>
    </r>
    <r>
      <rPr>
        <sz val="9"/>
        <color indexed="20"/>
        <rFont val="標楷體"/>
        <family val="4"/>
        <charset val="136"/>
      </rPr>
      <t>16</t>
    </r>
    <phoneticPr fontId="2" type="noConversion"/>
  </si>
  <si>
    <r>
      <t>民國103年4-12月</t>
    </r>
    <r>
      <rPr>
        <sz val="12"/>
        <rFont val="標楷體"/>
        <family val="4"/>
        <charset val="136"/>
      </rPr>
      <t xml:space="preserve">  
Apr.-Dec.,2014</t>
    </r>
    <phoneticPr fontId="2" type="noConversion"/>
  </si>
  <si>
    <t>使他車</t>
  </si>
  <si>
    <t>車或</t>
  </si>
  <si>
    <t>讓道</t>
  </si>
  <si>
    <t>暫停</t>
  </si>
  <si>
    <t>1</t>
    <phoneticPr fontId="2" type="noConversion"/>
  </si>
  <si>
    <t>3</t>
    <phoneticPr fontId="2" type="noConversion"/>
  </si>
  <si>
    <t>4</t>
    <phoneticPr fontId="2" type="noConversion"/>
  </si>
  <si>
    <t>2</t>
    <phoneticPr fontId="2" type="noConversion"/>
  </si>
  <si>
    <t>5</t>
    <phoneticPr fontId="2" type="noConversion"/>
  </si>
  <si>
    <t xml:space="preserve"> </t>
    <phoneticPr fontId="2" type="noConversion"/>
  </si>
  <si>
    <t>9</t>
    <phoneticPr fontId="2" type="noConversion"/>
  </si>
  <si>
    <t>10</t>
    <phoneticPr fontId="2" type="noConversion"/>
  </si>
  <si>
    <t>7</t>
    <phoneticPr fontId="2" type="noConversion"/>
  </si>
  <si>
    <t>1,2,3,6</t>
    <phoneticPr fontId="2" type="noConversion"/>
  </si>
  <si>
    <t>1~8</t>
    <phoneticPr fontId="2" type="noConversion"/>
  </si>
  <si>
    <r>
      <t xml:space="preserve">   </t>
    </r>
    <r>
      <rPr>
        <sz val="9"/>
        <rFont val="標楷體"/>
        <family val="4"/>
        <charset val="136"/>
      </rPr>
      <t xml:space="preserve"> 項</t>
    </r>
    <r>
      <rPr>
        <sz val="9"/>
        <rFont val="新細明體"/>
        <family val="1"/>
        <charset val="136"/>
      </rPr>
      <t xml:space="preserve">  Paragraph</t>
    </r>
    <phoneticPr fontId="2" type="noConversion"/>
  </si>
  <si>
    <r>
      <t xml:space="preserve">   </t>
    </r>
    <r>
      <rPr>
        <sz val="9"/>
        <rFont val="標楷體"/>
        <family val="4"/>
        <charset val="136"/>
      </rPr>
      <t xml:space="preserve"> 款 </t>
    </r>
    <r>
      <rPr>
        <sz val="9"/>
        <rFont val="新細明體"/>
        <family val="1"/>
        <charset val="136"/>
      </rPr>
      <t xml:space="preserve"> Subparagraph</t>
    </r>
    <phoneticPr fontId="2" type="noConversion"/>
  </si>
  <si>
    <t xml:space="preserve">  年 別 
  Year</t>
    <phoneticPr fontId="2" type="noConversion"/>
  </si>
  <si>
    <t xml:space="preserve">Gun  and Pistols </t>
    <phoneticPr fontId="11" type="noConversion"/>
  </si>
  <si>
    <t>Ammunition</t>
    <phoneticPr fontId="11" type="noConversion"/>
  </si>
  <si>
    <t>（把）</t>
    <phoneticPr fontId="11" type="noConversion"/>
  </si>
  <si>
    <t>制式長槍</t>
    <phoneticPr fontId="11" type="noConversion"/>
  </si>
  <si>
    <t>制式短槍</t>
    <phoneticPr fontId="11" type="noConversion"/>
  </si>
  <si>
    <t>土製槍枝</t>
    <phoneticPr fontId="11" type="noConversion"/>
  </si>
  <si>
    <t>其他槍枝</t>
    <phoneticPr fontId="11" type="noConversion"/>
  </si>
  <si>
    <t>子彈</t>
    <phoneticPr fontId="11" type="noConversion"/>
  </si>
  <si>
    <t>手榴彈</t>
    <phoneticPr fontId="11" type="noConversion"/>
  </si>
  <si>
    <t>土製炸彈</t>
    <phoneticPr fontId="11" type="noConversion"/>
  </si>
  <si>
    <t>其他彈藥</t>
    <phoneticPr fontId="11" type="noConversion"/>
  </si>
  <si>
    <t>Rifle</t>
    <phoneticPr fontId="11" type="noConversion"/>
  </si>
  <si>
    <t>Revolvers</t>
    <phoneticPr fontId="11" type="noConversion"/>
  </si>
  <si>
    <t>Guns and Pistols Selfmade</t>
    <phoneticPr fontId="11" type="noConversion"/>
  </si>
  <si>
    <t>Others</t>
    <phoneticPr fontId="11" type="noConversion"/>
  </si>
  <si>
    <t>Bullets</t>
    <phoneticPr fontId="11" type="noConversion"/>
  </si>
  <si>
    <t>Grenade</t>
    <phoneticPr fontId="11" type="noConversion"/>
  </si>
  <si>
    <t>Local Bomb</t>
    <phoneticPr fontId="11" type="noConversion"/>
  </si>
  <si>
    <t>Knives</t>
    <phoneticPr fontId="11" type="noConversion"/>
  </si>
  <si>
    <t xml:space="preserve">       2 月  Feb.</t>
    <phoneticPr fontId="2" type="noConversion"/>
  </si>
  <si>
    <t xml:space="preserve">       3 月  Mar.</t>
    <phoneticPr fontId="2" type="noConversion"/>
  </si>
  <si>
    <t xml:space="preserve">       4 月  Apr.</t>
    <phoneticPr fontId="2" type="noConversion"/>
  </si>
  <si>
    <t xml:space="preserve">       5 月  May</t>
    <phoneticPr fontId="2" type="noConversion"/>
  </si>
  <si>
    <t xml:space="preserve">       6 月  June</t>
    <phoneticPr fontId="2" type="noConversion"/>
  </si>
  <si>
    <t xml:space="preserve">       7 月  July</t>
    <phoneticPr fontId="2" type="noConversion"/>
  </si>
  <si>
    <t xml:space="preserve">       8 月  Aug.</t>
    <phoneticPr fontId="2" type="noConversion"/>
  </si>
  <si>
    <t xml:space="preserve">       9 月  Sept.</t>
    <phoneticPr fontId="2" type="noConversion"/>
  </si>
  <si>
    <t xml:space="preserve">      10 月  Oct.</t>
    <phoneticPr fontId="2" type="noConversion"/>
  </si>
  <si>
    <t xml:space="preserve">      11 月  Nov.</t>
    <phoneticPr fontId="2" type="noConversion"/>
  </si>
  <si>
    <t xml:space="preserve">      12 月  Dec.</t>
    <phoneticPr fontId="2" type="noConversion"/>
  </si>
  <si>
    <t>民國100年  2011</t>
    <phoneticPr fontId="11" type="noConversion"/>
  </si>
  <si>
    <t>民國101年  2012</t>
    <phoneticPr fontId="11" type="noConversion"/>
  </si>
  <si>
    <t>民國102年  2013</t>
    <phoneticPr fontId="11" type="noConversion"/>
  </si>
  <si>
    <t>單位:件;人</t>
    <phoneticPr fontId="2" type="noConversion"/>
  </si>
  <si>
    <t>Unit:Cases;persons</t>
    <phoneticPr fontId="11" type="noConversion"/>
  </si>
  <si>
    <t>年(月)別</t>
    <phoneticPr fontId="11" type="noConversion"/>
  </si>
  <si>
    <t>故 意</t>
    <phoneticPr fontId="2" type="noConversion"/>
  </si>
  <si>
    <t xml:space="preserve"> 過 失</t>
    <phoneticPr fontId="2" type="noConversion"/>
  </si>
  <si>
    <t>駛</t>
    <phoneticPr fontId="2" type="noConversion"/>
  </si>
  <si>
    <t>婚姻</t>
    <phoneticPr fontId="2" type="noConversion"/>
  </si>
  <si>
    <t>強制</t>
    <phoneticPr fontId="2" type="noConversion"/>
  </si>
  <si>
    <t>共同</t>
    <phoneticPr fontId="2" type="noConversion"/>
  </si>
  <si>
    <t>對幼</t>
    <phoneticPr fontId="2" type="noConversion"/>
  </si>
  <si>
    <t>性交</t>
    <phoneticPr fontId="2" type="noConversion"/>
  </si>
  <si>
    <t>重大</t>
    <phoneticPr fontId="2" type="noConversion"/>
  </si>
  <si>
    <t>一般</t>
    <phoneticPr fontId="2" type="noConversion"/>
  </si>
  <si>
    <t>人</t>
    <phoneticPr fontId="2" type="noConversion"/>
  </si>
  <si>
    <t>文書</t>
    <phoneticPr fontId="2" type="noConversion"/>
  </si>
  <si>
    <t>第一</t>
    <phoneticPr fontId="2" type="noConversion"/>
  </si>
  <si>
    <t>第二</t>
    <phoneticPr fontId="2" type="noConversion"/>
  </si>
  <si>
    <t>第三</t>
    <phoneticPr fontId="2" type="noConversion"/>
  </si>
  <si>
    <t>第四</t>
    <phoneticPr fontId="2" type="noConversion"/>
  </si>
  <si>
    <t>其</t>
    <phoneticPr fontId="2" type="noConversion"/>
  </si>
  <si>
    <t>棄</t>
    <phoneticPr fontId="2" type="noConversion"/>
  </si>
  <si>
    <t>強</t>
    <phoneticPr fontId="2" type="noConversion"/>
  </si>
  <si>
    <t>搶</t>
    <phoneticPr fontId="2" type="noConversion"/>
  </si>
  <si>
    <t>國家</t>
    <phoneticPr fontId="2" type="noConversion"/>
  </si>
  <si>
    <t>共</t>
    <phoneticPr fontId="2" type="noConversion"/>
  </si>
  <si>
    <t xml:space="preserve">害 </t>
    <phoneticPr fontId="2" type="noConversion"/>
  </si>
  <si>
    <t>貪污</t>
    <phoneticPr fontId="2" type="noConversion"/>
  </si>
  <si>
    <t>造</t>
    <phoneticPr fontId="2" type="noConversion"/>
  </si>
  <si>
    <t>滅</t>
    <phoneticPr fontId="2" type="noConversion"/>
  </si>
  <si>
    <t>匿</t>
    <phoneticPr fontId="2" type="noConversion"/>
  </si>
  <si>
    <t>砲彈藥</t>
    <phoneticPr fontId="2" type="noConversion"/>
  </si>
  <si>
    <t>就業</t>
    <phoneticPr fontId="2" type="noConversion"/>
  </si>
  <si>
    <t>力</t>
    <phoneticPr fontId="2" type="noConversion"/>
  </si>
  <si>
    <t>計</t>
    <phoneticPr fontId="2" type="noConversion"/>
  </si>
  <si>
    <t>傷</t>
    <phoneticPr fontId="2" type="noConversion"/>
  </si>
  <si>
    <t>自</t>
    <phoneticPr fontId="2" type="noConversion"/>
  </si>
  <si>
    <t>過</t>
    <phoneticPr fontId="2" type="noConversion"/>
  </si>
  <si>
    <t>及</t>
    <phoneticPr fontId="2" type="noConversion"/>
  </si>
  <si>
    <t>恐嚇</t>
    <phoneticPr fontId="2" type="noConversion"/>
  </si>
  <si>
    <t>勒</t>
    <phoneticPr fontId="2" type="noConversion"/>
  </si>
  <si>
    <t xml:space="preserve"> 級</t>
    <phoneticPr fontId="2" type="noConversion"/>
  </si>
  <si>
    <t>級</t>
    <phoneticPr fontId="2" type="noConversion"/>
  </si>
  <si>
    <t>損</t>
    <phoneticPr fontId="2" type="noConversion"/>
  </si>
  <si>
    <t>秩</t>
    <phoneticPr fontId="2" type="noConversion"/>
  </si>
  <si>
    <t>總動</t>
    <phoneticPr fontId="2" type="noConversion"/>
  </si>
  <si>
    <t>Statistical Indicators of Police Administration in Hsinchu  City</t>
  </si>
  <si>
    <t>新竹市重要警政統計指標</t>
  </si>
  <si>
    <t xml:space="preserve"> 年(月)別   </t>
  </si>
  <si>
    <t>犯罪率</t>
  </si>
  <si>
    <t>(件/萬人)</t>
  </si>
  <si>
    <t>故意殺人</t>
  </si>
  <si>
    <t>擄人勒贖</t>
  </si>
  <si>
    <t>搶奪</t>
  </si>
  <si>
    <t>重傷害</t>
  </si>
  <si>
    <t>恐嚇取財</t>
  </si>
  <si>
    <t>強制性交</t>
  </si>
  <si>
    <t>Willfulness</t>
  </si>
  <si>
    <t>Source:The Statistics data base from Statistics Office of National Police Agency.</t>
    <phoneticPr fontId="2" type="noConversion"/>
  </si>
  <si>
    <t>說    明:自89年起修改分類為:A1類-造成人員當場或24小時內死亡之交通事故;
          A2類-造成人員受傷或超過24小時死亡之交通事故。</t>
    <phoneticPr fontId="2" type="noConversion"/>
  </si>
  <si>
    <t>note:From 2000,the traffic accidents was divided into A1 ahd A2, A1 includes accidents with death 
     on the sopt or die within 24 horus, A2 includes accidents with injuries or die after 24 horus.</t>
    <phoneticPr fontId="2" type="noConversion"/>
  </si>
  <si>
    <t xml:space="preserve">  Sources:Traffic Police  Brigade of Hsinchu City Police Bureau and The Statistics data base from 
          Statistics Office of National Police Agency.</t>
    <phoneticPr fontId="2" type="noConversion"/>
  </si>
  <si>
    <t xml:space="preserve">  note:From 2000,the traffic accidents was divided into A1 ahd A2, A1 includes accidents with death 
       on the sopt or die within 24 horus, A2 includes accidents with injuries or die after 24 horus.</t>
    <phoneticPr fontId="2" type="noConversion"/>
  </si>
  <si>
    <t>民國 99年  2010</t>
    <phoneticPr fontId="11" type="noConversion"/>
  </si>
  <si>
    <t>民國 98年  2009</t>
    <phoneticPr fontId="2" type="noConversion"/>
  </si>
  <si>
    <t>民國 97年  2008</t>
    <phoneticPr fontId="2" type="noConversion"/>
  </si>
  <si>
    <t>民國 96年  2007</t>
    <phoneticPr fontId="2" type="noConversion"/>
  </si>
  <si>
    <t>民國 95年  2006</t>
    <phoneticPr fontId="2" type="noConversion"/>
  </si>
  <si>
    <t>民國 94年  2005</t>
    <phoneticPr fontId="2" type="noConversion"/>
  </si>
  <si>
    <t>民國 99年 2010</t>
    <phoneticPr fontId="11" type="noConversion"/>
  </si>
  <si>
    <t>民國 98年 2009</t>
    <phoneticPr fontId="2" type="noConversion"/>
  </si>
  <si>
    <t>民國 97年 2008</t>
    <phoneticPr fontId="2" type="noConversion"/>
  </si>
  <si>
    <t>民國 96年 2007</t>
    <phoneticPr fontId="2" type="noConversion"/>
  </si>
  <si>
    <t>民國 95年 2006</t>
    <phoneticPr fontId="2" type="noConversion"/>
  </si>
  <si>
    <t>民國 94年 2005</t>
    <phoneticPr fontId="2" type="noConversion"/>
  </si>
  <si>
    <t>民國 99年  2010</t>
    <phoneticPr fontId="11" type="noConversion"/>
  </si>
  <si>
    <t>民國 98年  2009</t>
    <phoneticPr fontId="2" type="noConversion"/>
  </si>
  <si>
    <t>民國 97年  2008</t>
    <phoneticPr fontId="2" type="noConversion"/>
  </si>
  <si>
    <t>民國 96年  2007</t>
    <phoneticPr fontId="2" type="noConversion"/>
  </si>
  <si>
    <t>民國 95年  2006</t>
    <phoneticPr fontId="2" type="noConversion"/>
  </si>
  <si>
    <t>民國 94年  2005</t>
    <phoneticPr fontId="2" type="noConversion"/>
  </si>
  <si>
    <t>民國 99年  2010</t>
    <phoneticPr fontId="2" type="noConversion"/>
  </si>
  <si>
    <t>新竹市重要警政統計指標</t>
    <phoneticPr fontId="2" type="noConversion"/>
  </si>
  <si>
    <t>全   般   刑   案     Crime Volume</t>
    <phoneticPr fontId="2" type="noConversion"/>
  </si>
  <si>
    <t>竊         盜      Larceny</t>
    <phoneticPr fontId="2" type="noConversion"/>
  </si>
  <si>
    <t xml:space="preserve">暴 力 犯 罪     Violent Crime </t>
    <phoneticPr fontId="2" type="noConversion"/>
  </si>
  <si>
    <t xml:space="preserve">毒     品    Drugs   </t>
    <phoneticPr fontId="2" type="noConversion"/>
  </si>
  <si>
    <t xml:space="preserve">妨害性自主罪 Offense Against Sexual Autonomy </t>
    <phoneticPr fontId="2" type="noConversion"/>
  </si>
  <si>
    <t>Statistical Indicators of Police Administration in Hsinchu  City</t>
    <phoneticPr fontId="2" type="noConversion"/>
  </si>
  <si>
    <t>Serious Intimida-   tion and Extortion</t>
  </si>
  <si>
    <t>Forcible  Rape</t>
  </si>
  <si>
    <t xml:space="preserve"> 民國89年</t>
  </si>
  <si>
    <t xml:space="preserve"> 民國90年</t>
  </si>
  <si>
    <t xml:space="preserve"> 民國91年</t>
  </si>
  <si>
    <t xml:space="preserve"> 民國92年</t>
  </si>
  <si>
    <t xml:space="preserve"> 民國93年</t>
  </si>
  <si>
    <t>Nimeta-
zepam</t>
    <phoneticPr fontId="2" type="noConversion"/>
  </si>
  <si>
    <t>硝甲西泮</t>
  </si>
  <si>
    <t>（件）</t>
    <phoneticPr fontId="2" type="noConversion"/>
  </si>
  <si>
    <t>重大竊盜</t>
    <phoneticPr fontId="2" type="noConversion"/>
  </si>
  <si>
    <t>普通竊盜</t>
    <phoneticPr fontId="2" type="noConversion"/>
  </si>
  <si>
    <t>汽車竊盜</t>
    <phoneticPr fontId="2" type="noConversion"/>
  </si>
  <si>
    <t>機車竊盜</t>
    <phoneticPr fontId="2" type="noConversion"/>
  </si>
  <si>
    <t>（%）</t>
    <phoneticPr fontId="2" type="noConversion"/>
  </si>
  <si>
    <t>（人）</t>
    <phoneticPr fontId="2" type="noConversion"/>
  </si>
  <si>
    <t>強盜</t>
    <phoneticPr fontId="2" type="noConversion"/>
  </si>
  <si>
    <t>第一級毒品</t>
    <phoneticPr fontId="2" type="noConversion"/>
  </si>
  <si>
    <t>第二級毒品</t>
    <phoneticPr fontId="2" type="noConversion"/>
  </si>
  <si>
    <t>第三級毒品</t>
    <phoneticPr fontId="2" type="noConversion"/>
  </si>
  <si>
    <t>第四級毒品
及其他</t>
    <phoneticPr fontId="2" type="noConversion"/>
  </si>
  <si>
    <t>(公克)</t>
    <phoneticPr fontId="2" type="noConversion"/>
  </si>
  <si>
    <t>人數</t>
    <phoneticPr fontId="2" type="noConversion"/>
  </si>
  <si>
    <t>民國86年  1997</t>
    <phoneticPr fontId="11" type="noConversion"/>
  </si>
  <si>
    <t>民國87年  1998</t>
    <phoneticPr fontId="11" type="noConversion"/>
  </si>
  <si>
    <t>民國88年  1999</t>
    <phoneticPr fontId="11" type="noConversion"/>
  </si>
  <si>
    <t>民國89年  2000</t>
    <phoneticPr fontId="11" type="noConversion"/>
  </si>
  <si>
    <t>民國90年  2001</t>
    <phoneticPr fontId="11" type="noConversion"/>
  </si>
  <si>
    <t>民國91年 2002</t>
    <phoneticPr fontId="2" type="noConversion"/>
  </si>
  <si>
    <t>民國92年  2003</t>
    <phoneticPr fontId="2" type="noConversion"/>
  </si>
  <si>
    <t xml:space="preserve">     1   月</t>
    <phoneticPr fontId="11" type="noConversion"/>
  </si>
  <si>
    <t>民國八十四年底</t>
  </si>
  <si>
    <t xml:space="preserve">    4      月</t>
  </si>
  <si>
    <t>表2、新竹市刑事案件</t>
    <phoneticPr fontId="11" type="noConversion"/>
  </si>
  <si>
    <t>嫌疑犯人數-按年齡組別</t>
    <phoneticPr fontId="11" type="noConversion"/>
  </si>
  <si>
    <t>成年嫌疑犯  Adult Offenders</t>
    <phoneticPr fontId="11" type="noConversion"/>
  </si>
  <si>
    <t xml:space="preserve">     北     區    
  North District</t>
    <phoneticPr fontId="2" type="noConversion"/>
  </si>
  <si>
    <r>
      <t xml:space="preserve">   香    山    區 
 </t>
    </r>
    <r>
      <rPr>
        <sz val="10"/>
        <rFont val="標楷體"/>
        <family val="4"/>
        <charset val="136"/>
      </rPr>
      <t>Siangshan District</t>
    </r>
    <phoneticPr fontId="2" type="noConversion"/>
  </si>
  <si>
    <t xml:space="preserve"> </t>
    <phoneticPr fontId="2" type="noConversion"/>
  </si>
  <si>
    <t>缺額</t>
    <phoneticPr fontId="2" type="noConversion"/>
  </si>
  <si>
    <t>Vacancy</t>
    <phoneticPr fontId="2" type="noConversion"/>
  </si>
  <si>
    <t>Management No. of Personnel</t>
    <phoneticPr fontId="2" type="noConversion"/>
  </si>
  <si>
    <t>Budgeted No. of Personnel</t>
    <phoneticPr fontId="2" type="noConversion"/>
  </si>
  <si>
    <t>Personnel Management</t>
    <phoneticPr fontId="2" type="noConversion"/>
  </si>
  <si>
    <t>Budget</t>
    <phoneticPr fontId="2" type="noConversion"/>
  </si>
  <si>
    <t>民國88年底
End of 1999</t>
    <phoneticPr fontId="11" type="noConversion"/>
  </si>
  <si>
    <t>民國89年底
End of 2000</t>
    <phoneticPr fontId="11" type="noConversion"/>
  </si>
  <si>
    <t>民國90年底
End of 2001</t>
    <phoneticPr fontId="11" type="noConversion"/>
  </si>
  <si>
    <t xml:space="preserve">     局本部人員</t>
    <phoneticPr fontId="2" type="noConversion"/>
  </si>
  <si>
    <t xml:space="preserve">           管制中心人員</t>
    <phoneticPr fontId="2" type="noConversion"/>
  </si>
  <si>
    <r>
      <t xml:space="preserve"> </t>
    </r>
    <r>
      <rPr>
        <sz val="12"/>
        <rFont val="新細明體"/>
        <family val="1"/>
        <charset val="136"/>
      </rPr>
      <t xml:space="preserve">        6   月  June</t>
    </r>
    <phoneticPr fontId="2" type="noConversion"/>
  </si>
  <si>
    <r>
      <t xml:space="preserve"> </t>
    </r>
    <r>
      <rPr>
        <sz val="12"/>
        <rFont val="新細明體"/>
        <family val="1"/>
        <charset val="136"/>
      </rPr>
      <t xml:space="preserve">        7   月  July</t>
    </r>
    <phoneticPr fontId="2" type="noConversion"/>
  </si>
  <si>
    <r>
      <t xml:space="preserve"> </t>
    </r>
    <r>
      <rPr>
        <sz val="12"/>
        <rFont val="新細明體"/>
        <family val="1"/>
        <charset val="136"/>
      </rPr>
      <t xml:space="preserve">        8   月  Aug.</t>
    </r>
    <phoneticPr fontId="2" type="noConversion"/>
  </si>
  <si>
    <r>
      <t xml:space="preserve"> </t>
    </r>
    <r>
      <rPr>
        <sz val="12"/>
        <rFont val="新細明體"/>
        <family val="1"/>
        <charset val="136"/>
      </rPr>
      <t xml:space="preserve">        9   月  Sept.</t>
    </r>
    <phoneticPr fontId="2" type="noConversion"/>
  </si>
  <si>
    <r>
      <t xml:space="preserve"> </t>
    </r>
    <r>
      <rPr>
        <sz val="12"/>
        <rFont val="新細明體"/>
        <family val="1"/>
        <charset val="136"/>
      </rPr>
      <t xml:space="preserve">      10   月  Oct.</t>
    </r>
    <phoneticPr fontId="2" type="noConversion"/>
  </si>
  <si>
    <r>
      <t xml:space="preserve"> </t>
    </r>
    <r>
      <rPr>
        <sz val="12"/>
        <rFont val="新細明體"/>
        <family val="1"/>
        <charset val="136"/>
      </rPr>
      <t xml:space="preserve">      11   月  Nov.</t>
    </r>
    <phoneticPr fontId="2" type="noConversion"/>
  </si>
  <si>
    <r>
      <t xml:space="preserve">       1</t>
    </r>
    <r>
      <rPr>
        <sz val="12"/>
        <rFont val="新細明體"/>
        <family val="1"/>
        <charset val="136"/>
      </rPr>
      <t>2   月  Dec.</t>
    </r>
    <phoneticPr fontId="2" type="noConversion"/>
  </si>
  <si>
    <t>重型</t>
  </si>
  <si>
    <t>輕型</t>
  </si>
  <si>
    <t>表15、新竹市機動</t>
    <phoneticPr fontId="2" type="noConversion"/>
  </si>
  <si>
    <t xml:space="preserve">車輛分類車輛數 </t>
    <phoneticPr fontId="2" type="noConversion"/>
  </si>
  <si>
    <t xml:space="preserve">Table 15、Number of Registered </t>
    <phoneticPr fontId="11" type="noConversion"/>
  </si>
  <si>
    <t>Motor Vehicles in Hsinchu City</t>
    <phoneticPr fontId="11" type="noConversion"/>
  </si>
  <si>
    <t>單位：輛</t>
    <phoneticPr fontId="2" type="noConversion"/>
  </si>
  <si>
    <t>Unit:Vehicles</t>
    <phoneticPr fontId="11" type="noConversion"/>
  </si>
  <si>
    <t>特種車</t>
    <phoneticPr fontId="2" type="noConversion"/>
  </si>
  <si>
    <t>自 用</t>
    <phoneticPr fontId="2" type="noConversion"/>
  </si>
  <si>
    <t>營 業</t>
    <phoneticPr fontId="2" type="noConversion"/>
  </si>
  <si>
    <t>計程車</t>
    <phoneticPr fontId="2" type="noConversion"/>
  </si>
  <si>
    <t>Unit:Cases</t>
    <phoneticPr fontId="2" type="noConversion"/>
  </si>
  <si>
    <t>合計</t>
    <phoneticPr fontId="2" type="noConversion"/>
  </si>
  <si>
    <t>大貨車</t>
    <phoneticPr fontId="2" type="noConversion"/>
  </si>
  <si>
    <t>小貨車</t>
    <phoneticPr fontId="2" type="noConversion"/>
  </si>
  <si>
    <t>大客車</t>
    <phoneticPr fontId="2" type="noConversion"/>
  </si>
  <si>
    <t>營業小客車</t>
    <phoneticPr fontId="2" type="noConversion"/>
  </si>
  <si>
    <t>單位: 件;人</t>
    <phoneticPr fontId="2" type="noConversion"/>
  </si>
  <si>
    <t>Unit:Cases;persons</t>
    <phoneticPr fontId="2" type="noConversion"/>
  </si>
  <si>
    <t>年(月)別</t>
    <phoneticPr fontId="2" type="noConversion"/>
  </si>
  <si>
    <t>罰鍰</t>
    <phoneticPr fontId="2" type="noConversion"/>
  </si>
  <si>
    <t>沒入攤販</t>
    <phoneticPr fontId="2" type="noConversion"/>
  </si>
  <si>
    <t>拆除攤販</t>
    <phoneticPr fontId="2" type="noConversion"/>
  </si>
  <si>
    <t>道不</t>
    <phoneticPr fontId="2" type="noConversion"/>
  </si>
  <si>
    <t>暫停</t>
    <phoneticPr fontId="2" type="noConversion"/>
  </si>
  <si>
    <t>Morp-
hine</t>
    <phoneticPr fontId="2" type="noConversion"/>
  </si>
  <si>
    <t>停讓</t>
    <phoneticPr fontId="2" type="noConversion"/>
  </si>
  <si>
    <t>行人</t>
    <phoneticPr fontId="2" type="noConversion"/>
  </si>
  <si>
    <t>優先</t>
    <phoneticPr fontId="2" type="noConversion"/>
  </si>
  <si>
    <t>通行</t>
    <phoneticPr fontId="2" type="noConversion"/>
  </si>
  <si>
    <t>闖</t>
    <phoneticPr fontId="2" type="noConversion"/>
  </si>
  <si>
    <t>紅</t>
    <phoneticPr fontId="2" type="noConversion"/>
  </si>
  <si>
    <t>燈</t>
    <phoneticPr fontId="2" type="noConversion"/>
  </si>
  <si>
    <t>直</t>
    <phoneticPr fontId="2" type="noConversion"/>
  </si>
  <si>
    <t>左</t>
    <phoneticPr fontId="2" type="noConversion"/>
  </si>
  <si>
    <t>右</t>
    <phoneticPr fontId="2" type="noConversion"/>
  </si>
  <si>
    <t>闖越</t>
    <phoneticPr fontId="2" type="noConversion"/>
  </si>
  <si>
    <t>平交</t>
    <phoneticPr fontId="2" type="noConversion"/>
  </si>
  <si>
    <t>道或</t>
    <phoneticPr fontId="2" type="noConversion"/>
  </si>
  <si>
    <t>在平</t>
    <phoneticPr fontId="2" type="noConversion"/>
  </si>
  <si>
    <t>交道</t>
    <phoneticPr fontId="2" type="noConversion"/>
  </si>
  <si>
    <r>
      <t xml:space="preserve">管制中心
</t>
    </r>
    <r>
      <rPr>
        <sz val="10"/>
        <rFont val="標楷體"/>
        <family val="4"/>
        <charset val="136"/>
      </rPr>
      <t>Civil Defense Operations Center</t>
    </r>
    <phoneticPr fontId="2" type="noConversion"/>
  </si>
  <si>
    <t>列管少年
人數</t>
    <phoneticPr fontId="11" type="noConversion"/>
  </si>
  <si>
    <t xml:space="preserve"> 說    明:傷害、妨害風化自89年起重分類:94年3月前詐欺包含背信。</t>
    <phoneticPr fontId="2" type="noConversion"/>
  </si>
  <si>
    <t xml:space="preserve">Note:From 2000, Aggravated Assault、Obscenity reclassified;Fraud includes breach of trust before March, 2005. </t>
    <phoneticPr fontId="2" type="noConversion"/>
  </si>
  <si>
    <t>Note:*9 was before July,2006 data,*10 for  the later  data.</t>
    <phoneticPr fontId="2" type="noConversion"/>
  </si>
  <si>
    <t>民國103年4-12月  
Apr.-Dec.,2014</t>
    <phoneticPr fontId="2" type="noConversion"/>
  </si>
  <si>
    <t>民國103年1-3月  
Jan.-Mar.,2014</t>
    <phoneticPr fontId="2" type="noConversion"/>
  </si>
  <si>
    <t>Source：The Statistical Abstract of Hsinchu City and Department of Statistics,Ministry of the Interior.</t>
    <phoneticPr fontId="2" type="noConversion"/>
  </si>
  <si>
    <t>Source：Personnel Office of Hsinchu City Police Bureau.</t>
    <phoneticPr fontId="11" type="noConversion"/>
  </si>
  <si>
    <t>1、2</t>
    <phoneticPr fontId="2" type="noConversion"/>
  </si>
  <si>
    <t>33、92</t>
    <phoneticPr fontId="2" type="noConversion"/>
  </si>
  <si>
    <t>尋獲數</t>
    <phoneticPr fontId="2" type="noConversion"/>
  </si>
  <si>
    <t>發生數</t>
    <phoneticPr fontId="2" type="noConversion"/>
  </si>
  <si>
    <t>尋獲數</t>
    <phoneticPr fontId="2" type="noConversion"/>
  </si>
  <si>
    <t xml:space="preserve">人口統計 </t>
    <phoneticPr fontId="2" type="noConversion"/>
  </si>
  <si>
    <t>民國86年度
FY 1997</t>
    <phoneticPr fontId="2" type="noConversion"/>
  </si>
  <si>
    <t>民國87
FY 1998</t>
    <phoneticPr fontId="2" type="noConversion"/>
  </si>
  <si>
    <t>民國88年度
FY 1999</t>
    <phoneticPr fontId="2" type="noConversion"/>
  </si>
  <si>
    <r>
      <t xml:space="preserve">民國88下半年
及民國89年度
</t>
    </r>
    <r>
      <rPr>
        <sz val="10"/>
        <rFont val="標楷體"/>
        <family val="4"/>
        <charset val="136"/>
      </rPr>
      <t>07/01/1999~12/31/2000</t>
    </r>
    <phoneticPr fontId="2" type="noConversion"/>
  </si>
  <si>
    <t>人事費
Human Affairs Expense</t>
    <phoneticPr fontId="2" type="noConversion"/>
  </si>
  <si>
    <t>業務費
Service Expense</t>
    <phoneticPr fontId="2" type="noConversion"/>
  </si>
  <si>
    <t>獎補助費
Subsidy Expense</t>
    <phoneticPr fontId="2" type="noConversion"/>
  </si>
  <si>
    <t>設備及投資
Equipment &amp; Capital</t>
    <phoneticPr fontId="2" type="noConversion"/>
  </si>
  <si>
    <t>人事費
Personnel Expense</t>
    <phoneticPr fontId="2" type="noConversion"/>
  </si>
  <si>
    <t>業務費
General Business Expense</t>
    <phoneticPr fontId="2" type="noConversion"/>
  </si>
  <si>
    <t>獎補助費
Awards and Subsidy Expense</t>
    <phoneticPr fontId="2" type="noConversion"/>
  </si>
  <si>
    <t>民國100年度
FY 2011</t>
    <phoneticPr fontId="2" type="noConversion"/>
  </si>
  <si>
    <t>民國101年度
FY 2012</t>
    <phoneticPr fontId="2" type="noConversion"/>
  </si>
  <si>
    <t>民國102年度
FY 2013</t>
    <phoneticPr fontId="2" type="noConversion"/>
  </si>
  <si>
    <t xml:space="preserve"> </t>
    <phoneticPr fontId="2" type="noConversion"/>
  </si>
  <si>
    <t>全   般   刑   案        Crime Volume</t>
    <phoneticPr fontId="2" type="noConversion"/>
  </si>
  <si>
    <t>竊         盜    Larceny</t>
    <phoneticPr fontId="2" type="noConversion"/>
  </si>
  <si>
    <t xml:space="preserve">暴 力 犯 罪     Violent Crime </t>
    <phoneticPr fontId="2" type="noConversion"/>
  </si>
  <si>
    <t xml:space="preserve">暴 力 犯 罪    Violent Crime </t>
    <phoneticPr fontId="2" type="noConversion"/>
  </si>
  <si>
    <t xml:space="preserve">詐       欺   Fraud </t>
    <phoneticPr fontId="2" type="noConversion"/>
  </si>
  <si>
    <t>嫌疑犯年齡層別    Offenders Age level</t>
    <phoneticPr fontId="2" type="noConversion"/>
  </si>
  <si>
    <t>經 濟 案 件    Economic Frauds</t>
    <phoneticPr fontId="2" type="noConversion"/>
  </si>
  <si>
    <t>道  路  交  通      Traffic</t>
    <phoneticPr fontId="2" type="noConversion"/>
  </si>
  <si>
    <t xml:space="preserve">發生數 </t>
    <phoneticPr fontId="2" type="noConversion"/>
  </si>
  <si>
    <t xml:space="preserve">破獲數 </t>
    <phoneticPr fontId="2" type="noConversion"/>
  </si>
  <si>
    <t xml:space="preserve">破獲率 </t>
    <phoneticPr fontId="2" type="noConversion"/>
  </si>
  <si>
    <t xml:space="preserve">嫌疑犯 </t>
    <phoneticPr fontId="2" type="noConversion"/>
  </si>
  <si>
    <t>犯罪人口率</t>
    <phoneticPr fontId="2" type="noConversion"/>
  </si>
  <si>
    <t>犯罪率</t>
    <phoneticPr fontId="2" type="noConversion"/>
  </si>
  <si>
    <t>查獲數量</t>
    <phoneticPr fontId="2" type="noConversion"/>
  </si>
  <si>
    <t>兒童嫌疑犯
Child Offenders</t>
    <phoneticPr fontId="2" type="noConversion"/>
  </si>
  <si>
    <t>少年嫌疑犯
Juvenile Offenders</t>
    <phoneticPr fontId="2" type="noConversion"/>
  </si>
  <si>
    <t>青年嫌疑犯
Adolescent Offenders</t>
    <phoneticPr fontId="2" type="noConversion"/>
  </si>
  <si>
    <t>成年嫌疑犯
Adult Offenders</t>
    <phoneticPr fontId="2" type="noConversion"/>
  </si>
  <si>
    <t>合計
Total</t>
    <phoneticPr fontId="2" type="noConversion"/>
  </si>
  <si>
    <t>違反金融
Against Finance Acts</t>
    <phoneticPr fontId="2" type="noConversion"/>
  </si>
  <si>
    <r>
      <t xml:space="preserve">侵害智慧財產權
</t>
    </r>
    <r>
      <rPr>
        <sz val="10"/>
        <rFont val="標楷體"/>
        <family val="4"/>
        <charset val="136"/>
      </rPr>
      <t>Infringement of Intellectual Property Rights</t>
    </r>
    <phoneticPr fontId="2" type="noConversion"/>
  </si>
  <si>
    <t>其他
Others</t>
    <phoneticPr fontId="2" type="noConversion"/>
  </si>
  <si>
    <t>道路交通事故 （A1類）
 Traffic Accidents</t>
    <phoneticPr fontId="11" type="noConversion"/>
  </si>
  <si>
    <t>舉發違反道路交通管理事件
Incidents of Traffic Violations</t>
    <phoneticPr fontId="2" type="noConversion"/>
  </si>
  <si>
    <t>（件）</t>
    <phoneticPr fontId="2" type="noConversion"/>
  </si>
  <si>
    <t>竊盜</t>
    <phoneticPr fontId="2" type="noConversion"/>
  </si>
  <si>
    <t>暴力犯罪</t>
    <phoneticPr fontId="2" type="noConversion"/>
  </si>
  <si>
    <t>Contract-based Employees</t>
    <phoneticPr fontId="11" type="noConversion"/>
  </si>
  <si>
    <t>The Confiscation of Vendor's Squipment</t>
    <phoneticPr fontId="2" type="noConversion"/>
  </si>
  <si>
    <t>The Demolition of Vendor's Equipment</t>
    <phoneticPr fontId="2" type="noConversion"/>
  </si>
  <si>
    <t xml:space="preserve">Wickers </t>
    <phoneticPr fontId="2" type="noConversion"/>
  </si>
  <si>
    <r>
      <t xml:space="preserve">輔導建構治安社區             </t>
    </r>
    <r>
      <rPr>
        <sz val="12"/>
        <rFont val="標楷體"/>
        <family val="4"/>
        <charset val="136"/>
      </rPr>
      <t>Counselling to Structure Security Community</t>
    </r>
    <phoneticPr fontId="2" type="noConversion"/>
  </si>
  <si>
    <r>
      <t xml:space="preserve">維持社區治安穩定            </t>
    </r>
    <r>
      <rPr>
        <sz val="10"/>
        <rFont val="標楷體"/>
        <family val="4"/>
        <charset val="136"/>
      </rPr>
      <t>Maintain a Steady for Security Community</t>
    </r>
    <phoneticPr fontId="2" type="noConversion"/>
  </si>
  <si>
    <t>Cases</t>
    <phoneticPr fontId="11" type="noConversion"/>
  </si>
  <si>
    <t>1,3,4,5,6,7, 8</t>
    <phoneticPr fontId="2" type="noConversion"/>
  </si>
  <si>
    <t>2,3,4,6,7,8,9</t>
    <phoneticPr fontId="2" type="noConversion"/>
  </si>
  <si>
    <t>2,3,4,5,6</t>
    <phoneticPr fontId="2" type="noConversion"/>
  </si>
  <si>
    <t xml:space="preserve">    1 月  Jan.</t>
    <phoneticPr fontId="2" type="noConversion"/>
  </si>
  <si>
    <t xml:space="preserve">    1 月  Jan.</t>
    <phoneticPr fontId="2" type="noConversion"/>
  </si>
  <si>
    <t xml:space="preserve">       1 月  Jan.</t>
    <phoneticPr fontId="2" type="noConversion"/>
  </si>
  <si>
    <t xml:space="preserve">     1 月  Jan.</t>
    <phoneticPr fontId="2" type="noConversion"/>
  </si>
  <si>
    <t>1</t>
    <phoneticPr fontId="2" type="noConversion"/>
  </si>
  <si>
    <t>3</t>
    <phoneticPr fontId="2" type="noConversion"/>
  </si>
  <si>
    <t>4</t>
    <phoneticPr fontId="2" type="noConversion"/>
  </si>
  <si>
    <t>規定</t>
    <phoneticPr fontId="2" type="noConversion"/>
  </si>
  <si>
    <t>行車</t>
    <phoneticPr fontId="2" type="noConversion"/>
  </si>
  <si>
    <t>速度</t>
    <phoneticPr fontId="2" type="noConversion"/>
  </si>
  <si>
    <t>超過</t>
  </si>
  <si>
    <t>之最</t>
    <phoneticPr fontId="2" type="noConversion"/>
  </si>
  <si>
    <t>高時</t>
    <phoneticPr fontId="2" type="noConversion"/>
  </si>
  <si>
    <t>速60</t>
    <phoneticPr fontId="2" type="noConversion"/>
  </si>
  <si>
    <t>公里</t>
  </si>
  <si>
    <t>行駛</t>
  </si>
  <si>
    <t>中任</t>
  </si>
  <si>
    <t>意驟</t>
  </si>
  <si>
    <t>然減</t>
  </si>
  <si>
    <t>方式迫</t>
  </si>
  <si>
    <t>速煞</t>
  </si>
  <si>
    <t>Note:Inclusive of budget added or deducted,but don't include expenditures of overall planning.</t>
    <phoneticPr fontId="2" type="noConversion"/>
  </si>
  <si>
    <r>
      <t xml:space="preserve">   香   山   區 
 </t>
    </r>
    <r>
      <rPr>
        <sz val="10"/>
        <rFont val="標楷體"/>
        <family val="4"/>
        <charset val="136"/>
      </rPr>
      <t>Siangshan District</t>
    </r>
    <phoneticPr fontId="2" type="noConversion"/>
  </si>
  <si>
    <r>
      <t xml:space="preserve">A1類 </t>
    </r>
    <r>
      <rPr>
        <sz val="10"/>
        <rFont val="標楷體"/>
        <family val="4"/>
        <charset val="136"/>
      </rPr>
      <t>Fatal    Traffic Accident</t>
    </r>
    <phoneticPr fontId="11" type="noConversion"/>
  </si>
  <si>
    <t>Table 8、Cases of Traffic Acciednts and Casualties in Hsinchu City</t>
    <phoneticPr fontId="11" type="noConversion"/>
  </si>
  <si>
    <t>帽</t>
    <phoneticPr fontId="2" type="noConversion"/>
  </si>
  <si>
    <t>行駛</t>
    <phoneticPr fontId="2" type="noConversion"/>
  </si>
  <si>
    <t>道路</t>
    <phoneticPr fontId="2" type="noConversion"/>
  </si>
  <si>
    <t>時使</t>
    <phoneticPr fontId="2" type="noConversion"/>
  </si>
  <si>
    <t>用手</t>
    <phoneticPr fontId="2" type="noConversion"/>
  </si>
  <si>
    <t>持式</t>
    <phoneticPr fontId="2" type="noConversion"/>
  </si>
  <si>
    <t>行動</t>
    <phoneticPr fontId="2" type="noConversion"/>
  </si>
  <si>
    <t>電話</t>
    <phoneticPr fontId="2" type="noConversion"/>
  </si>
  <si>
    <t>動力</t>
    <phoneticPr fontId="2" type="noConversion"/>
  </si>
  <si>
    <t>機械</t>
    <phoneticPr fontId="2" type="noConversion"/>
  </si>
  <si>
    <t>未請</t>
    <phoneticPr fontId="2" type="noConversion"/>
  </si>
  <si>
    <t>領臨</t>
    <phoneticPr fontId="2" type="noConversion"/>
  </si>
  <si>
    <t>時通</t>
    <phoneticPr fontId="2" type="noConversion"/>
  </si>
  <si>
    <t>行證</t>
    <phoneticPr fontId="2" type="noConversion"/>
  </si>
  <si>
    <t>違反高</t>
    <phoneticPr fontId="2" type="noConversion"/>
  </si>
  <si>
    <t>酒</t>
    <phoneticPr fontId="2" type="noConversion"/>
  </si>
  <si>
    <t>後</t>
    <phoneticPr fontId="2" type="noConversion"/>
  </si>
  <si>
    <t>車</t>
    <phoneticPr fontId="2" type="noConversion"/>
  </si>
  <si>
    <t>駕</t>
    <phoneticPr fontId="2" type="noConversion"/>
  </si>
  <si>
    <t>營業大</t>
    <phoneticPr fontId="2" type="noConversion"/>
  </si>
  <si>
    <t>客車酒</t>
    <phoneticPr fontId="2" type="noConversion"/>
  </si>
  <si>
    <t>後或吸</t>
    <phoneticPr fontId="2" type="noConversion"/>
  </si>
  <si>
    <t>食管制</t>
    <phoneticPr fontId="2" type="noConversion"/>
  </si>
  <si>
    <t>藥品後</t>
    <phoneticPr fontId="2" type="noConversion"/>
  </si>
  <si>
    <t>酒後</t>
    <phoneticPr fontId="2" type="noConversion"/>
  </si>
  <si>
    <t>吊扣</t>
    <phoneticPr fontId="2" type="noConversion"/>
  </si>
  <si>
    <t>期間</t>
    <phoneticPr fontId="2" type="noConversion"/>
  </si>
  <si>
    <t>仍駕</t>
    <phoneticPr fontId="2" type="noConversion"/>
  </si>
  <si>
    <t>車者</t>
    <phoneticPr fontId="2" type="noConversion"/>
  </si>
  <si>
    <t>駛</t>
    <phoneticPr fontId="2" type="noConversion"/>
  </si>
  <si>
    <t>人</t>
    <phoneticPr fontId="2" type="noConversion"/>
  </si>
  <si>
    <t>拒載短程繞道行駛</t>
    <phoneticPr fontId="2" type="noConversion"/>
  </si>
  <si>
    <t>行車速</t>
    <phoneticPr fontId="2" type="noConversion"/>
  </si>
  <si>
    <t>度超速</t>
    <phoneticPr fontId="2" type="noConversion"/>
  </si>
  <si>
    <t>以下</t>
    <phoneticPr fontId="2" type="noConversion"/>
  </si>
  <si>
    <t>蛇</t>
    <phoneticPr fontId="2" type="noConversion"/>
  </si>
  <si>
    <t>型</t>
    <phoneticPr fontId="2" type="noConversion"/>
  </si>
  <si>
    <t>或</t>
    <phoneticPr fontId="2" type="noConversion"/>
  </si>
  <si>
    <t>危</t>
    <phoneticPr fontId="2" type="noConversion"/>
  </si>
  <si>
    <t>險</t>
    <phoneticPr fontId="2" type="noConversion"/>
  </si>
  <si>
    <t>拆除</t>
    <phoneticPr fontId="2" type="noConversion"/>
  </si>
  <si>
    <t>消音</t>
    <phoneticPr fontId="2" type="noConversion"/>
  </si>
  <si>
    <t>器或</t>
    <phoneticPr fontId="2" type="noConversion"/>
  </si>
  <si>
    <t>以其</t>
    <phoneticPr fontId="2" type="noConversion"/>
  </si>
  <si>
    <t>式製</t>
    <phoneticPr fontId="2" type="noConversion"/>
  </si>
  <si>
    <t>他方</t>
    <phoneticPr fontId="2" type="noConversion"/>
  </si>
  <si>
    <t>造噪</t>
    <phoneticPr fontId="2" type="noConversion"/>
  </si>
  <si>
    <t>音</t>
    <phoneticPr fontId="2" type="noConversion"/>
  </si>
  <si>
    <t>二輛</t>
    <phoneticPr fontId="2" type="noConversion"/>
  </si>
  <si>
    <t>以上</t>
    <phoneticPr fontId="2" type="noConversion"/>
  </si>
  <si>
    <t>競駛</t>
    <phoneticPr fontId="2" type="noConversion"/>
  </si>
  <si>
    <t>競技</t>
    <phoneticPr fontId="2" type="noConversion"/>
  </si>
  <si>
    <t>汽車所</t>
    <phoneticPr fontId="2" type="noConversion"/>
  </si>
  <si>
    <t>行</t>
    <phoneticPr fontId="2" type="noConversion"/>
  </si>
  <si>
    <t>行經</t>
    <phoneticPr fontId="2" type="noConversion"/>
  </si>
  <si>
    <t>行人</t>
    <phoneticPr fontId="2" type="noConversion"/>
  </si>
  <si>
    <t>穿越</t>
    <phoneticPr fontId="2" type="noConversion"/>
  </si>
  <si>
    <t>Receipts from Fines and Indemnity</t>
    <phoneticPr fontId="2" type="noConversion"/>
  </si>
  <si>
    <t>Receipts from Fees</t>
    <phoneticPr fontId="2" type="noConversion"/>
  </si>
  <si>
    <t>Subsidies</t>
    <phoneticPr fontId="2" type="noConversion"/>
  </si>
  <si>
    <t>Other Receipts</t>
    <phoneticPr fontId="2" type="noConversion"/>
  </si>
  <si>
    <t>民國八十二年度</t>
    <phoneticPr fontId="2" type="noConversion"/>
  </si>
  <si>
    <t>民國八十三年度</t>
    <phoneticPr fontId="2" type="noConversion"/>
  </si>
  <si>
    <t>民國八十四年度</t>
    <phoneticPr fontId="2" type="noConversion"/>
  </si>
  <si>
    <t>民國86年度
FY 1997</t>
    <phoneticPr fontId="2" type="noConversion"/>
  </si>
  <si>
    <t>民國87
FY 1998</t>
    <phoneticPr fontId="2" type="noConversion"/>
  </si>
  <si>
    <t>民國88年度
FY 1999</t>
    <phoneticPr fontId="2" type="noConversion"/>
  </si>
  <si>
    <r>
      <t xml:space="preserve">民國88下半年
及民國89年度
</t>
    </r>
    <r>
      <rPr>
        <sz val="10"/>
        <rFont val="標楷體"/>
        <family val="4"/>
        <charset val="136"/>
      </rPr>
      <t>07/01/1999~12/31/2000</t>
    </r>
    <phoneticPr fontId="2" type="noConversion"/>
  </si>
  <si>
    <t>民國90年度
FY 2001</t>
    <phoneticPr fontId="2" type="noConversion"/>
  </si>
  <si>
    <t>民國91年度
FY 2002</t>
    <phoneticPr fontId="2" type="noConversion"/>
  </si>
  <si>
    <t>民國92年度
FY 2003</t>
    <phoneticPr fontId="2" type="noConversion"/>
  </si>
  <si>
    <t>民國93年度
FY 2004</t>
    <phoneticPr fontId="2" type="noConversion"/>
  </si>
  <si>
    <r>
      <t>民國100年度
FY 2011</t>
    </r>
    <r>
      <rPr>
        <sz val="12"/>
        <rFont val="新細明體"/>
        <family val="1"/>
        <charset val="136"/>
      </rPr>
      <t/>
    </r>
    <phoneticPr fontId="2" type="noConversion"/>
  </si>
  <si>
    <r>
      <t>民國101年度
FY 2012</t>
    </r>
    <r>
      <rPr>
        <sz val="12"/>
        <rFont val="新細明體"/>
        <family val="1"/>
        <charset val="136"/>
      </rPr>
      <t/>
    </r>
    <phoneticPr fontId="2" type="noConversion"/>
  </si>
  <si>
    <r>
      <t>民國102年度
FY 2013</t>
    </r>
    <r>
      <rPr>
        <sz val="12"/>
        <rFont val="新細明體"/>
        <family val="1"/>
        <charset val="136"/>
      </rPr>
      <t/>
    </r>
    <phoneticPr fontId="2" type="noConversion"/>
  </si>
  <si>
    <t>Note:Inclusive of budget added or deducted.</t>
    <phoneticPr fontId="2" type="noConversion"/>
  </si>
  <si>
    <t>Receipts from Fines and Indemnity</t>
    <phoneticPr fontId="2" type="noConversion"/>
  </si>
  <si>
    <t xml:space="preserve">  Jan.</t>
    <phoneticPr fontId="2" type="noConversion"/>
  </si>
  <si>
    <t xml:space="preserve"> Feb.</t>
    <phoneticPr fontId="2" type="noConversion"/>
  </si>
  <si>
    <t xml:space="preserve">    項  Paragraph</t>
    <phoneticPr fontId="2" type="noConversion"/>
  </si>
  <si>
    <t xml:space="preserve">    款 Subparagraph</t>
    <phoneticPr fontId="2" type="noConversion"/>
  </si>
  <si>
    <t>In Aapproaching
  suddenly
  Change lanes
  Or Inappropriate
  Way force
  Other's  car
  Give way</t>
    <phoneticPr fontId="2" type="noConversion"/>
  </si>
  <si>
    <t>Driving with any sudden braking or deceleration pause</t>
    <phoneticPr fontId="2" type="noConversion"/>
  </si>
  <si>
    <r>
      <t>Have not</t>
    </r>
    <r>
      <rPr>
        <sz val="6"/>
        <rFont val="新細明體"/>
        <family val="1"/>
        <charset val="136"/>
      </rPr>
      <t xml:space="preserve"> decele-rated </t>
    </r>
    <r>
      <rPr>
        <sz val="9"/>
        <rFont val="新細明體"/>
        <family val="1"/>
        <charset val="136"/>
      </rPr>
      <t>in accor-dance     with the regulation</t>
    </r>
    <phoneticPr fontId="2" type="noConversion"/>
  </si>
  <si>
    <t>Failure to follow direction</t>
    <phoneticPr fontId="2" type="noConversion"/>
  </si>
  <si>
    <t>路交通管理事件成果(續4)</t>
    <phoneticPr fontId="2" type="noConversion"/>
  </si>
  <si>
    <t>交通管理事件成果(續3)</t>
    <phoneticPr fontId="2" type="noConversion"/>
  </si>
  <si>
    <t>Traffic Violations in Hsinchu City（Cont. 3）</t>
    <phoneticPr fontId="2" type="noConversion"/>
  </si>
  <si>
    <t>交通管理事件成果(續5)</t>
    <phoneticPr fontId="2" type="noConversion"/>
  </si>
  <si>
    <t>Traffic Violations in Hsinchu City（Cont. 5）</t>
    <phoneticPr fontId="2" type="noConversion"/>
  </si>
  <si>
    <t>交通管理事件成果(續6)</t>
    <phoneticPr fontId="2" type="noConversion"/>
  </si>
  <si>
    <t>Traffic Violations in Hsinchu City（Cont. 6）</t>
    <phoneticPr fontId="2" type="noConversion"/>
  </si>
  <si>
    <t>交通管理事件成果(續7完)</t>
    <phoneticPr fontId="2" type="noConversion"/>
  </si>
  <si>
    <t>危</t>
    <phoneticPr fontId="2" type="noConversion"/>
  </si>
  <si>
    <t xml:space="preserve">名 </t>
    <phoneticPr fontId="2" type="noConversion"/>
  </si>
  <si>
    <t>秘</t>
    <phoneticPr fontId="2" type="noConversion"/>
  </si>
  <si>
    <t>治罪</t>
    <phoneticPr fontId="2" type="noConversion"/>
  </si>
  <si>
    <t>兵</t>
    <phoneticPr fontId="2" type="noConversion"/>
  </si>
  <si>
    <t>貨</t>
    <phoneticPr fontId="2" type="noConversion"/>
  </si>
  <si>
    <t>證</t>
    <phoneticPr fontId="2" type="noConversion"/>
  </si>
  <si>
    <t>頂</t>
    <phoneticPr fontId="2" type="noConversion"/>
  </si>
  <si>
    <t>刀械管</t>
    <phoneticPr fontId="2" type="noConversion"/>
  </si>
  <si>
    <t>犯</t>
    <phoneticPr fontId="2" type="noConversion"/>
  </si>
  <si>
    <t>竊 盜</t>
    <phoneticPr fontId="2" type="noConversion"/>
  </si>
  <si>
    <t>物</t>
    <phoneticPr fontId="2" type="noConversion"/>
  </si>
  <si>
    <t>博</t>
    <phoneticPr fontId="2" type="noConversion"/>
  </si>
  <si>
    <t>傷 害</t>
    <phoneticPr fontId="2" type="noConversion"/>
  </si>
  <si>
    <t>欺</t>
    <phoneticPr fontId="2" type="noConversion"/>
  </si>
  <si>
    <t>信</t>
    <phoneticPr fontId="2" type="noConversion"/>
  </si>
  <si>
    <t>由</t>
    <phoneticPr fontId="2" type="noConversion"/>
  </si>
  <si>
    <t>殺 人</t>
    <phoneticPr fontId="2" type="noConversion"/>
  </si>
  <si>
    <t>失</t>
    <phoneticPr fontId="2" type="noConversion"/>
  </si>
  <si>
    <t>家庭</t>
    <phoneticPr fontId="2" type="noConversion"/>
  </si>
  <si>
    <t>風化</t>
    <phoneticPr fontId="2" type="noConversion"/>
  </si>
  <si>
    <t>猥褻</t>
    <phoneticPr fontId="2" type="noConversion"/>
  </si>
  <si>
    <t>亂</t>
    <phoneticPr fontId="2" type="noConversion"/>
  </si>
  <si>
    <t>取財</t>
    <phoneticPr fontId="2" type="noConversion"/>
  </si>
  <si>
    <t>贖</t>
    <phoneticPr fontId="2" type="noConversion"/>
  </si>
  <si>
    <t>印文</t>
    <phoneticPr fontId="2" type="noConversion"/>
  </si>
  <si>
    <t>毒品</t>
    <phoneticPr fontId="2" type="noConversion"/>
  </si>
  <si>
    <t>他</t>
    <phoneticPr fontId="2" type="noConversion"/>
  </si>
  <si>
    <t>壞</t>
    <phoneticPr fontId="2" type="noConversion"/>
  </si>
  <si>
    <t>務</t>
    <phoneticPr fontId="2" type="noConversion"/>
  </si>
  <si>
    <t>盜</t>
    <phoneticPr fontId="2" type="noConversion"/>
  </si>
  <si>
    <t>奪</t>
    <phoneticPr fontId="2" type="noConversion"/>
  </si>
  <si>
    <t>佔</t>
    <phoneticPr fontId="2" type="noConversion"/>
  </si>
  <si>
    <t>序</t>
    <phoneticPr fontId="2" type="noConversion"/>
  </si>
  <si>
    <t>員法</t>
    <phoneticPr fontId="2" type="noConversion"/>
  </si>
  <si>
    <t>險</t>
    <phoneticPr fontId="2" type="noConversion"/>
  </si>
  <si>
    <t>利</t>
    <phoneticPr fontId="2" type="noConversion"/>
  </si>
  <si>
    <t xml:space="preserve">譽 </t>
    <phoneticPr fontId="2" type="noConversion"/>
  </si>
  <si>
    <t>密</t>
    <phoneticPr fontId="2" type="noConversion"/>
  </si>
  <si>
    <t>條例</t>
    <phoneticPr fontId="2" type="noConversion"/>
  </si>
  <si>
    <t>役</t>
    <phoneticPr fontId="2" type="noConversion"/>
  </si>
  <si>
    <t>幣</t>
    <phoneticPr fontId="2" type="noConversion"/>
  </si>
  <si>
    <t>告</t>
    <phoneticPr fontId="2" type="noConversion"/>
  </si>
  <si>
    <t>自用小客車</t>
    <phoneticPr fontId="11" type="noConversion"/>
  </si>
  <si>
    <t>特種車</t>
    <phoneticPr fontId="2" type="noConversion"/>
  </si>
  <si>
    <t>機車</t>
    <phoneticPr fontId="11" type="noConversion"/>
  </si>
  <si>
    <t>其他</t>
    <phoneticPr fontId="2" type="noConversion"/>
  </si>
  <si>
    <t xml:space="preserve"> </t>
    <phoneticPr fontId="11" type="noConversion"/>
  </si>
  <si>
    <t xml:space="preserve"> Small Truck </t>
    <phoneticPr fontId="2" type="noConversion"/>
  </si>
  <si>
    <t xml:space="preserve">Bus </t>
    <phoneticPr fontId="2" type="noConversion"/>
  </si>
  <si>
    <t>Use of a cell phone while driving</t>
    <phoneticPr fontId="2" type="noConversion"/>
  </si>
  <si>
    <t>行駛道路使用電腦或其他相類功能裝置</t>
    <phoneticPr fontId="2" type="noConversion"/>
  </si>
  <si>
    <t>The Vehicle loading cargo passes by is equipped with in the weighing bridge quarter 1 kilometer to resist to weigh</t>
    <phoneticPr fontId="2" type="noConversion"/>
  </si>
  <si>
    <t>31-1</t>
    <phoneticPr fontId="2" type="noConversion"/>
  </si>
  <si>
    <t xml:space="preserve">     一    月</t>
    <phoneticPr fontId="11" type="noConversion"/>
  </si>
  <si>
    <t>Against Other's Bodies or Properties</t>
    <phoneticPr fontId="11" type="noConversion"/>
  </si>
  <si>
    <t>Willful-
ness</t>
    <phoneticPr fontId="2" type="noConversion"/>
  </si>
  <si>
    <t>商標</t>
    <phoneticPr fontId="2" type="noConversion"/>
  </si>
  <si>
    <t xml:space="preserve"> 法</t>
    <phoneticPr fontId="2" type="noConversion"/>
  </si>
  <si>
    <t>其他 Others</t>
    <phoneticPr fontId="2" type="noConversion"/>
  </si>
  <si>
    <t xml:space="preserve">   9 月  Sept.</t>
    <phoneticPr fontId="2" type="noConversion"/>
  </si>
  <si>
    <t>第四級毒品</t>
    <phoneticPr fontId="2" type="noConversion"/>
  </si>
  <si>
    <t>海洛因</t>
    <phoneticPr fontId="2" type="noConversion"/>
  </si>
  <si>
    <t>嗎啡</t>
    <phoneticPr fontId="2" type="noConversion"/>
  </si>
  <si>
    <t>鴉片</t>
    <phoneticPr fontId="2" type="noConversion"/>
  </si>
  <si>
    <t>古柯鹼及其他</t>
    <phoneticPr fontId="2" type="noConversion"/>
  </si>
  <si>
    <t xml:space="preserve"> 計</t>
    <phoneticPr fontId="2" type="noConversion"/>
  </si>
  <si>
    <t>罌粟</t>
    <phoneticPr fontId="2" type="noConversion"/>
  </si>
  <si>
    <t>大麻</t>
    <phoneticPr fontId="2" type="noConversion"/>
  </si>
  <si>
    <t>安非他命</t>
    <phoneticPr fontId="2" type="noConversion"/>
  </si>
  <si>
    <t>MDMA</t>
    <phoneticPr fontId="2" type="noConversion"/>
  </si>
  <si>
    <t>可待因</t>
    <phoneticPr fontId="2" type="noConversion"/>
  </si>
  <si>
    <t>其他</t>
    <phoneticPr fontId="2" type="noConversion"/>
  </si>
  <si>
    <t>K他命</t>
    <phoneticPr fontId="2" type="noConversion"/>
  </si>
  <si>
    <t>種子</t>
    <phoneticPr fontId="2" type="noConversion"/>
  </si>
  <si>
    <t>(高含量)</t>
    <phoneticPr fontId="2" type="noConversion"/>
  </si>
  <si>
    <t>(低含量)</t>
    <phoneticPr fontId="2" type="noConversion"/>
  </si>
  <si>
    <t>Total</t>
    <phoneticPr fontId="2" type="noConversion"/>
  </si>
  <si>
    <t>Subtotal</t>
    <phoneticPr fontId="2" type="noConversion"/>
  </si>
  <si>
    <t>Heroin</t>
    <phoneticPr fontId="2" type="noConversion"/>
  </si>
  <si>
    <t xml:space="preserve">  表5、新竹市查獲槍</t>
    <phoneticPr fontId="11" type="noConversion"/>
  </si>
  <si>
    <t>Opium</t>
    <phoneticPr fontId="2" type="noConversion"/>
  </si>
  <si>
    <t>民國100年 2011</t>
    <phoneticPr fontId="11" type="noConversion"/>
  </si>
  <si>
    <t>兒童
犯罪人口率</t>
    <phoneticPr fontId="2" type="noConversion"/>
  </si>
  <si>
    <t>少年
犯罪人口率</t>
    <phoneticPr fontId="2" type="noConversion"/>
  </si>
  <si>
    <t>青年
犯罪人口率</t>
    <phoneticPr fontId="2" type="noConversion"/>
  </si>
  <si>
    <t>成年
犯罪人口率</t>
    <phoneticPr fontId="2" type="noConversion"/>
  </si>
  <si>
    <t>件數</t>
    <phoneticPr fontId="2" type="noConversion"/>
  </si>
  <si>
    <t>金額</t>
    <phoneticPr fontId="2" type="noConversion"/>
  </si>
  <si>
    <t xml:space="preserve">移公路
監理機關   </t>
    <phoneticPr fontId="2" type="noConversion"/>
  </si>
  <si>
    <t>民國89年  2000</t>
    <phoneticPr fontId="11" type="noConversion"/>
  </si>
  <si>
    <t>民國90年  2001</t>
    <phoneticPr fontId="11" type="noConversion"/>
  </si>
  <si>
    <t>民國91年 2002</t>
    <phoneticPr fontId="2" type="noConversion"/>
  </si>
  <si>
    <t>Fourth Grade Drugs</t>
    <phoneticPr fontId="2" type="noConversion"/>
  </si>
  <si>
    <t>Others</t>
    <phoneticPr fontId="2" type="noConversion"/>
  </si>
  <si>
    <r>
      <t xml:space="preserve"> </t>
    </r>
    <r>
      <rPr>
        <sz val="12"/>
        <rFont val="新細明體"/>
        <family val="1"/>
        <charset val="136"/>
      </rPr>
      <t xml:space="preserve"> </t>
    </r>
    <r>
      <rPr>
        <sz val="12"/>
        <rFont val="新細明體"/>
        <family val="1"/>
        <charset val="136"/>
      </rPr>
      <t xml:space="preserve">       8   月</t>
    </r>
    <r>
      <rPr>
        <sz val="12"/>
        <rFont val="新細明體"/>
        <family val="1"/>
        <charset val="136"/>
      </rPr>
      <t xml:space="preserve">  Aug.</t>
    </r>
    <phoneticPr fontId="2" type="noConversion"/>
  </si>
  <si>
    <r>
      <t xml:space="preserve"> </t>
    </r>
    <r>
      <rPr>
        <sz val="12"/>
        <rFont val="新細明體"/>
        <family val="1"/>
        <charset val="136"/>
      </rPr>
      <t xml:space="preserve"> </t>
    </r>
    <r>
      <rPr>
        <sz val="12"/>
        <rFont val="新細明體"/>
        <family val="1"/>
        <charset val="136"/>
      </rPr>
      <t xml:space="preserve">       9   月</t>
    </r>
    <r>
      <rPr>
        <sz val="12"/>
        <rFont val="新細明體"/>
        <family val="1"/>
        <charset val="136"/>
      </rPr>
      <t xml:space="preserve">  Sept.</t>
    </r>
    <phoneticPr fontId="2" type="noConversion"/>
  </si>
  <si>
    <r>
      <t xml:space="preserve"> </t>
    </r>
    <r>
      <rPr>
        <sz val="12"/>
        <rFont val="新細明體"/>
        <family val="1"/>
        <charset val="136"/>
      </rPr>
      <t xml:space="preserve"> </t>
    </r>
    <r>
      <rPr>
        <sz val="12"/>
        <rFont val="新細明體"/>
        <family val="1"/>
        <charset val="136"/>
      </rPr>
      <t xml:space="preserve">     10   月</t>
    </r>
    <r>
      <rPr>
        <sz val="12"/>
        <rFont val="新細明體"/>
        <family val="1"/>
        <charset val="136"/>
      </rPr>
      <t xml:space="preserve">  Oct.</t>
    </r>
    <phoneticPr fontId="2" type="noConversion"/>
  </si>
  <si>
    <r>
      <t xml:space="preserve"> </t>
    </r>
    <r>
      <rPr>
        <sz val="12"/>
        <rFont val="新細明體"/>
        <family val="1"/>
        <charset val="136"/>
      </rPr>
      <t xml:space="preserve"> </t>
    </r>
    <r>
      <rPr>
        <sz val="12"/>
        <rFont val="新細明體"/>
        <family val="1"/>
        <charset val="136"/>
      </rPr>
      <t xml:space="preserve">     11   月</t>
    </r>
    <r>
      <rPr>
        <sz val="12"/>
        <rFont val="新細明體"/>
        <family val="1"/>
        <charset val="136"/>
      </rPr>
      <t xml:space="preserve">  Nov.</t>
    </r>
    <phoneticPr fontId="2" type="noConversion"/>
  </si>
  <si>
    <r>
      <t xml:space="preserve">       1</t>
    </r>
    <r>
      <rPr>
        <sz val="12"/>
        <rFont val="新細明體"/>
        <family val="1"/>
        <charset val="136"/>
      </rPr>
      <t xml:space="preserve">2   </t>
    </r>
    <r>
      <rPr>
        <sz val="12"/>
        <rFont val="新細明體"/>
        <family val="1"/>
        <charset val="136"/>
      </rPr>
      <t>月</t>
    </r>
    <r>
      <rPr>
        <sz val="12"/>
        <rFont val="新細明體"/>
        <family val="1"/>
        <charset val="136"/>
      </rPr>
      <t xml:space="preserve">  Dec.</t>
    </r>
    <phoneticPr fontId="2" type="noConversion"/>
  </si>
  <si>
    <t xml:space="preserve"> 資料來源:新竹市警察局交通隊及警政署統計室統計資料庫。</t>
    <phoneticPr fontId="2" type="noConversion"/>
  </si>
  <si>
    <t xml:space="preserve"> </t>
    <phoneticPr fontId="2" type="noConversion"/>
  </si>
  <si>
    <t>道路型態</t>
    <phoneticPr fontId="2" type="noConversion"/>
  </si>
  <si>
    <t>道路型態               Road Type</t>
    <phoneticPr fontId="2" type="noConversion"/>
  </si>
  <si>
    <t>總</t>
    <phoneticPr fontId="2" type="noConversion"/>
  </si>
  <si>
    <t>村里</t>
    <phoneticPr fontId="2" type="noConversion"/>
  </si>
  <si>
    <t>專用</t>
    <phoneticPr fontId="2" type="noConversion"/>
  </si>
  <si>
    <t>其</t>
    <phoneticPr fontId="2" type="noConversion"/>
  </si>
  <si>
    <t>交</t>
    <phoneticPr fontId="2" type="noConversion"/>
  </si>
  <si>
    <t>單路部分      Single Road</t>
    <phoneticPr fontId="2" type="noConversion"/>
  </si>
  <si>
    <t>一般建築
及設備</t>
    <phoneticPr fontId="2" type="noConversion"/>
  </si>
  <si>
    <t>Administrative Police Service</t>
    <phoneticPr fontId="2" type="noConversion"/>
  </si>
  <si>
    <t>堆積</t>
    <phoneticPr fontId="2" type="noConversion"/>
  </si>
  <si>
    <t>放置</t>
    <phoneticPr fontId="2" type="noConversion"/>
  </si>
  <si>
    <t>足以</t>
    <phoneticPr fontId="2" type="noConversion"/>
  </si>
  <si>
    <t>阻礙</t>
    <phoneticPr fontId="2" type="noConversion"/>
  </si>
  <si>
    <t>交通</t>
    <phoneticPr fontId="2" type="noConversion"/>
  </si>
  <si>
    <t>之物</t>
    <phoneticPr fontId="2" type="noConversion"/>
  </si>
  <si>
    <t>未經</t>
    <phoneticPr fontId="2" type="noConversion"/>
  </si>
  <si>
    <t>許可</t>
    <phoneticPr fontId="2" type="noConversion"/>
  </si>
  <si>
    <t>設攤</t>
    <phoneticPr fontId="2" type="noConversion"/>
  </si>
  <si>
    <t>位</t>
    <phoneticPr fontId="2" type="noConversion"/>
  </si>
  <si>
    <t>路擺</t>
    <phoneticPr fontId="2" type="noConversion"/>
  </si>
  <si>
    <t>在車道交</t>
    <phoneticPr fontId="2" type="noConversion"/>
  </si>
  <si>
    <t>通島散發</t>
    <phoneticPr fontId="2" type="noConversion"/>
  </si>
  <si>
    <t>廣告物等</t>
    <phoneticPr fontId="2" type="noConversion"/>
  </si>
  <si>
    <t>或在車站</t>
    <phoneticPr fontId="2" type="noConversion"/>
  </si>
  <si>
    <t>內休息站</t>
    <phoneticPr fontId="2" type="noConversion"/>
  </si>
  <si>
    <t>販賣物品</t>
    <phoneticPr fontId="2" type="noConversion"/>
  </si>
  <si>
    <t>妨礙交通</t>
    <phoneticPr fontId="2" type="noConversion"/>
  </si>
  <si>
    <t>82條第1項</t>
    <phoneticPr fontId="2" type="noConversion"/>
  </si>
  <si>
    <t>第1.10款</t>
    <phoneticPr fontId="2" type="noConversion"/>
  </si>
  <si>
    <t>83條第1項</t>
    <phoneticPr fontId="2" type="noConversion"/>
  </si>
  <si>
    <t>第2款以外</t>
    <phoneticPr fontId="2" type="noConversion"/>
  </si>
  <si>
    <t>之其他</t>
    <phoneticPr fontId="2" type="noConversion"/>
  </si>
  <si>
    <t>道路障礙</t>
    <phoneticPr fontId="2" type="noConversion"/>
  </si>
  <si>
    <t>強制</t>
    <phoneticPr fontId="2" type="noConversion"/>
  </si>
  <si>
    <t>移由</t>
    <phoneticPr fontId="2" type="noConversion"/>
  </si>
  <si>
    <t>醫療</t>
    <phoneticPr fontId="2" type="noConversion"/>
  </si>
  <si>
    <t>或檢</t>
    <phoneticPr fontId="2" type="noConversion"/>
  </si>
  <si>
    <t>驗機</t>
    <phoneticPr fontId="2" type="noConversion"/>
  </si>
  <si>
    <t>構採</t>
    <phoneticPr fontId="2" type="noConversion"/>
  </si>
  <si>
    <t>樣測</t>
    <phoneticPr fontId="2" type="noConversion"/>
  </si>
  <si>
    <t>定等</t>
    <phoneticPr fontId="2" type="noConversion"/>
  </si>
  <si>
    <t>表4、新竹市防止</t>
    <phoneticPr fontId="2" type="noConversion"/>
  </si>
  <si>
    <t>及處理少年事件</t>
    <phoneticPr fontId="2" type="noConversion"/>
  </si>
  <si>
    <t>Table 4、Preventing and Treatment</t>
    <phoneticPr fontId="11" type="noConversion"/>
  </si>
  <si>
    <t>Juvenile Delinquency in Hsinchu City</t>
    <phoneticPr fontId="11" type="noConversion"/>
  </si>
  <si>
    <t>單位:人</t>
    <phoneticPr fontId="11" type="noConversion"/>
  </si>
  <si>
    <t>Unit:Persons</t>
    <phoneticPr fontId="11" type="noConversion"/>
  </si>
  <si>
    <t>年(月)別
Year(Month)</t>
    <phoneticPr fontId="11" type="noConversion"/>
  </si>
  <si>
    <t>查獲行方不明少年</t>
    <phoneticPr fontId="2" type="noConversion"/>
  </si>
  <si>
    <t>查獲中輟失蹤學生</t>
    <phoneticPr fontId="11" type="noConversion"/>
  </si>
  <si>
    <t>出入妨害身心健康或其他不當場所</t>
    <phoneticPr fontId="11" type="noConversion"/>
  </si>
  <si>
    <t>深夜</t>
    <phoneticPr fontId="11" type="noConversion"/>
  </si>
  <si>
    <t>吸煙、嚼檳榔</t>
    <phoneticPr fontId="11" type="noConversion"/>
  </si>
  <si>
    <t>無照駕駛</t>
    <phoneticPr fontId="2" type="noConversion"/>
  </si>
  <si>
    <t>合計</t>
    <phoneticPr fontId="11" type="noConversion"/>
  </si>
  <si>
    <t>吸食或施打</t>
    <phoneticPr fontId="2" type="noConversion"/>
  </si>
  <si>
    <t>預備犯罪或</t>
    <phoneticPr fontId="11" type="noConversion"/>
  </si>
  <si>
    <t>少輔會輔導少年人數</t>
    <phoneticPr fontId="11" type="noConversion"/>
  </si>
  <si>
    <t>或</t>
    <phoneticPr fontId="11" type="noConversion"/>
  </si>
  <si>
    <t>飲酒、或在公共</t>
    <phoneticPr fontId="11" type="noConversion"/>
  </si>
  <si>
    <t>汽車、機</t>
    <phoneticPr fontId="2" type="noConversion"/>
  </si>
  <si>
    <t>逃學</t>
    <phoneticPr fontId="11" type="noConversion"/>
  </si>
  <si>
    <t>迷幻物品(煙</t>
    <phoneticPr fontId="2" type="noConversion"/>
  </si>
  <si>
    <t>犯罪未遂為</t>
    <phoneticPr fontId="11" type="noConversion"/>
  </si>
  <si>
    <t>遊蕩</t>
    <phoneticPr fontId="11" type="noConversion"/>
  </si>
  <si>
    <t>場所高聲喧嘩</t>
    <phoneticPr fontId="11" type="noConversion"/>
  </si>
  <si>
    <t>逃家</t>
    <phoneticPr fontId="11" type="noConversion"/>
  </si>
  <si>
    <t>毒麻藥以外)</t>
    <phoneticPr fontId="2" type="noConversion"/>
  </si>
  <si>
    <t>法不罰之行為</t>
    <phoneticPr fontId="11" type="noConversion"/>
  </si>
  <si>
    <t>Play Truant Flee Home</t>
    <phoneticPr fontId="11" type="noConversion"/>
  </si>
  <si>
    <r>
      <t>W</t>
    </r>
    <r>
      <rPr>
        <sz val="12"/>
        <rFont val="標楷體"/>
        <family val="4"/>
        <charset val="136"/>
      </rPr>
      <t>ander at Midnight</t>
    </r>
    <phoneticPr fontId="11" type="noConversion"/>
  </si>
  <si>
    <t>Driving Motor Vehicle without License</t>
    <phoneticPr fontId="11" type="noConversion"/>
  </si>
  <si>
    <t>Usually go into Improper Place</t>
    <phoneticPr fontId="11" type="noConversion"/>
  </si>
  <si>
    <t>Join Bans Vicious</t>
    <phoneticPr fontId="11" type="noConversion"/>
  </si>
  <si>
    <t>Suck or Inject Illusional food(except Narcotic)</t>
    <phoneticPr fontId="11" type="noConversion"/>
  </si>
  <si>
    <t>The Behavior of Preparing Crime or Defeated to Crime not Punished</t>
    <phoneticPr fontId="11" type="noConversion"/>
  </si>
  <si>
    <t>Found missing Juvenile</t>
    <phoneticPr fontId="11" type="noConversion"/>
  </si>
  <si>
    <t>Found missing Student</t>
    <phoneticPr fontId="11" type="noConversion"/>
  </si>
  <si>
    <t xml:space="preserve"> </t>
    <phoneticPr fontId="11" type="noConversion"/>
  </si>
  <si>
    <t xml:space="preserve"> </t>
    <phoneticPr fontId="2" type="noConversion"/>
  </si>
  <si>
    <t>56</t>
    <phoneticPr fontId="11" type="noConversion"/>
  </si>
  <si>
    <t>民國100年 2011</t>
    <phoneticPr fontId="2" type="noConversion"/>
  </si>
  <si>
    <t xml:space="preserve">    1 月  Mar.</t>
    <phoneticPr fontId="2" type="noConversion"/>
  </si>
  <si>
    <t xml:space="preserve">    2 月  Feb.</t>
    <phoneticPr fontId="2" type="noConversion"/>
  </si>
  <si>
    <t xml:space="preserve">    3 月  Mar.</t>
    <phoneticPr fontId="2" type="noConversion"/>
  </si>
  <si>
    <t xml:space="preserve">    4 月  Apr.</t>
    <phoneticPr fontId="2" type="noConversion"/>
  </si>
  <si>
    <t xml:space="preserve">    6 月  June</t>
    <phoneticPr fontId="2" type="noConversion"/>
  </si>
  <si>
    <t xml:space="preserve">    8 月  Aug.</t>
    <phoneticPr fontId="2" type="noConversion"/>
  </si>
  <si>
    <t xml:space="preserve">   11 月  Nov.</t>
    <phoneticPr fontId="2" type="noConversion"/>
  </si>
  <si>
    <t xml:space="preserve">   12 月  Dec.</t>
    <phoneticPr fontId="2" type="noConversion"/>
  </si>
  <si>
    <t xml:space="preserve">    7 月  July</t>
    <phoneticPr fontId="2" type="noConversion"/>
  </si>
  <si>
    <t>民國100年 2011</t>
    <phoneticPr fontId="2" type="noConversion"/>
  </si>
  <si>
    <t>民國86年  1997</t>
    <phoneticPr fontId="11" type="noConversion"/>
  </si>
  <si>
    <t>民國87年  1998</t>
    <phoneticPr fontId="11" type="noConversion"/>
  </si>
  <si>
    <t xml:space="preserve">  單位：公克</t>
  </si>
  <si>
    <t xml:space="preserve">  FM2</t>
  </si>
  <si>
    <t xml:space="preserve"> 表3、新竹市檢</t>
    <phoneticPr fontId="2" type="noConversion"/>
  </si>
  <si>
    <t>肅毒品數量</t>
    <phoneticPr fontId="2" type="noConversion"/>
  </si>
  <si>
    <t xml:space="preserve">Table 3、The Quantities of </t>
    <phoneticPr fontId="2" type="noConversion"/>
  </si>
  <si>
    <t>Drugs in Hsinchu City</t>
    <phoneticPr fontId="2" type="noConversion"/>
  </si>
  <si>
    <t>Unit:gm</t>
    <phoneticPr fontId="2" type="noConversion"/>
  </si>
  <si>
    <t xml:space="preserve"> 年 (月) 別 </t>
    <phoneticPr fontId="2" type="noConversion"/>
  </si>
  <si>
    <t>總  計</t>
    <phoneticPr fontId="2" type="noConversion"/>
  </si>
  <si>
    <t>第一級毒品   First Grade Drugs</t>
    <phoneticPr fontId="2" type="noConversion"/>
  </si>
  <si>
    <t>級毒品  Second Grade Drugs</t>
    <phoneticPr fontId="2" type="noConversion"/>
  </si>
  <si>
    <t>第三級毒品  Third Grade Drugs</t>
    <phoneticPr fontId="2" type="noConversion"/>
  </si>
  <si>
    <t>Note:1.Before 1999,Violent Crimes include Willfulness,Kidnapping,Robbery,Hold-up,Intimidation   and Forcible Rape (include Gang Rape).</t>
    <phoneticPr fontId="2" type="noConversion"/>
  </si>
  <si>
    <t>Source:The Statistics data base from Statistics Office of National PoliceAgency.</t>
    <phoneticPr fontId="2" type="noConversion"/>
  </si>
  <si>
    <t>資料來源:根據新竹市警察局少年隊資料編製。</t>
    <phoneticPr fontId="2" type="noConversion"/>
  </si>
  <si>
    <t>Sourec:Juvenile Delinquency Prevention Brigade of Hsinchu City Police Bureau.</t>
    <phoneticPr fontId="11" type="noConversion"/>
  </si>
  <si>
    <t>資料來源:新竹市警察局刑警大隊。</t>
    <phoneticPr fontId="2" type="noConversion"/>
  </si>
  <si>
    <t>Source:Criminal Investigation Corps of Hsinchu City Police Bureau.</t>
    <phoneticPr fontId="11" type="noConversion"/>
  </si>
  <si>
    <t>說明:[0]為數字不及一單位。</t>
    <phoneticPr fontId="11" type="noConversion"/>
  </si>
  <si>
    <t>Note:[0]means figure is below half a unit.</t>
    <phoneticPr fontId="11" type="noConversion"/>
  </si>
  <si>
    <t>說    明:本表於95年7月、96年1月、97年1月、101年8月及11月、102年1月及7月、103年4月修訂報表。</t>
    <phoneticPr fontId="2" type="noConversion"/>
  </si>
  <si>
    <t>Source:Traffic Police Brigade of Hsinchu City Police Bureau.</t>
    <phoneticPr fontId="2" type="noConversion"/>
  </si>
  <si>
    <t>說明:102年7月起 *3 修改為 *4、*5 ; *6 修改為 *7,並新增 *8。</t>
    <phoneticPr fontId="2" type="noConversion"/>
  </si>
  <si>
    <t>資料來源:新竹市警察局會計室。</t>
    <phoneticPr fontId="2" type="noConversion"/>
  </si>
  <si>
    <t>說明:預算含追加、減預算。</t>
    <phoneticPr fontId="2" type="noConversion"/>
  </si>
  <si>
    <t>Source:Accounting Office of Hsinchu City Police Bureau.</t>
    <phoneticPr fontId="2" type="noConversion"/>
  </si>
  <si>
    <t>Source:Accounting Office of Hsinchu City Police Bureau.</t>
    <phoneticPr fontId="2" type="noConversion"/>
  </si>
  <si>
    <t>Codeine
(high content)</t>
    <phoneticPr fontId="2" type="noConversion"/>
  </si>
  <si>
    <t>Codeine
(low content)</t>
    <phoneticPr fontId="2" type="noConversion"/>
  </si>
  <si>
    <t>Ketamin</t>
    <phoneticPr fontId="2" type="noConversion"/>
  </si>
  <si>
    <t>Seed</t>
    <phoneticPr fontId="2" type="noConversion"/>
  </si>
  <si>
    <t>民國87年  1998</t>
    <phoneticPr fontId="2" type="noConversion"/>
  </si>
  <si>
    <t>民國88年  1999</t>
    <phoneticPr fontId="2" type="noConversion"/>
  </si>
  <si>
    <t>民國89年  2000</t>
    <phoneticPr fontId="2" type="noConversion"/>
  </si>
  <si>
    <t>民國92年 2003</t>
    <phoneticPr fontId="2" type="noConversion"/>
  </si>
  <si>
    <t>民國93年  2004</t>
    <phoneticPr fontId="2" type="noConversion"/>
  </si>
  <si>
    <t>表9、新竹市道路交通事故肇事原因分類件數</t>
    <phoneticPr fontId="2" type="noConversion"/>
  </si>
  <si>
    <t>Note:From 1998,Against Narcotics Act reclassified.</t>
    <phoneticPr fontId="2" type="noConversion"/>
  </si>
  <si>
    <t>單位:人</t>
  </si>
  <si>
    <t>-</t>
    <phoneticPr fontId="2" type="noConversion"/>
  </si>
  <si>
    <t>民 國86年底
End of 1997</t>
    <phoneticPr fontId="11" type="noConversion"/>
  </si>
  <si>
    <t>民國87年底 
 End of 1998</t>
    <phoneticPr fontId="11" type="noConversion"/>
  </si>
  <si>
    <t>民國88年底
End of 1999</t>
    <phoneticPr fontId="11" type="noConversion"/>
  </si>
  <si>
    <t>民國89年底
End of 2000</t>
    <phoneticPr fontId="11" type="noConversion"/>
  </si>
  <si>
    <t>民國90年底
End of 2001</t>
    <phoneticPr fontId="11" type="noConversion"/>
  </si>
  <si>
    <t>民國91年底
End of 2002</t>
    <phoneticPr fontId="11" type="noConversion"/>
  </si>
  <si>
    <t>民國92年底
End of 2003</t>
    <phoneticPr fontId="11" type="noConversion"/>
  </si>
  <si>
    <t>民國93年底
End of 2004</t>
    <phoneticPr fontId="11" type="noConversion"/>
  </si>
  <si>
    <t>民國100年底
End of 2011</t>
    <phoneticPr fontId="11" type="noConversion"/>
  </si>
  <si>
    <t>民國101年底
End of 2012</t>
    <phoneticPr fontId="11" type="noConversion"/>
  </si>
  <si>
    <t>民國102年底
End of 2013</t>
    <phoneticPr fontId="11" type="noConversion"/>
  </si>
  <si>
    <r>
      <t>民國103年底
End of 2014</t>
    </r>
    <r>
      <rPr>
        <sz val="12"/>
        <rFont val="新細明體"/>
        <family val="1"/>
        <charset val="136"/>
      </rPr>
      <t/>
    </r>
    <phoneticPr fontId="11" type="noConversion"/>
  </si>
  <si>
    <t>歲入預、決算</t>
    <phoneticPr fontId="2" type="noConversion"/>
  </si>
  <si>
    <t xml:space="preserve">  </t>
    <phoneticPr fontId="2" type="noConversion"/>
  </si>
  <si>
    <t xml:space="preserve"> Revenues of Hsinchu City Police Bureau</t>
    <phoneticPr fontId="2" type="noConversion"/>
  </si>
  <si>
    <t>年度別
Fiscal Year</t>
    <phoneticPr fontId="2" type="noConversion"/>
  </si>
  <si>
    <t>歲入預算數       Budget of Revenues</t>
    <phoneticPr fontId="2" type="noConversion"/>
  </si>
  <si>
    <t>歲入決算數      Settled Account of Revenues</t>
    <phoneticPr fontId="2" type="noConversion"/>
  </si>
  <si>
    <t>罰款及賠償收入</t>
    <phoneticPr fontId="2" type="noConversion"/>
  </si>
  <si>
    <t>規費收入</t>
    <phoneticPr fontId="2" type="noConversion"/>
  </si>
  <si>
    <t>財產收入</t>
    <phoneticPr fontId="2" type="noConversion"/>
  </si>
  <si>
    <t>補助及協助收入</t>
    <phoneticPr fontId="2" type="noConversion"/>
  </si>
  <si>
    <t>其他收入</t>
    <phoneticPr fontId="2" type="noConversion"/>
  </si>
  <si>
    <t xml:space="preserve">Total </t>
    <phoneticPr fontId="2" type="noConversion"/>
  </si>
  <si>
    <t>Contact with the Habit of Offense</t>
    <phoneticPr fontId="11" type="noConversion"/>
  </si>
  <si>
    <t>Into Illegatl Spot</t>
    <phoneticPr fontId="11" type="noConversion"/>
  </si>
  <si>
    <t xml:space="preserve">Smoking、Chewing Betel Nut 、Alcoholism &amp;  Hubbubing in Public </t>
    <phoneticPr fontId="11" type="noConversion"/>
  </si>
  <si>
    <t>Violent Conduct in a set-to without Injury</t>
    <phoneticPr fontId="11" type="noConversion"/>
  </si>
  <si>
    <t>Contact with the Habit of Offense Usually</t>
    <phoneticPr fontId="11" type="noConversion"/>
  </si>
  <si>
    <t>Play Truant Flee Home Usually</t>
    <phoneticPr fontId="11" type="noConversion"/>
  </si>
  <si>
    <t>Usually Carry Knife  without  Reasons</t>
    <phoneticPr fontId="11" type="noConversion"/>
  </si>
  <si>
    <t xml:space="preserve">The Youth Counseling  Committee to Counsel the Youth Population </t>
    <phoneticPr fontId="11" type="noConversion"/>
  </si>
  <si>
    <r>
      <t xml:space="preserve">Juvenile Listed for </t>
    </r>
    <r>
      <rPr>
        <sz val="8"/>
        <rFont val="標楷體"/>
        <family val="4"/>
        <charset val="136"/>
      </rPr>
      <t>Consultation</t>
    </r>
    <phoneticPr fontId="11" type="noConversion"/>
  </si>
  <si>
    <r>
      <t xml:space="preserve">年(月)別
</t>
    </r>
    <r>
      <rPr>
        <sz val="12"/>
        <rFont val="Book Antiqua"/>
        <family val="1"/>
      </rPr>
      <t>Year(Month)</t>
    </r>
    <phoneticPr fontId="2" type="noConversion"/>
  </si>
  <si>
    <t>損毀</t>
    <phoneticPr fontId="2" type="noConversion"/>
  </si>
  <si>
    <t>大型</t>
    <phoneticPr fontId="2" type="noConversion"/>
  </si>
  <si>
    <t>裝</t>
    <phoneticPr fontId="2" type="noConversion"/>
  </si>
  <si>
    <t>裝載</t>
    <phoneticPr fontId="2" type="noConversion"/>
  </si>
  <si>
    <t>機踏</t>
    <phoneticPr fontId="2" type="noConversion"/>
  </si>
  <si>
    <t>動力</t>
    <phoneticPr fontId="2" type="noConversion"/>
  </si>
  <si>
    <t>營業大</t>
    <phoneticPr fontId="2" type="noConversion"/>
  </si>
  <si>
    <t>行車速</t>
    <phoneticPr fontId="2" type="noConversion"/>
  </si>
  <si>
    <t>蛇</t>
    <phoneticPr fontId="2" type="noConversion"/>
  </si>
  <si>
    <t>拆除</t>
    <phoneticPr fontId="2" type="noConversion"/>
  </si>
  <si>
    <t>二輛</t>
    <phoneticPr fontId="2" type="noConversion"/>
  </si>
  <si>
    <t>行經</t>
    <phoneticPr fontId="2" type="noConversion"/>
  </si>
  <si>
    <t>在多</t>
    <phoneticPr fontId="2" type="noConversion"/>
  </si>
  <si>
    <t>直行</t>
    <phoneticPr fontId="2" type="noConversion"/>
  </si>
  <si>
    <t>轉彎</t>
    <phoneticPr fontId="2" type="noConversion"/>
  </si>
  <si>
    <t>闖</t>
    <phoneticPr fontId="2" type="noConversion"/>
  </si>
  <si>
    <t>闖越</t>
    <phoneticPr fontId="2" type="noConversion"/>
  </si>
  <si>
    <t>停車</t>
    <phoneticPr fontId="2" type="noConversion"/>
  </si>
  <si>
    <t>於身</t>
    <phoneticPr fontId="2" type="noConversion"/>
  </si>
  <si>
    <t>在道</t>
    <phoneticPr fontId="2" type="noConversion"/>
  </si>
  <si>
    <t>不服</t>
    <phoneticPr fontId="2" type="noConversion"/>
  </si>
  <si>
    <t>違反</t>
    <phoneticPr fontId="2" type="noConversion"/>
  </si>
  <si>
    <t>肇事</t>
    <phoneticPr fontId="2" type="noConversion"/>
  </si>
  <si>
    <t>未經</t>
    <phoneticPr fontId="2" type="noConversion"/>
  </si>
  <si>
    <t>在車道交</t>
    <phoneticPr fontId="2" type="noConversion"/>
  </si>
  <si>
    <t>82條第1項</t>
    <phoneticPr fontId="2" type="noConversion"/>
  </si>
  <si>
    <t>強制</t>
    <phoneticPr fontId="2" type="noConversion"/>
  </si>
  <si>
    <t>車未</t>
    <phoneticPr fontId="2" type="noConversion"/>
  </si>
  <si>
    <t>車駕</t>
    <phoneticPr fontId="2" type="noConversion"/>
  </si>
  <si>
    <t>載</t>
    <phoneticPr fontId="2" type="noConversion"/>
  </si>
  <si>
    <t>砂石</t>
    <phoneticPr fontId="2" type="noConversion"/>
  </si>
  <si>
    <t>超過</t>
    <phoneticPr fontId="2" type="noConversion"/>
  </si>
  <si>
    <t>車附</t>
    <phoneticPr fontId="2" type="noConversion"/>
  </si>
  <si>
    <t>機械</t>
    <phoneticPr fontId="2" type="noConversion"/>
  </si>
  <si>
    <t>客車酒</t>
    <phoneticPr fontId="2" type="noConversion"/>
  </si>
  <si>
    <t>型</t>
    <phoneticPr fontId="2" type="noConversion"/>
  </si>
  <si>
    <t>消音</t>
    <phoneticPr fontId="2" type="noConversion"/>
  </si>
  <si>
    <t>按</t>
    <phoneticPr fontId="2" type="noConversion"/>
  </si>
  <si>
    <t>車佔</t>
    <phoneticPr fontId="2" type="noConversion"/>
  </si>
  <si>
    <t>不暫</t>
    <phoneticPr fontId="2" type="noConversion"/>
  </si>
  <si>
    <t>紅</t>
    <phoneticPr fontId="2" type="noConversion"/>
  </si>
  <si>
    <t>平交</t>
    <phoneticPr fontId="2" type="noConversion"/>
  </si>
  <si>
    <t>時間</t>
    <phoneticPr fontId="2" type="noConversion"/>
  </si>
  <si>
    <t>心障</t>
    <phoneticPr fontId="2" type="noConversion"/>
  </si>
  <si>
    <t>路上</t>
    <phoneticPr fontId="2" type="noConversion"/>
  </si>
  <si>
    <t>或抗</t>
    <phoneticPr fontId="2" type="noConversion"/>
  </si>
  <si>
    <t>道安</t>
    <phoneticPr fontId="2" type="noConversion"/>
  </si>
  <si>
    <t>無人</t>
    <phoneticPr fontId="2" type="noConversion"/>
  </si>
  <si>
    <t>致人</t>
    <phoneticPr fontId="2" type="noConversion"/>
  </si>
  <si>
    <t>汽機</t>
    <phoneticPr fontId="2" type="noConversion"/>
  </si>
  <si>
    <t>合</t>
    <phoneticPr fontId="2" type="noConversion"/>
  </si>
  <si>
    <t>許可</t>
    <phoneticPr fontId="2" type="noConversion"/>
  </si>
  <si>
    <t>通島散發</t>
    <phoneticPr fontId="2" type="noConversion"/>
  </si>
  <si>
    <t>第1.10款</t>
    <phoneticPr fontId="2" type="noConversion"/>
  </si>
  <si>
    <t>移由</t>
    <phoneticPr fontId="2" type="noConversion"/>
  </si>
  <si>
    <t>造牌</t>
    <phoneticPr fontId="2" type="noConversion"/>
  </si>
  <si>
    <t>領有</t>
    <phoneticPr fontId="2" type="noConversion"/>
  </si>
  <si>
    <t>照不</t>
    <phoneticPr fontId="2" type="noConversion"/>
  </si>
  <si>
    <t>照吊</t>
    <phoneticPr fontId="2" type="noConversion"/>
  </si>
  <si>
    <t>土方</t>
    <phoneticPr fontId="2" type="noConversion"/>
  </si>
  <si>
    <t>核定</t>
    <phoneticPr fontId="2" type="noConversion"/>
  </si>
  <si>
    <t>載人</t>
    <phoneticPr fontId="2" type="noConversion"/>
  </si>
  <si>
    <t>時使</t>
    <phoneticPr fontId="2" type="noConversion"/>
  </si>
  <si>
    <t>未請</t>
    <phoneticPr fontId="2" type="noConversion"/>
  </si>
  <si>
    <t>後或吸</t>
    <phoneticPr fontId="2" type="noConversion"/>
  </si>
  <si>
    <t>或</t>
    <phoneticPr fontId="2" type="noConversion"/>
  </si>
  <si>
    <t>器或</t>
    <phoneticPr fontId="2" type="noConversion"/>
  </si>
  <si>
    <t>競駛</t>
    <phoneticPr fontId="2" type="noConversion"/>
  </si>
  <si>
    <t>穿越</t>
    <phoneticPr fontId="2" type="noConversion"/>
  </si>
  <si>
    <t>遵</t>
    <phoneticPr fontId="2" type="noConversion"/>
  </si>
  <si>
    <t>用轉</t>
    <phoneticPr fontId="2" type="noConversion"/>
  </si>
  <si>
    <t>停讓</t>
    <phoneticPr fontId="2" type="noConversion"/>
  </si>
  <si>
    <t>燈</t>
    <phoneticPr fontId="2" type="noConversion"/>
  </si>
  <si>
    <t>道或</t>
    <phoneticPr fontId="2" type="noConversion"/>
  </si>
  <si>
    <t>臨</t>
    <phoneticPr fontId="2" type="noConversion"/>
  </si>
  <si>
    <t>停</t>
    <phoneticPr fontId="2" type="noConversion"/>
  </si>
  <si>
    <t>位置</t>
    <phoneticPr fontId="2" type="noConversion"/>
  </si>
  <si>
    <t>礙專</t>
    <phoneticPr fontId="2" type="noConversion"/>
  </si>
  <si>
    <t>停放</t>
    <phoneticPr fontId="2" type="noConversion"/>
  </si>
  <si>
    <t>淨</t>
    <phoneticPr fontId="2" type="noConversion"/>
  </si>
  <si>
    <t>拒交</t>
    <phoneticPr fontId="2" type="noConversion"/>
  </si>
  <si>
    <t>規則</t>
    <phoneticPr fontId="2" type="noConversion"/>
  </si>
  <si>
    <t>傷亡</t>
    <phoneticPr fontId="2" type="noConversion"/>
  </si>
  <si>
    <t>死傷</t>
    <phoneticPr fontId="2" type="noConversion"/>
  </si>
  <si>
    <t>車違</t>
    <phoneticPr fontId="2" type="noConversion"/>
  </si>
  <si>
    <t xml:space="preserve">  Mar.</t>
    <phoneticPr fontId="2" type="noConversion"/>
  </si>
  <si>
    <t xml:space="preserve">  Apr.</t>
    <phoneticPr fontId="2" type="noConversion"/>
  </si>
  <si>
    <t xml:space="preserve"> May</t>
    <phoneticPr fontId="2" type="noConversion"/>
  </si>
  <si>
    <t xml:space="preserve"> June</t>
    <phoneticPr fontId="2" type="noConversion"/>
  </si>
  <si>
    <t xml:space="preserve">  Aug.</t>
    <phoneticPr fontId="2" type="noConversion"/>
  </si>
  <si>
    <t xml:space="preserve">  Sept.</t>
    <phoneticPr fontId="2" type="noConversion"/>
  </si>
  <si>
    <t>Traffic Violations in Hsinchu City（Cont. 7 End）</t>
    <phoneticPr fontId="2" type="noConversion"/>
  </si>
  <si>
    <t>以迫近</t>
    <phoneticPr fontId="2" type="noConversion"/>
  </si>
  <si>
    <t>驟然變</t>
    <phoneticPr fontId="2" type="noConversion"/>
  </si>
  <si>
    <t>換車道</t>
    <phoneticPr fontId="2" type="noConversion"/>
  </si>
  <si>
    <t>或不當</t>
    <phoneticPr fontId="2" type="noConversion"/>
  </si>
  <si>
    <t xml:space="preserve"> </t>
    <phoneticPr fontId="2" type="noConversion"/>
  </si>
  <si>
    <t>年（月）別
Year（Month）</t>
    <phoneticPr fontId="11" type="noConversion"/>
  </si>
  <si>
    <t xml:space="preserve">          槍                       枝（枝）</t>
    <phoneticPr fontId="11" type="noConversion"/>
  </si>
  <si>
    <t xml:space="preserve">            彈               類（顆）</t>
    <phoneticPr fontId="11" type="noConversion"/>
  </si>
  <si>
    <t>刀    械</t>
    <phoneticPr fontId="11" type="noConversion"/>
  </si>
  <si>
    <t>通行</t>
    <phoneticPr fontId="2" type="noConversion"/>
  </si>
  <si>
    <t>左</t>
    <phoneticPr fontId="2" type="noConversion"/>
  </si>
  <si>
    <t>修之</t>
    <phoneticPr fontId="2" type="noConversion"/>
  </si>
  <si>
    <t>員取</t>
    <phoneticPr fontId="2" type="noConversion"/>
  </si>
  <si>
    <t>處理</t>
    <phoneticPr fontId="2" type="noConversion"/>
  </si>
  <si>
    <t>處置</t>
    <phoneticPr fontId="2" type="noConversion"/>
  </si>
  <si>
    <t>條款</t>
    <phoneticPr fontId="2" type="noConversion"/>
  </si>
  <si>
    <t>阻礙</t>
    <phoneticPr fontId="2" type="noConversion"/>
  </si>
  <si>
    <t>販賣物品</t>
    <phoneticPr fontId="2" type="noConversion"/>
  </si>
  <si>
    <t>道路障礙</t>
    <phoneticPr fontId="2" type="noConversion"/>
  </si>
  <si>
    <t>構採</t>
    <phoneticPr fontId="2" type="noConversion"/>
  </si>
  <si>
    <t>辦認</t>
    <phoneticPr fontId="2" type="noConversion"/>
  </si>
  <si>
    <t>專用</t>
    <phoneticPr fontId="2" type="noConversion"/>
  </si>
  <si>
    <t>結重</t>
    <phoneticPr fontId="2" type="noConversion"/>
  </si>
  <si>
    <t>公路)</t>
    <phoneticPr fontId="2" type="noConversion"/>
  </si>
  <si>
    <t>電話</t>
    <phoneticPr fontId="2" type="noConversion"/>
  </si>
  <si>
    <t>造噪</t>
    <phoneticPr fontId="2" type="noConversion"/>
  </si>
  <si>
    <t>人先</t>
    <phoneticPr fontId="2" type="noConversion"/>
  </si>
  <si>
    <t>締</t>
    <phoneticPr fontId="2" type="noConversion"/>
  </si>
  <si>
    <t>路邊</t>
    <phoneticPr fontId="2" type="noConversion"/>
  </si>
  <si>
    <t>交通</t>
    <phoneticPr fontId="2" type="noConversion"/>
  </si>
  <si>
    <t>妨礙交通</t>
    <phoneticPr fontId="2" type="noConversion"/>
  </si>
  <si>
    <t>樣測</t>
    <phoneticPr fontId="2" type="noConversion"/>
  </si>
  <si>
    <t>量者</t>
    <phoneticPr fontId="2" type="noConversion"/>
  </si>
  <si>
    <t>音</t>
    <phoneticPr fontId="2" type="noConversion"/>
  </si>
  <si>
    <t>受傷</t>
    <phoneticPr fontId="2" type="noConversion"/>
  </si>
  <si>
    <t>之物</t>
    <phoneticPr fontId="2" type="noConversion"/>
  </si>
  <si>
    <t>定等</t>
    <phoneticPr fontId="2" type="noConversion"/>
  </si>
  <si>
    <t>5</t>
    <phoneticPr fontId="2" type="noConversion"/>
  </si>
  <si>
    <t xml:space="preserve"> 民國102年 </t>
    <phoneticPr fontId="2" type="noConversion"/>
  </si>
  <si>
    <t>資料來源:新竹市警察局刑警大隊。</t>
    <phoneticPr fontId="2" type="noConversion"/>
  </si>
  <si>
    <t>Source:Criminal Investigation Corps of Hsinchu City Police Bureau.</t>
    <phoneticPr fontId="2" type="noConversion"/>
  </si>
  <si>
    <t xml:space="preserve"> 說   明:恐嚇取財自89年起改細項分類;87年5月20日修正公布「違反毒品危害防制條例」。</t>
    <phoneticPr fontId="2" type="noConversion"/>
  </si>
  <si>
    <r>
      <t xml:space="preserve"> </t>
    </r>
    <r>
      <rPr>
        <sz val="12"/>
        <rFont val="新細明體"/>
        <family val="1"/>
        <charset val="136"/>
      </rPr>
      <t xml:space="preserve"> </t>
    </r>
    <r>
      <rPr>
        <sz val="12"/>
        <rFont val="新細明體"/>
        <family val="1"/>
        <charset val="136"/>
      </rPr>
      <t xml:space="preserve">       4   月</t>
    </r>
    <r>
      <rPr>
        <sz val="12"/>
        <rFont val="新細明體"/>
        <family val="1"/>
        <charset val="136"/>
      </rPr>
      <t xml:space="preserve">  Apr.</t>
    </r>
    <phoneticPr fontId="2" type="noConversion"/>
  </si>
  <si>
    <r>
      <t xml:space="preserve"> </t>
    </r>
    <r>
      <rPr>
        <sz val="12"/>
        <rFont val="新細明體"/>
        <family val="1"/>
        <charset val="136"/>
      </rPr>
      <t xml:space="preserve"> </t>
    </r>
    <r>
      <rPr>
        <sz val="12"/>
        <rFont val="新細明體"/>
        <family val="1"/>
        <charset val="136"/>
      </rPr>
      <t xml:space="preserve">       5  </t>
    </r>
    <r>
      <rPr>
        <sz val="12"/>
        <rFont val="新細明體"/>
        <family val="1"/>
        <charset val="136"/>
      </rPr>
      <t xml:space="preserve"> </t>
    </r>
    <r>
      <rPr>
        <sz val="12"/>
        <rFont val="新細明體"/>
        <family val="1"/>
        <charset val="136"/>
      </rPr>
      <t>月</t>
    </r>
    <r>
      <rPr>
        <sz val="12"/>
        <rFont val="新細明體"/>
        <family val="1"/>
        <charset val="136"/>
      </rPr>
      <t xml:space="preserve">  May</t>
    </r>
    <phoneticPr fontId="2" type="noConversion"/>
  </si>
  <si>
    <r>
      <t xml:space="preserve"> </t>
    </r>
    <r>
      <rPr>
        <sz val="12"/>
        <rFont val="新細明體"/>
        <family val="1"/>
        <charset val="136"/>
      </rPr>
      <t xml:space="preserve"> </t>
    </r>
    <r>
      <rPr>
        <sz val="12"/>
        <rFont val="新細明體"/>
        <family val="1"/>
        <charset val="136"/>
      </rPr>
      <t xml:space="preserve">       6   月</t>
    </r>
    <r>
      <rPr>
        <sz val="12"/>
        <rFont val="新細明體"/>
        <family val="1"/>
        <charset val="136"/>
      </rPr>
      <t xml:space="preserve">  June</t>
    </r>
    <phoneticPr fontId="2" type="noConversion"/>
  </si>
  <si>
    <r>
      <t xml:space="preserve"> </t>
    </r>
    <r>
      <rPr>
        <sz val="12"/>
        <rFont val="新細明體"/>
        <family val="1"/>
        <charset val="136"/>
      </rPr>
      <t xml:space="preserve"> </t>
    </r>
    <r>
      <rPr>
        <sz val="12"/>
        <rFont val="新細明體"/>
        <family val="1"/>
        <charset val="136"/>
      </rPr>
      <t xml:space="preserve">       7   月</t>
    </r>
    <r>
      <rPr>
        <sz val="12"/>
        <rFont val="新細明體"/>
        <family val="1"/>
        <charset val="136"/>
      </rPr>
      <t xml:space="preserve">  July</t>
    </r>
    <phoneticPr fontId="2" type="noConversion"/>
  </si>
  <si>
    <r>
      <t xml:space="preserve"> </t>
    </r>
    <r>
      <rPr>
        <sz val="12"/>
        <rFont val="新細明體"/>
        <family val="1"/>
        <charset val="136"/>
      </rPr>
      <t xml:space="preserve"> </t>
    </r>
    <r>
      <rPr>
        <sz val="12"/>
        <rFont val="新細明體"/>
        <family val="1"/>
        <charset val="136"/>
      </rPr>
      <t xml:space="preserve">       8   月</t>
    </r>
    <r>
      <rPr>
        <sz val="12"/>
        <rFont val="新細明體"/>
        <family val="1"/>
        <charset val="136"/>
      </rPr>
      <t xml:space="preserve">  Aug.</t>
    </r>
    <phoneticPr fontId="2" type="noConversion"/>
  </si>
  <si>
    <r>
      <t xml:space="preserve"> </t>
    </r>
    <r>
      <rPr>
        <sz val="12"/>
        <rFont val="新細明體"/>
        <family val="1"/>
        <charset val="136"/>
      </rPr>
      <t xml:space="preserve"> </t>
    </r>
    <r>
      <rPr>
        <sz val="12"/>
        <rFont val="新細明體"/>
        <family val="1"/>
        <charset val="136"/>
      </rPr>
      <t xml:space="preserve">       9   月</t>
    </r>
    <r>
      <rPr>
        <sz val="12"/>
        <rFont val="新細明體"/>
        <family val="1"/>
        <charset val="136"/>
      </rPr>
      <t xml:space="preserve">  Sept.</t>
    </r>
    <phoneticPr fontId="2" type="noConversion"/>
  </si>
  <si>
    <r>
      <t xml:space="preserve"> </t>
    </r>
    <r>
      <rPr>
        <sz val="12"/>
        <rFont val="新細明體"/>
        <family val="1"/>
        <charset val="136"/>
      </rPr>
      <t xml:space="preserve"> </t>
    </r>
    <r>
      <rPr>
        <sz val="12"/>
        <rFont val="新細明體"/>
        <family val="1"/>
        <charset val="136"/>
      </rPr>
      <t xml:space="preserve">     10   月</t>
    </r>
    <r>
      <rPr>
        <sz val="12"/>
        <rFont val="新細明體"/>
        <family val="1"/>
        <charset val="136"/>
      </rPr>
      <t xml:space="preserve">  Oct.</t>
    </r>
    <phoneticPr fontId="2" type="noConversion"/>
  </si>
  <si>
    <r>
      <t xml:space="preserve"> </t>
    </r>
    <r>
      <rPr>
        <sz val="12"/>
        <rFont val="新細明體"/>
        <family val="1"/>
        <charset val="136"/>
      </rPr>
      <t xml:space="preserve"> </t>
    </r>
    <r>
      <rPr>
        <sz val="12"/>
        <rFont val="新細明體"/>
        <family val="1"/>
        <charset val="136"/>
      </rPr>
      <t xml:space="preserve">     11   月</t>
    </r>
    <r>
      <rPr>
        <sz val="12"/>
        <rFont val="新細明體"/>
        <family val="1"/>
        <charset val="136"/>
      </rPr>
      <t xml:space="preserve">  Nov.</t>
    </r>
    <phoneticPr fontId="2" type="noConversion"/>
  </si>
  <si>
    <r>
      <t xml:space="preserve">       1</t>
    </r>
    <r>
      <rPr>
        <sz val="12"/>
        <rFont val="新細明體"/>
        <family val="1"/>
        <charset val="136"/>
      </rPr>
      <t xml:space="preserve">2   </t>
    </r>
    <r>
      <rPr>
        <sz val="12"/>
        <rFont val="新細明體"/>
        <family val="1"/>
        <charset val="136"/>
      </rPr>
      <t>月</t>
    </r>
    <r>
      <rPr>
        <sz val="12"/>
        <rFont val="新細明體"/>
        <family val="1"/>
        <charset val="136"/>
      </rPr>
      <t xml:space="preserve">  Dec.</t>
    </r>
    <phoneticPr fontId="2" type="noConversion"/>
  </si>
  <si>
    <r>
      <t xml:space="preserve">A1類 </t>
    </r>
    <r>
      <rPr>
        <sz val="10"/>
        <rFont val="細明體"/>
        <family val="3"/>
        <charset val="136"/>
      </rPr>
      <t>Fatal Traffic Accident</t>
    </r>
    <phoneticPr fontId="11" type="noConversion"/>
  </si>
  <si>
    <t>成年嫌疑犯
Adult Offenders</t>
    <phoneticPr fontId="2" type="noConversion"/>
  </si>
  <si>
    <t>合計
Total</t>
    <phoneticPr fontId="2" type="noConversion"/>
  </si>
  <si>
    <t>侵害
 墳墓
 屍體</t>
    <phoneticPr fontId="2" type="noConversion"/>
  </si>
  <si>
    <t>違反
 選罷
 法</t>
    <phoneticPr fontId="2" type="noConversion"/>
  </si>
  <si>
    <t>違反
 著作
 權法</t>
    <phoneticPr fontId="2" type="noConversion"/>
  </si>
  <si>
    <t>違反
 商標
 法</t>
    <phoneticPr fontId="2" type="noConversion"/>
  </si>
  <si>
    <t>妨害
 電腦
 使用</t>
    <phoneticPr fontId="2" type="noConversion"/>
  </si>
  <si>
    <t>偽造
 有價
 證券</t>
    <phoneticPr fontId="2" type="noConversion"/>
  </si>
  <si>
    <t>違反
 藥事
 法</t>
    <phoneticPr fontId="2" type="noConversion"/>
  </si>
  <si>
    <t>違反
 森林
 法</t>
    <phoneticPr fontId="2" type="noConversion"/>
  </si>
  <si>
    <t>懲治
 走私
 條例</t>
    <phoneticPr fontId="2" type="noConversion"/>
  </si>
  <si>
    <t>偽造
 度量
 衡</t>
    <phoneticPr fontId="2" type="noConversion"/>
  </si>
  <si>
    <t xml:space="preserve"> 　8　月 </t>
    <phoneticPr fontId="2" type="noConversion"/>
  </si>
  <si>
    <t xml:space="preserve"> 　9　月 </t>
    <phoneticPr fontId="2" type="noConversion"/>
  </si>
  <si>
    <t xml:space="preserve">   10  月 </t>
    <phoneticPr fontId="2" type="noConversion"/>
  </si>
  <si>
    <t xml:space="preserve">  　11  月  </t>
    <phoneticPr fontId="2" type="noConversion"/>
  </si>
  <si>
    <t xml:space="preserve"> 　12  月 </t>
    <phoneticPr fontId="2" type="noConversion"/>
  </si>
  <si>
    <t>45</t>
    <phoneticPr fontId="2" type="noConversion"/>
  </si>
  <si>
    <t>歲出預、決算</t>
    <phoneticPr fontId="2" type="noConversion"/>
  </si>
  <si>
    <t xml:space="preserve">Table 12、Traffic Accidents by </t>
    <phoneticPr fontId="2" type="noConversion"/>
  </si>
  <si>
    <t>Happened Time in Hsinchu City</t>
    <phoneticPr fontId="2" type="noConversion"/>
  </si>
  <si>
    <t>總計</t>
    <phoneticPr fontId="2" type="noConversion"/>
  </si>
  <si>
    <t>0-2時</t>
    <phoneticPr fontId="2" type="noConversion"/>
  </si>
  <si>
    <t>資料來源:警政署統計室-統計資料庫。</t>
    <phoneticPr fontId="11" type="noConversion"/>
  </si>
  <si>
    <t>51</t>
    <phoneticPr fontId="11" type="noConversion"/>
  </si>
  <si>
    <t>兒童嫌疑犯 Children Offenders</t>
    <phoneticPr fontId="11" type="noConversion"/>
  </si>
  <si>
    <t>少年嫌疑</t>
    <phoneticPr fontId="11" type="noConversion"/>
  </si>
  <si>
    <t>Against Narco-tics Act</t>
    <phoneticPr fontId="11" type="noConversion"/>
  </si>
  <si>
    <t>民國93年 2004</t>
    <phoneticPr fontId="11" type="noConversion"/>
  </si>
  <si>
    <t>民國100年 2011</t>
    <phoneticPr fontId="11" type="noConversion"/>
  </si>
  <si>
    <t>民國101年 2012</t>
    <phoneticPr fontId="11" type="noConversion"/>
  </si>
  <si>
    <t>民國102年 2013</t>
    <phoneticPr fontId="11" type="noConversion"/>
  </si>
  <si>
    <t xml:space="preserve">  發後</t>
  </si>
  <si>
    <t xml:space="preserve">  扣</t>
  </si>
  <si>
    <t xml:space="preserve">  駛</t>
  </si>
  <si>
    <t xml:space="preserve">  貨</t>
  </si>
  <si>
    <t xml:space="preserve">  異動</t>
  </si>
  <si>
    <t xml:space="preserve">  依規</t>
  </si>
  <si>
    <t xml:space="preserve">  定</t>
  </si>
  <si>
    <t xml:space="preserve">  右轉彎</t>
  </si>
  <si>
    <t xml:space="preserve">  申請</t>
  </si>
  <si>
    <t xml:space="preserve">  定安</t>
  </si>
  <si>
    <t xml:space="preserve"> 民國 99年 </t>
    <phoneticPr fontId="2" type="noConversion"/>
  </si>
  <si>
    <t xml:space="preserve"> 民國 98年 </t>
    <phoneticPr fontId="2" type="noConversion"/>
  </si>
  <si>
    <t xml:space="preserve"> 民國 97年 </t>
    <phoneticPr fontId="2" type="noConversion"/>
  </si>
  <si>
    <t xml:space="preserve"> 民國 96年 </t>
    <phoneticPr fontId="2" type="noConversion"/>
  </si>
  <si>
    <t xml:space="preserve"> 民國 94年 </t>
    <phoneticPr fontId="2" type="noConversion"/>
  </si>
  <si>
    <t xml:space="preserve"> 民國 95年 </t>
    <phoneticPr fontId="2" type="noConversion"/>
  </si>
  <si>
    <t>民國 99年 2010</t>
    <phoneticPr fontId="11" type="noConversion"/>
  </si>
  <si>
    <t>民國 98年 2009</t>
    <phoneticPr fontId="11" type="noConversion"/>
  </si>
  <si>
    <t>民國 97年 2008</t>
    <phoneticPr fontId="11" type="noConversion"/>
  </si>
  <si>
    <t>民國 96年 2007</t>
    <phoneticPr fontId="11" type="noConversion"/>
  </si>
  <si>
    <t>民國 95年 2006</t>
    <phoneticPr fontId="11" type="noConversion"/>
  </si>
  <si>
    <t>民國 94年 2005</t>
    <phoneticPr fontId="11" type="noConversion"/>
  </si>
  <si>
    <t>民國 99年  2010</t>
    <phoneticPr fontId="2" type="noConversion"/>
  </si>
  <si>
    <t>民國 98年  2009</t>
    <phoneticPr fontId="2" type="noConversion"/>
  </si>
  <si>
    <t>民國 97年  2008</t>
    <phoneticPr fontId="2" type="noConversion"/>
  </si>
  <si>
    <t>民國 96年  2007</t>
    <phoneticPr fontId="2" type="noConversion"/>
  </si>
  <si>
    <t>民國 94年  2005</t>
    <phoneticPr fontId="2" type="noConversion"/>
  </si>
  <si>
    <t xml:space="preserve">  Oct.</t>
    <phoneticPr fontId="2" type="noConversion"/>
  </si>
  <si>
    <t xml:space="preserve">  Nov.</t>
    <phoneticPr fontId="2" type="noConversion"/>
  </si>
  <si>
    <t xml:space="preserve">  Dec.</t>
    <phoneticPr fontId="2" type="noConversion"/>
  </si>
  <si>
    <t>堆積</t>
    <phoneticPr fontId="2" type="noConversion"/>
  </si>
  <si>
    <t>廣告物等</t>
    <phoneticPr fontId="2" type="noConversion"/>
  </si>
  <si>
    <t>83條第1項</t>
    <phoneticPr fontId="2" type="noConversion"/>
  </si>
  <si>
    <t>醫療</t>
    <phoneticPr fontId="2" type="noConversion"/>
  </si>
  <si>
    <t>照致</t>
    <phoneticPr fontId="2" type="noConversion"/>
  </si>
  <si>
    <t>駕照</t>
    <phoneticPr fontId="2" type="noConversion"/>
  </si>
  <si>
    <t>合規</t>
    <phoneticPr fontId="2" type="noConversion"/>
  </si>
  <si>
    <t>扣期</t>
    <phoneticPr fontId="2" type="noConversion"/>
  </si>
  <si>
    <t>Source:The Statistics data base from Statistics Office of National PoliceAgency.</t>
    <phoneticPr fontId="2" type="noConversion"/>
  </si>
  <si>
    <t>資料來源:新竹市警察局防治科。</t>
    <phoneticPr fontId="2" type="noConversion"/>
  </si>
  <si>
    <t>Source:Household Registration and Civil Defense Section of Hsinchu City Police Bureau.</t>
  </si>
  <si>
    <t>Source:Household Registration and Civil Defense Section of Hsinchu City Police Bureau.</t>
    <phoneticPr fontId="2" type="noConversion"/>
  </si>
  <si>
    <t>年底(季)別
End of Year    (Season）</t>
    <phoneticPr fontId="2" type="noConversion"/>
  </si>
  <si>
    <t>資料來源:新竹市警察局人事室、秘書科。</t>
    <phoneticPr fontId="2" type="noConversion"/>
  </si>
  <si>
    <t>說明:預算含追加、減預算，不含統籌科目。</t>
    <phoneticPr fontId="2" type="noConversion"/>
  </si>
  <si>
    <t xml:space="preserve">     Year </t>
    <phoneticPr fontId="11" type="noConversion"/>
  </si>
  <si>
    <t xml:space="preserve">年 別  </t>
    <phoneticPr fontId="11" type="noConversion"/>
  </si>
  <si>
    <t xml:space="preserve">  置等</t>
  </si>
  <si>
    <t xml:space="preserve">  車道左</t>
  </si>
  <si>
    <t xml:space="preserve">  吊</t>
  </si>
  <si>
    <t xml:space="preserve">  數量</t>
  </si>
  <si>
    <t xml:space="preserve">  發仍</t>
  </si>
  <si>
    <t xml:space="preserve">  驗者</t>
  </si>
  <si>
    <t xml:space="preserve"> </t>
  </si>
  <si>
    <t xml:space="preserve">  侵</t>
  </si>
  <si>
    <t xml:space="preserve">  占</t>
  </si>
  <si>
    <t xml:space="preserve"> </t>
    <phoneticPr fontId="2" type="noConversion"/>
  </si>
  <si>
    <r>
      <t>18-20 o'clock</t>
    </r>
    <r>
      <rPr>
        <sz val="12"/>
        <rFont val="新細明體"/>
        <family val="1"/>
        <charset val="136"/>
      </rPr>
      <t/>
    </r>
    <phoneticPr fontId="2" type="noConversion"/>
  </si>
  <si>
    <r>
      <t>20-22 o'clock</t>
    </r>
    <r>
      <rPr>
        <sz val="12"/>
        <rFont val="新細明體"/>
        <family val="1"/>
        <charset val="136"/>
      </rPr>
      <t/>
    </r>
    <phoneticPr fontId="2" type="noConversion"/>
  </si>
  <si>
    <r>
      <t>22-24 o'clock</t>
    </r>
    <r>
      <rPr>
        <sz val="12"/>
        <rFont val="新細明體"/>
        <family val="1"/>
        <charset val="136"/>
      </rPr>
      <t/>
    </r>
    <phoneticPr fontId="2" type="noConversion"/>
  </si>
  <si>
    <t xml:space="preserve">  </t>
    <phoneticPr fontId="2" type="noConversion"/>
  </si>
  <si>
    <t>Number of theft cases</t>
  </si>
  <si>
    <t xml:space="preserve"> Cases</t>
    <phoneticPr fontId="11" type="noConversion"/>
  </si>
  <si>
    <r>
      <t>社會</t>
    </r>
    <r>
      <rPr>
        <sz val="13"/>
        <rFont val="標楷體"/>
        <family val="4"/>
        <charset val="136"/>
      </rPr>
      <t xml:space="preserve">
觀摩
學習</t>
    </r>
    <phoneticPr fontId="2" type="noConversion"/>
  </si>
  <si>
    <t>錄影
監視
系統</t>
    <phoneticPr fontId="2" type="noConversion"/>
  </si>
  <si>
    <t xml:space="preserve">The Total of Security Community </t>
    <phoneticPr fontId="2" type="noConversion"/>
  </si>
  <si>
    <t>Counse-lling  Security Community</t>
    <phoneticPr fontId="2" type="noConversion"/>
  </si>
  <si>
    <t xml:space="preserve">Professional Counselling Teams </t>
    <phoneticPr fontId="2" type="noConversion"/>
  </si>
  <si>
    <t>（千元）</t>
    <phoneticPr fontId="2" type="noConversion"/>
  </si>
  <si>
    <t>Specially Constructed Vehicle</t>
    <phoneticPr fontId="2" type="noConversion"/>
  </si>
  <si>
    <t>Others</t>
    <phoneticPr fontId="2" type="noConversion"/>
  </si>
  <si>
    <t>民國七十二年</t>
    <phoneticPr fontId="11" type="noConversion"/>
  </si>
  <si>
    <t>民國八十    年</t>
    <phoneticPr fontId="2" type="noConversion"/>
  </si>
  <si>
    <t>民國91年 2002</t>
    <phoneticPr fontId="2" type="noConversion"/>
  </si>
  <si>
    <r>
      <t xml:space="preserve">     </t>
    </r>
    <r>
      <rPr>
        <sz val="12"/>
        <rFont val="新細明體"/>
        <family val="1"/>
        <charset val="136"/>
      </rPr>
      <t xml:space="preserve"> 第一分局</t>
    </r>
    <phoneticPr fontId="2" type="noConversion"/>
  </si>
  <si>
    <r>
      <t xml:space="preserve">      </t>
    </r>
    <r>
      <rPr>
        <sz val="12"/>
        <rFont val="新細明體"/>
        <family val="1"/>
        <charset val="136"/>
      </rPr>
      <t xml:space="preserve"> 第二分局</t>
    </r>
    <phoneticPr fontId="2" type="noConversion"/>
  </si>
  <si>
    <r>
      <t xml:space="preserve"> </t>
    </r>
    <r>
      <rPr>
        <sz val="12"/>
        <rFont val="新細明體"/>
        <family val="1"/>
        <charset val="136"/>
      </rPr>
      <t xml:space="preserve">     </t>
    </r>
    <r>
      <rPr>
        <sz val="12"/>
        <rFont val="新細明體"/>
        <family val="1"/>
        <charset val="136"/>
      </rPr>
      <t xml:space="preserve"> 第三分局</t>
    </r>
    <phoneticPr fontId="2" type="noConversion"/>
  </si>
  <si>
    <t>民國92年  2003</t>
    <phoneticPr fontId="2" type="noConversion"/>
  </si>
  <si>
    <r>
      <t xml:space="preserve">     </t>
    </r>
    <r>
      <rPr>
        <sz val="12"/>
        <rFont val="新細明體"/>
        <family val="1"/>
        <charset val="136"/>
      </rPr>
      <t xml:space="preserve"> 第一分局</t>
    </r>
    <phoneticPr fontId="11" type="noConversion"/>
  </si>
  <si>
    <r>
      <t xml:space="preserve">      </t>
    </r>
    <r>
      <rPr>
        <sz val="12"/>
        <rFont val="新細明體"/>
        <family val="1"/>
        <charset val="136"/>
      </rPr>
      <t xml:space="preserve"> 第二分局</t>
    </r>
    <phoneticPr fontId="11" type="noConversion"/>
  </si>
  <si>
    <r>
      <t xml:space="preserve"> </t>
    </r>
    <r>
      <rPr>
        <sz val="12"/>
        <rFont val="新細明體"/>
        <family val="1"/>
        <charset val="136"/>
      </rPr>
      <t xml:space="preserve">     </t>
    </r>
    <r>
      <rPr>
        <sz val="12"/>
        <rFont val="新細明體"/>
        <family val="1"/>
        <charset val="136"/>
      </rPr>
      <t xml:space="preserve"> 第三分局</t>
    </r>
    <phoneticPr fontId="11" type="noConversion"/>
  </si>
  <si>
    <t xml:space="preserve">    一    月</t>
    <phoneticPr fontId="11" type="noConversion"/>
  </si>
  <si>
    <t xml:space="preserve">    八    月</t>
    <phoneticPr fontId="2" type="noConversion"/>
  </si>
  <si>
    <t xml:space="preserve">    九    月</t>
    <phoneticPr fontId="11" type="noConversion"/>
  </si>
  <si>
    <t xml:space="preserve">      1   月</t>
    <phoneticPr fontId="11" type="noConversion"/>
  </si>
  <si>
    <t xml:space="preserve">     10   月</t>
    <phoneticPr fontId="2" type="noConversion"/>
  </si>
  <si>
    <t xml:space="preserve">     11   月</t>
    <phoneticPr fontId="2" type="noConversion"/>
  </si>
  <si>
    <t xml:space="preserve">     12   月</t>
    <phoneticPr fontId="2" type="noConversion"/>
  </si>
  <si>
    <t xml:space="preserve"> A1   類</t>
    <phoneticPr fontId="11" type="noConversion"/>
  </si>
  <si>
    <t xml:space="preserve"> A2   類</t>
    <phoneticPr fontId="11" type="noConversion"/>
  </si>
  <si>
    <r>
      <t xml:space="preserve"> </t>
    </r>
    <r>
      <rPr>
        <sz val="12"/>
        <rFont val="新細明體"/>
        <family val="1"/>
        <charset val="136"/>
      </rPr>
      <t xml:space="preserve"> </t>
    </r>
    <r>
      <rPr>
        <sz val="12"/>
        <rFont val="新細明體"/>
        <family val="1"/>
        <charset val="136"/>
      </rPr>
      <t xml:space="preserve">       1   月</t>
    </r>
    <r>
      <rPr>
        <sz val="12"/>
        <rFont val="新細明體"/>
        <family val="1"/>
        <charset val="136"/>
      </rPr>
      <t xml:space="preserve">  Jan.</t>
    </r>
    <phoneticPr fontId="11" type="noConversion"/>
  </si>
  <si>
    <r>
      <t xml:space="preserve"> </t>
    </r>
    <r>
      <rPr>
        <sz val="12"/>
        <rFont val="新細明體"/>
        <family val="1"/>
        <charset val="136"/>
      </rPr>
      <t xml:space="preserve"> </t>
    </r>
    <r>
      <rPr>
        <sz val="12"/>
        <rFont val="新細明體"/>
        <family val="1"/>
        <charset val="136"/>
      </rPr>
      <t xml:space="preserve">       2   月</t>
    </r>
    <r>
      <rPr>
        <sz val="12"/>
        <rFont val="新細明體"/>
        <family val="1"/>
        <charset val="136"/>
      </rPr>
      <t xml:space="preserve">  Feb.</t>
    </r>
    <phoneticPr fontId="2" type="noConversion"/>
  </si>
  <si>
    <r>
      <t xml:space="preserve"> </t>
    </r>
    <r>
      <rPr>
        <sz val="12"/>
        <rFont val="新細明體"/>
        <family val="1"/>
        <charset val="136"/>
      </rPr>
      <t xml:space="preserve"> </t>
    </r>
    <r>
      <rPr>
        <sz val="12"/>
        <rFont val="新細明體"/>
        <family val="1"/>
        <charset val="136"/>
      </rPr>
      <t xml:space="preserve">       3   月</t>
    </r>
    <r>
      <rPr>
        <sz val="12"/>
        <rFont val="新細明體"/>
        <family val="1"/>
        <charset val="136"/>
      </rPr>
      <t xml:space="preserve">  Mar.</t>
    </r>
    <phoneticPr fontId="2" type="noConversion"/>
  </si>
  <si>
    <r>
      <t xml:space="preserve"> </t>
    </r>
    <r>
      <rPr>
        <sz val="12"/>
        <rFont val="新細明體"/>
        <family val="1"/>
        <charset val="136"/>
      </rPr>
      <t xml:space="preserve"> </t>
    </r>
    <r>
      <rPr>
        <sz val="12"/>
        <rFont val="新細明體"/>
        <family val="1"/>
        <charset val="136"/>
      </rPr>
      <t xml:space="preserve">       4   月</t>
    </r>
    <r>
      <rPr>
        <sz val="12"/>
        <rFont val="新細明體"/>
        <family val="1"/>
        <charset val="136"/>
      </rPr>
      <t xml:space="preserve">  Apr.</t>
    </r>
    <phoneticPr fontId="2" type="noConversion"/>
  </si>
  <si>
    <r>
      <t xml:space="preserve"> </t>
    </r>
    <r>
      <rPr>
        <sz val="12"/>
        <rFont val="新細明體"/>
        <family val="1"/>
        <charset val="136"/>
      </rPr>
      <t xml:space="preserve"> </t>
    </r>
    <r>
      <rPr>
        <sz val="12"/>
        <rFont val="新細明體"/>
        <family val="1"/>
        <charset val="136"/>
      </rPr>
      <t xml:space="preserve">       5  </t>
    </r>
    <r>
      <rPr>
        <sz val="12"/>
        <rFont val="新細明體"/>
        <family val="1"/>
        <charset val="136"/>
      </rPr>
      <t xml:space="preserve"> </t>
    </r>
    <r>
      <rPr>
        <sz val="12"/>
        <rFont val="新細明體"/>
        <family val="1"/>
        <charset val="136"/>
      </rPr>
      <t>月</t>
    </r>
    <r>
      <rPr>
        <sz val="12"/>
        <rFont val="新細明體"/>
        <family val="1"/>
        <charset val="136"/>
      </rPr>
      <t xml:space="preserve">  May</t>
    </r>
    <phoneticPr fontId="2" type="noConversion"/>
  </si>
  <si>
    <r>
      <t xml:space="preserve"> </t>
    </r>
    <r>
      <rPr>
        <sz val="12"/>
        <rFont val="新細明體"/>
        <family val="1"/>
        <charset val="136"/>
      </rPr>
      <t xml:space="preserve"> </t>
    </r>
    <r>
      <rPr>
        <sz val="12"/>
        <rFont val="新細明體"/>
        <family val="1"/>
        <charset val="136"/>
      </rPr>
      <t xml:space="preserve">       6   月</t>
    </r>
    <r>
      <rPr>
        <sz val="12"/>
        <rFont val="新細明體"/>
        <family val="1"/>
        <charset val="136"/>
      </rPr>
      <t xml:space="preserve">  June</t>
    </r>
    <phoneticPr fontId="2" type="noConversion"/>
  </si>
  <si>
    <t xml:space="preserve">合 </t>
    <phoneticPr fontId="11" type="noConversion"/>
  </si>
  <si>
    <t>妨害善</t>
    <phoneticPr fontId="11" type="noConversion"/>
  </si>
  <si>
    <t>良風俗</t>
    <phoneticPr fontId="11" type="noConversion"/>
  </si>
  <si>
    <t>妨害公務</t>
    <phoneticPr fontId="11" type="noConversion"/>
  </si>
  <si>
    <t>妨害他人身體財產</t>
    <phoneticPr fontId="11" type="noConversion"/>
  </si>
  <si>
    <t>其 他</t>
    <phoneticPr fontId="11" type="noConversion"/>
  </si>
  <si>
    <t>Grand Total</t>
    <phoneticPr fontId="11" type="noConversion"/>
  </si>
  <si>
    <t>Interfering with Peace and Order</t>
    <phoneticPr fontId="11" type="noConversion"/>
  </si>
  <si>
    <t>Against Morals</t>
    <phoneticPr fontId="11" type="noConversion"/>
  </si>
  <si>
    <t>Year(Month)</t>
    <phoneticPr fontId="11" type="noConversion"/>
  </si>
  <si>
    <t>Cases</t>
    <phoneticPr fontId="11" type="noConversion"/>
  </si>
  <si>
    <t>Persons</t>
    <phoneticPr fontId="11" type="noConversion"/>
  </si>
  <si>
    <t>民國102年 2013</t>
    <phoneticPr fontId="11" type="noConversion"/>
  </si>
  <si>
    <t>59</t>
    <phoneticPr fontId="11" type="noConversion"/>
  </si>
  <si>
    <t>民國101年 2012</t>
    <phoneticPr fontId="11" type="noConversion"/>
  </si>
  <si>
    <t>表7、新竹市查</t>
    <phoneticPr fontId="2" type="noConversion"/>
  </si>
  <si>
    <t>獲經濟案件</t>
    <phoneticPr fontId="11" type="noConversion"/>
  </si>
  <si>
    <t>表7、新竹市查獲</t>
    <phoneticPr fontId="2" type="noConversion"/>
  </si>
  <si>
    <t xml:space="preserve"> Frauds in Hsinchu City</t>
    <phoneticPr fontId="11" type="noConversion"/>
  </si>
  <si>
    <t>單位:件;新臺幣千元;公頃</t>
    <phoneticPr fontId="11" type="noConversion"/>
  </si>
  <si>
    <t>Unit:Cases;NT$1,000;Hectare</t>
    <phoneticPr fontId="11" type="noConversion"/>
  </si>
  <si>
    <t>違    反</t>
    <phoneticPr fontId="2" type="noConversion"/>
  </si>
  <si>
    <t>年(月)別
Year(Month)</t>
    <phoneticPr fontId="11" type="noConversion"/>
  </si>
  <si>
    <t>違反金融</t>
    <phoneticPr fontId="11" type="noConversion"/>
  </si>
  <si>
    <t>Violated Finance related</t>
    <phoneticPr fontId="11" type="noConversion"/>
  </si>
  <si>
    <t>違反公平交易法</t>
    <phoneticPr fontId="11" type="noConversion"/>
  </si>
  <si>
    <t>違法販賣汽柴油</t>
    <phoneticPr fontId="11" type="noConversion"/>
  </si>
  <si>
    <t xml:space="preserve">走  私       Smuggling </t>
    <phoneticPr fontId="11" type="noConversion"/>
  </si>
  <si>
    <t xml:space="preserve">走  私             Smuggling </t>
    <phoneticPr fontId="11" type="noConversion"/>
  </si>
  <si>
    <t>產製、販賣私劣酒</t>
    <phoneticPr fontId="11" type="noConversion"/>
  </si>
  <si>
    <t>私造私劣菸</t>
    <phoneticPr fontId="11" type="noConversion"/>
  </si>
  <si>
    <t>侵害智慧財產權</t>
    <phoneticPr fontId="2" type="noConversion"/>
  </si>
  <si>
    <t>Infringement of Intellectual Property Rights</t>
    <phoneticPr fontId="2" type="noConversion"/>
  </si>
  <si>
    <t>盜採</t>
    <phoneticPr fontId="11" type="noConversion"/>
  </si>
  <si>
    <t>濫(盜)伐</t>
    <phoneticPr fontId="11" type="noConversion"/>
  </si>
  <si>
    <t>濫墾林地、山坡地</t>
    <phoneticPr fontId="11" type="noConversion"/>
  </si>
  <si>
    <t>計</t>
    <phoneticPr fontId="11" type="noConversion"/>
  </si>
  <si>
    <t>偽造幣券</t>
    <phoneticPr fontId="11" type="noConversion"/>
  </si>
  <si>
    <t>行使偽造幣券</t>
    <phoneticPr fontId="11" type="noConversion"/>
  </si>
  <si>
    <t>地下錢莊(高利貸放)</t>
    <phoneticPr fontId="11" type="noConversion"/>
  </si>
  <si>
    <t>非法討債案件</t>
    <phoneticPr fontId="11" type="noConversion"/>
  </si>
  <si>
    <t>地下通匯</t>
    <phoneticPr fontId="11" type="noConversion"/>
  </si>
  <si>
    <t>農產品</t>
    <phoneticPr fontId="11" type="noConversion"/>
  </si>
  <si>
    <t>漁產品</t>
    <phoneticPr fontId="11" type="noConversion"/>
  </si>
  <si>
    <t>畜產品</t>
    <phoneticPr fontId="11" type="noConversion"/>
  </si>
  <si>
    <t xml:space="preserve"> </t>
    <phoneticPr fontId="2" type="noConversion"/>
  </si>
  <si>
    <t>菸</t>
    <phoneticPr fontId="11" type="noConversion"/>
  </si>
  <si>
    <t>酒</t>
    <phoneticPr fontId="11" type="noConversion"/>
  </si>
  <si>
    <t>動物活體</t>
    <phoneticPr fontId="11" type="noConversion"/>
  </si>
  <si>
    <t>其他</t>
    <phoneticPr fontId="11" type="noConversion"/>
  </si>
  <si>
    <t>計(*)</t>
    <phoneticPr fontId="2" type="noConversion"/>
  </si>
  <si>
    <t>商標</t>
    <phoneticPr fontId="11" type="noConversion"/>
  </si>
  <si>
    <t>專利</t>
    <phoneticPr fontId="11" type="noConversion"/>
  </si>
  <si>
    <t>著作權</t>
    <phoneticPr fontId="11" type="noConversion"/>
  </si>
  <si>
    <t>砂(土)石</t>
    <phoneticPr fontId="11" type="noConversion"/>
  </si>
  <si>
    <t>Serious Injury</t>
    <phoneticPr fontId="2" type="noConversion"/>
  </si>
  <si>
    <t>General  Injury</t>
    <phoneticPr fontId="2" type="noConversion"/>
  </si>
  <si>
    <t>Fraud</t>
    <phoneticPr fontId="2" type="noConversion"/>
  </si>
  <si>
    <t>Breach of trust</t>
    <phoneticPr fontId="2" type="noConversion"/>
  </si>
  <si>
    <t>Asainst Personal Liberty</t>
    <phoneticPr fontId="2" type="noConversion"/>
  </si>
  <si>
    <t>Negligence</t>
    <phoneticPr fontId="2" type="noConversion"/>
  </si>
  <si>
    <t>Driver Negligence</t>
    <phoneticPr fontId="2" type="noConversion"/>
  </si>
  <si>
    <t>Against Marriage &amp; Family</t>
    <phoneticPr fontId="2" type="noConversion"/>
  </si>
  <si>
    <t>Offense Against Sexual Morality</t>
    <phoneticPr fontId="2" type="noConversion"/>
  </si>
  <si>
    <t>Forcible  Rape</t>
    <phoneticPr fontId="2" type="noConversion"/>
  </si>
  <si>
    <t>Gang Rape</t>
    <phoneticPr fontId="2" type="noConversion"/>
  </si>
  <si>
    <t>Child Rape</t>
    <phoneticPr fontId="2" type="noConversion"/>
  </si>
  <si>
    <t>Obscene Rape</t>
    <phoneticPr fontId="2" type="noConversion"/>
  </si>
  <si>
    <t>Sedition</t>
    <phoneticPr fontId="2" type="noConversion"/>
  </si>
  <si>
    <t>Serious Intimida-   tion and Extortion</t>
    <phoneticPr fontId="2" type="noConversion"/>
  </si>
  <si>
    <t>General Intimida-   tion and Extortion</t>
    <phoneticPr fontId="2" type="noConversion"/>
  </si>
  <si>
    <t xml:space="preserve">Kidna-      pping for Ransom </t>
    <phoneticPr fontId="2" type="noConversion"/>
  </si>
  <si>
    <t>Offense of Misapprop-riation</t>
    <phoneticPr fontId="2" type="noConversion"/>
  </si>
  <si>
    <t>Forging Instrumen-ts or Seals</t>
    <phoneticPr fontId="2" type="noConversion"/>
  </si>
  <si>
    <t>First Grade Drugs</t>
    <phoneticPr fontId="2" type="noConversion"/>
  </si>
  <si>
    <t>Second Grade Drugs</t>
    <phoneticPr fontId="2" type="noConversion"/>
  </si>
  <si>
    <t>Third Grade Drugs</t>
    <phoneticPr fontId="2" type="noConversion"/>
  </si>
  <si>
    <t>Fourth Grade Drugs</t>
    <phoneticPr fontId="2" type="noConversion"/>
  </si>
  <si>
    <t>Others</t>
    <phoneticPr fontId="2" type="noConversion"/>
  </si>
  <si>
    <t>Destruc-tion and Damage</t>
    <phoneticPr fontId="2" type="noConversion"/>
  </si>
  <si>
    <t>Offense of Interference with Legal Activities</t>
    <phoneticPr fontId="2" type="noConversion"/>
  </si>
  <si>
    <t>Offense of Copyright Law</t>
    <phoneticPr fontId="2" type="noConversion"/>
  </si>
  <si>
    <t>Offense of Tradema-rk Law</t>
    <phoneticPr fontId="2" type="noConversion"/>
  </si>
  <si>
    <t>里數 
Village</t>
    <phoneticPr fontId="2" type="noConversion"/>
  </si>
  <si>
    <t>鄰數
Neighborhood</t>
    <phoneticPr fontId="2" type="noConversion"/>
  </si>
  <si>
    <r>
      <t xml:space="preserve">戶數
 </t>
    </r>
    <r>
      <rPr>
        <sz val="10"/>
        <rFont val="標楷體"/>
        <family val="4"/>
        <charset val="136"/>
      </rPr>
      <t>Num. of Household</t>
    </r>
    <phoneticPr fontId="2" type="noConversion"/>
  </si>
  <si>
    <r>
      <t xml:space="preserve">(戶  </t>
    </r>
    <r>
      <rPr>
        <sz val="10"/>
        <rFont val="標楷體"/>
        <family val="4"/>
        <charset val="136"/>
      </rPr>
      <t>Household</t>
    </r>
    <r>
      <rPr>
        <sz val="12"/>
        <rFont val="標楷體"/>
        <family val="4"/>
        <charset val="136"/>
      </rPr>
      <t>)</t>
    </r>
    <phoneticPr fontId="2" type="noConversion"/>
  </si>
  <si>
    <t xml:space="preserve">       六        月</t>
    <phoneticPr fontId="11" type="noConversion"/>
  </si>
  <si>
    <t xml:space="preserve">       七        月</t>
    <phoneticPr fontId="11" type="noConversion"/>
  </si>
  <si>
    <t>扣</t>
    <phoneticPr fontId="2" type="noConversion"/>
  </si>
  <si>
    <t>間</t>
    <phoneticPr fontId="2" type="noConversion"/>
  </si>
  <si>
    <t>期</t>
    <phoneticPr fontId="2" type="noConversion"/>
  </si>
  <si>
    <t>吊</t>
    <phoneticPr fontId="2" type="noConversion"/>
  </si>
  <si>
    <t xml:space="preserve">  越</t>
    <phoneticPr fontId="2" type="noConversion"/>
  </si>
  <si>
    <t>汽車裝</t>
    <phoneticPr fontId="2" type="noConversion"/>
  </si>
  <si>
    <t>吸菸</t>
    <phoneticPr fontId="2" type="noConversion"/>
  </si>
  <si>
    <t>行經警察機關設有告示執行酒測勤務處所不依指示停車接受稽查</t>
    <phoneticPr fontId="2" type="noConversion"/>
  </si>
  <si>
    <t>申請</t>
    <phoneticPr fontId="2" type="noConversion"/>
  </si>
  <si>
    <t>辦理</t>
    <phoneticPr fontId="2" type="noConversion"/>
  </si>
  <si>
    <t>或年</t>
    <phoneticPr fontId="2" type="noConversion"/>
  </si>
  <si>
    <t>驗者</t>
    <phoneticPr fontId="2" type="noConversion"/>
  </si>
  <si>
    <t>度查</t>
    <phoneticPr fontId="2" type="noConversion"/>
  </si>
  <si>
    <t>執業</t>
    <phoneticPr fontId="2" type="noConversion"/>
  </si>
  <si>
    <t>依規</t>
    <phoneticPr fontId="2" type="noConversion"/>
  </si>
  <si>
    <t>置等</t>
    <phoneticPr fontId="2" type="noConversion"/>
  </si>
  <si>
    <t>定安</t>
    <phoneticPr fontId="2" type="noConversion"/>
  </si>
  <si>
    <t>證未</t>
    <phoneticPr fontId="2" type="noConversion"/>
  </si>
  <si>
    <t>汽車所</t>
    <phoneticPr fontId="2" type="noConversion"/>
  </si>
  <si>
    <t>爭</t>
    <phoneticPr fontId="2" type="noConversion"/>
  </si>
  <si>
    <t>道</t>
    <phoneticPr fontId="2" type="noConversion"/>
  </si>
  <si>
    <t>行</t>
    <phoneticPr fontId="2" type="noConversion"/>
  </si>
  <si>
    <t>駛</t>
    <phoneticPr fontId="2" type="noConversion"/>
  </si>
  <si>
    <t>拖</t>
    <phoneticPr fontId="2" type="noConversion"/>
  </si>
  <si>
    <t>查報</t>
    <phoneticPr fontId="2" type="noConversion"/>
  </si>
  <si>
    <t>廢棄</t>
    <phoneticPr fontId="2" type="noConversion"/>
  </si>
  <si>
    <t>佔用</t>
    <phoneticPr fontId="2" type="noConversion"/>
  </si>
  <si>
    <t>數量</t>
    <phoneticPr fontId="2" type="noConversion"/>
  </si>
  <si>
    <t>Campus Safe Corridor</t>
    <phoneticPr fontId="2" type="noConversion"/>
  </si>
  <si>
    <t>Community Security  Blocks</t>
    <phoneticPr fontId="2" type="noConversion"/>
  </si>
  <si>
    <t>The Notification or Assistance to  Seized in Ccriminal Cases</t>
    <phoneticPr fontId="2" type="noConversion"/>
  </si>
  <si>
    <t>The Notification or Assistance to  Seized in Drug Cases</t>
    <phoneticPr fontId="2" type="noConversion"/>
  </si>
  <si>
    <t>個</t>
    <phoneticPr fontId="2" type="noConversion"/>
  </si>
  <si>
    <t>人</t>
    <phoneticPr fontId="2" type="noConversion"/>
  </si>
  <si>
    <t>隊</t>
    <phoneticPr fontId="2" type="noConversion"/>
  </si>
  <si>
    <t>次</t>
    <phoneticPr fontId="2" type="noConversion"/>
  </si>
  <si>
    <t>條</t>
    <phoneticPr fontId="2" type="noConversion"/>
  </si>
  <si>
    <t>處</t>
    <phoneticPr fontId="2" type="noConversion"/>
  </si>
  <si>
    <t>件</t>
    <phoneticPr fontId="2" type="noConversion"/>
  </si>
  <si>
    <t>Numbers</t>
    <phoneticPr fontId="2" type="noConversion"/>
  </si>
  <si>
    <t xml:space="preserve">Persons </t>
    <phoneticPr fontId="2" type="noConversion"/>
  </si>
  <si>
    <t xml:space="preserve">Teams </t>
    <phoneticPr fontId="2" type="noConversion"/>
  </si>
  <si>
    <t>Times</t>
    <phoneticPr fontId="2" type="noConversion"/>
  </si>
  <si>
    <t xml:space="preserve">wickers </t>
    <phoneticPr fontId="2" type="noConversion"/>
  </si>
  <si>
    <t>Blocks</t>
    <phoneticPr fontId="2" type="noConversion"/>
  </si>
  <si>
    <t>Cases</t>
    <phoneticPr fontId="2" type="noConversion"/>
  </si>
  <si>
    <t>Pass through the pavement and has't been moderated and has't allowed pedestrians to go ahead of the rest</t>
    <phoneticPr fontId="2" type="noConversion"/>
  </si>
  <si>
    <t>12 35 57 62 85-2</t>
    <phoneticPr fontId="2" type="noConversion"/>
  </si>
  <si>
    <t xml:space="preserve">   3     2  6</t>
    <phoneticPr fontId="2" type="noConversion"/>
  </si>
  <si>
    <t xml:space="preserve">   條  Article</t>
    <phoneticPr fontId="2" type="noConversion"/>
  </si>
  <si>
    <t xml:space="preserve">   項  Paragraph</t>
    <phoneticPr fontId="2" type="noConversion"/>
  </si>
  <si>
    <t>57</t>
    <phoneticPr fontId="2" type="noConversion"/>
  </si>
  <si>
    <t>58</t>
    <phoneticPr fontId="2" type="noConversion"/>
  </si>
  <si>
    <t>60</t>
    <phoneticPr fontId="2" type="noConversion"/>
  </si>
  <si>
    <t>61</t>
    <phoneticPr fontId="2" type="noConversion"/>
  </si>
  <si>
    <t>62</t>
    <phoneticPr fontId="2" type="noConversion"/>
  </si>
  <si>
    <t>12~62</t>
    <phoneticPr fontId="2" type="noConversion"/>
  </si>
  <si>
    <t>69~76</t>
    <phoneticPr fontId="2" type="noConversion"/>
  </si>
  <si>
    <t>78~81-1</t>
    <phoneticPr fontId="2" type="noConversion"/>
  </si>
  <si>
    <t>82</t>
    <phoneticPr fontId="2" type="noConversion"/>
  </si>
  <si>
    <t>83</t>
    <phoneticPr fontId="2" type="noConversion"/>
  </si>
  <si>
    <t>82~84</t>
    <phoneticPr fontId="2" type="noConversion"/>
  </si>
  <si>
    <t>12 35 57 62 85-2</t>
    <phoneticPr fontId="2" type="noConversion"/>
  </si>
  <si>
    <t>資料來源:新竹市警察局交通隊。</t>
    <phoneticPr fontId="2" type="noConversion"/>
  </si>
  <si>
    <t>妨害安寧秩序</t>
    <phoneticPr fontId="11" type="noConversion"/>
  </si>
  <si>
    <t xml:space="preserve">Table 6、Violation of the Law for </t>
    <phoneticPr fontId="11" type="noConversion"/>
  </si>
  <si>
    <t xml:space="preserve"> Maintaining Public Order in Hsinchu City</t>
    <phoneticPr fontId="11" type="noConversion"/>
  </si>
  <si>
    <t>交通管理事件成果(續1)</t>
    <phoneticPr fontId="2" type="noConversion"/>
  </si>
  <si>
    <t>交通管理事件成果(續2)</t>
    <phoneticPr fontId="2" type="noConversion"/>
  </si>
  <si>
    <t>輔導
治安
社區</t>
    <phoneticPr fontId="2" type="noConversion"/>
  </si>
  <si>
    <t>輔導
人才
培育</t>
    <phoneticPr fontId="2" type="noConversion"/>
  </si>
  <si>
    <t>輔導
團隊</t>
    <phoneticPr fontId="2" type="noConversion"/>
  </si>
  <si>
    <t>輔導
社區
次數</t>
    <phoneticPr fontId="2" type="noConversion"/>
  </si>
  <si>
    <t>守望
相助
隊</t>
    <phoneticPr fontId="2" type="noConversion"/>
  </si>
  <si>
    <t>輔導社區召開治安會議</t>
    <phoneticPr fontId="2" type="noConversion"/>
  </si>
  <si>
    <t>社區
觀摩
學習</t>
    <phoneticPr fontId="2" type="noConversion"/>
  </si>
  <si>
    <t>校園
安心
走廊</t>
    <phoneticPr fontId="2" type="noConversion"/>
  </si>
  <si>
    <t>社區
治安
區塊</t>
    <phoneticPr fontId="2" type="noConversion"/>
  </si>
  <si>
    <t>竊盜
案件
發生
數</t>
    <phoneticPr fontId="2" type="noConversion"/>
  </si>
  <si>
    <t>通報或協勤查獲刑事案件</t>
    <phoneticPr fontId="2" type="noConversion"/>
  </si>
  <si>
    <t>通報或協勤查獲毒品案件</t>
    <phoneticPr fontId="2" type="noConversion"/>
  </si>
  <si>
    <t>提供社區失竊住戶諮詢服務</t>
    <phoneticPr fontId="2" type="noConversion"/>
  </si>
  <si>
    <t>運用錄影監視系統查獲刑事案件</t>
    <phoneticPr fontId="2" type="noConversion"/>
  </si>
  <si>
    <t xml:space="preserve">Security Community </t>
    <phoneticPr fontId="2" type="noConversion"/>
  </si>
  <si>
    <t>Counse-lling  Security Community</t>
    <phoneticPr fontId="2" type="noConversion"/>
  </si>
  <si>
    <t xml:space="preserve">Counse-lling Personnel Training </t>
    <phoneticPr fontId="2" type="noConversion"/>
  </si>
  <si>
    <t xml:space="preserve">Counselling Teams </t>
    <phoneticPr fontId="2" type="noConversion"/>
  </si>
  <si>
    <t>Number      Of Counselling Community</t>
    <phoneticPr fontId="2" type="noConversion"/>
  </si>
  <si>
    <t>Neighborhood Watch Team</t>
    <phoneticPr fontId="2" type="noConversion"/>
  </si>
  <si>
    <t xml:space="preserve"> to Observe the Community  and Learning </t>
    <phoneticPr fontId="2" type="noConversion"/>
  </si>
  <si>
    <t xml:space="preserve">  規定</t>
  </si>
  <si>
    <r>
      <t>民國100年底
End of 2011</t>
    </r>
    <r>
      <rPr>
        <sz val="12"/>
        <rFont val="新細明體"/>
        <family val="1"/>
        <charset val="136"/>
      </rPr>
      <t/>
    </r>
    <phoneticPr fontId="11" type="noConversion"/>
  </si>
  <si>
    <r>
      <t>民國101年底
End of 2012</t>
    </r>
    <r>
      <rPr>
        <sz val="12"/>
        <rFont val="新細明體"/>
        <family val="1"/>
        <charset val="136"/>
      </rPr>
      <t/>
    </r>
    <phoneticPr fontId="11" type="noConversion"/>
  </si>
  <si>
    <r>
      <t>民國102年底
End of 2013</t>
    </r>
    <r>
      <rPr>
        <sz val="12"/>
        <rFont val="新細明體"/>
        <family val="1"/>
        <charset val="136"/>
      </rPr>
      <t/>
    </r>
    <phoneticPr fontId="11" type="noConversion"/>
  </si>
  <si>
    <t xml:space="preserve">小貨車  Small Truck </t>
    <phoneticPr fontId="2" type="noConversion"/>
  </si>
  <si>
    <t>小客車</t>
    <phoneticPr fontId="2" type="noConversion"/>
  </si>
  <si>
    <t xml:space="preserve">  表16、新竹市處</t>
    <phoneticPr fontId="2" type="noConversion"/>
  </si>
  <si>
    <t xml:space="preserve">Table 16、Number of Assembly and </t>
    <phoneticPr fontId="2" type="noConversion"/>
  </si>
  <si>
    <t xml:space="preserve">Parade Patrolled in Hsinchu City </t>
    <phoneticPr fontId="2" type="noConversion"/>
  </si>
  <si>
    <t>Mode of Aetivities</t>
    <phoneticPr fontId="2" type="noConversion"/>
  </si>
  <si>
    <r>
      <t>16-18 o'clock</t>
    </r>
    <r>
      <rPr>
        <sz val="12"/>
        <rFont val="新細明體"/>
        <family val="1"/>
        <charset val="136"/>
      </rPr>
      <t/>
    </r>
    <phoneticPr fontId="2" type="noConversion"/>
  </si>
  <si>
    <t xml:space="preserve">  佔用</t>
  </si>
  <si>
    <t xml:space="preserve">  辦理</t>
  </si>
  <si>
    <t xml:space="preserve">  證未</t>
  </si>
  <si>
    <t xml:space="preserve">  慢車道</t>
  </si>
  <si>
    <t xml:space="preserve">  停</t>
  </si>
  <si>
    <t>民國90年  2001</t>
    <phoneticPr fontId="2" type="noConversion"/>
  </si>
  <si>
    <t>民國91年  2002</t>
    <phoneticPr fontId="2" type="noConversion"/>
  </si>
  <si>
    <t>民國100年  2011</t>
    <phoneticPr fontId="2" type="noConversion"/>
  </si>
  <si>
    <t>民國102年  2013</t>
    <phoneticPr fontId="2" type="noConversion"/>
  </si>
  <si>
    <t>資料來源:警政署統計室-統計資料庫。</t>
    <phoneticPr fontId="2" type="noConversion"/>
  </si>
  <si>
    <t xml:space="preserve">    1 月  Mar.</t>
    <phoneticPr fontId="2" type="noConversion"/>
  </si>
  <si>
    <t xml:space="preserve">    2 月  Feb.</t>
    <phoneticPr fontId="2" type="noConversion"/>
  </si>
  <si>
    <t xml:space="preserve">    3 月  Mar.</t>
    <phoneticPr fontId="2" type="noConversion"/>
  </si>
  <si>
    <t xml:space="preserve">    4 月  Apr.</t>
    <phoneticPr fontId="2" type="noConversion"/>
  </si>
  <si>
    <t xml:space="preserve">    5 月  May</t>
    <phoneticPr fontId="2" type="noConversion"/>
  </si>
  <si>
    <t xml:space="preserve">    6 月  June</t>
    <phoneticPr fontId="2" type="noConversion"/>
  </si>
  <si>
    <t xml:space="preserve">    7 月  July</t>
    <phoneticPr fontId="2" type="noConversion"/>
  </si>
  <si>
    <t xml:space="preserve">    8 月  Aug.</t>
    <phoneticPr fontId="2" type="noConversion"/>
  </si>
  <si>
    <t xml:space="preserve">    9 月  Sept.</t>
    <phoneticPr fontId="2" type="noConversion"/>
  </si>
  <si>
    <t xml:space="preserve">   10 月  Oct.</t>
    <phoneticPr fontId="2" type="noConversion"/>
  </si>
  <si>
    <t xml:space="preserve">   11 月  Nov.</t>
    <phoneticPr fontId="2" type="noConversion"/>
  </si>
  <si>
    <t xml:space="preserve">   12 月  Dec.</t>
    <phoneticPr fontId="2" type="noConversion"/>
  </si>
  <si>
    <t>表13、新竹市舉發違反道</t>
    <phoneticPr fontId="2" type="noConversion"/>
  </si>
  <si>
    <t>路交通管理事件成果</t>
    <phoneticPr fontId="2" type="noConversion"/>
  </si>
  <si>
    <t>表13、新竹市舉發違反道路</t>
    <phoneticPr fontId="2" type="noConversion"/>
  </si>
  <si>
    <t>Table 13、Statistics of the Reported Incidents</t>
    <phoneticPr fontId="2" type="noConversion"/>
  </si>
  <si>
    <t xml:space="preserve"> of Traffic Violations in Hsinchu City</t>
    <phoneticPr fontId="2" type="noConversion"/>
  </si>
  <si>
    <t xml:space="preserve">Table 13、Statistics of the Reported Incidents of </t>
    <phoneticPr fontId="2" type="noConversion"/>
  </si>
  <si>
    <t>Traffic Violations in Hsinchu City（Cont. 1）</t>
    <phoneticPr fontId="2" type="noConversion"/>
  </si>
  <si>
    <t>Traffic Violations in Hsinchu City（Cont. 2）</t>
    <phoneticPr fontId="2" type="noConversion"/>
  </si>
  <si>
    <t>單位: 件</t>
    <phoneticPr fontId="2" type="noConversion"/>
  </si>
  <si>
    <t>年(月)別
Year(Month)</t>
    <phoneticPr fontId="2" type="noConversion"/>
  </si>
  <si>
    <t>舉發總件數</t>
    <phoneticPr fontId="2" type="noConversion"/>
  </si>
  <si>
    <t xml:space="preserve">移公路監理機關 </t>
    <phoneticPr fontId="2" type="noConversion"/>
  </si>
  <si>
    <t>Forwarded to motor vehicle Office</t>
    <phoneticPr fontId="2" type="noConversion"/>
  </si>
  <si>
    <t xml:space="preserve">移公路監理機關                      Forwarded to motor vehicle Office  </t>
    <phoneticPr fontId="2" type="noConversion"/>
  </si>
  <si>
    <t>警察機關        Police Department</t>
    <phoneticPr fontId="2" type="noConversion"/>
  </si>
  <si>
    <t xml:space="preserve">其他      Others </t>
    <phoneticPr fontId="2" type="noConversion"/>
  </si>
  <si>
    <t>牌照</t>
    <phoneticPr fontId="2" type="noConversion"/>
  </si>
  <si>
    <t>各項</t>
    <phoneticPr fontId="2" type="noConversion"/>
  </si>
  <si>
    <t>設備</t>
    <phoneticPr fontId="2" type="noConversion"/>
  </si>
  <si>
    <t>重要設</t>
    <phoneticPr fontId="2" type="noConversion"/>
  </si>
  <si>
    <t>未</t>
    <phoneticPr fontId="2" type="noConversion"/>
  </si>
  <si>
    <t>附載</t>
    <phoneticPr fontId="2" type="noConversion"/>
  </si>
  <si>
    <t>六歲</t>
    <phoneticPr fontId="2" type="noConversion"/>
  </si>
  <si>
    <t>非屬汽</t>
    <phoneticPr fontId="2" type="noConversion"/>
  </si>
  <si>
    <t>拒絕</t>
    <phoneticPr fontId="2" type="noConversion"/>
  </si>
  <si>
    <t>在公</t>
    <phoneticPr fontId="2" type="noConversion"/>
  </si>
  <si>
    <t xml:space="preserve">     1 月  Jan.</t>
    <phoneticPr fontId="2" type="noConversion"/>
  </si>
  <si>
    <t xml:space="preserve">    1 月  Jan.</t>
    <phoneticPr fontId="2" type="noConversion"/>
  </si>
  <si>
    <t>林木</t>
    <phoneticPr fontId="11" type="noConversion"/>
  </si>
  <si>
    <t>Grand Total</t>
    <phoneticPr fontId="11" type="noConversion"/>
  </si>
  <si>
    <t>Tax Evasion</t>
    <phoneticPr fontId="11" type="noConversion"/>
  </si>
  <si>
    <t>Total</t>
    <phoneticPr fontId="11" type="noConversion"/>
  </si>
  <si>
    <t>Counterfeit Currency</t>
    <phoneticPr fontId="11" type="noConversion"/>
  </si>
  <si>
    <t>Use Counterfeit Currency</t>
    <phoneticPr fontId="11" type="noConversion"/>
  </si>
  <si>
    <t>Unlawful Money Lendering</t>
    <phoneticPr fontId="11" type="noConversion"/>
  </si>
  <si>
    <t>Illegal Debt Collection</t>
    <phoneticPr fontId="11" type="noConversion"/>
  </si>
  <si>
    <t>China Objects</t>
    <phoneticPr fontId="11" type="noConversion"/>
  </si>
  <si>
    <t>民國 99年 2010</t>
    <phoneticPr fontId="2" type="noConversion"/>
  </si>
  <si>
    <t>民國 98年 2009</t>
    <phoneticPr fontId="2" type="noConversion"/>
  </si>
  <si>
    <t>民國 97年 2008</t>
    <phoneticPr fontId="2" type="noConversion"/>
  </si>
  <si>
    <t>民國 96年 2007</t>
    <phoneticPr fontId="2" type="noConversion"/>
  </si>
  <si>
    <t>民國 95年 2006</t>
    <phoneticPr fontId="2" type="noConversion"/>
  </si>
  <si>
    <t>民國 98年 2009</t>
    <phoneticPr fontId="11" type="noConversion"/>
  </si>
  <si>
    <t>民國 97年 2008</t>
    <phoneticPr fontId="11" type="noConversion"/>
  </si>
  <si>
    <t>民國 96年 2007</t>
    <phoneticPr fontId="11" type="noConversion"/>
  </si>
  <si>
    <r>
      <t>民國 95年 2006</t>
    </r>
    <r>
      <rPr>
        <sz val="12"/>
        <rFont val="新細明體"/>
        <family val="1"/>
        <charset val="136"/>
      </rPr>
      <t/>
    </r>
    <phoneticPr fontId="11" type="noConversion"/>
  </si>
  <si>
    <r>
      <t>民國 94年 2005</t>
    </r>
    <r>
      <rPr>
        <sz val="12"/>
        <rFont val="新細明體"/>
        <family val="1"/>
        <charset val="136"/>
      </rPr>
      <t/>
    </r>
    <phoneticPr fontId="11" type="noConversion"/>
  </si>
  <si>
    <t>民國 98年 2009</t>
    <phoneticPr fontId="2" type="noConversion"/>
  </si>
  <si>
    <t>民國 97年 2008</t>
    <phoneticPr fontId="2" type="noConversion"/>
  </si>
  <si>
    <t>民國 96年 2007</t>
    <phoneticPr fontId="2" type="noConversion"/>
  </si>
  <si>
    <t>民國 94年 2005</t>
    <phoneticPr fontId="2" type="noConversion"/>
  </si>
  <si>
    <t>Sources:Traffic Police Brigade of Hsinchu City Police Bureau and The Statistics data base
        from Statistics Office of National Police Agency.</t>
    <phoneticPr fontId="2" type="noConversion"/>
  </si>
  <si>
    <t>民國 99年  2010</t>
    <phoneticPr fontId="11" type="noConversion"/>
  </si>
  <si>
    <t>民國 95年 2006</t>
    <phoneticPr fontId="2" type="noConversion"/>
  </si>
  <si>
    <t>民國 99年 2010</t>
    <phoneticPr fontId="2" type="noConversion"/>
  </si>
  <si>
    <r>
      <t>民國 99年底
End of 2010</t>
    </r>
    <r>
      <rPr>
        <sz val="12"/>
        <rFont val="新細明體"/>
        <family val="1"/>
        <charset val="136"/>
      </rPr>
      <t/>
    </r>
    <phoneticPr fontId="11" type="noConversion"/>
  </si>
  <si>
    <r>
      <t>民國 98年底
End of 2009</t>
    </r>
    <r>
      <rPr>
        <sz val="12"/>
        <rFont val="新細明體"/>
        <family val="1"/>
        <charset val="136"/>
      </rPr>
      <t/>
    </r>
    <phoneticPr fontId="11" type="noConversion"/>
  </si>
  <si>
    <r>
      <t>民國 97年底
End of 2008</t>
    </r>
    <r>
      <rPr>
        <sz val="12"/>
        <rFont val="新細明體"/>
        <family val="1"/>
        <charset val="136"/>
      </rPr>
      <t/>
    </r>
    <phoneticPr fontId="11" type="noConversion"/>
  </si>
  <si>
    <r>
      <t>民國 96年底
End of 2007</t>
    </r>
    <r>
      <rPr>
        <sz val="12"/>
        <rFont val="新細明體"/>
        <family val="1"/>
        <charset val="136"/>
      </rPr>
      <t/>
    </r>
    <phoneticPr fontId="11" type="noConversion"/>
  </si>
  <si>
    <t>民國 95年底
End of 2006</t>
    <phoneticPr fontId="2" type="noConversion"/>
  </si>
  <si>
    <t>民國 94年底
End of 2005</t>
    <phoneticPr fontId="11" type="noConversion"/>
  </si>
  <si>
    <r>
      <t>民國 99年 2010</t>
    </r>
    <r>
      <rPr>
        <sz val="12"/>
        <rFont val="新細明體"/>
        <family val="1"/>
        <charset val="136"/>
      </rPr>
      <t/>
    </r>
    <phoneticPr fontId="2" type="noConversion"/>
  </si>
  <si>
    <r>
      <t>民國 97年 2008</t>
    </r>
    <r>
      <rPr>
        <sz val="12"/>
        <rFont val="新細明體"/>
        <family val="1"/>
        <charset val="136"/>
      </rPr>
      <t/>
    </r>
    <phoneticPr fontId="2" type="noConversion"/>
  </si>
  <si>
    <r>
      <t>民國 96年 2007</t>
    </r>
    <r>
      <rPr>
        <sz val="12"/>
        <rFont val="新細明體"/>
        <family val="1"/>
        <charset val="136"/>
      </rPr>
      <t/>
    </r>
    <phoneticPr fontId="2" type="noConversion"/>
  </si>
  <si>
    <t>民國 94年 2005</t>
    <phoneticPr fontId="2" type="noConversion"/>
  </si>
  <si>
    <t>民國 99年底
End of 2010</t>
    <phoneticPr fontId="11" type="noConversion"/>
  </si>
  <si>
    <t>民國 98年底
End of 2009</t>
    <phoneticPr fontId="11" type="noConversion"/>
  </si>
  <si>
    <t>民國 96年底
End of 2007</t>
    <phoneticPr fontId="11" type="noConversion"/>
  </si>
  <si>
    <t>民國 95年底
End of 2006</t>
    <phoneticPr fontId="2" type="noConversion"/>
  </si>
  <si>
    <t>民國 97年底
End of 2008</t>
    <phoneticPr fontId="11" type="noConversion"/>
  </si>
  <si>
    <t>民國 99年 2010</t>
    <phoneticPr fontId="2" type="noConversion"/>
  </si>
  <si>
    <t>民國 98年 2009</t>
    <phoneticPr fontId="2" type="noConversion"/>
  </si>
  <si>
    <t>民國 97年 2008</t>
    <phoneticPr fontId="2" type="noConversion"/>
  </si>
  <si>
    <t>民國 95年 2006</t>
    <phoneticPr fontId="2" type="noConversion"/>
  </si>
  <si>
    <t>民國 94年 2005</t>
    <phoneticPr fontId="2" type="noConversion"/>
  </si>
  <si>
    <t>民國 94年底
End of 2005</t>
    <phoneticPr fontId="2" type="noConversion"/>
  </si>
  <si>
    <t>民國 96年底
End of 2007</t>
    <phoneticPr fontId="2" type="noConversion"/>
  </si>
  <si>
    <t>民國 97年底
End of 2008</t>
    <phoneticPr fontId="2" type="noConversion"/>
  </si>
  <si>
    <t>民國 98年底
End of 2009</t>
    <phoneticPr fontId="2" type="noConversion"/>
  </si>
  <si>
    <t>民國 99年底
End of 2010</t>
    <phoneticPr fontId="2" type="noConversion"/>
  </si>
  <si>
    <t>民國 99年底 End of 2010</t>
    <phoneticPr fontId="11" type="noConversion"/>
  </si>
  <si>
    <t>民國 98年底 End of 2009</t>
    <phoneticPr fontId="11" type="noConversion"/>
  </si>
  <si>
    <t>民國 97年底 End of 2008</t>
    <phoneticPr fontId="11" type="noConversion"/>
  </si>
  <si>
    <t>民國 96年底 End of 2007</t>
    <phoneticPr fontId="11" type="noConversion"/>
  </si>
  <si>
    <t>民國 95年底 End of 2006</t>
    <phoneticPr fontId="11" type="noConversion"/>
  </si>
  <si>
    <t>民國 94年底 End of 2005</t>
    <phoneticPr fontId="11" type="noConversion"/>
  </si>
  <si>
    <t>民國 98年底
End of 2009</t>
    <phoneticPr fontId="11" type="noConversion"/>
  </si>
  <si>
    <t>民國 96年底
End of 2007</t>
    <phoneticPr fontId="11" type="noConversion"/>
  </si>
  <si>
    <t>民國 94年度
FY 2005</t>
    <phoneticPr fontId="2" type="noConversion"/>
  </si>
  <si>
    <t>民國 95年度
FY 2006</t>
    <phoneticPr fontId="2" type="noConversion"/>
  </si>
  <si>
    <r>
      <t>民國 96年度
FY 2007</t>
    </r>
    <r>
      <rPr>
        <sz val="12"/>
        <rFont val="新細明體"/>
        <family val="1"/>
        <charset val="136"/>
      </rPr>
      <t/>
    </r>
    <phoneticPr fontId="2" type="noConversion"/>
  </si>
  <si>
    <r>
      <t>民國 97年度
FY 2008</t>
    </r>
    <r>
      <rPr>
        <sz val="12"/>
        <rFont val="新細明體"/>
        <family val="1"/>
        <charset val="136"/>
      </rPr>
      <t/>
    </r>
    <phoneticPr fontId="2" type="noConversion"/>
  </si>
  <si>
    <r>
      <t>民國 98年度
FY 2009</t>
    </r>
    <r>
      <rPr>
        <sz val="12"/>
        <rFont val="新細明體"/>
        <family val="1"/>
        <charset val="136"/>
      </rPr>
      <t/>
    </r>
    <phoneticPr fontId="2" type="noConversion"/>
  </si>
  <si>
    <t xml:space="preserve">民國 99年度
FY 2010 </t>
    <phoneticPr fontId="2" type="noConversion"/>
  </si>
  <si>
    <t>民國 99年度
FY 2010</t>
    <phoneticPr fontId="2" type="noConversion"/>
  </si>
  <si>
    <t>民國 98年度
FY 2009</t>
    <phoneticPr fontId="2" type="noConversion"/>
  </si>
  <si>
    <t>民國 97年度
FY 2008</t>
    <phoneticPr fontId="2" type="noConversion"/>
  </si>
  <si>
    <t>民國 96年度
FY 2007</t>
    <phoneticPr fontId="2" type="noConversion"/>
  </si>
  <si>
    <t>民國 94年度
FY 2005</t>
    <phoneticPr fontId="2" type="noConversion"/>
  </si>
  <si>
    <t>To check and report the amount of disused vehicle occupying the road</t>
    <phoneticPr fontId="2" type="noConversion"/>
  </si>
  <si>
    <t xml:space="preserve">The violative vehicles has been hauled and took care of </t>
    <phoneticPr fontId="2" type="noConversion"/>
  </si>
  <si>
    <t xml:space="preserve">                8   月  Aug.</t>
    <phoneticPr fontId="2" type="noConversion"/>
  </si>
  <si>
    <t xml:space="preserve">  九   月</t>
  </si>
  <si>
    <t xml:space="preserve">  十   月</t>
  </si>
  <si>
    <t xml:space="preserve">  十一 月</t>
  </si>
  <si>
    <t xml:space="preserve">  十二 月</t>
  </si>
  <si>
    <t>現及處理戶口(籍)案件成果</t>
    <phoneticPr fontId="2" type="noConversion"/>
  </si>
  <si>
    <t>埸</t>
  </si>
  <si>
    <t>Fields</t>
  </si>
  <si>
    <t>Table 9、Causes of Traffic Accidents in Hsinchu City</t>
    <phoneticPr fontId="2" type="noConversion"/>
  </si>
  <si>
    <t>機件</t>
  </si>
  <si>
    <t>過失</t>
  </si>
  <si>
    <t>故障</t>
  </si>
  <si>
    <t xml:space="preserve">發生數 </t>
    <phoneticPr fontId="2" type="noConversion"/>
  </si>
  <si>
    <t xml:space="preserve">破獲數 </t>
    <phoneticPr fontId="2" type="noConversion"/>
  </si>
  <si>
    <t xml:space="preserve">嫌疑犯 </t>
    <phoneticPr fontId="2" type="noConversion"/>
  </si>
  <si>
    <t xml:space="preserve">  類        別</t>
  </si>
  <si>
    <t xml:space="preserve"> 是 否 申 請</t>
  </si>
  <si>
    <t>Refuse to obey or resist traffic -police's ban</t>
    <phoneticPr fontId="2" type="noConversion"/>
  </si>
  <si>
    <t>A violation of the symbol and the reticle while driving</t>
    <phoneticPr fontId="2" type="noConversion"/>
  </si>
  <si>
    <t>A violation of the rule and causing accident leading to injuries of people</t>
    <phoneticPr fontId="2" type="noConversion"/>
  </si>
  <si>
    <t>Causing traffic accident without disposition and escaping</t>
    <phoneticPr fontId="2" type="noConversion"/>
  </si>
  <si>
    <t>Causing traffic accident without casualties but no driving to the roadside</t>
    <phoneticPr fontId="2" type="noConversion"/>
  </si>
  <si>
    <t>Cause accident leading to injuries or deaths of people without disposition</t>
    <phoneticPr fontId="2" type="noConversion"/>
  </si>
  <si>
    <t>Cause accident leading to injuries or deaths of people and escaping</t>
    <phoneticPr fontId="2" type="noConversion"/>
  </si>
  <si>
    <t>Other vehicles violating the traffic regulation which is not listed</t>
    <phoneticPr fontId="2" type="noConversion"/>
  </si>
  <si>
    <t>Slow vehicle violating the traffic regulation</t>
    <phoneticPr fontId="2" type="noConversion"/>
  </si>
  <si>
    <t>Pedestrians violating the traffic regulation</t>
    <phoneticPr fontId="2" type="noConversion"/>
  </si>
  <si>
    <t>Piling up obstacles lead to traffic interference</t>
    <phoneticPr fontId="2" type="noConversion"/>
  </si>
  <si>
    <t>The stall was been set in notice ban place</t>
    <phoneticPr fontId="2" type="noConversion"/>
  </si>
  <si>
    <t>The stall was been set on thd road without permission</t>
    <phoneticPr fontId="2" type="noConversion"/>
  </si>
  <si>
    <t>In traffic lane transportation island sending out advertisement and so on or in station rest station articles for sale hindrance transportation</t>
    <phoneticPr fontId="2" type="noConversion"/>
  </si>
  <si>
    <t>Others road obstacles except the rule of 82-1-1、10 and  83-1-2</t>
    <phoneticPr fontId="2" type="noConversion"/>
  </si>
  <si>
    <t>To collect sample and assay by inspection apparatus forcibly</t>
    <phoneticPr fontId="2" type="noConversion"/>
  </si>
  <si>
    <t>Violation of parking and been hauled</t>
    <phoneticPr fontId="2" type="noConversion"/>
  </si>
  <si>
    <t>Right turn on a slow traffic lane or left turn on a quick traffic lane</t>
    <phoneticPr fontId="2" type="noConversion"/>
  </si>
  <si>
    <t>Straightaw-ay vehicle take up turn lane</t>
    <phoneticPr fontId="2" type="noConversion"/>
  </si>
  <si>
    <t>Make a turn don't  stop temporary and let pedestrian pass priority</t>
    <phoneticPr fontId="2" type="noConversion"/>
  </si>
  <si>
    <t>Runing a red light and turning left</t>
    <phoneticPr fontId="2" type="noConversion"/>
  </si>
  <si>
    <t>Runing a red light and turning right</t>
    <phoneticPr fontId="2" type="noConversion"/>
  </si>
  <si>
    <t>Run across the road junction</t>
    <phoneticPr fontId="2" type="noConversion"/>
  </si>
  <si>
    <t>Violation of temporary parking</t>
    <phoneticPr fontId="2" type="noConversion"/>
  </si>
  <si>
    <t>Illegal  parking</t>
    <phoneticPr fontId="2" type="noConversion"/>
  </si>
  <si>
    <t>Traffic Violations by Vehicles in Hsinchu City</t>
    <phoneticPr fontId="2" type="noConversion"/>
  </si>
  <si>
    <t>單位:件</t>
    <phoneticPr fontId="11" type="noConversion"/>
  </si>
  <si>
    <t>Unit:Cases</t>
    <phoneticPr fontId="2" type="noConversion"/>
  </si>
  <si>
    <t>年(月)別
Year（month）</t>
    <phoneticPr fontId="11" type="noConversion"/>
  </si>
  <si>
    <t xml:space="preserve">合計
Total </t>
    <phoneticPr fontId="11" type="noConversion"/>
  </si>
  <si>
    <t>警察機關</t>
    <phoneticPr fontId="11" type="noConversion"/>
  </si>
  <si>
    <t>汽</t>
    <phoneticPr fontId="11" type="noConversion"/>
  </si>
  <si>
    <t>車</t>
    <phoneticPr fontId="11" type="noConversion"/>
  </si>
  <si>
    <t>輕型及普通</t>
    <phoneticPr fontId="11" type="noConversion"/>
  </si>
  <si>
    <t>Police Department</t>
    <phoneticPr fontId="11" type="noConversion"/>
  </si>
  <si>
    <t>Motor Vehicle</t>
    <phoneticPr fontId="11" type="noConversion"/>
  </si>
  <si>
    <t xml:space="preserve">Light Motorcycle  </t>
    <phoneticPr fontId="11" type="noConversion"/>
  </si>
  <si>
    <t>民國八十五年底</t>
  </si>
  <si>
    <t xml:space="preserve">                2   月  Feb.</t>
    <phoneticPr fontId="2" type="noConversion"/>
  </si>
  <si>
    <t xml:space="preserve">                3   月  Mar.</t>
    <phoneticPr fontId="2" type="noConversion"/>
  </si>
  <si>
    <t xml:space="preserve">                4   月  Apr.</t>
    <phoneticPr fontId="2" type="noConversion"/>
  </si>
  <si>
    <t xml:space="preserve">                5   月  May</t>
    <phoneticPr fontId="2" type="noConversion"/>
  </si>
  <si>
    <t xml:space="preserve">                6   月  June</t>
    <phoneticPr fontId="2" type="noConversion"/>
  </si>
  <si>
    <t xml:space="preserve">                7   月  July</t>
    <phoneticPr fontId="2" type="noConversion"/>
  </si>
  <si>
    <t>道路類別             Highway Type</t>
    <phoneticPr fontId="2" type="noConversion"/>
  </si>
  <si>
    <t xml:space="preserve">  合</t>
  </si>
  <si>
    <t xml:space="preserve">  車</t>
  </si>
  <si>
    <t>插入</t>
    <phoneticPr fontId="2" type="noConversion"/>
  </si>
  <si>
    <t>須調整第1行公式</t>
    <phoneticPr fontId="2" type="noConversion"/>
  </si>
  <si>
    <t>步驟4:於10輸入新1年資料</t>
    <phoneticPr fontId="2" type="noConversion"/>
  </si>
  <si>
    <r>
      <t>步驟3:第1年之各年中公式須調整欄位</t>
    </r>
    <r>
      <rPr>
        <sz val="14"/>
        <rFont val="新細明體"/>
        <family val="1"/>
        <charset val="136"/>
      </rPr>
      <t>-人口,青少年人口,年中車輛</t>
    </r>
    <phoneticPr fontId="2" type="noConversion"/>
  </si>
  <si>
    <t>1行</t>
    <phoneticPr fontId="2" type="noConversion"/>
  </si>
  <si>
    <t>步驟5:序號往下調整</t>
    <phoneticPr fontId="2" type="noConversion"/>
  </si>
  <si>
    <t>序號</t>
    <phoneticPr fontId="2" type="noConversion"/>
  </si>
  <si>
    <t>民國87年底 
 End of 1998</t>
    <phoneticPr fontId="11" type="noConversion"/>
  </si>
  <si>
    <t>民國88年底
End of 1999</t>
    <phoneticPr fontId="11" type="noConversion"/>
  </si>
  <si>
    <t>民國89年底
End of 2000</t>
    <phoneticPr fontId="11" type="noConversion"/>
  </si>
  <si>
    <t>民國90年底
End of 2001</t>
    <phoneticPr fontId="11" type="noConversion"/>
  </si>
  <si>
    <t>民國91年底
End of 2002</t>
    <phoneticPr fontId="11" type="noConversion"/>
  </si>
  <si>
    <t>民國92年底
End of 2003</t>
    <phoneticPr fontId="11" type="noConversion"/>
  </si>
  <si>
    <t>民國93年底
End of 2004</t>
    <phoneticPr fontId="11" type="noConversion"/>
  </si>
  <si>
    <t>民國八十五年度</t>
  </si>
  <si>
    <t>單立: 新台幣千元</t>
    <phoneticPr fontId="2" type="noConversion"/>
  </si>
  <si>
    <t>Unit:NT$1,000</t>
    <phoneticPr fontId="2" type="noConversion"/>
  </si>
  <si>
    <t>年度別
Fiscal Year</t>
    <phoneticPr fontId="2" type="noConversion"/>
  </si>
  <si>
    <t>Receipts from Property</t>
    <phoneticPr fontId="2" type="noConversion"/>
  </si>
  <si>
    <t>民國八十二年度</t>
    <phoneticPr fontId="2" type="noConversion"/>
  </si>
  <si>
    <t xml:space="preserve"> Expenditures of Hsinchu City Police Bureau</t>
    <phoneticPr fontId="2" type="noConversion"/>
  </si>
  <si>
    <t>Unit：NT$1,000</t>
    <phoneticPr fontId="2" type="noConversion"/>
  </si>
  <si>
    <t>歲出預算數          Budget of Expenditures</t>
    <phoneticPr fontId="2" type="noConversion"/>
  </si>
  <si>
    <t>歲出決算數    Settled Account Of Expenditures</t>
    <phoneticPr fontId="2" type="noConversion"/>
  </si>
  <si>
    <t>經常門           Current Account</t>
    <phoneticPr fontId="2" type="noConversion"/>
  </si>
  <si>
    <t>資本門     Capital Account</t>
    <phoneticPr fontId="2" type="noConversion"/>
  </si>
  <si>
    <t xml:space="preserve">Account </t>
    <phoneticPr fontId="2" type="noConversion"/>
  </si>
  <si>
    <t>資本門        Capital Account</t>
    <phoneticPr fontId="2" type="noConversion"/>
  </si>
  <si>
    <t>小計</t>
    <phoneticPr fontId="2" type="noConversion"/>
  </si>
  <si>
    <t>一般
行政</t>
    <phoneticPr fontId="2" type="noConversion"/>
  </si>
  <si>
    <t>道路安
全業務</t>
    <phoneticPr fontId="2" type="noConversion"/>
  </si>
  <si>
    <t>警政
業務</t>
    <phoneticPr fontId="2" type="noConversion"/>
  </si>
  <si>
    <t>警勤
業務</t>
    <phoneticPr fontId="2" type="noConversion"/>
  </si>
  <si>
    <t>一般建築及設備</t>
    <phoneticPr fontId="2" type="noConversion"/>
  </si>
  <si>
    <t>民國92年  2003</t>
    <phoneticPr fontId="2" type="noConversion"/>
  </si>
  <si>
    <t>Driver Negligence</t>
    <phoneticPr fontId="2" type="noConversion"/>
  </si>
  <si>
    <t>Forceful Taking</t>
    <phoneticPr fontId="2" type="noConversion"/>
  </si>
  <si>
    <t>Overspeed above  60 kilometer</t>
    <phoneticPr fontId="2" type="noConversion"/>
  </si>
  <si>
    <t>Dismantle muffler or others way to  making noise</t>
    <phoneticPr fontId="2" type="noConversion"/>
  </si>
  <si>
    <t>The owner of car supply driver driving dangerous</t>
    <phoneticPr fontId="2" type="noConversion"/>
  </si>
  <si>
    <t>Have not decelerated in accordance with the regulation</t>
    <phoneticPr fontId="2" type="noConversion"/>
  </si>
  <si>
    <t>Pass through the pavement and has't been moderated and has't allowed pedestrians to go ahead of the rest</t>
    <phoneticPr fontId="2" type="noConversion"/>
  </si>
  <si>
    <t>Failure to follow direction</t>
    <phoneticPr fontId="2" type="noConversion"/>
  </si>
  <si>
    <t>Failure to drive on more lane</t>
    <phoneticPr fontId="2" type="noConversion"/>
  </si>
  <si>
    <t>Contest driving for the road</t>
    <phoneticPr fontId="2" type="noConversion"/>
  </si>
  <si>
    <t xml:space="preserve"> </t>
    <phoneticPr fontId="2" type="noConversion"/>
  </si>
  <si>
    <t>民 國85年底
End of 1996</t>
    <phoneticPr fontId="11" type="noConversion"/>
  </si>
  <si>
    <t>民 國84年底
End of 1995</t>
    <phoneticPr fontId="11" type="noConversion"/>
  </si>
  <si>
    <t>Failure to parking time 、location、way and kind of vehicle</t>
    <phoneticPr fontId="2" type="noConversion"/>
  </si>
  <si>
    <t>Violation of parking on special parking space of defective</t>
    <phoneticPr fontId="2" type="noConversion"/>
  </si>
  <si>
    <t>Park the vehicle waiting to be sold or to be repaired  on the road</t>
    <phoneticPr fontId="2" type="noConversion"/>
  </si>
  <si>
    <t>Carfax clearance</t>
    <phoneticPr fontId="2" type="noConversion"/>
  </si>
  <si>
    <t>民國八十  年底</t>
  </si>
  <si>
    <t>民國86年底
End of 1997</t>
    <phoneticPr fontId="2" type="noConversion"/>
  </si>
  <si>
    <t>民國87年底
End of 1998</t>
    <phoneticPr fontId="2" type="noConversion"/>
  </si>
  <si>
    <t>民國88年底
End of 1999</t>
    <phoneticPr fontId="2" type="noConversion"/>
  </si>
  <si>
    <t>民國89年底
End of 2000</t>
    <phoneticPr fontId="2" type="noConversion"/>
  </si>
  <si>
    <t>民國90年底
End of 2001</t>
    <phoneticPr fontId="2" type="noConversion"/>
  </si>
  <si>
    <t>民國91年底
End of 2002</t>
    <phoneticPr fontId="2" type="noConversion"/>
  </si>
  <si>
    <t xml:space="preserve">           東            區</t>
    <phoneticPr fontId="2" type="noConversion"/>
  </si>
  <si>
    <t xml:space="preserve">           北            區</t>
    <phoneticPr fontId="2" type="noConversion"/>
  </si>
  <si>
    <t xml:space="preserve">           香    山    區</t>
    <phoneticPr fontId="2" type="noConversion"/>
  </si>
  <si>
    <r>
      <t xml:space="preserve">年(月、事故類)別
</t>
    </r>
    <r>
      <rPr>
        <sz val="11"/>
        <rFont val="標楷體"/>
        <family val="4"/>
        <charset val="136"/>
      </rPr>
      <t>Year(Month、Item)</t>
    </r>
    <phoneticPr fontId="2" type="noConversion"/>
  </si>
  <si>
    <t>民國100年  2011</t>
    <phoneticPr fontId="2" type="noConversion"/>
  </si>
  <si>
    <t>民 國83年底
End of 1994</t>
    <phoneticPr fontId="11" type="noConversion"/>
  </si>
  <si>
    <t>民 國82年底
End of 1993</t>
    <phoneticPr fontId="11" type="noConversion"/>
  </si>
  <si>
    <t>年底別
End of Year</t>
    <phoneticPr fontId="11" type="noConversion"/>
  </si>
  <si>
    <t>Actual No. of Personnel</t>
    <phoneticPr fontId="2" type="noConversion"/>
  </si>
  <si>
    <t>Unit：Persons</t>
    <phoneticPr fontId="11" type="noConversion"/>
  </si>
  <si>
    <t>民國 93年底 End of 2004</t>
    <phoneticPr fontId="11" type="noConversion"/>
  </si>
  <si>
    <t>民國 92年底 End of 2003</t>
    <phoneticPr fontId="11" type="noConversion"/>
  </si>
  <si>
    <t xml:space="preserve"> 民國 85年底 End of 1996</t>
    <phoneticPr fontId="11" type="noConversion"/>
  </si>
  <si>
    <t xml:space="preserve"> 民國 86年底 End of 1997</t>
    <phoneticPr fontId="2" type="noConversion"/>
  </si>
  <si>
    <t>民國 87年底 End of 1998</t>
    <phoneticPr fontId="11" type="noConversion"/>
  </si>
  <si>
    <t>民國 91年底 End of 2002</t>
    <phoneticPr fontId="11" type="noConversion"/>
  </si>
  <si>
    <r>
      <t xml:space="preserve"> </t>
    </r>
    <r>
      <rPr>
        <sz val="12"/>
        <rFont val="新細明體"/>
        <family val="1"/>
        <charset val="136"/>
      </rPr>
      <t xml:space="preserve"> </t>
    </r>
    <r>
      <rPr>
        <sz val="12"/>
        <rFont val="新細明體"/>
        <family val="1"/>
        <charset val="136"/>
      </rPr>
      <t xml:space="preserve">       6   月</t>
    </r>
    <r>
      <rPr>
        <sz val="12"/>
        <rFont val="新細明體"/>
        <family val="1"/>
        <charset val="136"/>
      </rPr>
      <t xml:space="preserve">  June</t>
    </r>
    <phoneticPr fontId="2" type="noConversion"/>
  </si>
  <si>
    <r>
      <t xml:space="preserve"> </t>
    </r>
    <r>
      <rPr>
        <sz val="12"/>
        <rFont val="新細明體"/>
        <family val="1"/>
        <charset val="136"/>
      </rPr>
      <t xml:space="preserve"> </t>
    </r>
    <r>
      <rPr>
        <sz val="12"/>
        <rFont val="新細明體"/>
        <family val="1"/>
        <charset val="136"/>
      </rPr>
      <t xml:space="preserve">       7   月</t>
    </r>
    <r>
      <rPr>
        <sz val="12"/>
        <rFont val="新細明體"/>
        <family val="1"/>
        <charset val="136"/>
      </rPr>
      <t xml:space="preserve">  July</t>
    </r>
    <phoneticPr fontId="2" type="noConversion"/>
  </si>
  <si>
    <t>合計</t>
    <phoneticPr fontId="2" type="noConversion"/>
  </si>
  <si>
    <t>計</t>
    <phoneticPr fontId="2" type="noConversion"/>
  </si>
  <si>
    <t>Table 2、Offenders by</t>
    <phoneticPr fontId="11" type="noConversion"/>
  </si>
  <si>
    <t>Failure to acquire a license plate,etc.</t>
    <phoneticPr fontId="2" type="noConversion"/>
  </si>
  <si>
    <t>Total of  violations cited</t>
    <phoneticPr fontId="2" type="noConversion"/>
  </si>
  <si>
    <t xml:space="preserve">移公路監理機關   </t>
    <phoneticPr fontId="11" type="noConversion"/>
  </si>
  <si>
    <r>
      <t xml:space="preserve"> </t>
    </r>
    <r>
      <rPr>
        <sz val="12"/>
        <rFont val="新細明體"/>
        <family val="1"/>
        <charset val="136"/>
      </rPr>
      <t xml:space="preserve"> </t>
    </r>
    <r>
      <rPr>
        <sz val="12"/>
        <rFont val="新細明體"/>
        <family val="1"/>
        <charset val="136"/>
      </rPr>
      <t xml:space="preserve">       2   月</t>
    </r>
    <r>
      <rPr>
        <sz val="12"/>
        <rFont val="新細明體"/>
        <family val="1"/>
        <charset val="136"/>
      </rPr>
      <t xml:space="preserve">  Feb.</t>
    </r>
    <phoneticPr fontId="2" type="noConversion"/>
  </si>
  <si>
    <r>
      <t xml:space="preserve"> </t>
    </r>
    <r>
      <rPr>
        <sz val="12"/>
        <rFont val="新細明體"/>
        <family val="1"/>
        <charset val="136"/>
      </rPr>
      <t xml:space="preserve"> </t>
    </r>
    <r>
      <rPr>
        <sz val="12"/>
        <rFont val="新細明體"/>
        <family val="1"/>
        <charset val="136"/>
      </rPr>
      <t xml:space="preserve">       3   月</t>
    </r>
    <r>
      <rPr>
        <sz val="12"/>
        <rFont val="新細明體"/>
        <family val="1"/>
        <charset val="136"/>
      </rPr>
      <t xml:space="preserve">  Mar.</t>
    </r>
    <phoneticPr fontId="2" type="noConversion"/>
  </si>
  <si>
    <r>
      <t xml:space="preserve"> </t>
    </r>
    <r>
      <rPr>
        <sz val="12"/>
        <rFont val="新細明體"/>
        <family val="1"/>
        <charset val="136"/>
      </rPr>
      <t xml:space="preserve"> </t>
    </r>
    <r>
      <rPr>
        <sz val="12"/>
        <rFont val="新細明體"/>
        <family val="1"/>
        <charset val="136"/>
      </rPr>
      <t xml:space="preserve">       4   月</t>
    </r>
    <r>
      <rPr>
        <sz val="12"/>
        <rFont val="新細明體"/>
        <family val="1"/>
        <charset val="136"/>
      </rPr>
      <t xml:space="preserve">  Apr.</t>
    </r>
    <phoneticPr fontId="2" type="noConversion"/>
  </si>
  <si>
    <r>
      <t xml:space="preserve"> </t>
    </r>
    <r>
      <rPr>
        <sz val="12"/>
        <rFont val="新細明體"/>
        <family val="1"/>
        <charset val="136"/>
      </rPr>
      <t xml:space="preserve"> </t>
    </r>
    <r>
      <rPr>
        <sz val="12"/>
        <rFont val="新細明體"/>
        <family val="1"/>
        <charset val="136"/>
      </rPr>
      <t xml:space="preserve">       5  </t>
    </r>
    <r>
      <rPr>
        <sz val="12"/>
        <rFont val="新細明體"/>
        <family val="1"/>
        <charset val="136"/>
      </rPr>
      <t xml:space="preserve"> </t>
    </r>
    <r>
      <rPr>
        <sz val="12"/>
        <rFont val="新細明體"/>
        <family val="1"/>
        <charset val="136"/>
      </rPr>
      <t>月</t>
    </r>
    <r>
      <rPr>
        <sz val="12"/>
        <rFont val="新細明體"/>
        <family val="1"/>
        <charset val="136"/>
      </rPr>
      <t xml:space="preserve">  May</t>
    </r>
    <phoneticPr fontId="2" type="noConversion"/>
  </si>
  <si>
    <r>
      <t xml:space="preserve"> </t>
    </r>
    <r>
      <rPr>
        <sz val="12"/>
        <rFont val="新細明體"/>
        <family val="1"/>
        <charset val="136"/>
      </rPr>
      <t xml:space="preserve"> </t>
    </r>
    <r>
      <rPr>
        <sz val="12"/>
        <rFont val="新細明體"/>
        <family val="1"/>
        <charset val="136"/>
      </rPr>
      <t xml:space="preserve">       6   月</t>
    </r>
    <r>
      <rPr>
        <sz val="12"/>
        <rFont val="新細明體"/>
        <family val="1"/>
        <charset val="136"/>
      </rPr>
      <t xml:space="preserve">  June</t>
    </r>
    <phoneticPr fontId="2" type="noConversion"/>
  </si>
  <si>
    <r>
      <t xml:space="preserve"> </t>
    </r>
    <r>
      <rPr>
        <sz val="12"/>
        <rFont val="新細明體"/>
        <family val="1"/>
        <charset val="136"/>
      </rPr>
      <t xml:space="preserve"> </t>
    </r>
    <r>
      <rPr>
        <sz val="12"/>
        <rFont val="新細明體"/>
        <family val="1"/>
        <charset val="136"/>
      </rPr>
      <t xml:space="preserve">       7   月</t>
    </r>
    <r>
      <rPr>
        <sz val="12"/>
        <rFont val="新細明體"/>
        <family val="1"/>
        <charset val="136"/>
      </rPr>
      <t xml:space="preserve">  July</t>
    </r>
    <phoneticPr fontId="2" type="noConversion"/>
  </si>
  <si>
    <r>
      <t xml:space="preserve">侵害智慧財產權
</t>
    </r>
    <r>
      <rPr>
        <sz val="10"/>
        <rFont val="標楷體"/>
        <family val="4"/>
        <charset val="136"/>
      </rPr>
      <t>Infringement of Intellectual Property Rights</t>
    </r>
    <phoneticPr fontId="2" type="noConversion"/>
  </si>
  <si>
    <t>其他
Others</t>
    <phoneticPr fontId="2" type="noConversion"/>
  </si>
  <si>
    <t>車輛數</t>
    <phoneticPr fontId="2" type="noConversion"/>
  </si>
  <si>
    <t>年中車輛</t>
    <phoneticPr fontId="2" type="noConversion"/>
  </si>
  <si>
    <t>A1道路交通事故  
  Traffic Accident</t>
    <phoneticPr fontId="11" type="noConversion"/>
  </si>
  <si>
    <t>舉發違反道路交通管理事件
Incidents of Traffic Violations</t>
    <phoneticPr fontId="2" type="noConversion"/>
  </si>
  <si>
    <t>竊盜</t>
    <phoneticPr fontId="2" type="noConversion"/>
  </si>
  <si>
    <t>暴力犯罪</t>
    <phoneticPr fontId="2" type="noConversion"/>
  </si>
  <si>
    <t>詐欺</t>
    <phoneticPr fontId="2" type="noConversion"/>
  </si>
  <si>
    <t>兒童
人口數</t>
    <phoneticPr fontId="2" type="noConversion"/>
  </si>
  <si>
    <t>年中
人口數</t>
    <phoneticPr fontId="2" type="noConversion"/>
  </si>
  <si>
    <t>少年
人口數</t>
    <phoneticPr fontId="2" type="noConversion"/>
  </si>
  <si>
    <t>青年
人口數</t>
    <phoneticPr fontId="2" type="noConversion"/>
  </si>
  <si>
    <t>成年
人口數</t>
    <phoneticPr fontId="2" type="noConversion"/>
  </si>
  <si>
    <t>警察機關,其他</t>
    <phoneticPr fontId="2" type="noConversion"/>
  </si>
  <si>
    <t>**</t>
    <phoneticPr fontId="2" type="noConversion"/>
  </si>
  <si>
    <t>民國100年 2011</t>
    <phoneticPr fontId="11" type="noConversion"/>
  </si>
  <si>
    <t>12-17</t>
    <phoneticPr fontId="2" type="noConversion"/>
  </si>
  <si>
    <t>少年嫌疑犯
Juvenile Offenders</t>
    <phoneticPr fontId="2" type="noConversion"/>
  </si>
  <si>
    <t>18-23</t>
    <phoneticPr fontId="2" type="noConversion"/>
  </si>
  <si>
    <t>青年嫌疑犯
Adolescent Offenders</t>
    <phoneticPr fontId="2" type="noConversion"/>
  </si>
  <si>
    <t>24~</t>
    <phoneticPr fontId="2" type="noConversion"/>
  </si>
  <si>
    <t>Deaths</t>
    <phoneticPr fontId="11" type="noConversion"/>
  </si>
  <si>
    <t>Injuries</t>
    <phoneticPr fontId="11" type="noConversion"/>
  </si>
  <si>
    <t>Total</t>
    <phoneticPr fontId="11" type="noConversion"/>
  </si>
  <si>
    <t>Fatal Traffic Accident</t>
    <phoneticPr fontId="11" type="noConversion"/>
  </si>
  <si>
    <t>Injured Traffic Accident</t>
    <phoneticPr fontId="11" type="noConversion"/>
  </si>
  <si>
    <t>件數</t>
    <phoneticPr fontId="11" type="noConversion"/>
  </si>
  <si>
    <t>死亡</t>
    <phoneticPr fontId="11" type="noConversion"/>
  </si>
  <si>
    <t>受傷</t>
    <phoneticPr fontId="11" type="noConversion"/>
  </si>
  <si>
    <t>變更未報</t>
  </si>
  <si>
    <t>數</t>
  </si>
  <si>
    <t xml:space="preserve">  一   月</t>
  </si>
  <si>
    <t xml:space="preserve">  二   月</t>
  </si>
  <si>
    <t xml:space="preserve">  三   月</t>
  </si>
  <si>
    <t xml:space="preserve">  四   月</t>
  </si>
  <si>
    <t xml:space="preserve">  五   月</t>
  </si>
  <si>
    <t xml:space="preserve">  六   月</t>
  </si>
  <si>
    <t>編制人數</t>
  </si>
  <si>
    <t>預算人數</t>
  </si>
  <si>
    <t>全般</t>
    <phoneticPr fontId="11" type="noConversion"/>
  </si>
  <si>
    <t>竊盜</t>
    <phoneticPr fontId="11" type="noConversion"/>
  </si>
  <si>
    <t>暴力犯罪</t>
    <phoneticPr fontId="11" type="noConversion"/>
  </si>
  <si>
    <t>毒品</t>
    <phoneticPr fontId="11" type="noConversion"/>
  </si>
  <si>
    <t>其他</t>
    <phoneticPr fontId="11" type="noConversion"/>
  </si>
  <si>
    <t xml:space="preserve">Grand Total </t>
    <phoneticPr fontId="11" type="noConversion"/>
  </si>
  <si>
    <t xml:space="preserve">Larc-eny </t>
    <phoneticPr fontId="11" type="noConversion"/>
  </si>
  <si>
    <t>Violent Crime</t>
    <phoneticPr fontId="11" type="noConversion"/>
  </si>
  <si>
    <t>Against Narco-tics Act</t>
    <phoneticPr fontId="11" type="noConversion"/>
  </si>
  <si>
    <t xml:space="preserve">Others </t>
    <phoneticPr fontId="11" type="noConversion"/>
  </si>
  <si>
    <t>民國八十二年</t>
    <phoneticPr fontId="11" type="noConversion"/>
  </si>
  <si>
    <t>…</t>
    <phoneticPr fontId="11" type="noConversion"/>
  </si>
  <si>
    <t>民國八十三年</t>
    <phoneticPr fontId="11" type="noConversion"/>
  </si>
  <si>
    <t>民國八十四年</t>
    <phoneticPr fontId="11" type="noConversion"/>
  </si>
  <si>
    <t>民國八十五年</t>
    <phoneticPr fontId="11" type="noConversion"/>
  </si>
  <si>
    <t>民國86年 1997</t>
    <phoneticPr fontId="11" type="noConversion"/>
  </si>
  <si>
    <t>民國91年  2002</t>
    <phoneticPr fontId="11" type="noConversion"/>
  </si>
  <si>
    <t>民國92年  2003</t>
    <phoneticPr fontId="11" type="noConversion"/>
  </si>
  <si>
    <t xml:space="preserve"> </t>
    <phoneticPr fontId="2" type="noConversion"/>
  </si>
  <si>
    <t>表10、新竹市道路交通</t>
    <phoneticPr fontId="2" type="noConversion"/>
  </si>
  <si>
    <t>事故肇事車種分類件數</t>
    <phoneticPr fontId="2" type="noConversion"/>
  </si>
  <si>
    <t xml:space="preserve">Table 10、Related Vehicles of </t>
    <phoneticPr fontId="2" type="noConversion"/>
  </si>
  <si>
    <t xml:space="preserve"> Traffic Accidents in Hsinchu City</t>
    <phoneticPr fontId="2" type="noConversion"/>
  </si>
  <si>
    <t>Catching Sneakers from Mainland China</t>
    <phoneticPr fontId="2" type="noConversion"/>
  </si>
  <si>
    <t>民國87年 1998</t>
    <phoneticPr fontId="2" type="noConversion"/>
  </si>
  <si>
    <t>民國七十二年底</t>
  </si>
  <si>
    <t>民國七十三年底</t>
  </si>
  <si>
    <t>民國七十四年底</t>
  </si>
  <si>
    <t>民國七十五年底</t>
  </si>
  <si>
    <t>民國七十六年底</t>
  </si>
  <si>
    <t>民國七十七年底</t>
  </si>
  <si>
    <t>民國七十八年底</t>
  </si>
  <si>
    <t>民國七十九年底</t>
  </si>
  <si>
    <t>民國八十一年底</t>
  </si>
  <si>
    <t>民國八十二年底</t>
  </si>
  <si>
    <t>民國八十三年底</t>
  </si>
  <si>
    <t>民國101年 2012</t>
    <phoneticPr fontId="2" type="noConversion"/>
  </si>
  <si>
    <t xml:space="preserve">  單位：件</t>
  </si>
  <si>
    <t xml:space="preserve">  國</t>
  </si>
  <si>
    <t xml:space="preserve">  省</t>
  </si>
  <si>
    <t xml:space="preserve">  縣</t>
  </si>
  <si>
    <t xml:space="preserve">  鄉</t>
  </si>
  <si>
    <t xml:space="preserve">  平</t>
  </si>
  <si>
    <t xml:space="preserve">  交</t>
  </si>
  <si>
    <t xml:space="preserve">  道</t>
  </si>
  <si>
    <t xml:space="preserve">  道路</t>
  </si>
  <si>
    <t xml:space="preserve"> 民國八十四年 </t>
  </si>
  <si>
    <t xml:space="preserve"> 民國八十五年 </t>
  </si>
  <si>
    <t xml:space="preserve">     2   月</t>
  </si>
  <si>
    <t xml:space="preserve">     3   月</t>
  </si>
  <si>
    <t xml:space="preserve">     4   月</t>
  </si>
  <si>
    <r>
      <t xml:space="preserve"> </t>
    </r>
    <r>
      <rPr>
        <sz val="12"/>
        <rFont val="新細明體"/>
        <family val="1"/>
        <charset val="136"/>
      </rPr>
      <t xml:space="preserve"> </t>
    </r>
    <r>
      <rPr>
        <sz val="12"/>
        <rFont val="新細明體"/>
        <family val="1"/>
        <charset val="136"/>
      </rPr>
      <t xml:space="preserve">       1   月</t>
    </r>
    <r>
      <rPr>
        <sz val="12"/>
        <rFont val="新細明體"/>
        <family val="1"/>
        <charset val="136"/>
      </rPr>
      <t xml:space="preserve">  Jan.</t>
    </r>
    <phoneticPr fontId="11" type="noConversion"/>
  </si>
  <si>
    <t>1</t>
    <phoneticPr fontId="2" type="noConversion"/>
  </si>
  <si>
    <t>3</t>
    <phoneticPr fontId="2" type="noConversion"/>
  </si>
  <si>
    <t>4</t>
    <phoneticPr fontId="2" type="noConversion"/>
  </si>
  <si>
    <t>2</t>
    <phoneticPr fontId="2" type="noConversion"/>
  </si>
  <si>
    <t>5</t>
    <phoneticPr fontId="2" type="noConversion"/>
  </si>
  <si>
    <t xml:space="preserve"> </t>
    <phoneticPr fontId="2" type="noConversion"/>
  </si>
  <si>
    <t>9</t>
    <phoneticPr fontId="2" type="noConversion"/>
  </si>
  <si>
    <t>10</t>
    <phoneticPr fontId="2" type="noConversion"/>
  </si>
  <si>
    <t>2,3,4,6,7,8,9</t>
    <phoneticPr fontId="2" type="noConversion"/>
  </si>
  <si>
    <t>2,3,4,5,6</t>
    <phoneticPr fontId="2" type="noConversion"/>
  </si>
  <si>
    <t>7</t>
    <phoneticPr fontId="2" type="noConversion"/>
  </si>
  <si>
    <t>2,3,5~15</t>
    <phoneticPr fontId="2" type="noConversion"/>
  </si>
  <si>
    <t>1,2,3,6</t>
    <phoneticPr fontId="2" type="noConversion"/>
  </si>
  <si>
    <t>1~8</t>
    <phoneticPr fontId="2" type="noConversion"/>
  </si>
  <si>
    <r>
      <t xml:space="preserve">年(月)別
</t>
    </r>
    <r>
      <rPr>
        <sz val="12"/>
        <rFont val="Book Antiqua"/>
        <family val="1"/>
      </rPr>
      <t>Year(Month)</t>
    </r>
    <phoneticPr fontId="2" type="noConversion"/>
  </si>
  <si>
    <t>Alcohol concentra-tion above the prescribed standards</t>
    <phoneticPr fontId="2" type="noConversion"/>
  </si>
  <si>
    <t>Driving under the influence or sucked control drug by business bus</t>
    <phoneticPr fontId="2" type="noConversion"/>
  </si>
  <si>
    <t>Individuals driving with licenses suspended for driving under the influence</t>
    <phoneticPr fontId="2" type="noConversion"/>
  </si>
  <si>
    <t>Passing police service has notices premises failing to perform sobriety test instructions to stop for inspection</t>
    <phoneticPr fontId="2" type="noConversion"/>
  </si>
  <si>
    <t>Failure to submit ot sobriety tests for alcohol or narcotics</t>
    <phoneticPr fontId="2" type="noConversion"/>
  </si>
  <si>
    <t>Have not applied for operation registration</t>
    <phoneticPr fontId="2" type="noConversion"/>
  </si>
  <si>
    <t>A violation of the conducting change application or annual check</t>
    <phoneticPr fontId="2" type="noConversion"/>
  </si>
  <si>
    <t>The registration card of the operation has not been found in accordance with the regulation</t>
    <phoneticPr fontId="2" type="noConversion"/>
  </si>
  <si>
    <t>Attract custom-ers in violation of regu-lations</t>
    <phoneticPr fontId="2" type="noConversion"/>
  </si>
  <si>
    <t>Failure to take the short distance and detour</t>
    <phoneticPr fontId="2" type="noConversion"/>
  </si>
  <si>
    <t>Overspeed below  60 kilometer</t>
    <phoneticPr fontId="2" type="noConversion"/>
  </si>
  <si>
    <t xml:space="preserve">   60</t>
    <phoneticPr fontId="11" type="noConversion"/>
  </si>
  <si>
    <t>34</t>
    <phoneticPr fontId="2" type="noConversion"/>
  </si>
  <si>
    <t xml:space="preserve">     二    月</t>
    <phoneticPr fontId="2" type="noConversion"/>
  </si>
  <si>
    <t xml:space="preserve">     三    月</t>
    <phoneticPr fontId="2" type="noConversion"/>
  </si>
  <si>
    <t xml:space="preserve">     四    月</t>
    <phoneticPr fontId="2" type="noConversion"/>
  </si>
  <si>
    <t xml:space="preserve">     五    月</t>
    <phoneticPr fontId="2" type="noConversion"/>
  </si>
  <si>
    <t xml:space="preserve">     六    月</t>
    <phoneticPr fontId="2" type="noConversion"/>
  </si>
  <si>
    <t xml:space="preserve">     七    月</t>
    <phoneticPr fontId="2" type="noConversion"/>
  </si>
  <si>
    <t xml:space="preserve">     八    月</t>
    <phoneticPr fontId="2" type="noConversion"/>
  </si>
  <si>
    <t xml:space="preserve">     九    月</t>
    <phoneticPr fontId="2" type="noConversion"/>
  </si>
  <si>
    <t xml:space="preserve">     十    月</t>
    <phoneticPr fontId="2" type="noConversion"/>
  </si>
  <si>
    <t xml:space="preserve">     十 一 月</t>
    <phoneticPr fontId="2" type="noConversion"/>
  </si>
  <si>
    <t xml:space="preserve">     十 二 月</t>
    <phoneticPr fontId="2" type="noConversion"/>
  </si>
  <si>
    <t>民國100年 2011</t>
    <phoneticPr fontId="2" type="noConversion"/>
  </si>
  <si>
    <t>民國101年 2012</t>
    <phoneticPr fontId="2" type="noConversion"/>
  </si>
  <si>
    <t>民國102年 2013</t>
    <phoneticPr fontId="2" type="noConversion"/>
  </si>
  <si>
    <t>民國 93年 2004</t>
    <phoneticPr fontId="2" type="noConversion"/>
  </si>
  <si>
    <t>民國 92年  2003</t>
    <phoneticPr fontId="2" type="noConversion"/>
  </si>
  <si>
    <t>民國 91年  2002</t>
    <phoneticPr fontId="2" type="noConversion"/>
  </si>
  <si>
    <t>民國 90年  2001</t>
    <phoneticPr fontId="2" type="noConversion"/>
  </si>
  <si>
    <t>勸導、取締少年 不良行為  Guiding &amp; Bans Misconduct of Juvenile of Delinquency</t>
    <phoneticPr fontId="2" type="noConversion"/>
  </si>
  <si>
    <t>移送少年虞犯行為案件  Apprehend Juvenile Delinquency</t>
    <phoneticPr fontId="2" type="noConversion"/>
  </si>
  <si>
    <t>民國 92年 2003</t>
    <phoneticPr fontId="2" type="noConversion"/>
  </si>
  <si>
    <t>民國 91年 2002</t>
    <phoneticPr fontId="2" type="noConversion"/>
  </si>
  <si>
    <t>民國 90年 2001</t>
    <phoneticPr fontId="11" type="noConversion"/>
  </si>
  <si>
    <t>民國 89年 2000</t>
    <phoneticPr fontId="11" type="noConversion"/>
  </si>
  <si>
    <t>民國 88年 1999</t>
    <phoneticPr fontId="11" type="noConversion"/>
  </si>
  <si>
    <t>民國 87年 1998</t>
    <phoneticPr fontId="11" type="noConversion"/>
  </si>
  <si>
    <t>民國 86年 1997</t>
    <phoneticPr fontId="11" type="noConversion"/>
  </si>
  <si>
    <t>民國 91年 2002</t>
    <phoneticPr fontId="2" type="noConversion"/>
  </si>
  <si>
    <t>民國 90年 2001</t>
    <phoneticPr fontId="2" type="noConversion"/>
  </si>
  <si>
    <t>民國 89年 2000</t>
    <phoneticPr fontId="2" type="noConversion"/>
  </si>
  <si>
    <t>民國 88年 1999</t>
    <phoneticPr fontId="2" type="noConversion"/>
  </si>
  <si>
    <t>民國 86年 1997</t>
    <phoneticPr fontId="2" type="noConversion"/>
  </si>
  <si>
    <t>民國 85年 1996</t>
    <phoneticPr fontId="2" type="noConversion"/>
  </si>
  <si>
    <t>民國 90年 2001</t>
    <phoneticPr fontId="2" type="noConversion"/>
  </si>
  <si>
    <t>民國 87年 1998</t>
    <phoneticPr fontId="2" type="noConversion"/>
  </si>
  <si>
    <t>民國105年底 End of 2016</t>
    <phoneticPr fontId="11" type="noConversion"/>
  </si>
  <si>
    <t>民國105年底
End of 2016</t>
    <phoneticPr fontId="11" type="noConversion"/>
  </si>
  <si>
    <t xml:space="preserve"> 民國105年 </t>
    <phoneticPr fontId="2" type="noConversion"/>
  </si>
  <si>
    <t>民國105年 2016</t>
    <phoneticPr fontId="11" type="noConversion"/>
  </si>
  <si>
    <t>民國105年  2016</t>
    <phoneticPr fontId="2" type="noConversion"/>
  </si>
  <si>
    <t>民國105年  2016</t>
    <phoneticPr fontId="11" type="noConversion"/>
  </si>
  <si>
    <t>民國105年 2016</t>
    <phoneticPr fontId="11" type="noConversion"/>
  </si>
  <si>
    <t>民國105年 2016</t>
    <phoneticPr fontId="2" type="noConversion"/>
  </si>
  <si>
    <t>民國105年 2016</t>
    <phoneticPr fontId="2" type="noConversion"/>
  </si>
  <si>
    <t>民國105年 2016</t>
    <phoneticPr fontId="2" type="noConversion"/>
  </si>
  <si>
    <t>民國105年底
End of 2016</t>
    <phoneticPr fontId="2" type="noConversion"/>
  </si>
  <si>
    <t>民國105年度
FY 2016</t>
    <phoneticPr fontId="2" type="noConversion"/>
  </si>
  <si>
    <t>民國105年 2016</t>
    <phoneticPr fontId="2" type="noConversion"/>
  </si>
  <si>
    <t>民國105年 2016</t>
    <phoneticPr fontId="2" type="noConversion"/>
  </si>
  <si>
    <t>機 器 腳 踏 車  Motorcycle</t>
    <phoneticPr fontId="2" type="noConversion"/>
  </si>
  <si>
    <t>記事一</t>
    <phoneticPr fontId="2" type="noConversion"/>
  </si>
  <si>
    <t>記事二</t>
    <phoneticPr fontId="2" type="noConversion"/>
  </si>
  <si>
    <t>Notified Cases 1</t>
    <phoneticPr fontId="2" type="noConversion"/>
  </si>
  <si>
    <t>Notified Cases 2</t>
    <phoneticPr fontId="2" type="noConversion"/>
  </si>
  <si>
    <t>集合式住宅</t>
  </si>
  <si>
    <t>無管理委員會</t>
    <phoneticPr fontId="2" type="noConversion"/>
  </si>
  <si>
    <t>有管理委員會</t>
    <phoneticPr fontId="2" type="noConversion"/>
  </si>
  <si>
    <t xml:space="preserve"> no Control Commission</t>
    <phoneticPr fontId="2" type="noConversion"/>
  </si>
  <si>
    <t>Control Ccommission</t>
    <phoneticPr fontId="2" type="noConversion"/>
  </si>
  <si>
    <t xml:space="preserve"> 10 月  Oct.</t>
    <phoneticPr fontId="2" type="noConversion"/>
  </si>
  <si>
    <t xml:space="preserve"> 11 月  Nov.</t>
    <phoneticPr fontId="2" type="noConversion"/>
  </si>
  <si>
    <t xml:space="preserve"> 12 月  Dec.</t>
    <phoneticPr fontId="2" type="noConversion"/>
  </si>
  <si>
    <t xml:space="preserve">  8 月  Aug.</t>
    <phoneticPr fontId="2" type="noConversion"/>
  </si>
  <si>
    <t xml:space="preserve">  7 月  July</t>
    <phoneticPr fontId="2" type="noConversion"/>
  </si>
  <si>
    <t xml:space="preserve">  6 月  June</t>
    <phoneticPr fontId="2" type="noConversion"/>
  </si>
  <si>
    <t xml:space="preserve"> 5 月  May</t>
    <phoneticPr fontId="2" type="noConversion"/>
  </si>
  <si>
    <t xml:space="preserve">  4 月  Apr.</t>
    <phoneticPr fontId="2" type="noConversion"/>
  </si>
  <si>
    <t xml:space="preserve">  3 月  Mar.</t>
    <phoneticPr fontId="2" type="noConversion"/>
  </si>
  <si>
    <t xml:space="preserve">  2 月  Feb.</t>
    <phoneticPr fontId="2" type="noConversion"/>
  </si>
  <si>
    <t xml:space="preserve">  1 月  Jan.</t>
    <phoneticPr fontId="2" type="noConversion"/>
  </si>
  <si>
    <t>民國106年 2017</t>
    <phoneticPr fontId="2" type="noConversion"/>
  </si>
  <si>
    <r>
      <t>說明:本表於106年1月修訂報表</t>
    </r>
    <r>
      <rPr>
        <sz val="10"/>
        <rFont val="新細明體"/>
        <family val="1"/>
        <charset val="136"/>
      </rPr>
      <t>。</t>
    </r>
    <phoneticPr fontId="2" type="noConversion"/>
  </si>
  <si>
    <r>
      <t>Note:The schedule was amended in Jan.,2017</t>
    </r>
    <r>
      <rPr>
        <sz val="10"/>
        <rFont val="新細明體"/>
        <family val="1"/>
        <charset val="136"/>
      </rPr>
      <t>。</t>
    </r>
    <phoneticPr fontId="2" type="noConversion"/>
  </si>
  <si>
    <t xml:space="preserve"> 民國105年</t>
    <phoneticPr fontId="2" type="noConversion"/>
  </si>
  <si>
    <t>民國105年  2016</t>
    <phoneticPr fontId="11" type="noConversion"/>
  </si>
  <si>
    <t>Asainst Personal Liberty</t>
    <phoneticPr fontId="2" type="noConversion"/>
  </si>
  <si>
    <t>(歲出決算/人)</t>
    <phoneticPr fontId="2" type="noConversion"/>
  </si>
  <si>
    <t>in Hsinchu City</t>
    <phoneticPr fontId="2" type="noConversion"/>
  </si>
  <si>
    <t xml:space="preserve">  統計表</t>
  </si>
  <si>
    <t>Statistical Tables</t>
  </si>
  <si>
    <t>ok106.12.20</t>
    <phoneticPr fontId="2" type="noConversion"/>
  </si>
  <si>
    <t xml:space="preserve"> 民國106年 </t>
    <phoneticPr fontId="2" type="noConversion"/>
  </si>
  <si>
    <t>民國106年 2017</t>
    <phoneticPr fontId="11" type="noConversion"/>
  </si>
  <si>
    <t>民國106年  2017</t>
    <phoneticPr fontId="2" type="noConversion"/>
  </si>
  <si>
    <t>民國106年  2017</t>
    <phoneticPr fontId="11" type="noConversion"/>
  </si>
  <si>
    <t>民國106年 2017</t>
    <phoneticPr fontId="2" type="noConversion"/>
  </si>
  <si>
    <t>民國106年底
End of 2017</t>
    <phoneticPr fontId="11" type="noConversion"/>
  </si>
  <si>
    <t>民國106年底
End of 2017</t>
    <phoneticPr fontId="2" type="noConversion"/>
  </si>
  <si>
    <t>民國106年底 End of 2017</t>
    <phoneticPr fontId="11" type="noConversion"/>
  </si>
  <si>
    <t>民國106年度
FY 2017</t>
    <phoneticPr fontId="2" type="noConversion"/>
  </si>
  <si>
    <t>民國106年度
FY 2017</t>
    <phoneticPr fontId="2" type="noConversion"/>
  </si>
  <si>
    <t>囤積哄抬
民生物資</t>
    <phoneticPr fontId="2" type="noConversion"/>
  </si>
  <si>
    <t>違反石油管理法</t>
    <phoneticPr fontId="11" type="noConversion"/>
  </si>
  <si>
    <t>農藥</t>
    <phoneticPr fontId="11" type="noConversion"/>
  </si>
  <si>
    <t>產製、販賣
私劣酒</t>
    <phoneticPr fontId="11" type="noConversion"/>
  </si>
  <si>
    <t>商標法</t>
    <phoneticPr fontId="11" type="noConversion"/>
  </si>
  <si>
    <t>濫墾林地、
山坡地</t>
    <phoneticPr fontId="11" type="noConversion"/>
  </si>
  <si>
    <t>其他經濟案件</t>
    <phoneticPr fontId="2" type="noConversion"/>
  </si>
  <si>
    <t>非法討
債案件</t>
    <phoneticPr fontId="11" type="noConversion"/>
  </si>
  <si>
    <t>Violated     Finance related</t>
    <phoneticPr fontId="11" type="noConversion"/>
  </si>
  <si>
    <t>違法收
受存款</t>
    <phoneticPr fontId="2" type="noConversion"/>
  </si>
  <si>
    <t>私造
私劣菸</t>
    <phoneticPr fontId="11" type="noConversion"/>
  </si>
  <si>
    <t xml:space="preserve">    3 月 Mar.</t>
    <phoneticPr fontId="2" type="noConversion"/>
  </si>
  <si>
    <t xml:space="preserve">    4 月 Apr.</t>
    <phoneticPr fontId="2" type="noConversion"/>
  </si>
  <si>
    <t xml:space="preserve">    5 月 May</t>
    <phoneticPr fontId="2" type="noConversion"/>
  </si>
  <si>
    <t xml:space="preserve">    6 月 June</t>
    <phoneticPr fontId="2" type="noConversion"/>
  </si>
  <si>
    <t xml:space="preserve">    7 月 July</t>
    <phoneticPr fontId="2" type="noConversion"/>
  </si>
  <si>
    <t xml:space="preserve">    8 月 Aug.</t>
    <phoneticPr fontId="2" type="noConversion"/>
  </si>
  <si>
    <t xml:space="preserve">    9 月 Sept.</t>
    <phoneticPr fontId="2" type="noConversion"/>
  </si>
  <si>
    <t xml:space="preserve">   10 月 Oct.</t>
    <phoneticPr fontId="2" type="noConversion"/>
  </si>
  <si>
    <t xml:space="preserve">   11 月 Nov.</t>
    <phoneticPr fontId="2" type="noConversion"/>
  </si>
  <si>
    <t xml:space="preserve">   12 月 Dec.</t>
    <phoneticPr fontId="2" type="noConversion"/>
  </si>
  <si>
    <t>民國106年  2017</t>
    <phoneticPr fontId="11" type="noConversion"/>
  </si>
  <si>
    <t>單位:件;新臺幣千元</t>
    <phoneticPr fontId="2" type="noConversion"/>
  </si>
  <si>
    <t>Unit:Cases;NT$1,000</t>
    <phoneticPr fontId="11" type="noConversion"/>
  </si>
  <si>
    <t>民國106年 2017</t>
    <phoneticPr fontId="11" type="noConversion"/>
  </si>
  <si>
    <t xml:space="preserve">    1 月 Jan.</t>
    <phoneticPr fontId="2" type="noConversion"/>
  </si>
  <si>
    <t xml:space="preserve">    2 月 Feb.</t>
    <phoneticPr fontId="2" type="noConversion"/>
  </si>
  <si>
    <t xml:space="preserve"> </t>
    <phoneticPr fontId="2" type="noConversion"/>
  </si>
  <si>
    <t>營業秘密法</t>
    <phoneticPr fontId="2" type="noConversion"/>
  </si>
  <si>
    <t>Business Secret Law</t>
    <phoneticPr fontId="2" type="noConversion"/>
  </si>
  <si>
    <t>非法食品</t>
    <phoneticPr fontId="2" type="noConversion"/>
  </si>
  <si>
    <t>非法藥物</t>
    <phoneticPr fontId="2" type="noConversion"/>
  </si>
  <si>
    <t>Violation of
Petroleum Administration Act</t>
    <phoneticPr fontId="11" type="noConversion"/>
  </si>
  <si>
    <t>Hoard and Driving up the Price of Livelihood Marterials</t>
    <phoneticPr fontId="2" type="noConversion"/>
  </si>
  <si>
    <t xml:space="preserve">Adulterat-ed Food </t>
    <phoneticPr fontId="2" type="noConversion"/>
  </si>
  <si>
    <t>Counterfe-it Drugs</t>
    <phoneticPr fontId="2" type="noConversion"/>
  </si>
  <si>
    <t xml:space="preserve"> Accepting Deposits Illegally </t>
    <phoneticPr fontId="2" type="noConversion"/>
  </si>
  <si>
    <t>侵害智慧財 產權</t>
    <phoneticPr fontId="2" type="noConversion"/>
  </si>
  <si>
    <t xml:space="preserve"> </t>
    <phoneticPr fontId="2" type="noConversion"/>
  </si>
  <si>
    <t>70</t>
    <phoneticPr fontId="2" type="noConversion"/>
  </si>
  <si>
    <t>71</t>
    <phoneticPr fontId="2" type="noConversion"/>
  </si>
  <si>
    <t>72</t>
    <phoneticPr fontId="2" type="noConversion"/>
  </si>
  <si>
    <t>74</t>
    <phoneticPr fontId="2" type="noConversion"/>
  </si>
  <si>
    <t>76</t>
    <phoneticPr fontId="2" type="noConversion"/>
  </si>
  <si>
    <t>經濟案件(續1)</t>
    <phoneticPr fontId="11" type="noConversion"/>
  </si>
  <si>
    <t>獲經濟案件(續2)</t>
    <phoneticPr fontId="11" type="noConversion"/>
  </si>
  <si>
    <t xml:space="preserve"> Frauds in Hsinchu City（Cont.1 ）</t>
    <phoneticPr fontId="11" type="noConversion"/>
  </si>
  <si>
    <t xml:space="preserve"> Frauds in Hsinchu City（Cont.2 ）</t>
    <phoneticPr fontId="11" type="noConversion"/>
  </si>
  <si>
    <t>經濟案件(續3完)</t>
    <phoneticPr fontId="11" type="noConversion"/>
  </si>
  <si>
    <t xml:space="preserve"> Frauds in Hsinchu City（Cont.3 End）</t>
    <phoneticPr fontId="11" type="noConversion"/>
  </si>
  <si>
    <t>93</t>
    <phoneticPr fontId="11" type="noConversion"/>
  </si>
  <si>
    <t>95</t>
    <phoneticPr fontId="11" type="noConversion"/>
  </si>
  <si>
    <t>96</t>
    <phoneticPr fontId="11" type="noConversion"/>
  </si>
  <si>
    <t>民國106年 2017</t>
    <phoneticPr fontId="2" type="noConversion"/>
  </si>
  <si>
    <t xml:space="preserve"> Note:The schedule was amended in Jan. , 2017.</t>
    <phoneticPr fontId="11" type="noConversion"/>
  </si>
  <si>
    <t>表17、新竹市社區</t>
    <phoneticPr fontId="2" type="noConversion"/>
  </si>
  <si>
    <t>治安工作績效(續1完)</t>
    <phoneticPr fontId="2" type="noConversion"/>
  </si>
  <si>
    <t xml:space="preserve"> 說明:本表於106年1月修訂。</t>
    <phoneticPr fontId="11" type="noConversion"/>
  </si>
  <si>
    <t xml:space="preserve">   款 Subparagraph</t>
    <phoneticPr fontId="2" type="noConversion"/>
  </si>
  <si>
    <t xml:space="preserve">   款 Subparagraph</t>
    <phoneticPr fontId="2" type="noConversion"/>
  </si>
  <si>
    <t xml:space="preserve">   款  Subparagraph</t>
    <phoneticPr fontId="2" type="noConversion"/>
  </si>
  <si>
    <t xml:space="preserve">   項  Paragraph</t>
    <phoneticPr fontId="2" type="noConversion"/>
  </si>
  <si>
    <t xml:space="preserve">   條  Article</t>
    <phoneticPr fontId="2" type="noConversion"/>
  </si>
  <si>
    <t xml:space="preserve">   項  Paragraph</t>
    <phoneticPr fontId="2" type="noConversion"/>
  </si>
  <si>
    <t xml:space="preserve">   條  Article</t>
    <phoneticPr fontId="2" type="noConversion"/>
  </si>
  <si>
    <t>民國106年 2017</t>
    <phoneticPr fontId="2" type="noConversion"/>
  </si>
  <si>
    <t>說    明:97年1月起大型重型機車為550CC以上，101年8月起為逾250CC，輕型及普通重型機車</t>
    <phoneticPr fontId="2" type="noConversion"/>
  </si>
  <si>
    <t xml:space="preserve">         則為未滿該排氣量。</t>
    <phoneticPr fontId="11" type="noConversion"/>
  </si>
  <si>
    <t>Note:Large heavy motorcycle was above 550CC since January ,2008,and more than 250CC since August ,2012,</t>
    <phoneticPr fontId="2" type="noConversion"/>
  </si>
  <si>
    <t xml:space="preserve">    light and ordinary heavy motorcycle was under that exhaust volume.</t>
    <phoneticPr fontId="11" type="noConversion"/>
  </si>
  <si>
    <r>
      <t>Unit:Cases、Household</t>
    </r>
    <r>
      <rPr>
        <sz val="10"/>
        <rFont val="新細明體"/>
        <family val="1"/>
        <charset val="136"/>
      </rPr>
      <t>、</t>
    </r>
    <r>
      <rPr>
        <sz val="10"/>
        <rFont val="標楷體"/>
        <family val="4"/>
        <charset val="136"/>
      </rPr>
      <t>Persons</t>
    </r>
    <phoneticPr fontId="2" type="noConversion"/>
  </si>
  <si>
    <t>Year</t>
    <phoneticPr fontId="2" type="noConversion"/>
  </si>
  <si>
    <t>人口屢查不遇通報件數</t>
    <phoneticPr fontId="2" type="noConversion"/>
  </si>
  <si>
    <t>無記事人口
訪查戶數</t>
    <phoneticPr fontId="2" type="noConversion"/>
  </si>
  <si>
    <t>治安及為民服
務諮詢對象
聯繫訪查人數</t>
    <phoneticPr fontId="2" type="noConversion"/>
  </si>
  <si>
    <t>暫住人口
訪查人數</t>
    <phoneticPr fontId="2" type="noConversion"/>
  </si>
  <si>
    <t>尋獲失蹤人口數</t>
    <phoneticPr fontId="2" type="noConversion"/>
  </si>
  <si>
    <t>Recovered Cases of Missing Persons</t>
    <phoneticPr fontId="2" type="noConversion"/>
  </si>
  <si>
    <t>強制</t>
    <phoneticPr fontId="2" type="noConversion"/>
  </si>
  <si>
    <t xml:space="preserve"> 民國106年</t>
  </si>
  <si>
    <t xml:space="preserve">Table 17、Community Security </t>
    <phoneticPr fontId="2" type="noConversion"/>
  </si>
  <si>
    <t>Performance in Hsinchu City (Cont. 1 End)</t>
    <phoneticPr fontId="2" type="noConversion"/>
  </si>
  <si>
    <t xml:space="preserve"> note:From 2000,the traffic accidents was divided into A1 ahd A2, A1 includes accidents with death 
      on the sopt or die within 24 horus, A2 includes accidents with injuries or die after 24 horus.</t>
    <phoneticPr fontId="2" type="noConversion"/>
  </si>
  <si>
    <t>單位：人</t>
    <phoneticPr fontId="2" type="noConversion"/>
  </si>
  <si>
    <t>資料來源:根據新竹市統計年報及內政部統計處。</t>
    <phoneticPr fontId="2" type="noConversion"/>
  </si>
  <si>
    <t>民國107年底 End of 2018</t>
    <phoneticPr fontId="11" type="noConversion"/>
  </si>
  <si>
    <t>民國107年底
End of 2018</t>
    <phoneticPr fontId="11" type="noConversion"/>
  </si>
  <si>
    <t>民國107年 2018</t>
    <phoneticPr fontId="11" type="noConversion"/>
  </si>
  <si>
    <t>民國107年 2018</t>
    <phoneticPr fontId="11" type="noConversion"/>
  </si>
  <si>
    <t xml:space="preserve"> 民國107年 </t>
    <phoneticPr fontId="2" type="noConversion"/>
  </si>
  <si>
    <t>民國107年  2018</t>
    <phoneticPr fontId="2" type="noConversion"/>
  </si>
  <si>
    <t>民國107年  2018</t>
    <phoneticPr fontId="11" type="noConversion"/>
  </si>
  <si>
    <t>民國107年  2018</t>
    <phoneticPr fontId="11" type="noConversion"/>
  </si>
  <si>
    <t>民國107年 2018</t>
    <phoneticPr fontId="2" type="noConversion"/>
  </si>
  <si>
    <t>民國107年底
End of 2018</t>
    <phoneticPr fontId="2" type="noConversion"/>
  </si>
  <si>
    <t>民國107年度
FY 2018</t>
    <phoneticPr fontId="2" type="noConversion"/>
  </si>
  <si>
    <t>表19、新竹市執行家戶訪查發</t>
    <phoneticPr fontId="2" type="noConversion"/>
  </si>
  <si>
    <t>表20 新竹市失蹤</t>
    <phoneticPr fontId="2" type="noConversion"/>
  </si>
  <si>
    <t xml:space="preserve">Table 20 Missing Population </t>
    <phoneticPr fontId="2" type="noConversion"/>
  </si>
  <si>
    <t>Table 19、 Against Household Registration Cases</t>
    <phoneticPr fontId="2" type="noConversion"/>
  </si>
  <si>
    <t>表21、新竹市里、鄰、戶數及現住人口數</t>
    <phoneticPr fontId="2" type="noConversion"/>
  </si>
  <si>
    <t xml:space="preserve">Table 21、Number of Village， Neghborhood， Household and Population </t>
    <phoneticPr fontId="2" type="noConversion"/>
  </si>
  <si>
    <t>表22、新竹市警察局編制員額與現有人數</t>
    <phoneticPr fontId="2" type="noConversion"/>
  </si>
  <si>
    <t>Table 22、The Personnel Management and Actual Number of Personnel of  Hsinchu City Police Bureau</t>
    <phoneticPr fontId="11" type="noConversion"/>
  </si>
  <si>
    <t>表23、新竹市警察局</t>
    <phoneticPr fontId="2" type="noConversion"/>
  </si>
  <si>
    <t>Table 23、Actual Number of Personnel of</t>
    <phoneticPr fontId="11" type="noConversion"/>
  </si>
  <si>
    <t>表24、新竹市警察局</t>
    <phoneticPr fontId="2" type="noConversion"/>
  </si>
  <si>
    <t xml:space="preserve">Table 24、Budget and Settled Account of </t>
    <phoneticPr fontId="2" type="noConversion"/>
  </si>
  <si>
    <t>Table 25、Budget and Settled Account of</t>
    <phoneticPr fontId="2" type="noConversion"/>
  </si>
  <si>
    <t>表25、新竹市警察局</t>
    <phoneticPr fontId="2" type="noConversion"/>
  </si>
  <si>
    <t>111</t>
    <phoneticPr fontId="2" type="noConversion"/>
  </si>
  <si>
    <t xml:space="preserve"> 民國107年</t>
    <phoneticPr fontId="2" type="noConversion"/>
  </si>
  <si>
    <t>Destruc-tion and Damage</t>
    <phoneticPr fontId="2" type="noConversion"/>
  </si>
  <si>
    <t>Gambling</t>
    <phoneticPr fontId="2" type="noConversion"/>
  </si>
  <si>
    <t xml:space="preserve"> </t>
    <phoneticPr fontId="2" type="noConversion"/>
  </si>
  <si>
    <r>
      <t>說    明:本表於103年4月</t>
    </r>
    <r>
      <rPr>
        <sz val="10"/>
        <rFont val="新細明體"/>
        <family val="1"/>
        <charset val="136"/>
      </rPr>
      <t>、</t>
    </r>
    <r>
      <rPr>
        <sz val="10"/>
        <rFont val="標楷體"/>
        <family val="4"/>
        <charset val="136"/>
      </rPr>
      <t>104年7月及108年7月修訂。</t>
    </r>
    <phoneticPr fontId="2" type="noConversion"/>
  </si>
  <si>
    <t>Note:The schedule was amended in Apr.  ,2014 、 July,2015 and July, 2019.</t>
    <phoneticPr fontId="2" type="noConversion"/>
  </si>
  <si>
    <t>1</t>
    <phoneticPr fontId="2" type="noConversion"/>
  </si>
  <si>
    <t>2</t>
    <phoneticPr fontId="2" type="noConversion"/>
  </si>
  <si>
    <t>1</t>
    <phoneticPr fontId="2" type="noConversion"/>
  </si>
  <si>
    <t>計程</t>
    <phoneticPr fontId="2" type="noConversion"/>
  </si>
  <si>
    <t>車駕</t>
    <phoneticPr fontId="2" type="noConversion"/>
  </si>
  <si>
    <t>駛人</t>
    <phoneticPr fontId="2" type="noConversion"/>
  </si>
  <si>
    <t>違反</t>
    <phoneticPr fontId="2" type="noConversion"/>
  </si>
  <si>
    <t>規定</t>
    <phoneticPr fontId="2" type="noConversion"/>
  </si>
  <si>
    <t>37</t>
    <phoneticPr fontId="2" type="noConversion"/>
  </si>
  <si>
    <t>3,4,5</t>
    <phoneticPr fontId="2" type="noConversion"/>
  </si>
  <si>
    <t>Taxi driver violating the traffic regulation</t>
    <phoneticPr fontId="2" type="noConversion"/>
  </si>
  <si>
    <t>酒駕肇</t>
    <phoneticPr fontId="2" type="noConversion"/>
  </si>
  <si>
    <t>事致人</t>
    <phoneticPr fontId="2" type="noConversion"/>
  </si>
  <si>
    <t>死亡或</t>
    <phoneticPr fontId="2" type="noConversion"/>
  </si>
  <si>
    <t>重傷暫</t>
    <phoneticPr fontId="2" type="noConversion"/>
  </si>
  <si>
    <t>代保管</t>
    <phoneticPr fontId="2" type="noConversion"/>
  </si>
  <si>
    <t>車輛</t>
    <phoneticPr fontId="2" type="noConversion"/>
  </si>
  <si>
    <t>A vehicle temporarily kept in custody after a drink-driving accident resulting in death or serious injury</t>
    <phoneticPr fontId="2" type="noConversion"/>
  </si>
  <si>
    <t>35</t>
    <phoneticPr fontId="2" type="noConversion"/>
  </si>
  <si>
    <t>9</t>
    <phoneticPr fontId="2" type="noConversion"/>
  </si>
  <si>
    <t>民國108年 2019</t>
    <phoneticPr fontId="2" type="noConversion"/>
  </si>
  <si>
    <t>民國108年  2019</t>
    <phoneticPr fontId="2" type="noConversion"/>
  </si>
  <si>
    <t>民國108年 2019</t>
    <phoneticPr fontId="11" type="noConversion"/>
  </si>
  <si>
    <t>民國108年  2019</t>
    <phoneticPr fontId="11" type="noConversion"/>
  </si>
  <si>
    <t>民國108年底
End of 2019</t>
    <phoneticPr fontId="11" type="noConversion"/>
  </si>
  <si>
    <t xml:space="preserve"> 民國108年 </t>
    <phoneticPr fontId="2" type="noConversion"/>
  </si>
  <si>
    <t>民國108年底
End of 2019</t>
    <phoneticPr fontId="2" type="noConversion"/>
  </si>
  <si>
    <t xml:space="preserve">     東     區
  East District</t>
    <phoneticPr fontId="2" type="noConversion"/>
  </si>
  <si>
    <t xml:space="preserve">     北     區    
 North District</t>
    <phoneticPr fontId="2" type="noConversion"/>
  </si>
  <si>
    <r>
      <t xml:space="preserve">   香   山   區 
</t>
    </r>
    <r>
      <rPr>
        <sz val="10"/>
        <rFont val="標楷體"/>
        <family val="4"/>
        <charset val="136"/>
      </rPr>
      <t>Siangshan District</t>
    </r>
    <phoneticPr fontId="2" type="noConversion"/>
  </si>
  <si>
    <r>
      <t>(里</t>
    </r>
    <r>
      <rPr>
        <sz val="10"/>
        <rFont val="標楷體"/>
        <family val="4"/>
        <charset val="136"/>
      </rPr>
      <t xml:space="preserve"> Li</t>
    </r>
    <r>
      <rPr>
        <sz val="12"/>
        <rFont val="標楷體"/>
        <family val="4"/>
        <charset val="136"/>
      </rPr>
      <t xml:space="preserve">) </t>
    </r>
    <phoneticPr fontId="2" type="noConversion"/>
  </si>
  <si>
    <r>
      <t>(鄰 Lin</t>
    </r>
    <r>
      <rPr>
        <sz val="12"/>
        <rFont val="標楷體"/>
        <family val="4"/>
        <charset val="136"/>
      </rPr>
      <t>)</t>
    </r>
    <phoneticPr fontId="2" type="noConversion"/>
  </si>
  <si>
    <r>
      <t>(平方公里 km</t>
    </r>
    <r>
      <rPr>
        <vertAlign val="superscript"/>
        <sz val="10"/>
        <rFont val="標楷體"/>
        <family val="4"/>
        <charset val="136"/>
      </rPr>
      <t>2</t>
    </r>
    <r>
      <rPr>
        <sz val="10"/>
        <rFont val="標楷體"/>
        <family val="4"/>
        <charset val="136"/>
      </rPr>
      <t>)</t>
    </r>
    <phoneticPr fontId="2" type="noConversion"/>
  </si>
  <si>
    <t>民國108年底 End of 2019</t>
    <phoneticPr fontId="11" type="noConversion"/>
  </si>
  <si>
    <t>民國108年度
FY 2019</t>
    <phoneticPr fontId="2" type="noConversion"/>
  </si>
  <si>
    <t>民國108年 2019</t>
    <phoneticPr fontId="11" type="noConversion"/>
  </si>
  <si>
    <t>治安顧慮人口及記事人口查訪次數</t>
    <phoneticPr fontId="2" type="noConversion"/>
  </si>
  <si>
    <t>治安顧慮人口
查訪次數</t>
  </si>
  <si>
    <t>記事人口
查訪次數</t>
  </si>
  <si>
    <r>
      <t>集合式住宅</t>
    </r>
    <r>
      <rPr>
        <sz val="12"/>
        <color rgb="FFC00000"/>
        <rFont val="標楷體"/>
        <family val="4"/>
        <charset val="136"/>
      </rPr>
      <t>訪查件數</t>
    </r>
    <phoneticPr fontId="2" type="noConversion"/>
  </si>
  <si>
    <t>民國109年 2020</t>
    <phoneticPr fontId="2" type="noConversion"/>
  </si>
  <si>
    <t>Reporting Noted Residents Who Might Pose a Threat to Social Order Repeated Visits Not Met</t>
    <phoneticPr fontId="2" type="noConversion"/>
  </si>
  <si>
    <t>Visiting No-Note Household</t>
    <phoneticPr fontId="2" type="noConversion"/>
  </si>
  <si>
    <t>Visiting the Consultant of Public Security and Service</t>
    <phoneticPr fontId="2" type="noConversion"/>
  </si>
  <si>
    <t>Visiting Temporary Residents</t>
    <phoneticPr fontId="2" type="noConversion"/>
  </si>
  <si>
    <t>Visiting  of Congregate Housing</t>
    <phoneticPr fontId="2" type="noConversion"/>
  </si>
  <si>
    <t>表19、新竹市執行警  勤區訪查工作成果統計</t>
    <phoneticPr fontId="2" type="noConversion"/>
  </si>
  <si>
    <t>每人警政支出</t>
    <phoneticPr fontId="2" type="noConversion"/>
  </si>
  <si>
    <r>
      <t>Expenditures</t>
    </r>
    <r>
      <rPr>
        <sz val="10"/>
        <rFont val="標楷體"/>
        <family val="4"/>
        <charset val="136"/>
      </rPr>
      <t xml:space="preserve"> Rate Per 1,000 Population</t>
    </r>
    <phoneticPr fontId="2" type="noConversion"/>
  </si>
  <si>
    <t>Interfering with Public Functions</t>
    <phoneticPr fontId="11" type="noConversion"/>
  </si>
  <si>
    <t>違反洗錢
防制法</t>
    <phoneticPr fontId="11" type="noConversion"/>
  </si>
  <si>
    <t>Violation of Money Laundering Control Act</t>
    <phoneticPr fontId="11" type="noConversion"/>
  </si>
  <si>
    <t>違反洗錢防制法
Violation of Money Laundering Control Act</t>
    <phoneticPr fontId="2" type="noConversion"/>
  </si>
  <si>
    <t>單位:件；戶；人</t>
    <phoneticPr fontId="2" type="noConversion"/>
  </si>
  <si>
    <t xml:space="preserve"> 民國108年 </t>
    <phoneticPr fontId="2" type="noConversion"/>
  </si>
  <si>
    <t xml:space="preserve"> 民國108年</t>
    <phoneticPr fontId="2" type="noConversion"/>
  </si>
  <si>
    <t>Offense Against Sexual Morality</t>
    <phoneticPr fontId="2" type="noConversion"/>
  </si>
  <si>
    <t>Forceful Taking</t>
    <phoneticPr fontId="2" type="noConversion"/>
  </si>
  <si>
    <t>Serious Aggravated Assault</t>
    <phoneticPr fontId="2" type="noConversion"/>
  </si>
  <si>
    <r>
      <t xml:space="preserve">  說 明:暴力犯罪包含故意殺人、擄人勒贖、強盜、搶奪、重傷害、重大恐嚇財取及強制性交(含共同強制性交及對幼性交)</t>
    </r>
    <r>
      <rPr>
        <sz val="10"/>
        <color theme="1"/>
        <rFont val="標楷體"/>
        <family val="4"/>
        <charset val="136"/>
      </rPr>
      <t>，自106年起不含對幼性交。</t>
    </r>
    <phoneticPr fontId="2" type="noConversion"/>
  </si>
  <si>
    <r>
      <t xml:space="preserve">     and ExtortionForcible ,Forcible Rape (include Gang Rape,Child Rape)</t>
    </r>
    <r>
      <rPr>
        <sz val="10"/>
        <color theme="1"/>
        <rFont val="標楷體"/>
        <family val="4"/>
        <charset val="136"/>
      </rPr>
      <t xml:space="preserve"> ,From 2017, not include Child Rape.</t>
    </r>
    <phoneticPr fontId="2" type="noConversion"/>
  </si>
  <si>
    <t>Overspeed below  60 kilometer</t>
    <phoneticPr fontId="2" type="noConversion"/>
  </si>
  <si>
    <t>Violation of temporary parking</t>
    <phoneticPr fontId="2" type="noConversion"/>
  </si>
  <si>
    <t>A violation of the making turns rule</t>
    <phoneticPr fontId="2" type="noConversion"/>
  </si>
  <si>
    <t>Runing a red light and turning left</t>
    <phoneticPr fontId="2" type="noConversion"/>
  </si>
  <si>
    <t>兒童嫌疑犯
Child Offenders</t>
    <phoneticPr fontId="2" type="noConversion"/>
  </si>
  <si>
    <t>民國109年底 End of 2019</t>
    <phoneticPr fontId="11" type="noConversion"/>
  </si>
  <si>
    <t>民國109年底
End of 2020</t>
    <phoneticPr fontId="11" type="noConversion"/>
  </si>
  <si>
    <t>說明：104~105年及107-109年約僱人員包含會計室以工代職1人。</t>
    <phoneticPr fontId="11" type="noConversion"/>
  </si>
  <si>
    <r>
      <t>Note:The Assistant was include one at Accounting Office in 2015~</t>
    </r>
    <r>
      <rPr>
        <sz val="10"/>
        <rFont val="標楷體"/>
        <family val="4"/>
        <charset val="136"/>
      </rPr>
      <t>2016 and 2018~2020.</t>
    </r>
    <phoneticPr fontId="11" type="noConversion"/>
  </si>
  <si>
    <t xml:space="preserve"> 民國109年 </t>
    <phoneticPr fontId="2" type="noConversion"/>
  </si>
  <si>
    <t>民國109年 2020</t>
    <phoneticPr fontId="11" type="noConversion"/>
  </si>
  <si>
    <t>民國109年  2020</t>
    <phoneticPr fontId="2" type="noConversion"/>
  </si>
  <si>
    <t>民國109年  2020</t>
    <phoneticPr fontId="11" type="noConversion"/>
  </si>
  <si>
    <t>民國109年 2020</t>
    <phoneticPr fontId="2" type="noConversion"/>
  </si>
  <si>
    <t>民國109年 2020</t>
    <phoneticPr fontId="2" type="noConversion"/>
  </si>
  <si>
    <t>民國109年底
End of 2020</t>
    <phoneticPr fontId="11" type="noConversion"/>
  </si>
  <si>
    <t>民國109年底
End of 2020</t>
    <phoneticPr fontId="2" type="noConversion"/>
  </si>
  <si>
    <t>民國109年度
FY 2020</t>
    <phoneticPr fontId="2" type="noConversion"/>
  </si>
  <si>
    <t>不依</t>
    <phoneticPr fontId="2" type="noConversion"/>
  </si>
  <si>
    <t>規定</t>
    <phoneticPr fontId="2" type="noConversion"/>
  </si>
  <si>
    <t>使用</t>
    <phoneticPr fontId="2" type="noConversion"/>
  </si>
  <si>
    <t>方向</t>
    <phoneticPr fontId="2" type="noConversion"/>
  </si>
  <si>
    <t>燈</t>
    <phoneticPr fontId="2" type="noConversion"/>
  </si>
  <si>
    <t>Use direction lights in violation of regulations</t>
    <phoneticPr fontId="2" type="noConversion"/>
  </si>
  <si>
    <t>42</t>
    <phoneticPr fontId="2" type="noConversion"/>
  </si>
  <si>
    <t>…</t>
    <phoneticPr fontId="2" type="noConversion"/>
  </si>
  <si>
    <t xml:space="preserve">  3     2  6</t>
    <phoneticPr fontId="2" type="noConversion"/>
  </si>
  <si>
    <t>Visits to the Persons who might Pose a Threat to Social Order and Noted Residents</t>
    <phoneticPr fontId="2" type="noConversion"/>
  </si>
  <si>
    <t xml:space="preserve"> 民國109年</t>
    <phoneticPr fontId="2" type="noConversion"/>
  </si>
  <si>
    <t>西元年</t>
    <phoneticPr fontId="2" type="noConversion"/>
  </si>
  <si>
    <t>Contest driving for the road</t>
    <phoneticPr fontId="2" type="noConversion"/>
  </si>
  <si>
    <t>一般人口訪
查戶(次)數</t>
    <phoneticPr fontId="2" type="noConversion"/>
  </si>
  <si>
    <t>諮詢對象聯繫
拜訪戶(次)數</t>
    <phoneticPr fontId="2" type="noConversion"/>
  </si>
  <si>
    <t>無設籍治安
顧慮人口及
記事人口數</t>
    <phoneticPr fontId="2" type="noConversion"/>
  </si>
  <si>
    <t>治安重點處(場)所</t>
    <phoneticPr fontId="2" type="noConversion"/>
  </si>
  <si>
    <t>Pose a Threat to Social Order Persons</t>
    <phoneticPr fontId="2" type="noConversion"/>
  </si>
  <si>
    <t xml:space="preserve"> Noted Residents</t>
    <phoneticPr fontId="2" type="noConversion"/>
  </si>
  <si>
    <t>Visiting of Congregate Housing</t>
    <phoneticPr fontId="2" type="noConversion"/>
  </si>
  <si>
    <t>Visits to the Ordinary People</t>
    <phoneticPr fontId="2" type="noConversion"/>
  </si>
  <si>
    <t>Contacts and Visits to the Counseling Individuals</t>
    <phoneticPr fontId="2" type="noConversion"/>
  </si>
  <si>
    <t>Unregistered Persons who might Pose a Threat to Social Order and Noted Residents</t>
    <phoneticPr fontId="2" type="noConversion"/>
  </si>
  <si>
    <t>Public security key office (field)</t>
    <phoneticPr fontId="2" type="noConversion"/>
  </si>
  <si>
    <t>89</t>
    <phoneticPr fontId="2" type="noConversion"/>
  </si>
  <si>
    <t xml:space="preserve">   Table 19、 Household Registration     Cases Statistics in Hsinchu City</t>
    <phoneticPr fontId="2" type="noConversion"/>
  </si>
  <si>
    <r>
      <t>說明:本表於102年1月及106</t>
    </r>
    <r>
      <rPr>
        <sz val="9"/>
        <rFont val="新細明體"/>
        <family val="1"/>
        <charset val="136"/>
      </rPr>
      <t>年</t>
    </r>
    <r>
      <rPr>
        <sz val="9"/>
        <rFont val="標楷體"/>
        <family val="4"/>
        <charset val="136"/>
      </rPr>
      <t>1</t>
    </r>
    <r>
      <rPr>
        <sz val="9"/>
        <rFont val="新細明體"/>
        <family val="1"/>
        <charset val="136"/>
      </rPr>
      <t>月</t>
    </r>
    <r>
      <rPr>
        <sz val="9"/>
        <rFont val="標楷體"/>
        <family val="4"/>
        <charset val="136"/>
      </rPr>
      <t>(並修訂表名)修訂。</t>
    </r>
    <phoneticPr fontId="2" type="noConversion"/>
  </si>
  <si>
    <r>
      <t>說明:本表於106年1月及109年1月修訂報表(並修訂表名)</t>
    </r>
    <r>
      <rPr>
        <sz val="10"/>
        <rFont val="新細明體"/>
        <family val="1"/>
        <charset val="136"/>
      </rPr>
      <t>。</t>
    </r>
    <phoneticPr fontId="2" type="noConversion"/>
  </si>
  <si>
    <t xml:space="preserve"> Note:The schedule was amended in Jan. , 2013 and Jan. , 2017(And amended the table name ).</t>
    <phoneticPr fontId="2" type="noConversion"/>
  </si>
  <si>
    <r>
      <t>Note:The schedule was amended in Jan.,2017 and Jan.,2020 (And amended the table name )</t>
    </r>
    <r>
      <rPr>
        <sz val="10"/>
        <rFont val="新細明體"/>
        <family val="1"/>
        <charset val="136"/>
      </rPr>
      <t>。</t>
    </r>
    <phoneticPr fontId="2" type="noConversion"/>
  </si>
  <si>
    <t>Offense Known to the Police</t>
    <phoneticPr fontId="2" type="noConversion"/>
  </si>
  <si>
    <t xml:space="preserve">Offense Cleared </t>
    <phoneticPr fontId="2" type="noConversion"/>
  </si>
  <si>
    <t>Statistical Indicators of Police Administration in Hsinchu  City</t>
    <phoneticPr fontId="2" type="noConversion"/>
  </si>
  <si>
    <t>中華民國109年</t>
    <phoneticPr fontId="2" type="noConversion"/>
  </si>
  <si>
    <t>新竹市警政統計年報</t>
    <phoneticPr fontId="2" type="noConversion"/>
  </si>
  <si>
    <t>The Statiatical Yearbook of Hcinchu City Police Bureau</t>
    <phoneticPr fontId="2" type="noConversion"/>
  </si>
  <si>
    <t xml:space="preserve"> </t>
    <phoneticPr fontId="2" type="noConversion"/>
  </si>
  <si>
    <t xml:space="preserve">                        第16期    </t>
    <phoneticPr fontId="2" type="noConversion"/>
  </si>
  <si>
    <t>Issue 16</t>
    <phoneticPr fontId="2" type="noConversion"/>
  </si>
  <si>
    <t>★  目錄  ★</t>
    <phoneticPr fontId="2" type="noConversion"/>
  </si>
  <si>
    <r>
      <t>★</t>
    </r>
    <r>
      <rPr>
        <b/>
        <sz val="22"/>
        <color indexed="12"/>
        <rFont val="Times New Roman"/>
        <family val="1"/>
      </rPr>
      <t xml:space="preserve">  Content </t>
    </r>
    <r>
      <rPr>
        <b/>
        <sz val="22"/>
        <color indexed="12"/>
        <rFont val="標楷體"/>
        <family val="4"/>
        <charset val="136"/>
      </rPr>
      <t>★</t>
    </r>
    <phoneticPr fontId="2" type="noConversion"/>
  </si>
  <si>
    <t xml:space="preserve"> </t>
    <phoneticPr fontId="2" type="noConversion"/>
  </si>
  <si>
    <t>重要警政統計指標</t>
    <phoneticPr fontId="2" type="noConversion"/>
  </si>
  <si>
    <t>Statistical Indicators of Police Administration in Hsinchu City</t>
  </si>
  <si>
    <t>一、治安</t>
  </si>
  <si>
    <t>I.Public Security</t>
  </si>
  <si>
    <t>表 1、新竹市刑事案件</t>
  </si>
  <si>
    <r>
      <t xml:space="preserve">  1</t>
    </r>
    <r>
      <rPr>
        <b/>
        <sz val="12"/>
        <color indexed="20"/>
        <rFont val="Arial Unicode MS"/>
        <family val="2"/>
        <charset val="136"/>
      </rPr>
      <t>、</t>
    </r>
    <r>
      <rPr>
        <b/>
        <sz val="12"/>
        <color indexed="20"/>
        <rFont val="Times New Roman"/>
        <family val="1"/>
      </rPr>
      <t>Criminal Cases in Hsinchu City</t>
    </r>
    <phoneticPr fontId="2" type="noConversion"/>
  </si>
  <si>
    <t>表 2、新竹市刑事案件嫌疑犯人數-按年齡組別</t>
  </si>
  <si>
    <r>
      <t xml:space="preserve">  2</t>
    </r>
    <r>
      <rPr>
        <b/>
        <sz val="12"/>
        <color indexed="20"/>
        <rFont val="Arial Unicode MS"/>
        <family val="2"/>
        <charset val="136"/>
      </rPr>
      <t>、</t>
    </r>
    <r>
      <rPr>
        <b/>
        <sz val="12"/>
        <color indexed="20"/>
        <rFont val="Times New Roman"/>
        <family val="1"/>
      </rPr>
      <t>Offenders by Age in Hsinchu City</t>
    </r>
    <phoneticPr fontId="2" type="noConversion"/>
  </si>
  <si>
    <t>表 3、新竹市檢肅毒品數量</t>
  </si>
  <si>
    <r>
      <t xml:space="preserve">  3</t>
    </r>
    <r>
      <rPr>
        <b/>
        <sz val="12"/>
        <color indexed="20"/>
        <rFont val="Arial Unicode MS"/>
        <family val="2"/>
        <charset val="136"/>
      </rPr>
      <t>、</t>
    </r>
    <r>
      <rPr>
        <b/>
        <sz val="12"/>
        <color indexed="20"/>
        <rFont val="Times New Roman"/>
        <family val="1"/>
      </rPr>
      <t>The Quantities of Drugs in Hsinchu City</t>
    </r>
    <phoneticPr fontId="2" type="noConversion"/>
  </si>
  <si>
    <t>表 4、新竹市防止及處理少年事件</t>
    <phoneticPr fontId="2" type="noConversion"/>
  </si>
  <si>
    <r>
      <t xml:space="preserve">  4</t>
    </r>
    <r>
      <rPr>
        <b/>
        <sz val="12"/>
        <color indexed="20"/>
        <rFont val="Arial Unicode MS"/>
        <family val="2"/>
        <charset val="136"/>
      </rPr>
      <t>、</t>
    </r>
    <r>
      <rPr>
        <b/>
        <sz val="12"/>
        <color indexed="20"/>
        <rFont val="Times New Roman"/>
        <family val="1"/>
      </rPr>
      <t>Preventing and Treatment Juvenile Delinquency in Hsinchu City</t>
    </r>
    <phoneticPr fontId="2" type="noConversion"/>
  </si>
  <si>
    <t>表 5、新竹市查獲槍砲彈藥刀械數量</t>
  </si>
  <si>
    <r>
      <t xml:space="preserve">  5</t>
    </r>
    <r>
      <rPr>
        <b/>
        <sz val="12"/>
        <color indexed="20"/>
        <rFont val="Arial Unicode MS"/>
        <family val="2"/>
        <charset val="136"/>
      </rPr>
      <t>、</t>
    </r>
    <r>
      <rPr>
        <b/>
        <sz val="12"/>
        <color indexed="20"/>
        <rFont val="Times New Roman"/>
        <family val="1"/>
      </rPr>
      <t>Illegal Guns, Pistols, Ammunition and Knives  Captured in Hsinchu City</t>
    </r>
    <phoneticPr fontId="2" type="noConversion"/>
  </si>
  <si>
    <t>表 6、新竹市處理違反社會秩序維護法案件</t>
  </si>
  <si>
    <r>
      <t xml:space="preserve">  6</t>
    </r>
    <r>
      <rPr>
        <b/>
        <sz val="12"/>
        <color indexed="20"/>
        <rFont val="新細明體"/>
        <family val="1"/>
        <charset val="136"/>
      </rPr>
      <t>、</t>
    </r>
    <r>
      <rPr>
        <b/>
        <sz val="12"/>
        <color indexed="20"/>
        <rFont val="Times New Roman"/>
        <family val="1"/>
      </rPr>
      <t>Violation of the Law for Maintaining Public Order in Hsinchu City</t>
    </r>
    <phoneticPr fontId="2" type="noConversion"/>
  </si>
  <si>
    <t>表 7、新竹市查獲經濟案件</t>
  </si>
  <si>
    <r>
      <t xml:space="preserve">  7</t>
    </r>
    <r>
      <rPr>
        <b/>
        <sz val="12"/>
        <color indexed="20"/>
        <rFont val="新細明體"/>
        <family val="1"/>
        <charset val="136"/>
      </rPr>
      <t>、</t>
    </r>
    <r>
      <rPr>
        <b/>
        <sz val="12"/>
        <color indexed="20"/>
        <rFont val="Times New Roman"/>
        <family val="1"/>
      </rPr>
      <t>Discovered Economic Frauds in Hsinchu City</t>
    </r>
    <phoneticPr fontId="2" type="noConversion"/>
  </si>
  <si>
    <t>二、交通</t>
  </si>
  <si>
    <t>II.Transportation</t>
  </si>
  <si>
    <t>表 8、新竹市道路交通事故件數及死傷人數</t>
  </si>
  <si>
    <r>
      <t xml:space="preserve">  8</t>
    </r>
    <r>
      <rPr>
        <b/>
        <sz val="12"/>
        <color indexed="20"/>
        <rFont val="標楷體"/>
        <family val="4"/>
        <charset val="136"/>
      </rPr>
      <t>、</t>
    </r>
    <r>
      <rPr>
        <b/>
        <sz val="12"/>
        <color indexed="20"/>
        <rFont val="Times New Roman"/>
        <family val="1"/>
      </rPr>
      <t>Cases of Traffic Accidents and Casualties in Hsinchu City</t>
    </r>
    <phoneticPr fontId="2" type="noConversion"/>
  </si>
  <si>
    <t>表 9、新竹市道路交通事故肇事原因分類件數</t>
  </si>
  <si>
    <r>
      <t xml:space="preserve">  9</t>
    </r>
    <r>
      <rPr>
        <b/>
        <sz val="12"/>
        <color indexed="20"/>
        <rFont val="標楷體"/>
        <family val="4"/>
        <charset val="136"/>
      </rPr>
      <t>、</t>
    </r>
    <r>
      <rPr>
        <b/>
        <sz val="12"/>
        <color indexed="20"/>
        <rFont val="Times New Roman"/>
        <family val="1"/>
      </rPr>
      <t>Causes of Traffic Accidents in Hsinchu City</t>
    </r>
    <phoneticPr fontId="2" type="noConversion"/>
  </si>
  <si>
    <t>表10、新竹市道路交通事故肇事車種分類件數</t>
  </si>
  <si>
    <r>
      <t>10</t>
    </r>
    <r>
      <rPr>
        <b/>
        <sz val="12"/>
        <color indexed="20"/>
        <rFont val="標楷體"/>
        <family val="4"/>
        <charset val="136"/>
      </rPr>
      <t>、</t>
    </r>
    <r>
      <rPr>
        <b/>
        <sz val="12"/>
        <color indexed="20"/>
        <rFont val="Times New Roman"/>
        <family val="1"/>
      </rPr>
      <t>Related Vehicles of Traffic Accidents in Hsinchu City</t>
    </r>
  </si>
  <si>
    <t>表11、新竹市道路交通事故肇事場所分類件數</t>
  </si>
  <si>
    <r>
      <t>11</t>
    </r>
    <r>
      <rPr>
        <b/>
        <sz val="12"/>
        <color indexed="20"/>
        <rFont val="標楷體"/>
        <family val="4"/>
        <charset val="136"/>
      </rPr>
      <t>、</t>
    </r>
    <r>
      <rPr>
        <b/>
        <sz val="12"/>
        <color indexed="20"/>
        <rFont val="Times New Roman"/>
        <family val="1"/>
      </rPr>
      <t>Traffic Accidents by Highway Type and Road Type in Hsinchu City</t>
    </r>
  </si>
  <si>
    <t>表12、新竹市道路交通事故肇事時間分類件數</t>
  </si>
  <si>
    <r>
      <t>12</t>
    </r>
    <r>
      <rPr>
        <b/>
        <sz val="12"/>
        <color indexed="20"/>
        <rFont val="標楷體"/>
        <family val="4"/>
        <charset val="136"/>
      </rPr>
      <t>、</t>
    </r>
    <r>
      <rPr>
        <b/>
        <sz val="12"/>
        <color indexed="20"/>
        <rFont val="Times New Roman"/>
        <family val="1"/>
      </rPr>
      <t>Traffic Accidents by Happened Time in Hsinchu City</t>
    </r>
  </si>
  <si>
    <t>表13、新竹市舉發違反道路交通管理事件成果</t>
  </si>
  <si>
    <r>
      <t>13</t>
    </r>
    <r>
      <rPr>
        <b/>
        <sz val="12"/>
        <color indexed="20"/>
        <rFont val="標楷體"/>
        <family val="4"/>
        <charset val="136"/>
      </rPr>
      <t>、</t>
    </r>
    <r>
      <rPr>
        <b/>
        <sz val="12"/>
        <color indexed="20"/>
        <rFont val="Times New Roman"/>
        <family val="1"/>
      </rPr>
      <t>Statistics of the Reported Incidents of Traffic Violations in Hsinchu City</t>
    </r>
  </si>
  <si>
    <t>表14、新竹市舉發違反道路交通管理事件成果-按車種別</t>
  </si>
  <si>
    <r>
      <t>14</t>
    </r>
    <r>
      <rPr>
        <b/>
        <sz val="12"/>
        <color indexed="20"/>
        <rFont val="標楷體"/>
        <family val="4"/>
        <charset val="136"/>
      </rPr>
      <t>、</t>
    </r>
    <r>
      <rPr>
        <b/>
        <sz val="12"/>
        <color indexed="20"/>
        <rFont val="Times New Roman"/>
        <family val="1"/>
      </rPr>
      <t>Statistics of the Reported Incidents of Traffic Violations by vehicles in Hsinchu City</t>
    </r>
  </si>
  <si>
    <t>表15、新竹市機動車輛分類車輛數</t>
  </si>
  <si>
    <r>
      <t>15</t>
    </r>
    <r>
      <rPr>
        <b/>
        <sz val="12"/>
        <color indexed="20"/>
        <rFont val="標楷體"/>
        <family val="4"/>
        <charset val="136"/>
      </rPr>
      <t>、</t>
    </r>
    <r>
      <rPr>
        <b/>
        <sz val="12"/>
        <color indexed="20"/>
        <rFont val="Times New Roman"/>
        <family val="1"/>
      </rPr>
      <t>Number of Registered Motor Vehicles in Hsinchu City</t>
    </r>
  </si>
  <si>
    <t>三、戶口</t>
  </si>
  <si>
    <t>保安民防</t>
    <phoneticPr fontId="2" type="noConversion"/>
  </si>
  <si>
    <t>III.Peace Preservation and Civil Defense</t>
    <phoneticPr fontId="2" type="noConversion"/>
  </si>
  <si>
    <t>表16、新竹市處理集會遊行案件</t>
    <phoneticPr fontId="2" type="noConversion"/>
  </si>
  <si>
    <r>
      <t>16</t>
    </r>
    <r>
      <rPr>
        <b/>
        <sz val="12"/>
        <color indexed="20"/>
        <rFont val="細明體"/>
        <family val="3"/>
        <charset val="136"/>
      </rPr>
      <t>、</t>
    </r>
    <r>
      <rPr>
        <b/>
        <sz val="12"/>
        <color indexed="20"/>
        <rFont val="Times New Roman"/>
        <family val="1"/>
      </rPr>
      <t>Number of Assembly  and Parade Patrolled in Hsinchu City</t>
    </r>
    <phoneticPr fontId="2" type="noConversion"/>
  </si>
  <si>
    <t>表17、新竹市社區治安工作績效</t>
    <phoneticPr fontId="2" type="noConversion"/>
  </si>
  <si>
    <r>
      <t>17</t>
    </r>
    <r>
      <rPr>
        <b/>
        <sz val="12"/>
        <color indexed="20"/>
        <rFont val="細明體"/>
        <family val="3"/>
        <charset val="136"/>
      </rPr>
      <t>、</t>
    </r>
    <r>
      <rPr>
        <b/>
        <sz val="12"/>
        <color indexed="20"/>
        <rFont val="Times New Roman"/>
        <family val="1"/>
      </rPr>
      <t>Community Security Performance in Hsinchu City</t>
    </r>
    <phoneticPr fontId="2" type="noConversion"/>
  </si>
  <si>
    <t>四、行政</t>
    <phoneticPr fontId="2" type="noConversion"/>
  </si>
  <si>
    <t>IV.Administrative Affairs</t>
    <phoneticPr fontId="2" type="noConversion"/>
  </si>
  <si>
    <t>表18、新竹市取締攤販績效</t>
    <phoneticPr fontId="2" type="noConversion"/>
  </si>
  <si>
    <t>18、Records of Banned Unlicensed Street Peddlers in Hsinchu City</t>
  </si>
  <si>
    <t>表20、新竹市輔導民間建立守望相助組織協助維護治安績效</t>
  </si>
  <si>
    <t>20、Number of Cases Solved with the Assistance of Neighborhood Watches Connunities in Hsinchu City</t>
    <phoneticPr fontId="2" type="noConversion"/>
  </si>
  <si>
    <t>五、戶口</t>
    <phoneticPr fontId="2" type="noConversion"/>
  </si>
  <si>
    <t>V.Household Registration</t>
    <phoneticPr fontId="2" type="noConversion"/>
  </si>
  <si>
    <t>表19、新竹市執行警勤區訪查工作成果統計</t>
    <phoneticPr fontId="2" type="noConversion"/>
  </si>
  <si>
    <r>
      <t>19</t>
    </r>
    <r>
      <rPr>
        <b/>
        <sz val="12"/>
        <color indexed="20"/>
        <rFont val="細明體"/>
        <family val="3"/>
        <charset val="136"/>
      </rPr>
      <t>、</t>
    </r>
    <r>
      <rPr>
        <b/>
        <sz val="12"/>
        <color indexed="20"/>
        <rFont val="Times New Roman"/>
        <family val="1"/>
      </rPr>
      <t xml:space="preserve"> Household Registration Cases Statistics in Hsinchu City</t>
    </r>
    <phoneticPr fontId="2" type="noConversion"/>
  </si>
  <si>
    <t>表20、新竹市失蹤人口統計</t>
    <phoneticPr fontId="2" type="noConversion"/>
  </si>
  <si>
    <r>
      <t>20</t>
    </r>
    <r>
      <rPr>
        <b/>
        <sz val="12"/>
        <color indexed="20"/>
        <rFont val="新細明體"/>
        <family val="1"/>
        <charset val="136"/>
      </rPr>
      <t>、</t>
    </r>
    <r>
      <rPr>
        <b/>
        <sz val="12"/>
        <color indexed="20"/>
        <rFont val="Times New Roman"/>
        <family val="1"/>
      </rPr>
      <t>Missing Population in Hsinchu City</t>
    </r>
    <phoneticPr fontId="2" type="noConversion"/>
  </si>
  <si>
    <t>表21、新竹市里、鄰、戶數及現住人口數</t>
    <phoneticPr fontId="2" type="noConversion"/>
  </si>
  <si>
    <r>
      <t>21</t>
    </r>
    <r>
      <rPr>
        <b/>
        <sz val="12"/>
        <color indexed="20"/>
        <rFont val="細明體"/>
        <family val="3"/>
        <charset val="136"/>
      </rPr>
      <t>、</t>
    </r>
    <r>
      <rPr>
        <b/>
        <sz val="12"/>
        <color indexed="20"/>
        <rFont val="Times New Roman"/>
        <family val="1"/>
      </rPr>
      <t>Number of Ts`uns &amp; Lins</t>
    </r>
    <r>
      <rPr>
        <b/>
        <sz val="12"/>
        <color indexed="20"/>
        <rFont val="細明體"/>
        <family val="3"/>
        <charset val="136"/>
      </rPr>
      <t>，</t>
    </r>
    <r>
      <rPr>
        <b/>
        <sz val="12"/>
        <color indexed="20"/>
        <rFont val="Times New Roman"/>
        <family val="1"/>
      </rPr>
      <t>Neighborhood</t>
    </r>
    <r>
      <rPr>
        <b/>
        <sz val="12"/>
        <color indexed="20"/>
        <rFont val="細明體"/>
        <family val="3"/>
        <charset val="136"/>
      </rPr>
      <t>，</t>
    </r>
    <r>
      <rPr>
        <b/>
        <sz val="12"/>
        <color indexed="20"/>
        <rFont val="Times New Roman"/>
        <family val="1"/>
      </rPr>
      <t>Households and Population</t>
    </r>
    <phoneticPr fontId="2" type="noConversion"/>
  </si>
  <si>
    <t>六、人事及經費</t>
    <phoneticPr fontId="2" type="noConversion"/>
  </si>
  <si>
    <t>VI.Personnel and Budgetary Expenditures</t>
    <phoneticPr fontId="2" type="noConversion"/>
  </si>
  <si>
    <t>表22、新竹市警察局編制員額與現有人數</t>
    <phoneticPr fontId="2" type="noConversion"/>
  </si>
  <si>
    <r>
      <t>22</t>
    </r>
    <r>
      <rPr>
        <b/>
        <sz val="12"/>
        <color indexed="20"/>
        <rFont val="細明體"/>
        <family val="3"/>
        <charset val="136"/>
      </rPr>
      <t>、</t>
    </r>
    <r>
      <rPr>
        <b/>
        <sz val="12"/>
        <color indexed="20"/>
        <rFont val="Times New Roman"/>
        <family val="1"/>
      </rPr>
      <t>The Personnel Management and Actual Number of Personnel of Hsinchu City  Police Bureau</t>
    </r>
    <phoneticPr fontId="2" type="noConversion"/>
  </si>
  <si>
    <t>表23、新竹市警察局現有人數-按職等別</t>
    <phoneticPr fontId="2" type="noConversion"/>
  </si>
  <si>
    <r>
      <t>23</t>
    </r>
    <r>
      <rPr>
        <b/>
        <sz val="12"/>
        <color indexed="20"/>
        <rFont val="細明體"/>
        <family val="3"/>
        <charset val="136"/>
      </rPr>
      <t>、</t>
    </r>
    <r>
      <rPr>
        <b/>
        <sz val="12"/>
        <color indexed="20"/>
        <rFont val="Times New Roman"/>
        <family val="1"/>
      </rPr>
      <t>Actual Number of Personnel of Hsinchu City Police Bureau by Official Grades</t>
    </r>
    <phoneticPr fontId="2" type="noConversion"/>
  </si>
  <si>
    <t>表24、新竹市警察局歲入預、決算</t>
    <phoneticPr fontId="2" type="noConversion"/>
  </si>
  <si>
    <r>
      <t>24</t>
    </r>
    <r>
      <rPr>
        <b/>
        <sz val="12"/>
        <color indexed="20"/>
        <rFont val="細明體"/>
        <family val="3"/>
        <charset val="136"/>
      </rPr>
      <t>、</t>
    </r>
    <r>
      <rPr>
        <b/>
        <sz val="12"/>
        <color indexed="20"/>
        <rFont val="Times New Roman"/>
        <family val="1"/>
      </rPr>
      <t>Budget and Settled Account of Revenues of Hsinchu City Police Bureau</t>
    </r>
    <phoneticPr fontId="2" type="noConversion"/>
  </si>
  <si>
    <t>表25、新竹市警察局歲出預、決算</t>
    <phoneticPr fontId="2" type="noConversion"/>
  </si>
  <si>
    <r>
      <t>25</t>
    </r>
    <r>
      <rPr>
        <b/>
        <sz val="12"/>
        <color indexed="20"/>
        <rFont val="細明體"/>
        <family val="3"/>
        <charset val="136"/>
      </rPr>
      <t>、</t>
    </r>
    <r>
      <rPr>
        <b/>
        <sz val="12"/>
        <color indexed="20"/>
        <rFont val="Times New Roman"/>
        <family val="1"/>
      </rPr>
      <t>Budget and Settled Account of Expenditures of Hsinchu City Police Bureau</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</si>
</sst>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1" formatCode="_-* #,##0_-;\-* #,##0_-;_-* &quot;-&quot;_-;_-@_-"/>
    <numFmt numFmtId="43" formatCode="_-* #,##0.00_-;\-* #,##0.00_-;_-* &quot;-&quot;??_-;_-@_-"/>
    <numFmt numFmtId="176" formatCode="#,##0_);[Red]\(#,##0\)"/>
    <numFmt numFmtId="177" formatCode="#,##0_ "/>
    <numFmt numFmtId="178" formatCode="_-* #,##0.0000_-;\-* #,##0.0000_-;_-* &quot;-&quot;????_-;_-@_-"/>
    <numFmt numFmtId="179" formatCode="#,##0.0000_ "/>
    <numFmt numFmtId="180" formatCode="#,##0.0_ "/>
    <numFmt numFmtId="181" formatCode="m&quot;月&quot;d&quot;日&quot;"/>
    <numFmt numFmtId="182" formatCode="0_);[Red]\(0\)"/>
    <numFmt numFmtId="183" formatCode="#,##0.00_);[Red]\(#,##0.00\)"/>
    <numFmt numFmtId="184" formatCode="#,##0.00_ ;[Red]\-#,##0.00\ "/>
    <numFmt numFmtId="185" formatCode="0.00_ ;[Red]\-0.00\ "/>
    <numFmt numFmtId="186" formatCode="#,##0_ ;[Red]\-#,##0\ "/>
    <numFmt numFmtId="187" formatCode="#,###,##0"/>
  </numFmts>
  <fonts count="136">
    <font>
      <sz val="12"/>
      <name val="新細明體"/>
      <family val="1"/>
      <charset val="136"/>
    </font>
    <font>
      <sz val="12"/>
      <name val="新細明體"/>
      <family val="1"/>
      <charset val="136"/>
    </font>
    <font>
      <sz val="9"/>
      <name val="新細明體"/>
      <family val="1"/>
      <charset val="136"/>
    </font>
    <font>
      <sz val="22"/>
      <name val="標楷體"/>
      <family val="4"/>
      <charset val="136"/>
    </font>
    <font>
      <sz val="18"/>
      <name val="標楷體"/>
      <family val="4"/>
      <charset val="136"/>
    </font>
    <font>
      <sz val="14"/>
      <name val="標楷體"/>
      <family val="4"/>
      <charset val="136"/>
    </font>
    <font>
      <sz val="10"/>
      <name val="新細明體"/>
      <family val="1"/>
      <charset val="136"/>
    </font>
    <font>
      <sz val="11"/>
      <name val="新細明體"/>
      <family val="1"/>
      <charset val="136"/>
    </font>
    <font>
      <sz val="12"/>
      <name val="Times New Roman"/>
      <family val="1"/>
    </font>
    <font>
      <sz val="16"/>
      <name val="新細明體"/>
      <family val="1"/>
      <charset val="136"/>
    </font>
    <font>
      <sz val="16"/>
      <name val="標楷體"/>
      <family val="4"/>
      <charset val="136"/>
    </font>
    <font>
      <sz val="9"/>
      <name val="細明體"/>
      <family val="3"/>
      <charset val="136"/>
    </font>
    <font>
      <sz val="16"/>
      <name val="Times New Roman"/>
      <family val="1"/>
    </font>
    <font>
      <sz val="14"/>
      <name val="新細明體"/>
      <family val="1"/>
      <charset val="136"/>
    </font>
    <font>
      <sz val="12"/>
      <name val="標楷體"/>
      <family val="4"/>
      <charset val="136"/>
    </font>
    <font>
      <sz val="11"/>
      <name val="標楷體"/>
      <family val="4"/>
      <charset val="136"/>
    </font>
    <font>
      <sz val="12"/>
      <name val="細明體"/>
      <family val="3"/>
      <charset val="136"/>
    </font>
    <font>
      <sz val="10"/>
      <name val="細明體"/>
      <family val="3"/>
      <charset val="136"/>
    </font>
    <font>
      <sz val="18"/>
      <name val="新細明體"/>
      <family val="1"/>
      <charset val="136"/>
    </font>
    <font>
      <sz val="8"/>
      <name val="新細明體"/>
      <family val="1"/>
      <charset val="136"/>
    </font>
    <font>
      <sz val="12"/>
      <name val="華康新儷粗黑"/>
      <family val="1"/>
      <charset val="136"/>
    </font>
    <font>
      <sz val="12"/>
      <name val="Courier"/>
      <family val="3"/>
    </font>
    <font>
      <sz val="10"/>
      <name val="標楷體"/>
      <family val="4"/>
      <charset val="136"/>
    </font>
    <font>
      <b/>
      <sz val="12"/>
      <name val="新細明體"/>
      <family val="1"/>
      <charset val="136"/>
    </font>
    <font>
      <sz val="12"/>
      <color indexed="12"/>
      <name val="標楷體"/>
      <family val="4"/>
      <charset val="136"/>
    </font>
    <font>
      <sz val="6"/>
      <name val="標楷體"/>
      <family val="4"/>
      <charset val="136"/>
    </font>
    <font>
      <sz val="9"/>
      <name val="標楷體"/>
      <family val="4"/>
      <charset val="136"/>
    </font>
    <font>
      <b/>
      <sz val="18"/>
      <color indexed="12"/>
      <name val="標楷體"/>
      <family val="4"/>
      <charset val="136"/>
    </font>
    <font>
      <sz val="12"/>
      <color indexed="12"/>
      <name val="新細明體"/>
      <family val="1"/>
      <charset val="136"/>
    </font>
    <font>
      <sz val="13"/>
      <name val="新細明體"/>
      <family val="1"/>
      <charset val="136"/>
    </font>
    <font>
      <sz val="20"/>
      <name val="標楷體"/>
      <family val="4"/>
      <charset val="136"/>
    </font>
    <font>
      <b/>
      <sz val="12"/>
      <color indexed="10"/>
      <name val="標楷體"/>
      <family val="4"/>
      <charset val="136"/>
    </font>
    <font>
      <b/>
      <sz val="12"/>
      <color indexed="10"/>
      <name val="新細明體"/>
      <family val="1"/>
      <charset val="136"/>
    </font>
    <font>
      <sz val="28"/>
      <name val="標楷體"/>
      <family val="4"/>
      <charset val="136"/>
    </font>
    <font>
      <sz val="13"/>
      <name val="標楷體"/>
      <family val="4"/>
      <charset val="136"/>
    </font>
    <font>
      <sz val="12"/>
      <name val="新細明體"/>
      <family val="1"/>
      <charset val="136"/>
    </font>
    <font>
      <sz val="12"/>
      <color indexed="10"/>
      <name val="新細明體"/>
      <family val="1"/>
      <charset val="136"/>
    </font>
    <font>
      <sz val="10"/>
      <color indexed="12"/>
      <name val="標楷體"/>
      <family val="4"/>
      <charset val="136"/>
    </font>
    <font>
      <sz val="9"/>
      <color indexed="12"/>
      <name val="標楷體"/>
      <family val="4"/>
      <charset val="136"/>
    </font>
    <font>
      <sz val="14"/>
      <color indexed="10"/>
      <name val="新細明體"/>
      <family val="1"/>
      <charset val="136"/>
    </font>
    <font>
      <sz val="14"/>
      <color indexed="60"/>
      <name val="新細明體"/>
      <family val="1"/>
      <charset val="136"/>
    </font>
    <font>
      <sz val="12"/>
      <color indexed="60"/>
      <name val="新細明體"/>
      <family val="1"/>
      <charset val="136"/>
    </font>
    <font>
      <sz val="8"/>
      <name val="標楷體"/>
      <family val="4"/>
      <charset val="136"/>
    </font>
    <font>
      <sz val="12"/>
      <color indexed="18"/>
      <name val="標楷體"/>
      <family val="4"/>
      <charset val="136"/>
    </font>
    <font>
      <sz val="12"/>
      <color indexed="20"/>
      <name val="標楷體"/>
      <family val="4"/>
      <charset val="136"/>
    </font>
    <font>
      <sz val="11"/>
      <color indexed="12"/>
      <name val="標楷體"/>
      <family val="4"/>
      <charset val="136"/>
    </font>
    <font>
      <sz val="12"/>
      <color indexed="10"/>
      <name val="標楷體"/>
      <family val="4"/>
      <charset val="136"/>
    </font>
    <font>
      <sz val="9"/>
      <color indexed="18"/>
      <name val="標楷體"/>
      <family val="4"/>
      <charset val="136"/>
    </font>
    <font>
      <sz val="9"/>
      <color indexed="20"/>
      <name val="標楷體"/>
      <family val="4"/>
      <charset val="136"/>
    </font>
    <font>
      <sz val="10"/>
      <color indexed="10"/>
      <name val="標楷體"/>
      <family val="4"/>
      <charset val="136"/>
    </font>
    <font>
      <sz val="12"/>
      <name val="Book Antiqua"/>
      <family val="1"/>
    </font>
    <font>
      <sz val="13"/>
      <color indexed="12"/>
      <name val="標楷體"/>
      <family val="4"/>
      <charset val="136"/>
    </font>
    <font>
      <sz val="9"/>
      <color indexed="8"/>
      <name val="標楷體"/>
      <family val="4"/>
      <charset val="136"/>
    </font>
    <font>
      <sz val="9"/>
      <color indexed="63"/>
      <name val="標楷體"/>
      <family val="4"/>
      <charset val="136"/>
    </font>
    <font>
      <b/>
      <sz val="11"/>
      <name val="標楷體"/>
      <family val="4"/>
      <charset val="136"/>
    </font>
    <font>
      <b/>
      <sz val="12"/>
      <name val="標楷體"/>
      <family val="4"/>
      <charset val="136"/>
    </font>
    <font>
      <vertAlign val="superscript"/>
      <sz val="10"/>
      <name val="標楷體"/>
      <family val="4"/>
      <charset val="136"/>
    </font>
    <font>
      <b/>
      <sz val="14"/>
      <color indexed="12"/>
      <name val="新細明體"/>
      <family val="1"/>
      <charset val="136"/>
    </font>
    <font>
      <sz val="9"/>
      <color indexed="10"/>
      <name val="標楷體"/>
      <family val="4"/>
      <charset val="136"/>
    </font>
    <font>
      <sz val="10"/>
      <color indexed="20"/>
      <name val="標楷體"/>
      <family val="4"/>
      <charset val="136"/>
    </font>
    <font>
      <sz val="6"/>
      <name val="新細明體"/>
      <family val="1"/>
      <charset val="136"/>
    </font>
    <font>
      <sz val="11"/>
      <color indexed="20"/>
      <name val="標楷體"/>
      <family val="4"/>
      <charset val="136"/>
    </font>
    <font>
      <sz val="12"/>
      <color indexed="8"/>
      <name val="新細明體"/>
      <family val="1"/>
      <charset val="136"/>
    </font>
    <font>
      <sz val="12"/>
      <color indexed="9"/>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rgb="FF1306BA"/>
      <name val="標楷體"/>
      <family val="4"/>
      <charset val="136"/>
    </font>
    <font>
      <sz val="12"/>
      <color rgb="FF0000CC"/>
      <name val="標楷體"/>
      <family val="4"/>
      <charset val="136"/>
    </font>
    <font>
      <sz val="9"/>
      <name val="新細明體"/>
      <family val="1"/>
      <charset val="136"/>
      <scheme val="major"/>
    </font>
    <font>
      <sz val="9"/>
      <name val="Times New Roman"/>
      <family val="1"/>
    </font>
    <font>
      <sz val="22"/>
      <name val="Times New Roman"/>
      <family val="1"/>
    </font>
    <font>
      <b/>
      <sz val="10"/>
      <color indexed="12"/>
      <name val="標楷體"/>
      <family val="4"/>
      <charset val="136"/>
    </font>
    <font>
      <sz val="12"/>
      <color rgb="FFFF0000"/>
      <name val="新細明體"/>
      <family val="1"/>
      <charset val="136"/>
    </font>
    <font>
      <sz val="12"/>
      <color theme="1"/>
      <name val="標楷體"/>
      <family val="4"/>
      <charset val="136"/>
    </font>
    <font>
      <sz val="12"/>
      <color rgb="FFFF0000"/>
      <name val="標楷體"/>
      <family val="4"/>
      <charset val="136"/>
    </font>
    <font>
      <sz val="12"/>
      <color rgb="FF0070C0"/>
      <name val="標楷體"/>
      <family val="4"/>
      <charset val="136"/>
    </font>
    <font>
      <sz val="12"/>
      <color theme="3" tint="-0.249977111117893"/>
      <name val="標楷體"/>
      <family val="4"/>
      <charset val="136"/>
    </font>
    <font>
      <sz val="10"/>
      <color theme="1"/>
      <name val="標楷體"/>
      <family val="4"/>
      <charset val="136"/>
    </font>
    <font>
      <sz val="9"/>
      <color theme="1"/>
      <name val="新細明體"/>
      <family val="1"/>
      <charset val="136"/>
    </font>
    <font>
      <sz val="9"/>
      <color theme="1"/>
      <name val="標楷體"/>
      <family val="4"/>
      <charset val="136"/>
    </font>
    <font>
      <sz val="12"/>
      <color theme="9" tint="-0.249977111117893"/>
      <name val="標楷體"/>
      <family val="4"/>
      <charset val="136"/>
    </font>
    <font>
      <sz val="10"/>
      <color rgb="FFFF0000"/>
      <name val="標楷體"/>
      <family val="4"/>
      <charset val="136"/>
    </font>
    <font>
      <sz val="9"/>
      <color theme="9" tint="-0.249977111117893"/>
      <name val="標楷體"/>
      <family val="4"/>
      <charset val="136"/>
    </font>
    <font>
      <sz val="10"/>
      <color rgb="FFC00000"/>
      <name val="標楷體"/>
      <family val="4"/>
      <charset val="136"/>
    </font>
    <font>
      <sz val="11"/>
      <color rgb="FFC00000"/>
      <name val="標楷體"/>
      <family val="4"/>
      <charset val="136"/>
    </font>
    <font>
      <sz val="12"/>
      <color rgb="FFC00000"/>
      <name val="標楷體"/>
      <family val="4"/>
      <charset val="136"/>
    </font>
    <font>
      <b/>
      <sz val="12"/>
      <color rgb="FFFF0000"/>
      <name val="標楷體"/>
      <family val="4"/>
      <charset val="136"/>
    </font>
    <font>
      <sz val="9"/>
      <name val="新細明體"/>
      <family val="1"/>
      <charset val="136"/>
      <scheme val="minor"/>
    </font>
    <font>
      <sz val="12"/>
      <color theme="9" tint="-0.249977111117893"/>
      <name val="新細明體"/>
      <family val="1"/>
      <charset val="136"/>
    </font>
    <font>
      <b/>
      <sz val="12"/>
      <color theme="9" tint="-0.249977111117893"/>
      <name val="新細明體"/>
      <family val="1"/>
      <charset val="136"/>
    </font>
    <font>
      <b/>
      <sz val="16"/>
      <color indexed="59"/>
      <name val="標楷體"/>
      <family val="4"/>
      <charset val="136"/>
    </font>
    <font>
      <b/>
      <sz val="18"/>
      <color indexed="59"/>
      <name val="標楷體"/>
      <family val="4"/>
      <charset val="136"/>
    </font>
    <font>
      <b/>
      <sz val="18"/>
      <color indexed="59"/>
      <name val="Times New Roman"/>
      <family val="1"/>
    </font>
    <font>
      <sz val="14"/>
      <name val="Times New Roman"/>
      <family val="1"/>
    </font>
    <font>
      <b/>
      <sz val="28"/>
      <color indexed="62"/>
      <name val="標楷體"/>
      <family val="4"/>
      <charset val="136"/>
    </font>
    <font>
      <sz val="26"/>
      <name val="標楷體"/>
      <family val="4"/>
      <charset val="136"/>
    </font>
    <font>
      <b/>
      <sz val="18"/>
      <color indexed="62"/>
      <name val="Times New Roman"/>
      <family val="1"/>
    </font>
    <font>
      <b/>
      <sz val="18"/>
      <color indexed="62"/>
      <name val="標楷體"/>
      <family val="4"/>
      <charset val="136"/>
    </font>
    <font>
      <u val="doubleAccounting"/>
      <sz val="20"/>
      <color indexed="17"/>
      <name val="標楷體"/>
      <family val="4"/>
      <charset val="136"/>
    </font>
    <font>
      <u val="doubleAccounting"/>
      <sz val="20"/>
      <color indexed="17"/>
      <name val="Times New Roman"/>
      <family val="1"/>
    </font>
    <font>
      <b/>
      <sz val="22"/>
      <color indexed="12"/>
      <name val="標楷體"/>
      <family val="4"/>
      <charset val="136"/>
    </font>
    <font>
      <b/>
      <sz val="22"/>
      <color indexed="12"/>
      <name val="Times New Roman"/>
      <family val="1"/>
    </font>
    <font>
      <sz val="18"/>
      <color indexed="12"/>
      <name val="標楷體"/>
      <family val="4"/>
      <charset val="136"/>
    </font>
    <font>
      <b/>
      <u/>
      <sz val="16"/>
      <color indexed="10"/>
      <name val="標楷體"/>
      <family val="4"/>
      <charset val="136"/>
    </font>
    <font>
      <u/>
      <sz val="14"/>
      <color indexed="12"/>
      <name val="標楷體"/>
      <family val="4"/>
      <charset val="136"/>
    </font>
    <font>
      <b/>
      <sz val="14"/>
      <color indexed="10"/>
      <name val="Imprint MT Shadow"/>
      <family val="5"/>
    </font>
    <font>
      <u/>
      <sz val="12"/>
      <color indexed="12"/>
      <name val="新細明體"/>
      <family val="1"/>
      <charset val="136"/>
    </font>
    <font>
      <b/>
      <u/>
      <sz val="16"/>
      <color indexed="10"/>
      <name val="Times New Roman"/>
      <family val="1"/>
    </font>
    <font>
      <b/>
      <sz val="16"/>
      <name val="標楷體"/>
      <family val="4"/>
      <charset val="136"/>
    </font>
    <font>
      <b/>
      <sz val="14"/>
      <name val="標楷體"/>
      <family val="4"/>
      <charset val="136"/>
    </font>
    <font>
      <sz val="16"/>
      <name val="Imprint MT Shadow"/>
      <family val="5"/>
    </font>
    <font>
      <b/>
      <sz val="16"/>
      <name val="Times New Roman"/>
      <family val="1"/>
    </font>
    <font>
      <sz val="14"/>
      <color indexed="20"/>
      <name val="標楷體"/>
      <family val="4"/>
      <charset val="136"/>
    </font>
    <font>
      <b/>
      <sz val="14"/>
      <color indexed="20"/>
      <name val="標楷體"/>
      <family val="4"/>
      <charset val="136"/>
    </font>
    <font>
      <sz val="14"/>
      <color indexed="20"/>
      <name val="Imprint MT Shadow"/>
      <family val="5"/>
    </font>
    <font>
      <u/>
      <sz val="12"/>
      <color indexed="20"/>
      <name val="Times New Roman"/>
      <family val="1"/>
    </font>
    <font>
      <b/>
      <sz val="12"/>
      <color indexed="20"/>
      <name val="Times New Roman"/>
      <family val="1"/>
    </font>
    <font>
      <b/>
      <sz val="12"/>
      <color indexed="20"/>
      <name val="Arial Unicode MS"/>
      <family val="2"/>
      <charset val="136"/>
    </font>
    <font>
      <sz val="12"/>
      <color indexed="20"/>
      <name val="Times New Roman"/>
      <family val="1"/>
    </font>
    <font>
      <b/>
      <sz val="12"/>
      <color indexed="20"/>
      <name val="新細明體"/>
      <family val="1"/>
      <charset val="136"/>
    </font>
    <font>
      <b/>
      <sz val="12"/>
      <color indexed="20"/>
      <name val="標楷體"/>
      <family val="4"/>
      <charset val="136"/>
    </font>
    <font>
      <b/>
      <sz val="14"/>
      <color indexed="20"/>
      <name val="Times New Roman"/>
      <family val="1"/>
    </font>
    <font>
      <b/>
      <sz val="12"/>
      <color indexed="20"/>
      <name val="細明體"/>
      <family val="3"/>
      <charset val="136"/>
    </font>
    <font>
      <sz val="14"/>
      <color indexed="20"/>
      <name val="Times New Roman"/>
      <family val="1"/>
    </font>
    <font>
      <sz val="12"/>
      <color indexed="20"/>
      <name val="Imprint MT Shadow"/>
      <family val="5"/>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42"/>
        <bgColor indexed="64"/>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0"/>
        <bgColor indexed="64"/>
      </patternFill>
    </fill>
    <fill>
      <patternFill patternType="solid">
        <fgColor indexed="26"/>
        <bgColor indexed="64"/>
      </patternFill>
    </fill>
  </fills>
  <borders count="45">
    <border>
      <left/>
      <right/>
      <top/>
      <bottom/>
      <diagonal/>
    </border>
    <border>
      <left style="thin">
        <color indexed="64"/>
      </left>
      <right/>
      <top style="thin">
        <color indexed="64"/>
      </top>
      <bottom style="thin">
        <color indexed="64"/>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thin">
        <color indexed="64"/>
      </bottom>
      <diagonal/>
    </border>
    <border>
      <left style="thin">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style="double">
        <color indexed="64"/>
      </left>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double">
        <color indexed="64"/>
      </left>
      <right/>
      <top/>
      <bottom style="medium">
        <color indexed="64"/>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auto="1"/>
      </bottom>
      <diagonal/>
    </border>
  </borders>
  <cellStyleXfs count="62">
    <xf numFmtId="0" fontId="0" fillId="0" borderId="0">
      <alignment vertical="center"/>
    </xf>
    <xf numFmtId="0" fontId="62" fillId="2" borderId="0" applyNumberFormat="0" applyBorder="0" applyAlignment="0" applyProtection="0">
      <alignment vertical="center"/>
    </xf>
    <xf numFmtId="0" fontId="62" fillId="3" borderId="0" applyNumberFormat="0" applyBorder="0" applyAlignment="0" applyProtection="0">
      <alignment vertical="center"/>
    </xf>
    <xf numFmtId="0" fontId="62" fillId="4" borderId="0" applyNumberFormat="0" applyBorder="0" applyAlignment="0" applyProtection="0">
      <alignment vertical="center"/>
    </xf>
    <xf numFmtId="0" fontId="62" fillId="5" borderId="0" applyNumberFormat="0" applyBorder="0" applyAlignment="0" applyProtection="0">
      <alignment vertical="center"/>
    </xf>
    <xf numFmtId="0" fontId="62" fillId="6" borderId="0" applyNumberFormat="0" applyBorder="0" applyAlignment="0" applyProtection="0">
      <alignment vertical="center"/>
    </xf>
    <xf numFmtId="0" fontId="62" fillId="7" borderId="0" applyNumberFormat="0" applyBorder="0" applyAlignment="0" applyProtection="0">
      <alignment vertical="center"/>
    </xf>
    <xf numFmtId="0" fontId="62" fillId="8" borderId="0" applyNumberFormat="0" applyBorder="0" applyAlignment="0" applyProtection="0">
      <alignment vertical="center"/>
    </xf>
    <xf numFmtId="0" fontId="62" fillId="9" borderId="0" applyNumberFormat="0" applyBorder="0" applyAlignment="0" applyProtection="0">
      <alignment vertical="center"/>
    </xf>
    <xf numFmtId="0" fontId="62" fillId="10" borderId="0" applyNumberFormat="0" applyBorder="0" applyAlignment="0" applyProtection="0">
      <alignment vertical="center"/>
    </xf>
    <xf numFmtId="0" fontId="62" fillId="5" borderId="0" applyNumberFormat="0" applyBorder="0" applyAlignment="0" applyProtection="0">
      <alignment vertical="center"/>
    </xf>
    <xf numFmtId="0" fontId="62" fillId="8" borderId="0" applyNumberFormat="0" applyBorder="0" applyAlignment="0" applyProtection="0">
      <alignment vertical="center"/>
    </xf>
    <xf numFmtId="0" fontId="62" fillId="11" borderId="0" applyNumberFormat="0" applyBorder="0" applyAlignment="0" applyProtection="0">
      <alignment vertical="center"/>
    </xf>
    <xf numFmtId="0" fontId="63" fillId="12" borderId="0" applyNumberFormat="0" applyBorder="0" applyAlignment="0" applyProtection="0">
      <alignment vertical="center"/>
    </xf>
    <xf numFmtId="0" fontId="63" fillId="9" borderId="0" applyNumberFormat="0" applyBorder="0" applyAlignment="0" applyProtection="0">
      <alignment vertical="center"/>
    </xf>
    <xf numFmtId="0" fontId="63" fillId="10"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63" fillId="15" borderId="0" applyNumberFormat="0" applyBorder="0" applyAlignment="0" applyProtection="0">
      <alignment vertical="center"/>
    </xf>
    <xf numFmtId="0" fontId="1" fillId="0" borderId="0"/>
    <xf numFmtId="0" fontId="1" fillId="0" borderId="0"/>
    <xf numFmtId="1" fontId="21" fillId="0" borderId="0"/>
    <xf numFmtId="0" fontId="1" fillId="0" borderId="0"/>
    <xf numFmtId="0" fontId="21" fillId="0" borderId="0"/>
    <xf numFmtId="0" fontId="2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1" fontId="21" fillId="0" borderId="0"/>
    <xf numFmtId="41" fontId="1" fillId="0" borderId="0" applyFont="0" applyFill="0" applyBorder="0" applyAlignment="0" applyProtection="0">
      <alignment vertical="center"/>
    </xf>
    <xf numFmtId="0" fontId="41" fillId="16" borderId="0" applyNumberFormat="0" applyBorder="0" applyAlignment="0" applyProtection="0">
      <alignment vertical="center"/>
    </xf>
    <xf numFmtId="0" fontId="24" fillId="17" borderId="1" applyNumberFormat="0" applyFill="0" applyBorder="0">
      <alignment horizontal="right" vertical="center" wrapText="1"/>
    </xf>
    <xf numFmtId="0" fontId="64" fillId="0" borderId="2" applyNumberFormat="0" applyFill="0" applyAlignment="0" applyProtection="0">
      <alignment vertical="center"/>
    </xf>
    <xf numFmtId="0" fontId="65" fillId="4" borderId="0" applyNumberFormat="0" applyBorder="0" applyAlignment="0" applyProtection="0">
      <alignment vertical="center"/>
    </xf>
    <xf numFmtId="0" fontId="4" fillId="0" borderId="0">
      <alignment horizontal="center" vertical="center"/>
    </xf>
    <xf numFmtId="0" fontId="66" fillId="18" borderId="3" applyNumberFormat="0" applyAlignment="0" applyProtection="0">
      <alignment vertical="center"/>
    </xf>
    <xf numFmtId="0" fontId="67" fillId="0" borderId="4" applyNumberFormat="0" applyFill="0" applyAlignment="0" applyProtection="0">
      <alignment vertical="center"/>
    </xf>
    <xf numFmtId="0" fontId="1" fillId="19" borderId="5" applyNumberFormat="0" applyFont="0" applyAlignment="0" applyProtection="0">
      <alignment vertical="center"/>
    </xf>
    <xf numFmtId="43" fontId="14" fillId="0" borderId="0">
      <alignment vertical="center"/>
    </xf>
    <xf numFmtId="41" fontId="14" fillId="0" borderId="0">
      <alignment vertical="center"/>
    </xf>
    <xf numFmtId="0" fontId="68" fillId="0" borderId="0" applyNumberFormat="0" applyFill="0" applyBorder="0" applyAlignment="0" applyProtection="0">
      <alignment vertical="center"/>
    </xf>
    <xf numFmtId="0" fontId="63" fillId="20" borderId="0" applyNumberFormat="0" applyBorder="0" applyAlignment="0" applyProtection="0">
      <alignment vertical="center"/>
    </xf>
    <xf numFmtId="0" fontId="63" fillId="21" borderId="0" applyNumberFormat="0" applyBorder="0" applyAlignment="0" applyProtection="0">
      <alignment vertical="center"/>
    </xf>
    <xf numFmtId="0" fontId="63" fillId="2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63" fillId="23" borderId="0" applyNumberFormat="0" applyBorder="0" applyAlignment="0" applyProtection="0">
      <alignment vertical="center"/>
    </xf>
    <xf numFmtId="0" fontId="69" fillId="0" borderId="0" applyNumberFormat="0" applyFill="0" applyBorder="0" applyAlignment="0" applyProtection="0">
      <alignment vertical="center"/>
    </xf>
    <xf numFmtId="0" fontId="70" fillId="0" borderId="6" applyNumberFormat="0" applyFill="0" applyAlignment="0" applyProtection="0">
      <alignment vertical="center"/>
    </xf>
    <xf numFmtId="0" fontId="71" fillId="0" borderId="7" applyNumberFormat="0" applyFill="0" applyAlignment="0" applyProtection="0">
      <alignment vertical="center"/>
    </xf>
    <xf numFmtId="0" fontId="72" fillId="0" borderId="8" applyNumberFormat="0" applyFill="0" applyAlignment="0" applyProtection="0">
      <alignment vertical="center"/>
    </xf>
    <xf numFmtId="0" fontId="72" fillId="0" borderId="0" applyNumberFormat="0" applyFill="0" applyBorder="0" applyAlignment="0" applyProtection="0">
      <alignment vertical="center"/>
    </xf>
    <xf numFmtId="0" fontId="73" fillId="7" borderId="3" applyNumberFormat="0" applyAlignment="0" applyProtection="0">
      <alignment vertical="center"/>
    </xf>
    <xf numFmtId="0" fontId="74" fillId="18" borderId="9" applyNumberFormat="0" applyAlignment="0" applyProtection="0">
      <alignment vertical="center"/>
    </xf>
    <xf numFmtId="0" fontId="75" fillId="24" borderId="10" applyNumberFormat="0" applyAlignment="0" applyProtection="0">
      <alignment vertical="center"/>
    </xf>
    <xf numFmtId="0" fontId="76" fillId="3" borderId="0" applyNumberFormat="0" applyBorder="0" applyAlignment="0" applyProtection="0">
      <alignment vertical="center"/>
    </xf>
    <xf numFmtId="0" fontId="36" fillId="0" borderId="0" applyNumberFormat="0" applyFill="0" applyBorder="0" applyAlignment="0" applyProtection="0">
      <alignment vertical="center"/>
    </xf>
    <xf numFmtId="0" fontId="117" fillId="0" borderId="0" applyNumberFormat="0" applyFill="0" applyBorder="0" applyAlignment="0" applyProtection="0">
      <alignment vertical="top"/>
      <protection locked="0"/>
    </xf>
  </cellStyleXfs>
  <cellXfs count="2472">
    <xf numFmtId="0" fontId="0" fillId="0" borderId="0" xfId="0">
      <alignment vertical="center"/>
    </xf>
    <xf numFmtId="0" fontId="0" fillId="0" borderId="0" xfId="0" applyAlignment="1">
      <alignment horizontal="center" vertical="center"/>
    </xf>
    <xf numFmtId="0" fontId="0" fillId="0" borderId="0" xfId="0" applyBorder="1">
      <alignment vertical="center"/>
    </xf>
    <xf numFmtId="41" fontId="3" fillId="0" borderId="0" xfId="0" applyNumberFormat="1" applyFont="1" applyBorder="1">
      <alignment vertical="center"/>
    </xf>
    <xf numFmtId="0" fontId="4" fillId="0" borderId="0" xfId="0" applyFont="1" applyAlignment="1">
      <alignment horizontal="center" vertical="center"/>
    </xf>
    <xf numFmtId="0" fontId="4" fillId="0" borderId="0" xfId="0" applyFont="1">
      <alignment vertical="center"/>
    </xf>
    <xf numFmtId="41" fontId="4" fillId="0" borderId="0" xfId="0" applyNumberFormat="1" applyFont="1">
      <alignment vertical="center"/>
    </xf>
    <xf numFmtId="0" fontId="4" fillId="0" borderId="0" xfId="0" applyFont="1" applyBorder="1">
      <alignment vertical="center"/>
    </xf>
    <xf numFmtId="41" fontId="4" fillId="0" borderId="0" xfId="0" applyNumberFormat="1" applyFont="1" applyBorder="1">
      <alignment vertical="center"/>
    </xf>
    <xf numFmtId="0" fontId="5" fillId="0" borderId="0" xfId="0" applyFont="1" applyBorder="1">
      <alignment vertical="center"/>
    </xf>
    <xf numFmtId="0" fontId="1" fillId="0" borderId="0" xfId="0" applyFont="1" applyBorder="1" applyAlignment="1">
      <alignment horizontal="center" vertical="center"/>
    </xf>
    <xf numFmtId="0" fontId="0" fillId="0" borderId="11" xfId="0" applyBorder="1">
      <alignment vertical="center"/>
    </xf>
    <xf numFmtId="0" fontId="10" fillId="0" borderId="0" xfId="0" applyFont="1" applyAlignment="1">
      <alignment vertical="center"/>
    </xf>
    <xf numFmtId="43" fontId="0" fillId="0" borderId="0" xfId="0" applyNumberFormat="1">
      <alignment vertical="center"/>
    </xf>
    <xf numFmtId="41" fontId="1" fillId="0" borderId="13" xfId="0" applyNumberFormat="1" applyFont="1" applyBorder="1" applyAlignment="1" applyProtection="1">
      <alignment horizontal="left"/>
    </xf>
    <xf numFmtId="0" fontId="1" fillId="0" borderId="0" xfId="25" applyFont="1" applyAlignment="1">
      <alignment horizontal="left"/>
    </xf>
    <xf numFmtId="0" fontId="1" fillId="0" borderId="0" xfId="25" applyFont="1"/>
    <xf numFmtId="0" fontId="9" fillId="0" borderId="0" xfId="25" applyFont="1"/>
    <xf numFmtId="0" fontId="10" fillId="0" borderId="0" xfId="25" applyFont="1" applyAlignment="1"/>
    <xf numFmtId="0" fontId="10" fillId="0" borderId="0" xfId="25" applyFont="1"/>
    <xf numFmtId="0" fontId="13" fillId="0" borderId="0" xfId="25" applyFont="1"/>
    <xf numFmtId="0" fontId="5" fillId="0" borderId="0" xfId="25" applyFont="1" applyAlignment="1"/>
    <xf numFmtId="0" fontId="5" fillId="0" borderId="0" xfId="25" applyFont="1" applyAlignment="1">
      <alignment horizontal="left"/>
    </xf>
    <xf numFmtId="0" fontId="14" fillId="0" borderId="0" xfId="25" applyFont="1" applyAlignment="1" applyProtection="1">
      <alignment horizontal="right"/>
    </xf>
    <xf numFmtId="0" fontId="15" fillId="0" borderId="0" xfId="25" applyFont="1"/>
    <xf numFmtId="0" fontId="8" fillId="0" borderId="0" xfId="25" applyFont="1" applyAlignment="1" applyProtection="1">
      <alignment horizontal="left"/>
    </xf>
    <xf numFmtId="0" fontId="14" fillId="0" borderId="0" xfId="25" applyFont="1"/>
    <xf numFmtId="0" fontId="14" fillId="0" borderId="0" xfId="25" applyFont="1" applyBorder="1"/>
    <xf numFmtId="41" fontId="16" fillId="0" borderId="0" xfId="25" applyNumberFormat="1" applyFont="1" applyProtection="1"/>
    <xf numFmtId="41" fontId="16" fillId="0" borderId="0" xfId="25" applyNumberFormat="1" applyFont="1" applyAlignment="1" applyProtection="1">
      <alignment horizontal="right"/>
    </xf>
    <xf numFmtId="41" fontId="16" fillId="0" borderId="0" xfId="25" applyNumberFormat="1" applyFont="1" applyBorder="1" applyAlignment="1" applyProtection="1">
      <alignment horizontal="right"/>
    </xf>
    <xf numFmtId="41" fontId="16" fillId="0" borderId="0" xfId="25" applyNumberFormat="1" applyFont="1"/>
    <xf numFmtId="41" fontId="1" fillId="0" borderId="13" xfId="25" applyNumberFormat="1" applyBorder="1" applyAlignment="1">
      <alignment horizontal="center"/>
    </xf>
    <xf numFmtId="41" fontId="16" fillId="0" borderId="0" xfId="25" applyNumberFormat="1" applyFont="1" applyBorder="1" applyProtection="1"/>
    <xf numFmtId="41" fontId="16" fillId="0" borderId="0" xfId="25" applyNumberFormat="1" applyFont="1" applyBorder="1" applyAlignment="1" applyProtection="1">
      <alignment horizontal="center"/>
    </xf>
    <xf numFmtId="41" fontId="16" fillId="0" borderId="14" xfId="25" applyNumberFormat="1" applyFont="1" applyBorder="1" applyProtection="1"/>
    <xf numFmtId="41" fontId="16" fillId="0" borderId="14" xfId="25" applyNumberFormat="1" applyFont="1" applyBorder="1" applyAlignment="1" applyProtection="1">
      <alignment horizontal="right"/>
    </xf>
    <xf numFmtId="41" fontId="1" fillId="0" borderId="13" xfId="25" applyNumberFormat="1" applyFont="1" applyBorder="1" applyAlignment="1" applyProtection="1">
      <alignment horizontal="left"/>
    </xf>
    <xf numFmtId="41" fontId="1" fillId="0" borderId="15" xfId="25" applyNumberFormat="1" applyFont="1" applyBorder="1" applyAlignment="1" applyProtection="1">
      <alignment horizontal="left"/>
    </xf>
    <xf numFmtId="0" fontId="16" fillId="0" borderId="0" xfId="25" applyFont="1"/>
    <xf numFmtId="0" fontId="1" fillId="0" borderId="0" xfId="25" applyFont="1" applyProtection="1"/>
    <xf numFmtId="49" fontId="4" fillId="0" borderId="0" xfId="26" applyNumberFormat="1" applyFont="1" applyAlignment="1" applyProtection="1"/>
    <xf numFmtId="49" fontId="4" fillId="0" borderId="0" xfId="26" applyNumberFormat="1" applyFont="1" applyAlignment="1" applyProtection="1">
      <alignment horizontal="left"/>
    </xf>
    <xf numFmtId="49" fontId="4" fillId="0" borderId="0" xfId="26" applyNumberFormat="1" applyFont="1"/>
    <xf numFmtId="49" fontId="4" fillId="0" borderId="0" xfId="26" applyNumberFormat="1" applyFont="1" applyBorder="1" applyAlignment="1" applyProtection="1"/>
    <xf numFmtId="49" fontId="5" fillId="0" borderId="0" xfId="26" applyNumberFormat="1" applyFont="1" applyAlignment="1" applyProtection="1"/>
    <xf numFmtId="49" fontId="5" fillId="0" borderId="0" xfId="26" applyNumberFormat="1" applyFont="1" applyBorder="1" applyAlignment="1" applyProtection="1">
      <alignment horizontal="left"/>
    </xf>
    <xf numFmtId="49" fontId="5" fillId="0" borderId="0" xfId="26" applyNumberFormat="1" applyFont="1" applyAlignment="1" applyProtection="1">
      <alignment horizontal="left"/>
    </xf>
    <xf numFmtId="49" fontId="5" fillId="0" borderId="0" xfId="26" applyNumberFormat="1" applyFont="1"/>
    <xf numFmtId="49" fontId="5" fillId="0" borderId="0" xfId="26" applyNumberFormat="1" applyFont="1" applyBorder="1" applyAlignment="1" applyProtection="1"/>
    <xf numFmtId="49" fontId="15" fillId="0" borderId="0" xfId="26" applyNumberFormat="1" applyFont="1" applyAlignment="1" applyProtection="1"/>
    <xf numFmtId="49" fontId="10" fillId="0" borderId="0" xfId="27" applyNumberFormat="1" applyFont="1" applyAlignment="1"/>
    <xf numFmtId="49" fontId="10" fillId="0" borderId="0" xfId="27" applyNumberFormat="1" applyFont="1"/>
    <xf numFmtId="49" fontId="10" fillId="0" borderId="0" xfId="27" applyNumberFormat="1" applyFont="1" applyAlignment="1" applyProtection="1"/>
    <xf numFmtId="0" fontId="1" fillId="0" borderId="0" xfId="27"/>
    <xf numFmtId="0" fontId="1" fillId="0" borderId="13" xfId="27" applyFont="1" applyBorder="1" applyAlignment="1" applyProtection="1">
      <alignment horizontal="left"/>
    </xf>
    <xf numFmtId="41" fontId="1" fillId="0" borderId="0" xfId="27" applyNumberFormat="1" applyFont="1" applyProtection="1"/>
    <xf numFmtId="41" fontId="1" fillId="0" borderId="0" xfId="27" applyNumberFormat="1" applyFont="1" applyBorder="1" applyProtection="1"/>
    <xf numFmtId="41" fontId="1" fillId="0" borderId="0" xfId="27" applyNumberFormat="1" applyFont="1" applyAlignment="1" applyProtection="1">
      <alignment horizontal="right"/>
    </xf>
    <xf numFmtId="41" fontId="1" fillId="0" borderId="0" xfId="27" applyNumberFormat="1" applyFont="1"/>
    <xf numFmtId="41" fontId="1" fillId="0" borderId="0" xfId="27" applyNumberFormat="1" applyFont="1" applyBorder="1"/>
    <xf numFmtId="41" fontId="1" fillId="0" borderId="13" xfId="27" applyNumberFormat="1" applyBorder="1" applyAlignment="1">
      <alignment horizontal="center"/>
    </xf>
    <xf numFmtId="0" fontId="16" fillId="0" borderId="13" xfId="27" applyFont="1" applyBorder="1" applyAlignment="1" applyProtection="1">
      <alignment horizontal="center"/>
    </xf>
    <xf numFmtId="41" fontId="20" fillId="0" borderId="0" xfId="27" applyNumberFormat="1" applyFont="1" applyProtection="1"/>
    <xf numFmtId="41" fontId="20" fillId="0" borderId="0" xfId="27" applyNumberFormat="1" applyFont="1" applyBorder="1" applyProtection="1"/>
    <xf numFmtId="41" fontId="1" fillId="0" borderId="0" xfId="27" applyNumberFormat="1" applyFont="1" applyBorder="1" applyAlignment="1" applyProtection="1">
      <alignment horizontal="right"/>
    </xf>
    <xf numFmtId="0" fontId="16" fillId="0" borderId="13" xfId="27" applyFont="1" applyBorder="1" applyAlignment="1" applyProtection="1">
      <alignment horizontal="left"/>
    </xf>
    <xf numFmtId="0" fontId="16" fillId="0" borderId="15" xfId="27" applyFont="1" applyBorder="1" applyAlignment="1" applyProtection="1">
      <alignment horizontal="left"/>
    </xf>
    <xf numFmtId="41" fontId="1" fillId="0" borderId="14" xfId="27" applyNumberFormat="1" applyFont="1" applyBorder="1" applyProtection="1"/>
    <xf numFmtId="0" fontId="16" fillId="0" borderId="15" xfId="27" applyFont="1" applyBorder="1" applyAlignment="1" applyProtection="1">
      <alignment horizontal="center"/>
    </xf>
    <xf numFmtId="41" fontId="1" fillId="0" borderId="13" xfId="27" applyNumberFormat="1" applyFont="1" applyBorder="1" applyAlignment="1" applyProtection="1">
      <alignment horizontal="left"/>
    </xf>
    <xf numFmtId="0" fontId="1" fillId="0" borderId="0" xfId="27" applyFont="1" applyBorder="1" applyAlignment="1" applyProtection="1">
      <alignment horizontal="left"/>
    </xf>
    <xf numFmtId="41" fontId="1" fillId="0" borderId="0" xfId="27" applyNumberFormat="1" applyFont="1" applyBorder="1" applyAlignment="1" applyProtection="1">
      <alignment horizontal="left"/>
    </xf>
    <xf numFmtId="0" fontId="1" fillId="0" borderId="13" xfId="27" applyFont="1" applyBorder="1" applyAlignment="1" applyProtection="1">
      <alignment horizontal="center"/>
    </xf>
    <xf numFmtId="41" fontId="1" fillId="0" borderId="16" xfId="27" applyNumberFormat="1" applyFont="1" applyBorder="1" applyAlignment="1" applyProtection="1">
      <alignment horizontal="left"/>
    </xf>
    <xf numFmtId="41" fontId="1" fillId="0" borderId="0" xfId="27" applyNumberFormat="1" applyFont="1" applyAlignment="1" applyProtection="1">
      <alignment horizontal="left"/>
    </xf>
    <xf numFmtId="0" fontId="16" fillId="0" borderId="13" xfId="27" applyFont="1" applyBorder="1" applyAlignment="1" applyProtection="1">
      <alignment horizontal="center" wrapText="1"/>
    </xf>
    <xf numFmtId="0" fontId="16" fillId="0" borderId="15" xfId="27" applyFont="1" applyBorder="1" applyAlignment="1" applyProtection="1">
      <alignment horizontal="center" wrapText="1"/>
    </xf>
    <xf numFmtId="49" fontId="1" fillId="0" borderId="0" xfId="27" applyNumberFormat="1" applyFont="1" applyAlignment="1">
      <alignment horizontal="left" vertical="center"/>
    </xf>
    <xf numFmtId="49" fontId="1" fillId="0" borderId="0" xfId="27" applyNumberFormat="1" applyFont="1" applyAlignment="1">
      <alignment horizontal="distributed" vertical="center"/>
    </xf>
    <xf numFmtId="49" fontId="1" fillId="0" borderId="0" xfId="27" applyNumberFormat="1" applyFont="1" applyAlignment="1" applyProtection="1">
      <alignment horizontal="distributed" vertical="center"/>
    </xf>
    <xf numFmtId="49" fontId="1" fillId="0" borderId="0" xfId="27" applyNumberFormat="1" applyFont="1" applyBorder="1" applyAlignment="1" applyProtection="1">
      <alignment horizontal="distributed" vertical="center"/>
    </xf>
    <xf numFmtId="49" fontId="1" fillId="0" borderId="0" xfId="27" applyNumberFormat="1" applyFont="1" applyAlignment="1">
      <alignment horizontal="right" vertical="center"/>
    </xf>
    <xf numFmtId="49" fontId="10" fillId="0" borderId="0" xfId="27" applyNumberFormat="1" applyFont="1" applyAlignment="1">
      <alignment horizontal="distributed" vertical="center"/>
    </xf>
    <xf numFmtId="49" fontId="7" fillId="0" borderId="0" xfId="27" applyNumberFormat="1" applyFont="1" applyAlignment="1" applyProtection="1">
      <alignment horizontal="distributed" vertical="center"/>
    </xf>
    <xf numFmtId="49" fontId="7" fillId="0" borderId="0" xfId="27" applyNumberFormat="1" applyFont="1" applyAlignment="1">
      <alignment horizontal="distributed" vertical="center"/>
    </xf>
    <xf numFmtId="49" fontId="5" fillId="0" borderId="0" xfId="27" applyNumberFormat="1" applyFont="1" applyAlignment="1">
      <alignment horizontal="distributed" vertical="center"/>
    </xf>
    <xf numFmtId="49" fontId="15" fillId="0" borderId="0" xfId="27" applyNumberFormat="1" applyFont="1" applyAlignment="1">
      <alignment horizontal="left" vertical="center"/>
    </xf>
    <xf numFmtId="41" fontId="1" fillId="0" borderId="0" xfId="27" applyNumberFormat="1" applyFont="1" applyAlignment="1" applyProtection="1">
      <alignment horizontal="center"/>
    </xf>
    <xf numFmtId="41" fontId="1" fillId="0" borderId="0" xfId="27" applyNumberFormat="1" applyFont="1" applyAlignment="1">
      <alignment horizontal="center"/>
    </xf>
    <xf numFmtId="41" fontId="1" fillId="0" borderId="0" xfId="27" applyNumberFormat="1" applyFont="1" applyBorder="1" applyAlignment="1" applyProtection="1">
      <alignment horizontal="center"/>
    </xf>
    <xf numFmtId="41" fontId="1" fillId="0" borderId="0" xfId="27" applyNumberFormat="1" applyFont="1" applyAlignment="1" applyProtection="1">
      <alignment horizontal="center" vertical="center"/>
    </xf>
    <xf numFmtId="41" fontId="1" fillId="0" borderId="0" xfId="27" applyNumberFormat="1" applyFont="1" applyBorder="1" applyAlignment="1" applyProtection="1">
      <alignment horizontal="center" vertical="center"/>
    </xf>
    <xf numFmtId="41" fontId="1" fillId="0" borderId="0" xfId="27" applyNumberFormat="1" applyFont="1" applyAlignment="1">
      <alignment horizontal="center" vertical="center"/>
    </xf>
    <xf numFmtId="41" fontId="1" fillId="0" borderId="0" xfId="27" applyNumberFormat="1" applyFont="1" applyBorder="1" applyAlignment="1">
      <alignment horizontal="center" vertical="center"/>
    </xf>
    <xf numFmtId="41" fontId="8" fillId="0" borderId="13" xfId="27" applyNumberFormat="1" applyFont="1" applyBorder="1" applyAlignment="1" applyProtection="1">
      <alignment horizontal="center"/>
    </xf>
    <xf numFmtId="41" fontId="1" fillId="0" borderId="15" xfId="27" applyNumberFormat="1" applyFont="1" applyBorder="1" applyAlignment="1" applyProtection="1">
      <alignment horizontal="center"/>
    </xf>
    <xf numFmtId="41" fontId="1" fillId="0" borderId="11" xfId="27" applyNumberFormat="1" applyFont="1" applyBorder="1" applyAlignment="1" applyProtection="1">
      <alignment horizontal="center" vertical="center"/>
    </xf>
    <xf numFmtId="41" fontId="1" fillId="0" borderId="16" xfId="27" applyNumberFormat="1" applyFont="1" applyBorder="1" applyAlignment="1" applyProtection="1">
      <alignment horizontal="center" vertical="center"/>
    </xf>
    <xf numFmtId="41" fontId="1" fillId="0" borderId="14" xfId="27" applyNumberFormat="1" applyFont="1" applyBorder="1" applyAlignment="1" applyProtection="1">
      <alignment horizontal="center" vertical="center"/>
    </xf>
    <xf numFmtId="41" fontId="1" fillId="0" borderId="17" xfId="27" applyNumberFormat="1" applyFont="1" applyBorder="1"/>
    <xf numFmtId="41" fontId="1" fillId="0" borderId="0" xfId="27" applyNumberFormat="1" applyFont="1" applyBorder="1" applyAlignment="1">
      <alignment horizontal="center"/>
    </xf>
    <xf numFmtId="0" fontId="1" fillId="0" borderId="0" xfId="29">
      <alignment vertical="center"/>
    </xf>
    <xf numFmtId="0" fontId="18" fillId="0" borderId="0" xfId="29" applyFont="1">
      <alignment vertical="center"/>
    </xf>
    <xf numFmtId="0" fontId="4" fillId="0" borderId="0" xfId="29" applyFont="1">
      <alignment vertical="center"/>
    </xf>
    <xf numFmtId="0" fontId="9" fillId="0" borderId="0" xfId="29" applyFont="1">
      <alignment vertical="center"/>
    </xf>
    <xf numFmtId="0" fontId="10" fillId="0" borderId="0" xfId="29" applyFont="1">
      <alignment vertical="center"/>
    </xf>
    <xf numFmtId="0" fontId="10" fillId="0" borderId="0" xfId="29" applyFont="1" applyAlignment="1">
      <alignment horizontal="left" vertical="center"/>
    </xf>
    <xf numFmtId="0" fontId="1" fillId="0" borderId="13" xfId="29" applyBorder="1">
      <alignment vertical="center"/>
    </xf>
    <xf numFmtId="41" fontId="1" fillId="0" borderId="0" xfId="29" applyNumberFormat="1">
      <alignment vertical="center"/>
    </xf>
    <xf numFmtId="41" fontId="1" fillId="0" borderId="0" xfId="29" applyNumberFormat="1" applyBorder="1">
      <alignment vertical="center"/>
    </xf>
    <xf numFmtId="0" fontId="16" fillId="0" borderId="13" xfId="29" applyFont="1" applyBorder="1" applyAlignment="1" applyProtection="1">
      <alignment horizontal="center"/>
    </xf>
    <xf numFmtId="0" fontId="16" fillId="0" borderId="15" xfId="29" applyFont="1" applyBorder="1" applyAlignment="1" applyProtection="1">
      <alignment horizontal="center"/>
    </xf>
    <xf numFmtId="41" fontId="1" fillId="0" borderId="16" xfId="29" applyNumberFormat="1" applyBorder="1">
      <alignment vertical="center"/>
    </xf>
    <xf numFmtId="41" fontId="1" fillId="0" borderId="14" xfId="29" applyNumberFormat="1" applyBorder="1">
      <alignment vertical="center"/>
    </xf>
    <xf numFmtId="0" fontId="1" fillId="0" borderId="0" xfId="28">
      <alignment vertical="center"/>
    </xf>
    <xf numFmtId="0" fontId="1" fillId="0" borderId="0" xfId="28" applyBorder="1">
      <alignment vertical="center"/>
    </xf>
    <xf numFmtId="0" fontId="9" fillId="0" borderId="0" xfId="28" applyFont="1">
      <alignment vertical="center"/>
    </xf>
    <xf numFmtId="0" fontId="10" fillId="0" borderId="0" xfId="28" applyFont="1" applyBorder="1">
      <alignment vertical="center"/>
    </xf>
    <xf numFmtId="0" fontId="5" fillId="0" borderId="0" xfId="28" applyFont="1" applyAlignment="1">
      <alignment horizontal="left" vertical="center"/>
    </xf>
    <xf numFmtId="0" fontId="10" fillId="0" borderId="0" xfId="28" applyFont="1">
      <alignment vertical="center"/>
    </xf>
    <xf numFmtId="41" fontId="1" fillId="0" borderId="0" xfId="28" applyNumberFormat="1">
      <alignment vertical="center"/>
    </xf>
    <xf numFmtId="41" fontId="1" fillId="0" borderId="0" xfId="28" applyNumberFormat="1" applyBorder="1">
      <alignment vertical="center"/>
    </xf>
    <xf numFmtId="0" fontId="16" fillId="0" borderId="13" xfId="28" applyFont="1" applyBorder="1" applyAlignment="1" applyProtection="1">
      <alignment horizontal="center"/>
    </xf>
    <xf numFmtId="41" fontId="8" fillId="0" borderId="0" xfId="28" applyNumberFormat="1" applyFont="1" applyBorder="1" applyAlignment="1" applyProtection="1">
      <alignment horizontal="center" vertical="center"/>
    </xf>
    <xf numFmtId="41" fontId="1" fillId="0" borderId="0" xfId="28" applyNumberFormat="1" applyFont="1" applyBorder="1" applyAlignment="1" applyProtection="1">
      <alignment horizontal="center" vertical="center"/>
    </xf>
    <xf numFmtId="41" fontId="1" fillId="0" borderId="0" xfId="28" applyNumberFormat="1" applyFont="1" applyBorder="1">
      <alignment vertical="center"/>
    </xf>
    <xf numFmtId="0" fontId="16" fillId="0" borderId="15" xfId="28" applyFont="1" applyBorder="1" applyAlignment="1" applyProtection="1">
      <alignment horizontal="center"/>
    </xf>
    <xf numFmtId="41" fontId="1" fillId="0" borderId="14" xfId="28" applyNumberFormat="1" applyFont="1" applyBorder="1" applyAlignment="1" applyProtection="1">
      <alignment horizontal="center" vertical="center"/>
    </xf>
    <xf numFmtId="41" fontId="8" fillId="0" borderId="14" xfId="28" applyNumberFormat="1" applyFont="1" applyBorder="1" applyAlignment="1" applyProtection="1">
      <alignment horizontal="center" vertical="center"/>
    </xf>
    <xf numFmtId="41" fontId="1" fillId="0" borderId="0" xfId="28" applyNumberFormat="1" applyFont="1">
      <alignment vertical="center"/>
    </xf>
    <xf numFmtId="0" fontId="4" fillId="0" borderId="0" xfId="0" applyFont="1" applyAlignment="1">
      <alignment horizontal="left" vertical="center"/>
    </xf>
    <xf numFmtId="0" fontId="4" fillId="0" borderId="0" xfId="0" applyFont="1" applyAlignment="1">
      <alignment vertical="center"/>
    </xf>
    <xf numFmtId="0" fontId="10" fillId="0" borderId="0" xfId="0" applyFont="1" applyAlignment="1">
      <alignment horizontal="left" vertical="center"/>
    </xf>
    <xf numFmtId="0" fontId="15" fillId="0" borderId="0" xfId="0" applyFont="1" applyAlignment="1">
      <alignment horizontal="right" vertical="center"/>
    </xf>
    <xf numFmtId="0" fontId="15" fillId="0" borderId="0" xfId="0" applyFont="1" applyBorder="1">
      <alignment vertical="center"/>
    </xf>
    <xf numFmtId="0" fontId="15" fillId="0" borderId="0" xfId="0" applyFont="1" applyAlignment="1">
      <alignment horizontal="left" vertical="center"/>
    </xf>
    <xf numFmtId="0" fontId="15" fillId="0" borderId="0" xfId="0" applyFont="1" applyBorder="1" applyAlignment="1">
      <alignment horizontal="right" vertical="center"/>
    </xf>
    <xf numFmtId="41" fontId="1" fillId="0" borderId="15" xfId="0" applyNumberFormat="1" applyFont="1" applyBorder="1" applyAlignment="1" applyProtection="1">
      <alignment horizontal="left"/>
    </xf>
    <xf numFmtId="41" fontId="6" fillId="0" borderId="0" xfId="0" applyNumberFormat="1" applyFont="1">
      <alignment vertical="center"/>
    </xf>
    <xf numFmtId="49" fontId="14" fillId="0" borderId="0" xfId="32" applyNumberFormat="1" applyFont="1" applyAlignment="1">
      <alignment horizontal="left"/>
    </xf>
    <xf numFmtId="49" fontId="14" fillId="0" borderId="0" xfId="32" applyNumberFormat="1" applyFont="1"/>
    <xf numFmtId="49" fontId="10" fillId="0" borderId="0" xfId="32" applyNumberFormat="1" applyFont="1" applyAlignment="1"/>
    <xf numFmtId="49" fontId="10" fillId="0" borderId="0" xfId="32" applyNumberFormat="1" applyFont="1" applyAlignment="1">
      <alignment horizontal="left"/>
    </xf>
    <xf numFmtId="49" fontId="14" fillId="0" borderId="0" xfId="32" applyNumberFormat="1" applyFont="1" applyAlignment="1">
      <alignment horizontal="right"/>
    </xf>
    <xf numFmtId="41" fontId="5" fillId="0" borderId="0" xfId="0" applyNumberFormat="1" applyFont="1" applyAlignment="1">
      <alignment vertical="center"/>
    </xf>
    <xf numFmtId="41" fontId="5" fillId="0" borderId="0" xfId="0" applyNumberFormat="1" applyFont="1">
      <alignment vertical="center"/>
    </xf>
    <xf numFmtId="41" fontId="14" fillId="0" borderId="0" xfId="0" applyNumberFormat="1" applyFont="1">
      <alignment vertical="center"/>
    </xf>
    <xf numFmtId="0" fontId="1" fillId="0" borderId="13" xfId="0" applyFont="1" applyBorder="1" applyAlignment="1" applyProtection="1">
      <alignment horizontal="center"/>
    </xf>
    <xf numFmtId="176" fontId="1" fillId="0" borderId="0" xfId="32" applyNumberFormat="1" applyFont="1"/>
    <xf numFmtId="176" fontId="1" fillId="0" borderId="0" xfId="32" applyNumberFormat="1" applyFont="1" applyBorder="1"/>
    <xf numFmtId="41" fontId="1" fillId="0" borderId="0" xfId="32" applyNumberFormat="1" applyFont="1"/>
    <xf numFmtId="1" fontId="1" fillId="0" borderId="0" xfId="32" applyFont="1"/>
    <xf numFmtId="1" fontId="1" fillId="0" borderId="13" xfId="32" applyFont="1" applyBorder="1" applyAlignment="1" applyProtection="1">
      <alignment horizontal="left"/>
    </xf>
    <xf numFmtId="1" fontId="1" fillId="0" borderId="15" xfId="32" applyFont="1" applyBorder="1" applyAlignment="1" applyProtection="1">
      <alignment horizontal="left"/>
    </xf>
    <xf numFmtId="176" fontId="1" fillId="0" borderId="18" xfId="32" applyNumberFormat="1" applyFont="1" applyBorder="1"/>
    <xf numFmtId="176" fontId="1" fillId="0" borderId="17" xfId="32" applyNumberFormat="1" applyFont="1" applyBorder="1"/>
    <xf numFmtId="41" fontId="1" fillId="0" borderId="17" xfId="32" applyNumberFormat="1" applyFont="1" applyBorder="1"/>
    <xf numFmtId="176" fontId="1" fillId="0" borderId="11" xfId="32" applyNumberFormat="1" applyFont="1" applyBorder="1"/>
    <xf numFmtId="176" fontId="1" fillId="0" borderId="16" xfId="32" applyNumberFormat="1" applyFont="1" applyBorder="1"/>
    <xf numFmtId="176" fontId="1" fillId="0" borderId="14" xfId="32" applyNumberFormat="1" applyFont="1" applyBorder="1"/>
    <xf numFmtId="1" fontId="1" fillId="0" borderId="13" xfId="32" applyFont="1" applyBorder="1" applyAlignment="1" applyProtection="1">
      <alignment horizontal="center"/>
    </xf>
    <xf numFmtId="1" fontId="1" fillId="0" borderId="15" xfId="32" applyFont="1" applyBorder="1" applyAlignment="1" applyProtection="1">
      <alignment horizontal="center"/>
    </xf>
    <xf numFmtId="41" fontId="1" fillId="0" borderId="14" xfId="32" applyNumberFormat="1" applyFont="1" applyBorder="1"/>
    <xf numFmtId="0" fontId="10" fillId="0" borderId="0" xfId="27" applyFont="1" applyAlignment="1"/>
    <xf numFmtId="0" fontId="5" fillId="0" borderId="0" xfId="27" applyFont="1" applyAlignment="1">
      <alignment horizontal="left" vertical="center"/>
    </xf>
    <xf numFmtId="0" fontId="22" fillId="0" borderId="14" xfId="27" applyFont="1" applyBorder="1" applyAlignment="1">
      <alignment vertical="center"/>
    </xf>
    <xf numFmtId="41" fontId="14" fillId="0" borderId="0" xfId="27" applyNumberFormat="1" applyFont="1" applyBorder="1" applyAlignment="1">
      <alignment horizontal="left" vertical="top"/>
    </xf>
    <xf numFmtId="0" fontId="10" fillId="0" borderId="0" xfId="20" applyFont="1" applyAlignment="1">
      <alignment horizontal="right"/>
    </xf>
    <xf numFmtId="0" fontId="10" fillId="0" borderId="0" xfId="20" applyFont="1" applyBorder="1"/>
    <xf numFmtId="0" fontId="10" fillId="0" borderId="0" xfId="20" applyFont="1"/>
    <xf numFmtId="0" fontId="14" fillId="0" borderId="0" xfId="20" applyFont="1" applyBorder="1"/>
    <xf numFmtId="0" fontId="5" fillId="0" borderId="0" xfId="20" applyFont="1"/>
    <xf numFmtId="0" fontId="14" fillId="0" borderId="0" xfId="20" applyFont="1"/>
    <xf numFmtId="0" fontId="10" fillId="0" borderId="0" xfId="0" applyFont="1" applyBorder="1">
      <alignment vertical="center"/>
    </xf>
    <xf numFmtId="0" fontId="10" fillId="0" borderId="0" xfId="0" applyFont="1">
      <alignment vertical="center"/>
    </xf>
    <xf numFmtId="0" fontId="5" fillId="0" borderId="0" xfId="0" applyFont="1">
      <alignment vertical="center"/>
    </xf>
    <xf numFmtId="0" fontId="14" fillId="0" borderId="0" xfId="0" applyFont="1">
      <alignment vertical="center"/>
    </xf>
    <xf numFmtId="43" fontId="14" fillId="0" borderId="0" xfId="0" applyNumberFormat="1" applyFont="1">
      <alignment vertical="center"/>
    </xf>
    <xf numFmtId="0" fontId="14" fillId="0" borderId="12" xfId="0" applyFont="1" applyBorder="1" applyAlignment="1">
      <alignment horizontal="center" vertical="center"/>
    </xf>
    <xf numFmtId="0" fontId="14" fillId="0" borderId="19" xfId="0" applyFont="1" applyBorder="1" applyAlignment="1">
      <alignment horizontal="center" vertical="center"/>
    </xf>
    <xf numFmtId="0" fontId="14" fillId="0" borderId="19" xfId="0" applyFont="1" applyBorder="1" applyAlignment="1">
      <alignment horizontal="center" vertical="center" wrapText="1"/>
    </xf>
    <xf numFmtId="0" fontId="14" fillId="0" borderId="0" xfId="0" applyFont="1" applyBorder="1" applyAlignment="1">
      <alignment vertical="center"/>
    </xf>
    <xf numFmtId="0" fontId="14" fillId="0" borderId="0" xfId="0" applyFont="1" applyBorder="1" applyAlignment="1">
      <alignment horizontal="center" vertical="center"/>
    </xf>
    <xf numFmtId="0" fontId="14" fillId="0" borderId="13" xfId="0" applyFont="1" applyBorder="1" applyAlignment="1">
      <alignment horizontal="center" vertical="center"/>
    </xf>
    <xf numFmtId="0" fontId="14" fillId="0" borderId="11" xfId="0" applyFont="1" applyBorder="1" applyAlignment="1">
      <alignment horizontal="center" vertical="center"/>
    </xf>
    <xf numFmtId="43" fontId="14" fillId="0" borderId="20" xfId="0" applyNumberFormat="1" applyFont="1" applyBorder="1" applyAlignment="1">
      <alignment horizontal="center" vertical="center"/>
    </xf>
    <xf numFmtId="43" fontId="14" fillId="0" borderId="19" xfId="0" applyNumberFormat="1" applyFont="1" applyBorder="1" applyAlignment="1">
      <alignment horizontal="center" vertical="center"/>
    </xf>
    <xf numFmtId="43" fontId="14" fillId="0" borderId="21" xfId="0" applyNumberFormat="1" applyFont="1" applyBorder="1" applyAlignment="1">
      <alignment horizontal="center" vertical="center"/>
    </xf>
    <xf numFmtId="41" fontId="14" fillId="0" borderId="22" xfId="0" applyNumberFormat="1" applyFont="1" applyBorder="1" applyAlignment="1">
      <alignment horizontal="center" vertical="center"/>
    </xf>
    <xf numFmtId="0" fontId="14" fillId="0" borderId="22" xfId="0" applyFont="1" applyBorder="1" applyAlignment="1">
      <alignment horizontal="center" vertical="center"/>
    </xf>
    <xf numFmtId="0" fontId="14" fillId="0" borderId="22" xfId="0" applyFont="1" applyFill="1" applyBorder="1" applyAlignment="1">
      <alignment horizontal="center" vertical="center"/>
    </xf>
    <xf numFmtId="41" fontId="14" fillId="0" borderId="20" xfId="0" applyNumberFormat="1" applyFont="1" applyBorder="1" applyAlignment="1">
      <alignment horizontal="center" vertical="center"/>
    </xf>
    <xf numFmtId="43" fontId="14" fillId="0" borderId="22" xfId="0" applyNumberFormat="1" applyFont="1" applyBorder="1" applyAlignment="1">
      <alignment horizontal="center" vertical="center"/>
    </xf>
    <xf numFmtId="41" fontId="14" fillId="0" borderId="23" xfId="0" applyNumberFormat="1" applyFont="1" applyBorder="1" applyAlignment="1">
      <alignment horizontal="center" vertical="center"/>
    </xf>
    <xf numFmtId="43" fontId="14" fillId="0" borderId="22" xfId="0" applyNumberFormat="1" applyFont="1" applyFill="1" applyBorder="1" applyAlignment="1">
      <alignment horizontal="center" vertical="center"/>
    </xf>
    <xf numFmtId="0" fontId="14" fillId="0" borderId="24" xfId="0" applyFont="1" applyBorder="1" applyAlignment="1">
      <alignment horizontal="center" vertical="center"/>
    </xf>
    <xf numFmtId="0" fontId="0" fillId="0" borderId="19" xfId="0" applyBorder="1">
      <alignment vertical="center"/>
    </xf>
    <xf numFmtId="43" fontId="14" fillId="0" borderId="13" xfId="0" applyNumberFormat="1" applyFont="1" applyBorder="1" applyAlignment="1">
      <alignment horizontal="center" vertical="center"/>
    </xf>
    <xf numFmtId="43" fontId="14" fillId="0" borderId="0" xfId="0" applyNumberFormat="1" applyFont="1" applyBorder="1" applyAlignment="1">
      <alignment horizontal="center" vertical="center"/>
    </xf>
    <xf numFmtId="43" fontId="14" fillId="0" borderId="12" xfId="0" applyNumberFormat="1" applyFont="1" applyBorder="1" applyAlignment="1">
      <alignment horizontal="center" vertical="center"/>
    </xf>
    <xf numFmtId="43" fontId="14" fillId="0" borderId="11" xfId="0" applyNumberFormat="1" applyFont="1" applyBorder="1" applyAlignment="1">
      <alignment horizontal="center" vertical="center"/>
    </xf>
    <xf numFmtId="0" fontId="14" fillId="0" borderId="23" xfId="0" applyFont="1" applyBorder="1" applyAlignment="1">
      <alignment horizontal="center" vertical="center"/>
    </xf>
    <xf numFmtId="43" fontId="14" fillId="0" borderId="23" xfId="0" applyNumberFormat="1" applyFont="1" applyBorder="1" applyAlignment="1">
      <alignment horizontal="center" vertical="center"/>
    </xf>
    <xf numFmtId="43" fontId="14" fillId="0" borderId="24" xfId="0" applyNumberFormat="1" applyFont="1" applyBorder="1" applyAlignment="1">
      <alignment horizontal="center" vertical="center"/>
    </xf>
    <xf numFmtId="41" fontId="14" fillId="0" borderId="13" xfId="0" applyNumberFormat="1" applyFont="1" applyBorder="1" applyAlignment="1">
      <alignment horizontal="center" vertical="center"/>
    </xf>
    <xf numFmtId="43" fontId="14" fillId="0" borderId="23" xfId="0" applyNumberFormat="1" applyFont="1" applyBorder="1">
      <alignment vertical="center"/>
    </xf>
    <xf numFmtId="0" fontId="14" fillId="0" borderId="23" xfId="0" applyFont="1" applyBorder="1">
      <alignment vertical="center"/>
    </xf>
    <xf numFmtId="0" fontId="14" fillId="0" borderId="0" xfId="0" applyFont="1" applyBorder="1">
      <alignment vertical="center"/>
    </xf>
    <xf numFmtId="41" fontId="22" fillId="0" borderId="23" xfId="0" applyNumberFormat="1" applyFont="1" applyBorder="1" applyAlignment="1">
      <alignment horizontal="center" vertical="center" wrapText="1"/>
    </xf>
    <xf numFmtId="0" fontId="14" fillId="0" borderId="11" xfId="0" applyFont="1" applyFill="1" applyBorder="1" applyAlignment="1">
      <alignment horizontal="center" vertical="center" wrapText="1"/>
    </xf>
    <xf numFmtId="0" fontId="14" fillId="0" borderId="22" xfId="0" applyFont="1" applyFill="1" applyBorder="1" applyAlignment="1">
      <alignment horizontal="center" vertical="center" wrapText="1"/>
    </xf>
    <xf numFmtId="0" fontId="16" fillId="0" borderId="0" xfId="0" applyFont="1" applyBorder="1" applyAlignment="1" applyProtection="1">
      <alignment vertical="center"/>
    </xf>
    <xf numFmtId="0" fontId="14" fillId="0" borderId="12" xfId="0" applyFont="1" applyBorder="1" applyAlignment="1" applyProtection="1">
      <alignment horizontal="center" vertical="center"/>
    </xf>
    <xf numFmtId="0" fontId="14" fillId="0" borderId="23" xfId="0" applyFont="1" applyBorder="1" applyAlignment="1" applyProtection="1">
      <alignment horizontal="center" vertical="center"/>
    </xf>
    <xf numFmtId="0" fontId="15" fillId="0" borderId="24" xfId="0" applyFont="1" applyBorder="1" applyAlignment="1">
      <alignment horizontal="center" vertical="center" wrapText="1"/>
    </xf>
    <xf numFmtId="0" fontId="15" fillId="0" borderId="23" xfId="0" applyFont="1" applyBorder="1" applyAlignment="1">
      <alignment horizontal="center" vertical="center" wrapText="1"/>
    </xf>
    <xf numFmtId="0" fontId="25" fillId="0" borderId="13" xfId="0" applyFont="1" applyBorder="1" applyAlignment="1">
      <alignment horizontal="center" vertical="center"/>
    </xf>
    <xf numFmtId="0" fontId="0" fillId="0" borderId="13" xfId="0" applyBorder="1">
      <alignment vertical="center"/>
    </xf>
    <xf numFmtId="0" fontId="14" fillId="0" borderId="22" xfId="0" applyFont="1" applyBorder="1" applyAlignment="1">
      <alignment horizontal="center" vertical="center" wrapText="1"/>
    </xf>
    <xf numFmtId="0" fontId="22" fillId="0" borderId="22" xfId="0" applyFont="1" applyBorder="1" applyAlignment="1">
      <alignment horizontal="center" vertical="center"/>
    </xf>
    <xf numFmtId="0" fontId="22" fillId="0" borderId="25" xfId="0" applyFont="1" applyBorder="1" applyAlignment="1">
      <alignment horizontal="center" vertical="center" wrapText="1"/>
    </xf>
    <xf numFmtId="0" fontId="22" fillId="0" borderId="0" xfId="0" applyFont="1" applyBorder="1" applyAlignment="1">
      <alignment horizontal="center" vertical="center" wrapText="1"/>
    </xf>
    <xf numFmtId="43" fontId="22" fillId="0" borderId="0" xfId="0" applyNumberFormat="1" applyFont="1" applyFill="1" applyBorder="1" applyAlignment="1">
      <alignment horizontal="center" vertical="center" wrapText="1"/>
    </xf>
    <xf numFmtId="0" fontId="22" fillId="0" borderId="0" xfId="0" applyFont="1" applyFill="1" applyBorder="1" applyAlignment="1">
      <alignment horizontal="center" vertical="center" wrapText="1"/>
    </xf>
    <xf numFmtId="0" fontId="14" fillId="0" borderId="0" xfId="0" applyFont="1" applyAlignment="1">
      <alignment horizontal="right" vertical="center"/>
    </xf>
    <xf numFmtId="2" fontId="14" fillId="0" borderId="0" xfId="0" applyNumberFormat="1" applyFont="1">
      <alignment vertical="center"/>
    </xf>
    <xf numFmtId="43" fontId="14" fillId="0" borderId="0" xfId="0" applyNumberFormat="1" applyFont="1" applyBorder="1">
      <alignment vertical="center"/>
    </xf>
    <xf numFmtId="43" fontId="14" fillId="0" borderId="0" xfId="0" applyNumberFormat="1" applyFont="1" applyBorder="1" applyAlignment="1">
      <alignment horizontal="left" vertical="center"/>
    </xf>
    <xf numFmtId="0" fontId="14" fillId="0" borderId="0" xfId="0" applyFont="1" applyBorder="1" applyAlignment="1">
      <alignment horizontal="right" vertical="center"/>
    </xf>
    <xf numFmtId="0" fontId="22" fillId="0" borderId="20" xfId="0" applyFont="1" applyBorder="1" applyAlignment="1">
      <alignment horizontal="center" vertical="center"/>
    </xf>
    <xf numFmtId="49" fontId="14" fillId="0" borderId="0" xfId="42" applyNumberFormat="1" applyFont="1" applyAlignment="1">
      <alignment horizontal="right"/>
    </xf>
    <xf numFmtId="0" fontId="27" fillId="17" borderId="0" xfId="35" applyFont="1" applyFill="1" applyBorder="1" applyAlignment="1">
      <alignment horizontal="center" vertical="center" wrapText="1"/>
    </xf>
    <xf numFmtId="0" fontId="23" fillId="0" borderId="0" xfId="0" applyFont="1" applyAlignment="1">
      <alignment horizontal="center" vertical="center"/>
    </xf>
    <xf numFmtId="0" fontId="27" fillId="17" borderId="0" xfId="35" applyFont="1" applyFill="1" applyBorder="1">
      <alignment horizontal="right" vertical="center" wrapText="1"/>
    </xf>
    <xf numFmtId="0" fontId="0" fillId="17" borderId="0" xfId="0" applyFill="1">
      <alignment vertical="center"/>
    </xf>
    <xf numFmtId="0" fontId="1" fillId="0" borderId="0" xfId="0" applyFont="1" applyFill="1">
      <alignment vertical="center"/>
    </xf>
    <xf numFmtId="0" fontId="28" fillId="17" borderId="0" xfId="0" applyFont="1" applyFill="1">
      <alignment vertical="center"/>
    </xf>
    <xf numFmtId="0" fontId="0" fillId="0" borderId="0" xfId="0" applyFill="1">
      <alignment vertical="center"/>
    </xf>
    <xf numFmtId="41" fontId="0" fillId="17" borderId="0" xfId="0" applyNumberFormat="1" applyFill="1">
      <alignment vertical="center"/>
    </xf>
    <xf numFmtId="0" fontId="14" fillId="0" borderId="20" xfId="0" applyFont="1" applyBorder="1" applyAlignment="1">
      <alignment vertical="center"/>
    </xf>
    <xf numFmtId="0" fontId="14" fillId="0" borderId="12" xfId="0" applyFont="1" applyBorder="1" applyAlignment="1">
      <alignment vertical="center"/>
    </xf>
    <xf numFmtId="0" fontId="14" fillId="17" borderId="20" xfId="0" applyFont="1" applyFill="1" applyBorder="1" applyAlignment="1">
      <alignment vertical="center"/>
    </xf>
    <xf numFmtId="0" fontId="14" fillId="0" borderId="1" xfId="35" applyFont="1" applyFill="1" applyBorder="1" applyAlignment="1">
      <alignment vertical="center"/>
    </xf>
    <xf numFmtId="0" fontId="14" fillId="17" borderId="19" xfId="35" applyFont="1" applyFill="1" applyBorder="1" applyAlignment="1">
      <alignment vertical="center" wrapText="1"/>
    </xf>
    <xf numFmtId="0" fontId="14" fillId="0" borderId="19" xfId="35" applyFont="1" applyFill="1" applyBorder="1" applyAlignment="1">
      <alignment vertical="center" wrapText="1"/>
    </xf>
    <xf numFmtId="0" fontId="14" fillId="17" borderId="21" xfId="35" applyFont="1" applyFill="1" applyBorder="1" applyAlignment="1">
      <alignment vertical="center" wrapText="1"/>
    </xf>
    <xf numFmtId="0" fontId="14" fillId="0" borderId="19" xfId="0" applyFont="1" applyBorder="1" applyAlignment="1">
      <alignment vertical="center"/>
    </xf>
    <xf numFmtId="0" fontId="14" fillId="17" borderId="1" xfId="0" applyFont="1" applyFill="1" applyBorder="1" applyAlignment="1">
      <alignment vertical="center" wrapText="1"/>
    </xf>
    <xf numFmtId="0" fontId="14" fillId="0" borderId="19" xfId="0" applyFont="1" applyFill="1" applyBorder="1" applyAlignment="1">
      <alignment horizontal="center" vertical="center"/>
    </xf>
    <xf numFmtId="0" fontId="14" fillId="0" borderId="20" xfId="0" applyFont="1" applyFill="1" applyBorder="1" applyAlignment="1">
      <alignment horizontal="center" vertical="center"/>
    </xf>
    <xf numFmtId="0" fontId="14" fillId="0" borderId="19" xfId="0" applyFont="1" applyBorder="1" applyAlignment="1">
      <alignment vertical="center" wrapText="1"/>
    </xf>
    <xf numFmtId="0" fontId="14" fillId="17" borderId="19" xfId="0" applyFont="1" applyFill="1" applyBorder="1" applyAlignment="1">
      <alignment vertical="center" wrapText="1"/>
    </xf>
    <xf numFmtId="0" fontId="14" fillId="0" borderId="21" xfId="0" applyFont="1" applyBorder="1" applyAlignment="1">
      <alignment vertical="center" wrapText="1"/>
    </xf>
    <xf numFmtId="0" fontId="0" fillId="17" borderId="0" xfId="0" applyFill="1" applyBorder="1">
      <alignment vertical="center"/>
    </xf>
    <xf numFmtId="0" fontId="14" fillId="17" borderId="20" xfId="0" applyFont="1" applyFill="1" applyBorder="1" applyAlignment="1">
      <alignment horizontal="center" vertical="center"/>
    </xf>
    <xf numFmtId="0" fontId="14" fillId="17" borderId="19" xfId="0" applyFont="1" applyFill="1" applyBorder="1" applyAlignment="1">
      <alignment horizontal="center" vertical="center"/>
    </xf>
    <xf numFmtId="0" fontId="14" fillId="17" borderId="21" xfId="0" applyFont="1" applyFill="1" applyBorder="1" applyAlignment="1">
      <alignment horizontal="center" vertical="center"/>
    </xf>
    <xf numFmtId="0" fontId="14" fillId="17" borderId="23" xfId="0" applyFont="1" applyFill="1" applyBorder="1" applyAlignment="1">
      <alignment horizontal="center" vertical="center"/>
    </xf>
    <xf numFmtId="0" fontId="14" fillId="0" borderId="12" xfId="0" applyFont="1" applyFill="1" applyBorder="1" applyAlignment="1">
      <alignment horizontal="center" vertical="center"/>
    </xf>
    <xf numFmtId="0" fontId="14" fillId="17" borderId="22"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13" xfId="0" applyFont="1" applyFill="1" applyBorder="1" applyAlignment="1">
      <alignment horizontal="center" vertical="center"/>
    </xf>
    <xf numFmtId="41" fontId="14" fillId="17" borderId="23" xfId="0" applyNumberFormat="1" applyFont="1" applyFill="1" applyBorder="1" applyAlignment="1">
      <alignment horizontal="center" vertical="center"/>
    </xf>
    <xf numFmtId="181" fontId="14" fillId="0" borderId="19" xfId="0" quotePrefix="1" applyNumberFormat="1" applyFont="1" applyBorder="1" applyAlignment="1">
      <alignment horizontal="center" vertical="center" wrapText="1"/>
    </xf>
    <xf numFmtId="0" fontId="14" fillId="17" borderId="0" xfId="0" applyFont="1" applyFill="1" applyBorder="1" applyAlignment="1">
      <alignment vertical="center"/>
    </xf>
    <xf numFmtId="0" fontId="24" fillId="17" borderId="23" xfId="35" applyFont="1" applyFill="1" applyBorder="1" applyAlignment="1">
      <alignment horizontal="center" vertical="center" wrapText="1"/>
    </xf>
    <xf numFmtId="0" fontId="24" fillId="17" borderId="24" xfId="0" applyFont="1" applyFill="1" applyBorder="1" applyAlignment="1">
      <alignment horizontal="center" vertical="center"/>
    </xf>
    <xf numFmtId="0" fontId="14" fillId="0" borderId="23" xfId="0" applyFont="1" applyFill="1" applyBorder="1" applyAlignment="1">
      <alignment horizontal="center" vertical="center"/>
    </xf>
    <xf numFmtId="183" fontId="24" fillId="17" borderId="23" xfId="35" applyNumberFormat="1" applyFill="1" applyBorder="1" applyAlignment="1">
      <alignment horizontal="center" vertical="center" wrapText="1"/>
    </xf>
    <xf numFmtId="0" fontId="14" fillId="17" borderId="13" xfId="0" applyFont="1" applyFill="1" applyBorder="1" applyAlignment="1">
      <alignment horizontal="center" vertical="center"/>
    </xf>
    <xf numFmtId="41" fontId="14" fillId="0" borderId="24" xfId="0" applyNumberFormat="1" applyFont="1" applyBorder="1" applyAlignment="1">
      <alignment horizontal="center" vertical="center"/>
    </xf>
    <xf numFmtId="43" fontId="14" fillId="0" borderId="23" xfId="0" applyNumberFormat="1" applyFont="1" applyFill="1" applyBorder="1">
      <alignment vertical="center"/>
    </xf>
    <xf numFmtId="43" fontId="14" fillId="0" borderId="23" xfId="0" applyNumberFormat="1" applyFont="1" applyFill="1" applyBorder="1" applyAlignment="1">
      <alignment horizontal="center" vertical="center"/>
    </xf>
    <xf numFmtId="0" fontId="14" fillId="0" borderId="23" xfId="0" applyFont="1" applyFill="1" applyBorder="1">
      <alignment vertical="center"/>
    </xf>
    <xf numFmtId="0" fontId="14" fillId="0" borderId="22" xfId="0" applyFont="1" applyFill="1" applyBorder="1">
      <alignment vertical="center"/>
    </xf>
    <xf numFmtId="41" fontId="14" fillId="17" borderId="22" xfId="0" applyNumberFormat="1" applyFont="1" applyFill="1" applyBorder="1" applyAlignment="1">
      <alignment horizontal="center" vertical="center"/>
    </xf>
    <xf numFmtId="41" fontId="22" fillId="17" borderId="23" xfId="0" applyNumberFormat="1" applyFont="1" applyFill="1" applyBorder="1" applyAlignment="1">
      <alignment horizontal="center" vertical="center" wrapText="1"/>
    </xf>
    <xf numFmtId="0" fontId="14" fillId="17" borderId="22"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14" fillId="17" borderId="12" xfId="0" applyFont="1" applyFill="1" applyBorder="1" applyAlignment="1">
      <alignment horizontal="center" vertical="center"/>
    </xf>
    <xf numFmtId="0" fontId="16" fillId="0" borderId="11" xfId="0" applyFont="1" applyBorder="1" applyAlignment="1" applyProtection="1">
      <alignment vertical="center"/>
    </xf>
    <xf numFmtId="0" fontId="16" fillId="17" borderId="0" xfId="0" applyFont="1" applyFill="1" applyBorder="1" applyAlignment="1" applyProtection="1">
      <alignment vertical="center"/>
    </xf>
    <xf numFmtId="0" fontId="15" fillId="17" borderId="23" xfId="0" applyFont="1" applyFill="1" applyBorder="1" applyAlignment="1">
      <alignment horizontal="center" vertical="center" wrapText="1"/>
    </xf>
    <xf numFmtId="176" fontId="0" fillId="0" borderId="0" xfId="0" applyNumberFormat="1">
      <alignment vertical="center"/>
    </xf>
    <xf numFmtId="176" fontId="0" fillId="0" borderId="0" xfId="0" applyNumberFormat="1" applyBorder="1">
      <alignment vertical="center"/>
    </xf>
    <xf numFmtId="176" fontId="0" fillId="0" borderId="0" xfId="0" applyNumberFormat="1" applyAlignment="1">
      <alignment horizontal="right" vertical="center"/>
    </xf>
    <xf numFmtId="176" fontId="0" fillId="17" borderId="0" xfId="0" applyNumberFormat="1" applyFill="1" applyAlignment="1">
      <alignment horizontal="right" vertical="center"/>
    </xf>
    <xf numFmtId="176" fontId="14" fillId="0" borderId="0" xfId="0" applyNumberFormat="1" applyFont="1" applyAlignment="1">
      <alignment horizontal="right" vertical="center"/>
    </xf>
    <xf numFmtId="177" fontId="1" fillId="0" borderId="0" xfId="0" applyNumberFormat="1" applyFont="1" applyBorder="1" applyProtection="1">
      <alignment vertical="center"/>
    </xf>
    <xf numFmtId="177" fontId="1" fillId="17" borderId="0" xfId="0" applyNumberFormat="1" applyFont="1" applyFill="1" applyBorder="1" applyProtection="1">
      <alignment vertical="center"/>
    </xf>
    <xf numFmtId="176" fontId="24" fillId="17" borderId="0" xfId="35" applyNumberFormat="1" applyFont="1" applyFill="1" applyBorder="1">
      <alignment horizontal="right" vertical="center" wrapText="1"/>
    </xf>
    <xf numFmtId="176" fontId="28" fillId="17" borderId="0" xfId="0" applyNumberFormat="1" applyFont="1" applyFill="1">
      <alignment vertical="center"/>
    </xf>
    <xf numFmtId="176" fontId="1" fillId="0" borderId="0" xfId="0" applyNumberFormat="1" applyFont="1" applyFill="1">
      <alignment vertical="center"/>
    </xf>
    <xf numFmtId="176" fontId="24" fillId="17" borderId="0" xfId="35" applyNumberFormat="1" applyFill="1" applyBorder="1">
      <alignment horizontal="right" vertical="center" wrapText="1"/>
    </xf>
    <xf numFmtId="176" fontId="0" fillId="17" borderId="0" xfId="0" applyNumberFormat="1" applyFill="1">
      <alignment vertical="center"/>
    </xf>
    <xf numFmtId="176" fontId="0" fillId="0" borderId="0" xfId="0" applyNumberFormat="1" applyFill="1">
      <alignment vertical="center"/>
    </xf>
    <xf numFmtId="182" fontId="0" fillId="0" borderId="0" xfId="0" applyNumberFormat="1" applyFill="1">
      <alignment vertical="center"/>
    </xf>
    <xf numFmtId="184" fontId="0" fillId="17" borderId="13" xfId="0" applyNumberFormat="1" applyFill="1" applyBorder="1">
      <alignment vertical="center"/>
    </xf>
    <xf numFmtId="41" fontId="14" fillId="17" borderId="0" xfId="43" applyFill="1">
      <alignment vertical="center"/>
    </xf>
    <xf numFmtId="176" fontId="14" fillId="0" borderId="0" xfId="0" applyNumberFormat="1" applyFont="1" applyFill="1" applyAlignment="1">
      <alignment horizontal="right" vertical="center"/>
    </xf>
    <xf numFmtId="43" fontId="0" fillId="0" borderId="0" xfId="0" applyNumberFormat="1" applyFill="1">
      <alignment vertical="center"/>
    </xf>
    <xf numFmtId="176" fontId="0" fillId="0" borderId="0" xfId="0" applyNumberFormat="1" applyFill="1" applyBorder="1">
      <alignment vertical="center"/>
    </xf>
    <xf numFmtId="43" fontId="0" fillId="0" borderId="0" xfId="0" applyNumberFormat="1" applyFill="1" applyAlignment="1">
      <alignment vertical="center" shrinkToFit="1"/>
    </xf>
    <xf numFmtId="49" fontId="10" fillId="0" borderId="0" xfId="22" applyNumberFormat="1" applyFont="1" applyBorder="1" applyAlignment="1">
      <alignment vertical="center"/>
    </xf>
    <xf numFmtId="49" fontId="10" fillId="0" borderId="0" xfId="22" applyNumberFormat="1" applyFont="1" applyBorder="1" applyAlignment="1">
      <alignment horizontal="right" vertical="center"/>
    </xf>
    <xf numFmtId="49" fontId="5" fillId="0" borderId="0" xfId="22" applyNumberFormat="1" applyFont="1" applyBorder="1" applyAlignment="1">
      <alignment horizontal="right" vertical="center"/>
    </xf>
    <xf numFmtId="49" fontId="5" fillId="0" borderId="0" xfId="22" applyNumberFormat="1" applyFont="1" applyBorder="1" applyAlignment="1">
      <alignment vertical="center"/>
    </xf>
    <xf numFmtId="49" fontId="14" fillId="0" borderId="0" xfId="22" applyNumberFormat="1" applyFont="1" applyBorder="1" applyAlignment="1">
      <alignment vertical="center"/>
    </xf>
    <xf numFmtId="49" fontId="14" fillId="0" borderId="0" xfId="23" applyNumberFormat="1" applyFont="1" applyAlignment="1">
      <alignment vertical="center"/>
    </xf>
    <xf numFmtId="49" fontId="14" fillId="0" borderId="0" xfId="23" applyNumberFormat="1" applyFont="1" applyAlignment="1">
      <alignment horizontal="right" vertical="center"/>
    </xf>
    <xf numFmtId="49" fontId="14" fillId="0" borderId="0" xfId="23" applyNumberFormat="1" applyFont="1" applyAlignment="1" applyProtection="1">
      <alignment horizontal="left" vertical="center"/>
    </xf>
    <xf numFmtId="49" fontId="4" fillId="0" borderId="0" xfId="23" applyNumberFormat="1" applyFont="1" applyAlignment="1"/>
    <xf numFmtId="49" fontId="10" fillId="0" borderId="0" xfId="23" applyNumberFormat="1" applyFont="1" applyAlignment="1"/>
    <xf numFmtId="0" fontId="4" fillId="0" borderId="0" xfId="24" applyFont="1"/>
    <xf numFmtId="0" fontId="4" fillId="0" borderId="0" xfId="24" applyFont="1" applyAlignment="1">
      <alignment horizontal="right"/>
    </xf>
    <xf numFmtId="0" fontId="4" fillId="0" borderId="0" xfId="24" applyFont="1" applyBorder="1"/>
    <xf numFmtId="41" fontId="29" fillId="0" borderId="13" xfId="24" applyNumberFormat="1" applyFont="1" applyBorder="1" applyAlignment="1" applyProtection="1">
      <alignment horizontal="left"/>
    </xf>
    <xf numFmtId="41" fontId="29" fillId="0" borderId="15" xfId="24" applyNumberFormat="1" applyFont="1" applyBorder="1" applyAlignment="1" applyProtection="1">
      <alignment horizontal="left"/>
    </xf>
    <xf numFmtId="49" fontId="10" fillId="0" borderId="0" xfId="19" applyNumberFormat="1" applyFont="1" applyBorder="1" applyAlignment="1">
      <alignment vertical="center"/>
    </xf>
    <xf numFmtId="49" fontId="10" fillId="0" borderId="0" xfId="19" applyNumberFormat="1" applyFont="1" applyAlignment="1" applyProtection="1">
      <alignment horizontal="left" vertical="center"/>
    </xf>
    <xf numFmtId="49" fontId="10" fillId="0" borderId="0" xfId="19" applyNumberFormat="1" applyFont="1" applyAlignment="1">
      <alignment vertical="center"/>
    </xf>
    <xf numFmtId="49" fontId="5" fillId="0" borderId="0" xfId="19" applyNumberFormat="1" applyFont="1" applyBorder="1" applyAlignment="1">
      <alignment vertical="center"/>
    </xf>
    <xf numFmtId="49" fontId="5" fillId="0" borderId="0" xfId="19" applyNumberFormat="1" applyFont="1" applyAlignment="1">
      <alignment vertical="center"/>
    </xf>
    <xf numFmtId="1" fontId="10" fillId="0" borderId="0" xfId="21" applyFont="1" applyBorder="1"/>
    <xf numFmtId="1" fontId="10" fillId="0" borderId="0" xfId="21" applyFont="1"/>
    <xf numFmtId="1" fontId="14" fillId="0" borderId="0" xfId="21" applyFont="1"/>
    <xf numFmtId="0" fontId="13" fillId="0" borderId="0" xfId="0" applyFont="1">
      <alignment vertical="center"/>
    </xf>
    <xf numFmtId="0" fontId="5" fillId="0" borderId="0" xfId="0" applyFont="1" applyAlignment="1">
      <alignment horizontal="left" vertical="center"/>
    </xf>
    <xf numFmtId="0" fontId="30" fillId="0" borderId="0" xfId="0" applyFont="1" applyBorder="1" applyAlignment="1"/>
    <xf numFmtId="0" fontId="30" fillId="0" borderId="0" xfId="0" applyFont="1" applyAlignment="1"/>
    <xf numFmtId="185" fontId="14" fillId="0" borderId="11" xfId="0" applyNumberFormat="1" applyFont="1" applyBorder="1">
      <alignment vertical="center"/>
    </xf>
    <xf numFmtId="185" fontId="14" fillId="0" borderId="0" xfId="0" applyNumberFormat="1" applyFont="1" applyBorder="1">
      <alignment vertical="center"/>
    </xf>
    <xf numFmtId="184" fontId="14" fillId="0" borderId="0" xfId="0" applyNumberFormat="1" applyFont="1" applyBorder="1">
      <alignment vertical="center"/>
    </xf>
    <xf numFmtId="184" fontId="14" fillId="0" borderId="0" xfId="0" applyNumberFormat="1" applyFont="1">
      <alignment vertical="center"/>
    </xf>
    <xf numFmtId="184" fontId="14" fillId="0" borderId="0" xfId="0" applyNumberFormat="1" applyFont="1" applyBorder="1" applyAlignment="1">
      <alignment vertical="center" shrinkToFit="1"/>
    </xf>
    <xf numFmtId="177" fontId="0" fillId="0" borderId="0" xfId="0" applyNumberFormat="1">
      <alignment vertical="center"/>
    </xf>
    <xf numFmtId="177" fontId="0" fillId="17" borderId="0" xfId="0" applyNumberFormat="1" applyFill="1">
      <alignment vertical="center"/>
    </xf>
    <xf numFmtId="184" fontId="0" fillId="0" borderId="0" xfId="0" applyNumberFormat="1">
      <alignment vertical="center"/>
    </xf>
    <xf numFmtId="41" fontId="1" fillId="0" borderId="13" xfId="25" applyNumberFormat="1" applyFont="1" applyBorder="1" applyAlignment="1">
      <alignment horizontal="center"/>
    </xf>
    <xf numFmtId="0" fontId="1" fillId="0" borderId="13" xfId="25" applyFont="1" applyBorder="1" applyAlignment="1" applyProtection="1">
      <alignment horizontal="center"/>
    </xf>
    <xf numFmtId="0" fontId="1" fillId="0" borderId="15" xfId="25" applyFont="1" applyBorder="1" applyAlignment="1" applyProtection="1">
      <alignment horizontal="center"/>
    </xf>
    <xf numFmtId="49" fontId="14" fillId="0" borderId="0" xfId="23" applyNumberFormat="1" applyFont="1" applyBorder="1" applyAlignment="1">
      <alignment vertical="center"/>
    </xf>
    <xf numFmtId="49" fontId="10" fillId="0" borderId="0" xfId="23" applyNumberFormat="1" applyFont="1" applyBorder="1" applyAlignment="1"/>
    <xf numFmtId="0" fontId="31" fillId="17" borderId="31" xfId="0" applyFont="1" applyFill="1" applyBorder="1" applyAlignment="1">
      <alignment horizontal="center" vertical="center"/>
    </xf>
    <xf numFmtId="0" fontId="31" fillId="0" borderId="17" xfId="0" applyFont="1" applyBorder="1" applyAlignment="1">
      <alignment horizontal="right" vertical="center"/>
    </xf>
    <xf numFmtId="177" fontId="32" fillId="0" borderId="0" xfId="0" applyNumberFormat="1" applyFont="1" applyProtection="1">
      <alignment vertical="center"/>
    </xf>
    <xf numFmtId="0" fontId="31" fillId="0" borderId="25" xfId="0" applyFont="1" applyBorder="1" applyAlignment="1">
      <alignment horizontal="center" vertical="center"/>
    </xf>
    <xf numFmtId="0" fontId="31" fillId="17" borderId="25" xfId="35" applyFont="1" applyFill="1" applyBorder="1">
      <alignment horizontal="right" vertical="center" wrapText="1"/>
    </xf>
    <xf numFmtId="0" fontId="31" fillId="17" borderId="25" xfId="0" applyFont="1" applyFill="1" applyBorder="1" applyAlignment="1">
      <alignment horizontal="center" vertical="center"/>
    </xf>
    <xf numFmtId="0" fontId="31" fillId="0" borderId="25" xfId="35" applyFont="1" applyFill="1" applyBorder="1">
      <alignment horizontal="right" vertical="center" wrapText="1"/>
    </xf>
    <xf numFmtId="183" fontId="31" fillId="17" borderId="22" xfId="35" applyNumberFormat="1" applyFont="1" applyFill="1" applyBorder="1" applyAlignment="1">
      <alignment horizontal="center" vertical="center" wrapText="1"/>
    </xf>
    <xf numFmtId="0" fontId="31" fillId="0" borderId="31" xfId="0" applyFont="1" applyBorder="1" applyAlignment="1">
      <alignment horizontal="center" vertical="center"/>
    </xf>
    <xf numFmtId="0" fontId="32" fillId="0" borderId="17" xfId="0" applyFont="1" applyBorder="1">
      <alignment vertical="center"/>
    </xf>
    <xf numFmtId="0" fontId="31" fillId="0" borderId="31" xfId="0" applyFont="1" applyFill="1" applyBorder="1" applyAlignment="1">
      <alignment horizontal="center" vertical="center"/>
    </xf>
    <xf numFmtId="0" fontId="31" fillId="0" borderId="25" xfId="0" applyFont="1" applyFill="1" applyBorder="1" applyAlignment="1">
      <alignment horizontal="center" vertical="center"/>
    </xf>
    <xf numFmtId="41" fontId="31" fillId="17" borderId="25" xfId="0" applyNumberFormat="1" applyFont="1" applyFill="1" applyBorder="1" applyAlignment="1">
      <alignment horizontal="center" vertical="center"/>
    </xf>
    <xf numFmtId="0" fontId="31" fillId="0" borderId="18" xfId="0" applyFont="1" applyBorder="1" applyAlignment="1">
      <alignment horizontal="center" vertical="center"/>
    </xf>
    <xf numFmtId="0" fontId="31" fillId="17" borderId="18" xfId="0" applyFont="1" applyFill="1" applyBorder="1" applyAlignment="1">
      <alignment horizontal="center" vertical="center"/>
    </xf>
    <xf numFmtId="43" fontId="32" fillId="0" borderId="31" xfId="0" applyNumberFormat="1" applyFont="1" applyBorder="1">
      <alignment vertical="center"/>
    </xf>
    <xf numFmtId="176" fontId="32" fillId="0" borderId="0" xfId="0" applyNumberFormat="1" applyFont="1">
      <alignment vertical="center"/>
    </xf>
    <xf numFmtId="0" fontId="32" fillId="17" borderId="17" xfId="0" applyFont="1" applyFill="1" applyBorder="1">
      <alignment vertical="center"/>
    </xf>
    <xf numFmtId="0" fontId="32" fillId="17" borderId="31" xfId="0" applyFont="1" applyFill="1" applyBorder="1">
      <alignment vertical="center"/>
    </xf>
    <xf numFmtId="176" fontId="32" fillId="0" borderId="0" xfId="0" applyNumberFormat="1" applyFont="1" applyBorder="1">
      <alignment vertical="center"/>
    </xf>
    <xf numFmtId="0" fontId="32" fillId="0" borderId="18" xfId="0" applyFont="1" applyBorder="1">
      <alignment vertical="center"/>
    </xf>
    <xf numFmtId="176" fontId="32" fillId="0" borderId="0" xfId="0" applyNumberFormat="1" applyFont="1" applyAlignment="1">
      <alignment horizontal="right" vertical="center"/>
    </xf>
    <xf numFmtId="176" fontId="32" fillId="17" borderId="0" xfId="0" applyNumberFormat="1" applyFont="1" applyFill="1" applyAlignment="1">
      <alignment horizontal="right" vertical="center"/>
    </xf>
    <xf numFmtId="176" fontId="31" fillId="0" borderId="0" xfId="0" applyNumberFormat="1" applyFont="1" applyFill="1" applyAlignment="1">
      <alignment horizontal="left" vertical="center"/>
    </xf>
    <xf numFmtId="0" fontId="14" fillId="17" borderId="19" xfId="0" applyFont="1" applyFill="1" applyBorder="1" applyAlignment="1">
      <alignment vertical="center"/>
    </xf>
    <xf numFmtId="0" fontId="18" fillId="0" borderId="0" xfId="0" quotePrefix="1" applyFont="1" applyAlignment="1">
      <alignment horizontal="center" vertical="center"/>
    </xf>
    <xf numFmtId="43" fontId="14" fillId="0" borderId="0" xfId="42" applyFont="1">
      <alignment vertical="center"/>
    </xf>
    <xf numFmtId="0" fontId="14" fillId="0" borderId="20" xfId="0" applyFont="1" applyBorder="1">
      <alignment vertical="center"/>
    </xf>
    <xf numFmtId="49" fontId="14" fillId="0" borderId="0" xfId="0" applyNumberFormat="1" applyFont="1" applyAlignment="1">
      <alignment horizontal="center"/>
    </xf>
    <xf numFmtId="41" fontId="14" fillId="0" borderId="0" xfId="43" applyFont="1">
      <alignment vertical="center"/>
    </xf>
    <xf numFmtId="43" fontId="14" fillId="0" borderId="24" xfId="0" applyNumberFormat="1" applyFont="1" applyBorder="1">
      <alignment vertical="center"/>
    </xf>
    <xf numFmtId="43" fontId="14" fillId="0" borderId="20" xfId="0" applyNumberFormat="1" applyFont="1" applyBorder="1">
      <alignment vertical="center"/>
    </xf>
    <xf numFmtId="0" fontId="5" fillId="0" borderId="0" xfId="0" applyFont="1" applyAlignment="1">
      <alignment horizontal="right" vertical="center"/>
    </xf>
    <xf numFmtId="0" fontId="5" fillId="0" borderId="0" xfId="0" applyFont="1" applyBorder="1" applyAlignment="1">
      <alignment horizontal="center" vertical="center"/>
    </xf>
    <xf numFmtId="0" fontId="5" fillId="0" borderId="0" xfId="0" applyFont="1" applyAlignment="1">
      <alignment horizontal="center" vertical="center"/>
    </xf>
    <xf numFmtId="0" fontId="5" fillId="0" borderId="14" xfId="0" applyNumberFormat="1" applyFont="1" applyBorder="1" applyAlignment="1">
      <alignment wrapText="1"/>
    </xf>
    <xf numFmtId="0" fontId="33" fillId="0" borderId="0" xfId="0" applyNumberFormat="1" applyFont="1" applyBorder="1" applyAlignment="1">
      <alignment vertical="center" wrapText="1"/>
    </xf>
    <xf numFmtId="0" fontId="34" fillId="0" borderId="12" xfId="31" applyFont="1" applyBorder="1" applyAlignment="1">
      <alignment horizontal="center" vertical="center"/>
    </xf>
    <xf numFmtId="0" fontId="34" fillId="0" borderId="23" xfId="31" applyFont="1" applyBorder="1" applyAlignment="1">
      <alignment horizontal="center" vertical="center"/>
    </xf>
    <xf numFmtId="0" fontId="34" fillId="0" borderId="24" xfId="31" applyFont="1" applyBorder="1" applyAlignment="1">
      <alignment horizontal="center" vertical="center"/>
    </xf>
    <xf numFmtId="0" fontId="22" fillId="0" borderId="31" xfId="31" applyFont="1" applyBorder="1" applyAlignment="1">
      <alignment horizontal="distributed" vertical="center" wrapText="1"/>
    </xf>
    <xf numFmtId="0" fontId="22" fillId="0" borderId="18" xfId="31" applyFont="1" applyBorder="1" applyAlignment="1">
      <alignment horizontal="distributed" vertical="center" wrapText="1"/>
    </xf>
    <xf numFmtId="0" fontId="22" fillId="0" borderId="17" xfId="31" applyFont="1" applyBorder="1" applyAlignment="1">
      <alignment horizontal="distributed" vertical="center" wrapText="1"/>
    </xf>
    <xf numFmtId="0" fontId="26" fillId="0" borderId="18" xfId="31" applyFont="1" applyBorder="1" applyAlignment="1">
      <alignment horizontal="distributed" vertical="center" wrapText="1"/>
    </xf>
    <xf numFmtId="0" fontId="26" fillId="0" borderId="15" xfId="31" applyFont="1" applyBorder="1" applyAlignment="1">
      <alignment horizontal="center" vertical="center"/>
    </xf>
    <xf numFmtId="0" fontId="26" fillId="0" borderId="28" xfId="31" applyFont="1" applyBorder="1" applyAlignment="1">
      <alignment horizontal="center" vertical="center"/>
    </xf>
    <xf numFmtId="0" fontId="26" fillId="0" borderId="28" xfId="31" applyFont="1" applyBorder="1" applyAlignment="1">
      <alignment horizontal="right" vertical="center"/>
    </xf>
    <xf numFmtId="0" fontId="22" fillId="0" borderId="25" xfId="31" applyFont="1" applyBorder="1" applyAlignment="1">
      <alignment horizontal="distributed" vertical="center" wrapText="1"/>
    </xf>
    <xf numFmtId="0" fontId="26" fillId="0" borderId="16" xfId="31" applyFont="1" applyBorder="1" applyAlignment="1">
      <alignment horizontal="center" vertical="center"/>
    </xf>
    <xf numFmtId="0" fontId="22" fillId="0" borderId="0" xfId="31" applyFont="1" applyBorder="1" applyAlignment="1">
      <alignment horizontal="center" vertical="center" wrapText="1"/>
    </xf>
    <xf numFmtId="0" fontId="34" fillId="0" borderId="0" xfId="31" applyFont="1" applyBorder="1" applyAlignment="1">
      <alignment horizontal="center" vertical="center"/>
    </xf>
    <xf numFmtId="0" fontId="22" fillId="0" borderId="0" xfId="31" applyFont="1" applyBorder="1" applyAlignment="1">
      <alignment horizontal="center" vertical="center"/>
    </xf>
    <xf numFmtId="0" fontId="14" fillId="0" borderId="13" xfId="0" applyFont="1" applyBorder="1" applyAlignment="1">
      <alignment horizontal="right" vertical="center"/>
    </xf>
    <xf numFmtId="184" fontId="14" fillId="0" borderId="0" xfId="0" applyNumberFormat="1" applyFont="1" applyBorder="1" applyAlignment="1">
      <alignment horizontal="right" vertical="center"/>
    </xf>
    <xf numFmtId="184" fontId="14" fillId="0" borderId="0" xfId="0" applyNumberFormat="1" applyFont="1" applyBorder="1" applyAlignment="1">
      <alignment vertical="center"/>
    </xf>
    <xf numFmtId="0" fontId="26" fillId="0" borderId="23" xfId="0" applyFont="1" applyFill="1" applyBorder="1" applyAlignment="1">
      <alignment horizontal="center" vertical="center"/>
    </xf>
    <xf numFmtId="49" fontId="10" fillId="0" borderId="0" xfId="27" applyNumberFormat="1" applyFont="1" applyAlignment="1">
      <alignment horizontal="left" vertical="center"/>
    </xf>
    <xf numFmtId="0" fontId="14" fillId="0" borderId="23" xfId="0" applyFont="1" applyBorder="1" applyAlignment="1">
      <alignment horizontal="center" vertical="center" wrapText="1" shrinkToFit="1"/>
    </xf>
    <xf numFmtId="0" fontId="4" fillId="0" borderId="0" xfId="0" applyFont="1" applyBorder="1" applyAlignment="1">
      <alignment vertical="center"/>
    </xf>
    <xf numFmtId="0" fontId="22" fillId="0" borderId="31" xfId="31" applyFont="1" applyBorder="1" applyAlignment="1">
      <alignment horizontal="center" vertical="center" wrapText="1"/>
    </xf>
    <xf numFmtId="0" fontId="5" fillId="0" borderId="0" xfId="0" applyFont="1" applyBorder="1" applyAlignment="1">
      <alignment vertical="center"/>
    </xf>
    <xf numFmtId="0" fontId="10" fillId="0" borderId="0" xfId="0" applyFont="1" applyBorder="1" applyAlignment="1">
      <alignment vertical="center"/>
    </xf>
    <xf numFmtId="0" fontId="5" fillId="0" borderId="0" xfId="0" applyNumberFormat="1" applyFont="1" applyBorder="1" applyAlignment="1">
      <alignment wrapText="1"/>
    </xf>
    <xf numFmtId="0" fontId="37" fillId="0" borderId="17" xfId="31" applyFont="1" applyBorder="1" applyAlignment="1">
      <alignment horizontal="distributed" vertical="center" wrapText="1"/>
    </xf>
    <xf numFmtId="176" fontId="0" fillId="17" borderId="0" xfId="0" applyNumberFormat="1" applyFill="1" applyBorder="1">
      <alignment vertical="center"/>
    </xf>
    <xf numFmtId="176" fontId="39" fillId="0" borderId="0" xfId="0" applyNumberFormat="1" applyFont="1" applyFill="1" applyAlignment="1">
      <alignment horizontal="left" vertical="center"/>
    </xf>
    <xf numFmtId="176" fontId="13" fillId="0" borderId="0" xfId="0" applyNumberFormat="1" applyFont="1" applyFill="1" applyAlignment="1">
      <alignment horizontal="left" vertical="center"/>
    </xf>
    <xf numFmtId="0" fontId="40" fillId="0" borderId="0" xfId="0" applyFont="1">
      <alignment vertical="center"/>
    </xf>
    <xf numFmtId="176" fontId="36" fillId="0" borderId="0" xfId="0" applyNumberFormat="1" applyFont="1">
      <alignment vertical="center"/>
    </xf>
    <xf numFmtId="0" fontId="41" fillId="0" borderId="0" xfId="0" applyFont="1" applyBorder="1">
      <alignment vertical="center"/>
    </xf>
    <xf numFmtId="177" fontId="41" fillId="17" borderId="0" xfId="0" applyNumberFormat="1" applyFont="1" applyFill="1" applyBorder="1" applyProtection="1">
      <alignment vertical="center"/>
    </xf>
    <xf numFmtId="186" fontId="14" fillId="0" borderId="0" xfId="0" applyNumberFormat="1" applyFont="1">
      <alignment vertical="center"/>
    </xf>
    <xf numFmtId="0" fontId="22" fillId="0" borderId="0" xfId="0" applyFont="1" applyBorder="1" applyAlignment="1">
      <alignment horizontal="center" vertical="center"/>
    </xf>
    <xf numFmtId="0" fontId="10" fillId="0" borderId="0" xfId="0" applyFont="1" applyAlignment="1">
      <alignment horizontal="center" vertical="center"/>
    </xf>
    <xf numFmtId="0" fontId="26" fillId="0" borderId="16" xfId="31" applyFont="1" applyBorder="1" applyAlignment="1">
      <alignment horizontal="right" vertical="center"/>
    </xf>
    <xf numFmtId="41" fontId="14" fillId="0" borderId="0" xfId="0" applyNumberFormat="1" applyFont="1" applyBorder="1" applyAlignment="1">
      <alignment horizontal="center" vertical="center"/>
    </xf>
    <xf numFmtId="0" fontId="14" fillId="0" borderId="0" xfId="0" applyFont="1" applyAlignment="1">
      <alignment horizontal="center" vertical="center"/>
    </xf>
    <xf numFmtId="41" fontId="14" fillId="0" borderId="0" xfId="0" applyNumberFormat="1" applyFont="1" applyBorder="1">
      <alignment vertical="center"/>
    </xf>
    <xf numFmtId="0" fontId="3" fillId="0" borderId="0" xfId="0" applyFont="1" applyAlignment="1">
      <alignment horizontal="center" vertical="center"/>
    </xf>
    <xf numFmtId="0" fontId="3" fillId="0" borderId="0" xfId="0" applyFont="1">
      <alignment vertical="center"/>
    </xf>
    <xf numFmtId="41" fontId="3" fillId="0" borderId="0" xfId="0" applyNumberFormat="1" applyFont="1">
      <alignment vertical="center"/>
    </xf>
    <xf numFmtId="0" fontId="3" fillId="0" borderId="0" xfId="0" applyFont="1" applyBorder="1">
      <alignment vertical="center"/>
    </xf>
    <xf numFmtId="41" fontId="14" fillId="0" borderId="26" xfId="0" applyNumberFormat="1" applyFont="1" applyBorder="1" applyAlignment="1">
      <alignment horizontal="center" vertical="center"/>
    </xf>
    <xf numFmtId="41" fontId="14" fillId="0" borderId="27" xfId="0" applyNumberFormat="1" applyFont="1" applyBorder="1" applyAlignment="1">
      <alignment horizontal="center" vertical="center"/>
    </xf>
    <xf numFmtId="41" fontId="14" fillId="0" borderId="32" xfId="0" applyNumberFormat="1" applyFont="1" applyBorder="1" applyAlignment="1">
      <alignment horizontal="center" vertical="center"/>
    </xf>
    <xf numFmtId="41" fontId="14" fillId="0" borderId="27" xfId="0" applyNumberFormat="1" applyFont="1" applyBorder="1">
      <alignment vertical="center"/>
    </xf>
    <xf numFmtId="41" fontId="14" fillId="0" borderId="0" xfId="0" applyNumberFormat="1" applyFont="1" applyBorder="1" applyAlignment="1">
      <alignment horizontal="distributed" vertical="center"/>
    </xf>
    <xf numFmtId="41" fontId="14" fillId="0" borderId="33" xfId="0" applyNumberFormat="1" applyFont="1" applyBorder="1" applyAlignment="1">
      <alignment horizontal="center" vertical="center"/>
    </xf>
    <xf numFmtId="0" fontId="14" fillId="0" borderId="34" xfId="0" applyFont="1" applyBorder="1" applyAlignment="1">
      <alignment horizontal="center" vertical="center"/>
    </xf>
    <xf numFmtId="41" fontId="14" fillId="0" borderId="11" xfId="0" applyNumberFormat="1" applyFont="1" applyBorder="1" applyAlignment="1">
      <alignment horizontal="center" vertical="center"/>
    </xf>
    <xf numFmtId="41" fontId="14" fillId="0" borderId="12" xfId="0" applyNumberFormat="1" applyFont="1" applyBorder="1" applyAlignment="1">
      <alignment horizontal="center" vertical="center"/>
    </xf>
    <xf numFmtId="41" fontId="14" fillId="0" borderId="23" xfId="0" applyNumberFormat="1" applyFont="1" applyBorder="1">
      <alignment vertical="center"/>
    </xf>
    <xf numFmtId="41" fontId="14" fillId="0" borderId="22" xfId="0" applyNumberFormat="1" applyFont="1" applyBorder="1">
      <alignment vertical="center"/>
    </xf>
    <xf numFmtId="41" fontId="14" fillId="0" borderId="35" xfId="0" applyNumberFormat="1" applyFont="1" applyBorder="1" applyAlignment="1">
      <alignment horizontal="center" vertical="center"/>
    </xf>
    <xf numFmtId="0" fontId="14" fillId="0" borderId="14" xfId="0" applyFont="1" applyBorder="1" applyAlignment="1">
      <alignment horizontal="center" vertical="center"/>
    </xf>
    <xf numFmtId="0" fontId="26" fillId="0" borderId="13" xfId="0" applyFont="1" applyBorder="1" applyAlignment="1">
      <alignment horizontal="left" vertical="center" wrapText="1"/>
    </xf>
    <xf numFmtId="49" fontId="14" fillId="0" borderId="0" xfId="0" applyNumberFormat="1" applyFont="1" applyAlignment="1">
      <alignment horizontal="center" vertical="center"/>
    </xf>
    <xf numFmtId="41" fontId="14" fillId="0" borderId="0" xfId="0" applyNumberFormat="1" applyFont="1" applyFill="1" applyBorder="1">
      <alignment vertical="center"/>
    </xf>
    <xf numFmtId="41" fontId="14" fillId="0" borderId="11" xfId="0" applyNumberFormat="1" applyFont="1" applyFill="1" applyBorder="1">
      <alignment vertical="center"/>
    </xf>
    <xf numFmtId="41" fontId="14" fillId="0" borderId="11" xfId="0" applyNumberFormat="1" applyFont="1" applyBorder="1">
      <alignment vertical="center"/>
    </xf>
    <xf numFmtId="41" fontId="14" fillId="0" borderId="14" xfId="0" applyNumberFormat="1" applyFont="1" applyBorder="1">
      <alignment vertical="center"/>
    </xf>
    <xf numFmtId="41" fontId="14" fillId="0" borderId="14" xfId="0" applyNumberFormat="1" applyFont="1" applyFill="1" applyBorder="1">
      <alignment vertical="center"/>
    </xf>
    <xf numFmtId="49" fontId="22" fillId="0" borderId="0" xfId="0" applyNumberFormat="1" applyFont="1" applyAlignment="1" applyProtection="1">
      <alignment horizontal="left"/>
    </xf>
    <xf numFmtId="0" fontId="22" fillId="0" borderId="0" xfId="0" applyFont="1" applyBorder="1">
      <alignment vertical="center"/>
    </xf>
    <xf numFmtId="41" fontId="14" fillId="0" borderId="0" xfId="0" applyNumberFormat="1" applyFont="1" applyAlignment="1">
      <alignment horizontal="center"/>
    </xf>
    <xf numFmtId="41" fontId="14" fillId="0" borderId="0" xfId="0" applyNumberFormat="1" applyFont="1" applyBorder="1" applyAlignment="1">
      <alignment horizontal="center"/>
    </xf>
    <xf numFmtId="41" fontId="15" fillId="0" borderId="0" xfId="0" applyNumberFormat="1" applyFont="1" applyBorder="1" applyAlignment="1"/>
    <xf numFmtId="0" fontId="22" fillId="0" borderId="0" xfId="0" applyFont="1" applyAlignment="1">
      <alignment horizontal="left" vertical="center"/>
    </xf>
    <xf numFmtId="49" fontId="22" fillId="0" borderId="0" xfId="0" applyNumberFormat="1" applyFont="1" applyAlignment="1" applyProtection="1">
      <alignment horizontal="center"/>
    </xf>
    <xf numFmtId="0" fontId="22" fillId="0" borderId="0" xfId="0" applyFont="1" applyBorder="1" applyAlignment="1">
      <alignment horizontal="left" vertical="center"/>
    </xf>
    <xf numFmtId="41" fontId="10" fillId="0" borderId="0" xfId="0" applyNumberFormat="1" applyFont="1" applyAlignment="1">
      <alignment horizontal="center"/>
    </xf>
    <xf numFmtId="41" fontId="10" fillId="0" borderId="0" xfId="0" applyNumberFormat="1" applyFont="1" applyBorder="1" applyAlignment="1">
      <alignment horizontal="center"/>
    </xf>
    <xf numFmtId="41" fontId="10" fillId="0" borderId="0" xfId="0" applyNumberFormat="1" applyFont="1" applyAlignment="1">
      <alignment horizontal="left"/>
    </xf>
    <xf numFmtId="41" fontId="10" fillId="0" borderId="0" xfId="0" applyNumberFormat="1" applyFont="1">
      <alignment vertical="center"/>
    </xf>
    <xf numFmtId="41" fontId="10" fillId="0" borderId="0" xfId="0" applyNumberFormat="1" applyFont="1" applyBorder="1">
      <alignment vertical="center"/>
    </xf>
    <xf numFmtId="49" fontId="10" fillId="0" borderId="0" xfId="0" applyNumberFormat="1" applyFont="1" applyAlignment="1">
      <alignment horizontal="right" vertical="center"/>
    </xf>
    <xf numFmtId="41" fontId="14" fillId="0" borderId="16" xfId="0" applyNumberFormat="1" applyFont="1" applyBorder="1">
      <alignment vertical="center"/>
    </xf>
    <xf numFmtId="41" fontId="14" fillId="0" borderId="0" xfId="0" applyNumberFormat="1" applyFont="1" applyAlignment="1" applyProtection="1">
      <alignment horizontal="center"/>
    </xf>
    <xf numFmtId="49" fontId="22" fillId="0" borderId="0" xfId="0" applyNumberFormat="1" applyFont="1" applyBorder="1" applyAlignment="1" applyProtection="1">
      <alignment horizontal="left"/>
    </xf>
    <xf numFmtId="41" fontId="14" fillId="0" borderId="0" xfId="0" applyNumberFormat="1" applyFont="1" applyAlignment="1">
      <alignment horizontal="center" vertical="center"/>
    </xf>
    <xf numFmtId="41" fontId="22" fillId="0" borderId="0" xfId="0" applyNumberFormat="1" applyFont="1" applyBorder="1" applyAlignment="1">
      <alignment horizontal="center" vertical="center"/>
    </xf>
    <xf numFmtId="41" fontId="22" fillId="0" borderId="0" xfId="0" applyNumberFormat="1" applyFont="1" applyBorder="1">
      <alignment vertical="center"/>
    </xf>
    <xf numFmtId="0" fontId="26" fillId="0" borderId="0" xfId="0" applyFont="1">
      <alignment vertical="center"/>
    </xf>
    <xf numFmtId="0" fontId="26" fillId="0" borderId="13" xfId="0" applyFont="1" applyBorder="1" applyAlignment="1">
      <alignment horizontal="left" vertical="center"/>
    </xf>
    <xf numFmtId="0" fontId="26" fillId="0" borderId="13" xfId="0" applyFont="1" applyBorder="1" applyAlignment="1">
      <alignment horizontal="center" vertical="center"/>
    </xf>
    <xf numFmtId="0" fontId="26" fillId="0" borderId="15" xfId="0" applyFont="1" applyBorder="1" applyAlignment="1">
      <alignment horizontal="left" vertical="center"/>
    </xf>
    <xf numFmtId="0" fontId="26" fillId="0" borderId="0" xfId="0" applyFont="1" applyAlignment="1">
      <alignment horizontal="center" vertical="center"/>
    </xf>
    <xf numFmtId="41" fontId="26" fillId="0" borderId="0" xfId="0" applyNumberFormat="1" applyFont="1" applyAlignment="1">
      <alignment horizontal="center"/>
    </xf>
    <xf numFmtId="41" fontId="22" fillId="0" borderId="0" xfId="0" applyNumberFormat="1" applyFont="1" applyAlignment="1" applyProtection="1">
      <alignment horizontal="left"/>
    </xf>
    <xf numFmtId="0" fontId="22" fillId="0" borderId="0" xfId="0" applyFont="1" applyAlignment="1">
      <alignment horizontal="center" vertical="center"/>
    </xf>
    <xf numFmtId="41" fontId="22" fillId="0" borderId="0" xfId="0" applyNumberFormat="1" applyFont="1">
      <alignment vertical="center"/>
    </xf>
    <xf numFmtId="0" fontId="22" fillId="0" borderId="0" xfId="0" applyFont="1">
      <alignment vertical="center"/>
    </xf>
    <xf numFmtId="41" fontId="22" fillId="0" borderId="0" xfId="0" applyNumberFormat="1" applyFont="1" applyAlignment="1">
      <alignment horizontal="center"/>
    </xf>
    <xf numFmtId="41" fontId="22" fillId="0" borderId="0" xfId="0" applyNumberFormat="1" applyFont="1" applyBorder="1" applyAlignment="1">
      <alignment horizontal="center"/>
    </xf>
    <xf numFmtId="41" fontId="22" fillId="0" borderId="0" xfId="0" applyNumberFormat="1" applyFont="1" applyBorder="1" applyAlignment="1"/>
    <xf numFmtId="0" fontId="4" fillId="0" borderId="0" xfId="38" applyFont="1" applyBorder="1" applyAlignment="1">
      <alignment vertical="center"/>
    </xf>
    <xf numFmtId="43" fontId="14" fillId="0" borderId="19" xfId="0" applyNumberFormat="1" applyFont="1" applyBorder="1">
      <alignment vertical="center"/>
    </xf>
    <xf numFmtId="0" fontId="14" fillId="0" borderId="19" xfId="0" applyFont="1" applyBorder="1">
      <alignment vertical="center"/>
    </xf>
    <xf numFmtId="0" fontId="14" fillId="0" borderId="0" xfId="0" applyFont="1" applyBorder="1" applyAlignment="1" applyProtection="1">
      <alignment vertical="center"/>
    </xf>
    <xf numFmtId="0" fontId="14" fillId="0" borderId="13" xfId="0" applyFont="1" applyBorder="1">
      <alignment vertical="center"/>
    </xf>
    <xf numFmtId="43" fontId="14" fillId="0" borderId="0" xfId="43" applyNumberFormat="1" applyFont="1">
      <alignment vertical="center"/>
    </xf>
    <xf numFmtId="49" fontId="14" fillId="0" borderId="0" xfId="0" applyNumberFormat="1" applyFont="1" applyBorder="1" applyAlignment="1">
      <alignment horizontal="center"/>
    </xf>
    <xf numFmtId="49" fontId="14" fillId="0" borderId="0" xfId="0" applyNumberFormat="1" applyFont="1" applyAlignment="1">
      <alignment horizontal="right"/>
    </xf>
    <xf numFmtId="49" fontId="14" fillId="0" borderId="0" xfId="42" applyNumberFormat="1" applyFont="1" applyAlignment="1">
      <alignment horizontal="center"/>
    </xf>
    <xf numFmtId="43" fontId="14" fillId="0" borderId="0" xfId="42" applyFont="1" applyAlignment="1">
      <alignment horizontal="right" vertical="center"/>
    </xf>
    <xf numFmtId="43" fontId="14" fillId="0" borderId="0" xfId="0" applyNumberFormat="1" applyFont="1" applyAlignment="1">
      <alignment vertical="center"/>
    </xf>
    <xf numFmtId="0" fontId="14" fillId="0" borderId="0" xfId="0" applyFont="1" applyFill="1">
      <alignment vertical="center"/>
    </xf>
    <xf numFmtId="41" fontId="22" fillId="0" borderId="0" xfId="0" applyNumberFormat="1" applyFont="1" applyAlignment="1">
      <alignment horizontal="right" vertical="center"/>
    </xf>
    <xf numFmtId="41" fontId="22" fillId="0" borderId="0" xfId="0" applyNumberFormat="1" applyFont="1" applyBorder="1" applyAlignment="1">
      <alignment vertical="center"/>
    </xf>
    <xf numFmtId="41" fontId="22" fillId="0" borderId="0" xfId="0" applyNumberFormat="1" applyFont="1" applyAlignment="1">
      <alignment vertical="center"/>
    </xf>
    <xf numFmtId="41" fontId="22" fillId="0" borderId="0" xfId="0" applyNumberFormat="1" applyFont="1" applyBorder="1" applyAlignment="1">
      <alignment horizontal="left" vertical="center"/>
    </xf>
    <xf numFmtId="41" fontId="22" fillId="0" borderId="0" xfId="0" applyNumberFormat="1" applyFont="1" applyAlignment="1">
      <alignment horizontal="left" vertical="center"/>
    </xf>
    <xf numFmtId="0" fontId="22" fillId="0" borderId="0" xfId="0" applyFont="1" applyBorder="1" applyAlignment="1">
      <alignment vertical="center"/>
    </xf>
    <xf numFmtId="41" fontId="14" fillId="0" borderId="0" xfId="22" applyNumberFormat="1" applyFont="1"/>
    <xf numFmtId="41" fontId="14" fillId="0" borderId="0" xfId="22" applyNumberFormat="1" applyFont="1" applyBorder="1"/>
    <xf numFmtId="41" fontId="14" fillId="0" borderId="0" xfId="22" applyNumberFormat="1" applyFont="1" applyBorder="1" applyAlignment="1">
      <alignment horizontal="center"/>
    </xf>
    <xf numFmtId="0" fontId="14" fillId="0" borderId="0" xfId="22" applyFont="1" applyBorder="1" applyAlignment="1"/>
    <xf numFmtId="49" fontId="14" fillId="0" borderId="0" xfId="22" applyNumberFormat="1" applyFont="1" applyBorder="1" applyAlignment="1">
      <alignment horizontal="distributed" vertical="center"/>
    </xf>
    <xf numFmtId="49" fontId="14" fillId="0" borderId="23" xfId="22" applyNumberFormat="1" applyFont="1" applyBorder="1" applyAlignment="1">
      <alignment horizontal="distributed" vertical="distributed" textRotation="255"/>
    </xf>
    <xf numFmtId="49" fontId="15" fillId="0" borderId="23" xfId="22" applyNumberFormat="1" applyFont="1" applyBorder="1" applyAlignment="1">
      <alignment horizontal="distributed" vertical="distributed" textRotation="255"/>
    </xf>
    <xf numFmtId="49" fontId="14" fillId="0" borderId="12" xfId="22" applyNumberFormat="1" applyFont="1" applyBorder="1" applyAlignment="1">
      <alignment horizontal="distributed" vertical="distributed" textRotation="255"/>
    </xf>
    <xf numFmtId="49" fontId="14" fillId="0" borderId="24" xfId="22" applyNumberFormat="1" applyFont="1" applyBorder="1" applyAlignment="1">
      <alignment horizontal="distributed" vertical="distributed" textRotation="255"/>
    </xf>
    <xf numFmtId="41" fontId="14" fillId="0" borderId="13" xfId="22" applyNumberFormat="1" applyFont="1" applyBorder="1"/>
    <xf numFmtId="41" fontId="14" fillId="0" borderId="0" xfId="22" quotePrefix="1" applyNumberFormat="1" applyFont="1" applyAlignment="1">
      <alignment horizontal="right"/>
    </xf>
    <xf numFmtId="41" fontId="14" fillId="0" borderId="0" xfId="22" applyNumberFormat="1" applyFont="1" applyAlignment="1">
      <alignment horizontal="right"/>
    </xf>
    <xf numFmtId="41" fontId="14" fillId="0" borderId="13" xfId="22" applyNumberFormat="1" applyFont="1" applyBorder="1" applyAlignment="1">
      <alignment horizontal="center"/>
    </xf>
    <xf numFmtId="41" fontId="14" fillId="0" borderId="11" xfId="22" applyNumberFormat="1" applyFont="1" applyBorder="1"/>
    <xf numFmtId="41" fontId="14" fillId="0" borderId="15" xfId="22" applyNumberFormat="1" applyFont="1" applyBorder="1" applyAlignment="1">
      <alignment horizontal="center"/>
    </xf>
    <xf numFmtId="41" fontId="22" fillId="0" borderId="0" xfId="22" applyNumberFormat="1" applyFont="1"/>
    <xf numFmtId="49" fontId="22" fillId="0" borderId="28" xfId="22" applyNumberFormat="1" applyFont="1" applyBorder="1" applyAlignment="1">
      <alignment horizontal="center" vertical="center" wrapText="1"/>
    </xf>
    <xf numFmtId="41" fontId="22" fillId="0" borderId="28" xfId="22" applyNumberFormat="1" applyFont="1" applyBorder="1" applyAlignment="1">
      <alignment horizontal="center" vertical="center" wrapText="1"/>
    </xf>
    <xf numFmtId="49" fontId="22" fillId="0" borderId="0" xfId="22" applyNumberFormat="1" applyFont="1" applyBorder="1" applyAlignment="1">
      <alignment horizontal="center" vertical="center" wrapText="1"/>
    </xf>
    <xf numFmtId="49" fontId="22" fillId="0" borderId="15" xfId="22" applyNumberFormat="1" applyFont="1" applyBorder="1" applyAlignment="1">
      <alignment horizontal="center" vertical="center" wrapText="1"/>
    </xf>
    <xf numFmtId="49" fontId="22" fillId="0" borderId="16" xfId="22" applyNumberFormat="1" applyFont="1" applyBorder="1" applyAlignment="1">
      <alignment horizontal="center" vertical="center" wrapText="1"/>
    </xf>
    <xf numFmtId="41" fontId="22" fillId="0" borderId="0" xfId="22" applyNumberFormat="1" applyFont="1" applyAlignment="1">
      <alignment horizontal="center" vertical="center" wrapText="1"/>
    </xf>
    <xf numFmtId="49" fontId="22" fillId="0" borderId="15" xfId="22" applyNumberFormat="1" applyFont="1" applyBorder="1" applyAlignment="1">
      <alignment horizontal="left" vertical="top" wrapText="1"/>
    </xf>
    <xf numFmtId="49" fontId="26" fillId="0" borderId="28" xfId="22" applyNumberFormat="1" applyFont="1" applyBorder="1" applyAlignment="1">
      <alignment horizontal="center" vertical="center" wrapText="1"/>
    </xf>
    <xf numFmtId="41" fontId="14" fillId="0" borderId="11" xfId="22" applyNumberFormat="1" applyFont="1" applyBorder="1" applyAlignment="1">
      <alignment shrinkToFit="1"/>
    </xf>
    <xf numFmtId="41" fontId="14" fillId="0" borderId="0" xfId="22" applyNumberFormat="1" applyFont="1" applyBorder="1" applyAlignment="1">
      <alignment shrinkToFit="1"/>
    </xf>
    <xf numFmtId="41" fontId="14" fillId="0" borderId="0" xfId="22" applyNumberFormat="1" applyFont="1" applyAlignment="1">
      <alignment horizontal="right" shrinkToFit="1"/>
    </xf>
    <xf numFmtId="41" fontId="14" fillId="0" borderId="0" xfId="22" applyNumberFormat="1" applyFont="1" applyBorder="1" applyAlignment="1">
      <alignment horizontal="right" shrinkToFit="1"/>
    </xf>
    <xf numFmtId="0" fontId="14" fillId="0" borderId="0" xfId="0" applyFont="1" applyBorder="1" applyAlignment="1">
      <alignment horizontal="center"/>
    </xf>
    <xf numFmtId="0" fontId="15" fillId="0" borderId="0" xfId="0" applyFont="1">
      <alignment vertical="center"/>
    </xf>
    <xf numFmtId="0" fontId="22" fillId="0" borderId="23" xfId="0" applyFont="1" applyBorder="1" applyAlignment="1">
      <alignment horizontal="center" vertical="center"/>
    </xf>
    <xf numFmtId="0" fontId="22" fillId="0" borderId="28" xfId="0" applyFont="1" applyBorder="1" applyAlignment="1">
      <alignment horizontal="center" vertical="center" wrapText="1"/>
    </xf>
    <xf numFmtId="43" fontId="14" fillId="0" borderId="0" xfId="0" applyNumberFormat="1" applyFont="1" applyBorder="1" applyAlignment="1">
      <alignment vertical="center" shrinkToFit="1"/>
    </xf>
    <xf numFmtId="41" fontId="14" fillId="0" borderId="13" xfId="0" applyNumberFormat="1" applyFont="1" applyBorder="1" applyAlignment="1" applyProtection="1">
      <alignment horizontal="left"/>
    </xf>
    <xf numFmtId="41" fontId="14" fillId="0" borderId="15" xfId="0" applyNumberFormat="1" applyFont="1" applyBorder="1" applyAlignment="1" applyProtection="1">
      <alignment horizontal="left"/>
    </xf>
    <xf numFmtId="41" fontId="14" fillId="0" borderId="0" xfId="0" applyNumberFormat="1" applyFont="1" applyAlignment="1">
      <alignment vertical="center" shrinkToFit="1"/>
    </xf>
    <xf numFmtId="41" fontId="14" fillId="0" borderId="0" xfId="0" applyNumberFormat="1" applyFont="1" applyBorder="1" applyAlignment="1">
      <alignment vertical="center" shrinkToFit="1"/>
    </xf>
    <xf numFmtId="41" fontId="14" fillId="0" borderId="14" xfId="0" applyNumberFormat="1" applyFont="1" applyBorder="1" applyAlignment="1">
      <alignment vertical="center" shrinkToFit="1"/>
    </xf>
    <xf numFmtId="0" fontId="22" fillId="0" borderId="0" xfId="0" applyFont="1" applyFill="1" applyBorder="1">
      <alignment vertical="center"/>
    </xf>
    <xf numFmtId="43" fontId="22" fillId="0" borderId="0" xfId="0" applyNumberFormat="1" applyFont="1">
      <alignment vertical="center"/>
    </xf>
    <xf numFmtId="182" fontId="14" fillId="0" borderId="0" xfId="0" applyNumberFormat="1" applyFont="1">
      <alignment vertical="center"/>
    </xf>
    <xf numFmtId="182" fontId="14" fillId="0" borderId="0" xfId="0" applyNumberFormat="1" applyFont="1" applyBorder="1">
      <alignment vertical="center"/>
    </xf>
    <xf numFmtId="182" fontId="14" fillId="0" borderId="0" xfId="0" applyNumberFormat="1" applyFont="1" applyAlignment="1">
      <alignment horizontal="left" vertical="center"/>
    </xf>
    <xf numFmtId="41" fontId="14" fillId="0" borderId="0" xfId="0" applyNumberFormat="1" applyFont="1" applyBorder="1" applyAlignment="1">
      <alignment vertical="center"/>
    </xf>
    <xf numFmtId="43" fontId="15" fillId="0" borderId="0" xfId="0" applyNumberFormat="1" applyFont="1" applyAlignment="1">
      <alignment vertical="center" shrinkToFit="1"/>
    </xf>
    <xf numFmtId="43" fontId="15" fillId="0" borderId="0" xfId="0" applyNumberFormat="1" applyFont="1" applyBorder="1" applyAlignment="1">
      <alignment vertical="center" shrinkToFit="1"/>
    </xf>
    <xf numFmtId="43" fontId="22" fillId="0" borderId="0" xfId="0" applyNumberFormat="1" applyFont="1" applyBorder="1">
      <alignment vertical="center"/>
    </xf>
    <xf numFmtId="0" fontId="22" fillId="0" borderId="28" xfId="0" applyFont="1" applyBorder="1" applyAlignment="1">
      <alignment horizontal="center" vertical="center"/>
    </xf>
    <xf numFmtId="0" fontId="22" fillId="0" borderId="28" xfId="0" applyFont="1" applyBorder="1" applyAlignment="1">
      <alignment horizontal="distributed" vertical="center" wrapText="1"/>
    </xf>
    <xf numFmtId="0" fontId="22" fillId="0" borderId="28" xfId="0" applyFont="1" applyBorder="1" applyAlignment="1">
      <alignment horizontal="center" vertical="top" wrapText="1"/>
    </xf>
    <xf numFmtId="41" fontId="4" fillId="0" borderId="0" xfId="0" applyNumberFormat="1" applyFont="1" applyAlignment="1">
      <alignment horizontal="center" vertical="center"/>
    </xf>
    <xf numFmtId="41" fontId="10" fillId="0" borderId="0" xfId="0" applyNumberFormat="1" applyFont="1" applyAlignment="1">
      <alignment horizontal="center" vertical="center"/>
    </xf>
    <xf numFmtId="41" fontId="10" fillId="0" borderId="0" xfId="0" applyNumberFormat="1" applyFont="1" applyBorder="1" applyAlignment="1">
      <alignment vertical="center"/>
    </xf>
    <xf numFmtId="41" fontId="15" fillId="0" borderId="0" xfId="0" applyNumberFormat="1" applyFont="1" applyAlignment="1">
      <alignment horizontal="center" vertical="center"/>
    </xf>
    <xf numFmtId="41" fontId="15" fillId="0" borderId="0" xfId="0" applyNumberFormat="1" applyFont="1">
      <alignment vertical="center"/>
    </xf>
    <xf numFmtId="41" fontId="15" fillId="0" borderId="0" xfId="0" applyNumberFormat="1" applyFont="1" applyBorder="1">
      <alignment vertical="center"/>
    </xf>
    <xf numFmtId="41" fontId="15" fillId="0" borderId="0" xfId="0" applyNumberFormat="1" applyFont="1" applyBorder="1" applyAlignment="1">
      <alignment horizontal="right" vertical="center"/>
    </xf>
    <xf numFmtId="41" fontId="14" fillId="0" borderId="13" xfId="0" applyNumberFormat="1" applyFont="1" applyBorder="1" applyAlignment="1">
      <alignment horizontal="center" vertical="center" wrapText="1"/>
    </xf>
    <xf numFmtId="41" fontId="14" fillId="0" borderId="22" xfId="0" applyNumberFormat="1" applyFont="1" applyBorder="1" applyAlignment="1">
      <alignment horizontal="left" vertical="center"/>
    </xf>
    <xf numFmtId="41" fontId="44" fillId="0" borderId="13" xfId="0" applyNumberFormat="1" applyFont="1" applyBorder="1" applyAlignment="1">
      <alignment horizontal="center" vertical="center"/>
    </xf>
    <xf numFmtId="41" fontId="14" fillId="0" borderId="13" xfId="0" applyNumberFormat="1" applyFont="1" applyBorder="1">
      <alignment vertical="center"/>
    </xf>
    <xf numFmtId="41" fontId="24" fillId="0" borderId="22" xfId="0" applyNumberFormat="1" applyFont="1" applyBorder="1" applyAlignment="1">
      <alignment horizontal="center" vertical="center"/>
    </xf>
    <xf numFmtId="41" fontId="44" fillId="0" borderId="13" xfId="0" applyNumberFormat="1" applyFont="1" applyBorder="1">
      <alignment vertical="center"/>
    </xf>
    <xf numFmtId="41" fontId="26" fillId="0" borderId="11" xfId="0" applyNumberFormat="1" applyFont="1" applyBorder="1">
      <alignment vertical="center"/>
    </xf>
    <xf numFmtId="41" fontId="46" fillId="0" borderId="22" xfId="0" applyNumberFormat="1" applyFont="1" applyBorder="1" applyAlignment="1">
      <alignment horizontal="center" vertical="center"/>
    </xf>
    <xf numFmtId="41" fontId="46" fillId="0" borderId="22" xfId="0" applyNumberFormat="1" applyFont="1" applyBorder="1" applyAlignment="1">
      <alignment horizontal="center" vertical="top" wrapText="1"/>
    </xf>
    <xf numFmtId="41" fontId="46" fillId="0" borderId="13" xfId="0" applyNumberFormat="1" applyFont="1" applyBorder="1" applyAlignment="1">
      <alignment horizontal="center" vertical="center"/>
    </xf>
    <xf numFmtId="41" fontId="26" fillId="0" borderId="0" xfId="0" applyNumberFormat="1" applyFont="1" applyBorder="1" applyAlignment="1">
      <alignment horizontal="center" vertical="center"/>
    </xf>
    <xf numFmtId="41" fontId="26" fillId="0" borderId="0" xfId="0" applyNumberFormat="1" applyFont="1" applyAlignment="1">
      <alignment horizontal="center" vertical="center"/>
    </xf>
    <xf numFmtId="0" fontId="14" fillId="0" borderId="13" xfId="0" applyFont="1" applyBorder="1" applyAlignment="1" applyProtection="1">
      <alignment horizontal="center"/>
    </xf>
    <xf numFmtId="0" fontId="14" fillId="0" borderId="0" xfId="0" applyNumberFormat="1" applyFont="1">
      <alignment vertical="center"/>
    </xf>
    <xf numFmtId="0" fontId="14" fillId="0" borderId="0" xfId="0" applyNumberFormat="1" applyFont="1" applyBorder="1">
      <alignment vertical="center"/>
    </xf>
    <xf numFmtId="0" fontId="14" fillId="0" borderId="0" xfId="0" applyNumberFormat="1" applyFont="1" applyAlignment="1">
      <alignment vertical="center" shrinkToFit="1"/>
    </xf>
    <xf numFmtId="41" fontId="5" fillId="0" borderId="0" xfId="0" applyNumberFormat="1" applyFont="1" applyAlignment="1">
      <alignment horizontal="center" vertical="center"/>
    </xf>
    <xf numFmtId="0" fontId="5" fillId="0" borderId="0" xfId="0" applyNumberFormat="1" applyFont="1" applyAlignment="1">
      <alignment horizontal="left" vertical="center"/>
    </xf>
    <xf numFmtId="41" fontId="5" fillId="0" borderId="0" xfId="0" applyNumberFormat="1" applyFont="1" applyBorder="1">
      <alignment vertical="center"/>
    </xf>
    <xf numFmtId="0" fontId="5" fillId="0" borderId="0" xfId="0" applyNumberFormat="1" applyFont="1" applyAlignment="1">
      <alignment horizontal="right" vertical="center"/>
    </xf>
    <xf numFmtId="41" fontId="5" fillId="0" borderId="0" xfId="0" applyNumberFormat="1" applyFont="1" applyAlignment="1">
      <alignment vertical="center" shrinkToFit="1"/>
    </xf>
    <xf numFmtId="41" fontId="46" fillId="0" borderId="0" xfId="0" applyNumberFormat="1" applyFont="1" applyAlignment="1">
      <alignment horizontal="center" vertical="center"/>
    </xf>
    <xf numFmtId="41" fontId="26" fillId="0" borderId="0" xfId="0" applyNumberFormat="1" applyFont="1" applyBorder="1" applyAlignment="1">
      <alignment horizontal="center" vertical="center" shrinkToFit="1"/>
    </xf>
    <xf numFmtId="41" fontId="26" fillId="0" borderId="0" xfId="0" applyNumberFormat="1" applyFont="1" applyAlignment="1">
      <alignment horizontal="center" vertical="center" shrinkToFit="1"/>
    </xf>
    <xf numFmtId="49" fontId="26" fillId="0" borderId="22" xfId="0" applyNumberFormat="1" applyFont="1" applyBorder="1" applyAlignment="1">
      <alignment horizontal="center" vertical="center" wrapText="1" shrinkToFit="1"/>
    </xf>
    <xf numFmtId="49" fontId="26" fillId="0" borderId="13" xfId="0" applyNumberFormat="1" applyFont="1" applyBorder="1" applyAlignment="1">
      <alignment horizontal="left" vertical="center" wrapText="1" shrinkToFit="1"/>
    </xf>
    <xf numFmtId="49" fontId="26" fillId="0" borderId="22" xfId="0" applyNumberFormat="1" applyFont="1" applyBorder="1" applyAlignment="1">
      <alignment horizontal="center" vertical="center" textRotation="255" wrapText="1" shrinkToFit="1"/>
    </xf>
    <xf numFmtId="49" fontId="26" fillId="0" borderId="0" xfId="0" applyNumberFormat="1" applyFont="1" applyBorder="1" applyAlignment="1">
      <alignment horizontal="center" vertical="center" wrapText="1" shrinkToFit="1"/>
    </xf>
    <xf numFmtId="49" fontId="26" fillId="0" borderId="13" xfId="0" applyNumberFormat="1" applyFont="1" applyBorder="1" applyAlignment="1">
      <alignment horizontal="center" vertical="center" wrapText="1" shrinkToFit="1"/>
    </xf>
    <xf numFmtId="49" fontId="26" fillId="0" borderId="0" xfId="0" applyNumberFormat="1" applyFont="1" applyAlignment="1">
      <alignment horizontal="center" vertical="center" wrapText="1" shrinkToFit="1"/>
    </xf>
    <xf numFmtId="49" fontId="47" fillId="0" borderId="22" xfId="0" applyNumberFormat="1" applyFont="1" applyBorder="1" applyAlignment="1">
      <alignment horizontal="center" vertical="center" wrapText="1" shrinkToFit="1"/>
    </xf>
    <xf numFmtId="49" fontId="38" fillId="0" borderId="22" xfId="0" applyNumberFormat="1" applyFont="1" applyBorder="1" applyAlignment="1">
      <alignment horizontal="center" vertical="center" wrapText="1" shrinkToFit="1"/>
    </xf>
    <xf numFmtId="49" fontId="48" fillId="0" borderId="13" xfId="0" applyNumberFormat="1" applyFont="1" applyBorder="1" applyAlignment="1">
      <alignment horizontal="center" vertical="center" wrapText="1" shrinkToFit="1"/>
    </xf>
    <xf numFmtId="49" fontId="38" fillId="0" borderId="13" xfId="0" applyNumberFormat="1" applyFont="1" applyBorder="1" applyAlignment="1">
      <alignment horizontal="center" vertical="center" wrapText="1" shrinkToFit="1"/>
    </xf>
    <xf numFmtId="49" fontId="26" fillId="0" borderId="15" xfId="0" applyNumberFormat="1" applyFont="1" applyBorder="1" applyAlignment="1">
      <alignment horizontal="left" vertical="center" wrapText="1" shrinkToFit="1"/>
    </xf>
    <xf numFmtId="49" fontId="26" fillId="0" borderId="28" xfId="0" applyNumberFormat="1" applyFont="1" applyBorder="1" applyAlignment="1">
      <alignment horizontal="center" vertical="center" textRotation="255" wrapText="1" shrinkToFit="1"/>
    </xf>
    <xf numFmtId="49" fontId="26" fillId="0" borderId="28" xfId="0" applyNumberFormat="1" applyFont="1" applyBorder="1" applyAlignment="1">
      <alignment horizontal="center" vertical="center" wrapText="1" shrinkToFit="1"/>
    </xf>
    <xf numFmtId="49" fontId="26" fillId="0" borderId="15" xfId="0" applyNumberFormat="1" applyFont="1" applyBorder="1" applyAlignment="1">
      <alignment horizontal="center" vertical="center" wrapText="1" shrinkToFit="1"/>
    </xf>
    <xf numFmtId="49" fontId="38" fillId="0" borderId="15" xfId="0" applyNumberFormat="1" applyFont="1" applyBorder="1" applyAlignment="1">
      <alignment horizontal="center" vertical="center" wrapText="1" shrinkToFit="1"/>
    </xf>
    <xf numFmtId="49" fontId="26" fillId="0" borderId="16" xfId="0" applyNumberFormat="1" applyFont="1" applyBorder="1" applyAlignment="1">
      <alignment horizontal="center" vertical="center" wrapText="1" shrinkToFit="1"/>
    </xf>
    <xf numFmtId="41" fontId="19" fillId="0" borderId="22" xfId="0" applyNumberFormat="1" applyFont="1" applyBorder="1" applyAlignment="1">
      <alignment horizontal="center" vertical="center" wrapText="1" shrinkToFit="1"/>
    </xf>
    <xf numFmtId="41" fontId="2" fillId="0" borderId="22" xfId="0" applyNumberFormat="1" applyFont="1" applyBorder="1" applyAlignment="1">
      <alignment horizontal="center" vertical="center" wrapText="1" shrinkToFit="1"/>
    </xf>
    <xf numFmtId="41" fontId="2" fillId="0" borderId="0" xfId="0" applyNumberFormat="1" applyFont="1" applyBorder="1" applyAlignment="1">
      <alignment horizontal="center" vertical="center" wrapText="1" shrinkToFit="1"/>
    </xf>
    <xf numFmtId="41" fontId="2" fillId="0" borderId="13" xfId="0" applyNumberFormat="1" applyFont="1" applyBorder="1" applyAlignment="1">
      <alignment horizontal="center" vertical="center" wrapText="1" shrinkToFit="1"/>
    </xf>
    <xf numFmtId="41" fontId="2" fillId="0" borderId="0" xfId="0" applyNumberFormat="1" applyFont="1" applyAlignment="1">
      <alignment horizontal="center" vertical="center" wrapText="1" shrinkToFit="1"/>
    </xf>
    <xf numFmtId="41" fontId="2" fillId="0" borderId="11" xfId="0" applyNumberFormat="1" applyFont="1" applyBorder="1" applyAlignment="1">
      <alignment horizontal="center" vertical="center" wrapText="1" shrinkToFit="1"/>
    </xf>
    <xf numFmtId="49" fontId="2" fillId="0" borderId="13" xfId="0" applyNumberFormat="1" applyFont="1" applyBorder="1" applyAlignment="1">
      <alignment horizontal="left" vertical="center" wrapText="1" shrinkToFit="1"/>
    </xf>
    <xf numFmtId="49" fontId="2" fillId="0" borderId="0" xfId="0" applyNumberFormat="1" applyFont="1" applyBorder="1" applyAlignment="1">
      <alignment horizontal="center" vertical="center" wrapText="1" shrinkToFit="1"/>
    </xf>
    <xf numFmtId="49" fontId="2" fillId="0" borderId="0" xfId="0" applyNumberFormat="1" applyFont="1" applyAlignment="1">
      <alignment horizontal="center" vertical="center" wrapText="1" shrinkToFit="1"/>
    </xf>
    <xf numFmtId="49" fontId="2" fillId="0" borderId="15" xfId="0" applyNumberFormat="1" applyFont="1" applyBorder="1" applyAlignment="1">
      <alignment horizontal="left" vertical="center" wrapText="1" shrinkToFit="1"/>
    </xf>
    <xf numFmtId="49" fontId="2" fillId="0" borderId="14" xfId="0" applyNumberFormat="1" applyFont="1" applyBorder="1" applyAlignment="1">
      <alignment horizontal="center" vertical="center" wrapText="1" shrinkToFit="1"/>
    </xf>
    <xf numFmtId="49" fontId="42" fillId="0" borderId="28" xfId="0" applyNumberFormat="1" applyFont="1" applyBorder="1" applyAlignment="1">
      <alignment horizontal="center" vertical="top" wrapText="1" shrinkToFit="1"/>
    </xf>
    <xf numFmtId="49" fontId="25" fillId="0" borderId="11" xfId="0" applyNumberFormat="1" applyFont="1" applyBorder="1" applyAlignment="1">
      <alignment horizontal="center" vertical="center" wrapText="1" shrinkToFit="1"/>
    </xf>
    <xf numFmtId="49" fontId="25" fillId="0" borderId="11" xfId="0" applyNumberFormat="1" applyFont="1" applyBorder="1" applyAlignment="1">
      <alignment horizontal="left" vertical="center" wrapText="1" shrinkToFit="1"/>
    </xf>
    <xf numFmtId="41" fontId="14" fillId="0" borderId="0" xfId="0" applyNumberFormat="1" applyFont="1" applyBorder="1" applyAlignment="1">
      <alignment horizontal="center" vertical="center" shrinkToFit="1"/>
    </xf>
    <xf numFmtId="0" fontId="14" fillId="0" borderId="13" xfId="0" applyFont="1" applyBorder="1" applyAlignment="1" applyProtection="1">
      <alignment horizontal="center" shrinkToFit="1"/>
    </xf>
    <xf numFmtId="41" fontId="14" fillId="0" borderId="0" xfId="0" applyNumberFormat="1" applyFont="1" applyAlignment="1">
      <alignment horizontal="center" vertical="center" shrinkToFit="1"/>
    </xf>
    <xf numFmtId="41" fontId="14" fillId="0" borderId="0" xfId="0" applyNumberFormat="1" applyFont="1" applyFill="1" applyBorder="1" applyAlignment="1">
      <alignment vertical="center" shrinkToFit="1"/>
    </xf>
    <xf numFmtId="41" fontId="14" fillId="0" borderId="16" xfId="0" applyNumberFormat="1" applyFont="1" applyBorder="1" applyAlignment="1">
      <alignment vertical="center" shrinkToFit="1"/>
    </xf>
    <xf numFmtId="41" fontId="43" fillId="0" borderId="22" xfId="0" applyNumberFormat="1" applyFont="1" applyBorder="1" applyAlignment="1">
      <alignment horizontal="center" vertical="center"/>
    </xf>
    <xf numFmtId="41" fontId="44" fillId="0" borderId="22" xfId="0" applyNumberFormat="1" applyFont="1" applyBorder="1" applyAlignment="1">
      <alignment horizontal="center" vertical="center"/>
    </xf>
    <xf numFmtId="41" fontId="24" fillId="0" borderId="0" xfId="0" applyNumberFormat="1" applyFont="1" applyAlignment="1">
      <alignment horizontal="center" vertical="center"/>
    </xf>
    <xf numFmtId="41" fontId="14" fillId="0" borderId="22" xfId="0" applyNumberFormat="1" applyFont="1" applyBorder="1" applyAlignment="1">
      <alignment horizontal="center" vertical="center" shrinkToFit="1"/>
    </xf>
    <xf numFmtId="41" fontId="14" fillId="0" borderId="22" xfId="0" applyNumberFormat="1" applyFont="1" applyBorder="1" applyAlignment="1">
      <alignment vertical="center" shrinkToFit="1"/>
    </xf>
    <xf numFmtId="49" fontId="4" fillId="0" borderId="0" xfId="23" applyNumberFormat="1" applyFont="1" applyAlignment="1">
      <alignment vertical="center"/>
    </xf>
    <xf numFmtId="49" fontId="4" fillId="0" borderId="0" xfId="23" applyNumberFormat="1" applyFont="1" applyBorder="1" applyAlignment="1">
      <alignment vertical="center"/>
    </xf>
    <xf numFmtId="49" fontId="4" fillId="0" borderId="0" xfId="23" applyNumberFormat="1" applyFont="1" applyAlignment="1" applyProtection="1">
      <alignment horizontal="fill" vertical="center"/>
    </xf>
    <xf numFmtId="49" fontId="14" fillId="0" borderId="0" xfId="23" applyNumberFormat="1" applyFont="1" applyAlignment="1" applyProtection="1">
      <alignment horizontal="fill" vertical="center"/>
    </xf>
    <xf numFmtId="49" fontId="14" fillId="0" borderId="0" xfId="23" applyNumberFormat="1" applyFont="1" applyBorder="1" applyAlignment="1" applyProtection="1">
      <alignment horizontal="center" vertical="center"/>
    </xf>
    <xf numFmtId="49" fontId="14" fillId="0" borderId="0" xfId="23" applyNumberFormat="1" applyFont="1" applyBorder="1" applyAlignment="1" applyProtection="1">
      <alignment horizontal="distributed" vertical="center"/>
    </xf>
    <xf numFmtId="49" fontId="14" fillId="0" borderId="0" xfId="23" applyNumberFormat="1" applyFont="1" applyBorder="1" applyAlignment="1">
      <alignment horizontal="distributed" vertical="center"/>
    </xf>
    <xf numFmtId="49" fontId="14" fillId="0" borderId="0" xfId="23" applyNumberFormat="1" applyFont="1" applyBorder="1" applyAlignment="1" applyProtection="1">
      <alignment horizontal="left" vertical="center"/>
    </xf>
    <xf numFmtId="49" fontId="14" fillId="0" borderId="26" xfId="23" applyNumberFormat="1" applyFont="1" applyBorder="1" applyAlignment="1" applyProtection="1">
      <alignment horizontal="center" vertical="center"/>
    </xf>
    <xf numFmtId="49" fontId="14" fillId="0" borderId="34" xfId="23" applyNumberFormat="1" applyFont="1" applyBorder="1" applyAlignment="1" applyProtection="1">
      <alignment horizontal="center" vertical="center"/>
    </xf>
    <xf numFmtId="49" fontId="14" fillId="0" borderId="23" xfId="23" applyNumberFormat="1" applyFont="1" applyBorder="1" applyAlignment="1" applyProtection="1">
      <alignment horizontal="center" vertical="center"/>
    </xf>
    <xf numFmtId="49" fontId="14" fillId="0" borderId="12" xfId="23" applyNumberFormat="1" applyFont="1" applyBorder="1" applyAlignment="1" applyProtection="1">
      <alignment horizontal="center" vertical="center"/>
    </xf>
    <xf numFmtId="49" fontId="15" fillId="0" borderId="22" xfId="23" applyNumberFormat="1" applyFont="1" applyBorder="1" applyAlignment="1" applyProtection="1">
      <alignment horizontal="center" vertical="center"/>
    </xf>
    <xf numFmtId="49" fontId="14" fillId="0" borderId="22" xfId="23" applyNumberFormat="1" applyFont="1" applyBorder="1" applyAlignment="1" applyProtection="1">
      <alignment horizontal="center" vertical="center"/>
    </xf>
    <xf numFmtId="49" fontId="14" fillId="0" borderId="13" xfId="23" applyNumberFormat="1" applyFont="1" applyBorder="1" applyAlignment="1" applyProtection="1">
      <alignment horizontal="center" vertical="center"/>
    </xf>
    <xf numFmtId="49" fontId="15" fillId="0" borderId="0" xfId="23" applyNumberFormat="1" applyFont="1" applyBorder="1" applyAlignment="1" applyProtection="1">
      <alignment horizontal="center" vertical="center"/>
    </xf>
    <xf numFmtId="49" fontId="14" fillId="0" borderId="0" xfId="23" applyNumberFormat="1" applyFont="1" applyAlignment="1" applyProtection="1">
      <alignment vertical="center"/>
    </xf>
    <xf numFmtId="49" fontId="14" fillId="0" borderId="22" xfId="23" applyNumberFormat="1" applyFont="1" applyBorder="1" applyAlignment="1">
      <alignment horizontal="center" vertical="center"/>
    </xf>
    <xf numFmtId="49" fontId="22" fillId="0" borderId="22" xfId="23" applyNumberFormat="1" applyFont="1" applyBorder="1" applyAlignment="1" applyProtection="1">
      <alignment horizontal="center" vertical="center"/>
    </xf>
    <xf numFmtId="49" fontId="22" fillId="0" borderId="0" xfId="23" applyNumberFormat="1" applyFont="1" applyBorder="1" applyAlignment="1" applyProtection="1">
      <alignment horizontal="center" vertical="center"/>
    </xf>
    <xf numFmtId="49" fontId="22" fillId="0" borderId="28" xfId="23" applyNumberFormat="1" applyFont="1" applyBorder="1" applyAlignment="1" applyProtection="1">
      <alignment horizontal="distributed" vertical="center"/>
    </xf>
    <xf numFmtId="49" fontId="22" fillId="0" borderId="28" xfId="23" applyNumberFormat="1" applyFont="1" applyBorder="1" applyAlignment="1" applyProtection="1">
      <alignment horizontal="center" vertical="center" wrapText="1"/>
    </xf>
    <xf numFmtId="49" fontId="14" fillId="0" borderId="0" xfId="23" applyNumberFormat="1" applyFont="1" applyBorder="1" applyAlignment="1" applyProtection="1">
      <alignment vertical="center"/>
    </xf>
    <xf numFmtId="49" fontId="22" fillId="0" borderId="14" xfId="23" applyNumberFormat="1" applyFont="1" applyBorder="1" applyAlignment="1" applyProtection="1">
      <alignment horizontal="distributed" vertical="center"/>
    </xf>
    <xf numFmtId="49" fontId="22" fillId="0" borderId="16" xfId="23" applyNumberFormat="1" applyFont="1" applyBorder="1" applyAlignment="1" applyProtection="1">
      <alignment horizontal="center" vertical="center" wrapText="1"/>
    </xf>
    <xf numFmtId="49" fontId="22" fillId="0" borderId="0" xfId="23" applyNumberFormat="1" applyFont="1" applyBorder="1" applyAlignment="1" applyProtection="1">
      <alignment horizontal="center" vertical="center" wrapText="1"/>
    </xf>
    <xf numFmtId="49" fontId="22" fillId="0" borderId="15" xfId="23" applyNumberFormat="1" applyFont="1" applyBorder="1" applyAlignment="1" applyProtection="1">
      <alignment horizontal="center" vertical="center" wrapText="1"/>
    </xf>
    <xf numFmtId="41" fontId="14" fillId="0" borderId="13" xfId="23" applyNumberFormat="1" applyFont="1" applyBorder="1" applyAlignment="1" applyProtection="1">
      <alignment horizontal="center"/>
    </xf>
    <xf numFmtId="41" fontId="14" fillId="0" borderId="0" xfId="23" applyNumberFormat="1" applyFont="1" applyProtection="1"/>
    <xf numFmtId="41" fontId="14" fillId="0" borderId="0" xfId="23" applyNumberFormat="1" applyFont="1" applyBorder="1" applyAlignment="1" applyProtection="1">
      <alignment horizontal="left"/>
    </xf>
    <xf numFmtId="41" fontId="14" fillId="0" borderId="0" xfId="23" applyNumberFormat="1" applyFont="1" applyBorder="1" applyAlignment="1" applyProtection="1">
      <alignment horizontal="center"/>
    </xf>
    <xf numFmtId="41" fontId="15" fillId="0" borderId="0" xfId="23" applyNumberFormat="1" applyFont="1" applyBorder="1" applyAlignment="1" applyProtection="1">
      <alignment horizontal="left"/>
    </xf>
    <xf numFmtId="41" fontId="14" fillId="0" borderId="0" xfId="23" applyNumberFormat="1" applyFont="1" applyBorder="1" applyProtection="1"/>
    <xf numFmtId="41" fontId="14" fillId="0" borderId="0" xfId="23" applyNumberFormat="1" applyFont="1" applyBorder="1" applyAlignment="1">
      <alignment horizontal="center"/>
    </xf>
    <xf numFmtId="41" fontId="14" fillId="0" borderId="0" xfId="23" applyNumberFormat="1" applyFont="1" applyBorder="1" applyAlignment="1">
      <alignment horizontal="left"/>
    </xf>
    <xf numFmtId="41" fontId="14" fillId="0" borderId="0" xfId="23" applyNumberFormat="1" applyFont="1" applyBorder="1"/>
    <xf numFmtId="41" fontId="14" fillId="0" borderId="0" xfId="23" applyNumberFormat="1" applyFont="1"/>
    <xf numFmtId="0" fontId="14" fillId="0" borderId="0" xfId="23" applyFont="1"/>
    <xf numFmtId="41" fontId="14" fillId="0" borderId="0" xfId="23" applyNumberFormat="1" applyFont="1" applyAlignment="1" applyProtection="1">
      <alignment horizontal="right"/>
    </xf>
    <xf numFmtId="41" fontId="15" fillId="0" borderId="0" xfId="23" applyNumberFormat="1" applyFont="1" applyAlignment="1" applyProtection="1">
      <alignment horizontal="right"/>
    </xf>
    <xf numFmtId="41" fontId="14" fillId="0" borderId="0" xfId="23" applyNumberFormat="1" applyFont="1" applyBorder="1" applyAlignment="1" applyProtection="1">
      <alignment horizontal="right"/>
    </xf>
    <xf numFmtId="41" fontId="15" fillId="0" borderId="0" xfId="23" applyNumberFormat="1" applyFont="1" applyProtection="1"/>
    <xf numFmtId="41" fontId="14" fillId="0" borderId="11" xfId="23" applyNumberFormat="1" applyFont="1" applyBorder="1"/>
    <xf numFmtId="41" fontId="15" fillId="0" borderId="0" xfId="23" applyNumberFormat="1" applyFont="1" applyBorder="1" applyAlignment="1" applyProtection="1">
      <alignment horizontal="right"/>
    </xf>
    <xf numFmtId="41" fontId="15" fillId="0" borderId="0" xfId="23" applyNumberFormat="1" applyFont="1" applyBorder="1" applyProtection="1"/>
    <xf numFmtId="41" fontId="14" fillId="0" borderId="16" xfId="23" applyNumberFormat="1" applyFont="1" applyBorder="1"/>
    <xf numFmtId="41" fontId="14" fillId="0" borderId="14" xfId="23" applyNumberFormat="1" applyFont="1" applyBorder="1"/>
    <xf numFmtId="41" fontId="14" fillId="0" borderId="16" xfId="23" applyNumberFormat="1" applyFont="1" applyBorder="1" applyAlignment="1" applyProtection="1">
      <alignment horizontal="right"/>
    </xf>
    <xf numFmtId="41" fontId="14" fillId="0" borderId="14" xfId="23" applyNumberFormat="1" applyFont="1" applyBorder="1" applyAlignment="1" applyProtection="1">
      <alignment horizontal="right"/>
    </xf>
    <xf numFmtId="41" fontId="14" fillId="0" borderId="14" xfId="23" applyNumberFormat="1" applyFont="1" applyBorder="1" applyProtection="1"/>
    <xf numFmtId="41" fontId="15" fillId="0" borderId="14" xfId="23" applyNumberFormat="1" applyFont="1" applyBorder="1" applyAlignment="1" applyProtection="1">
      <alignment horizontal="right"/>
    </xf>
    <xf numFmtId="41" fontId="22" fillId="0" borderId="0" xfId="23" applyNumberFormat="1" applyFont="1"/>
    <xf numFmtId="41" fontId="22" fillId="0" borderId="0" xfId="23" applyNumberFormat="1" applyFont="1" applyBorder="1"/>
    <xf numFmtId="0" fontId="22" fillId="0" borderId="0" xfId="23" applyFont="1"/>
    <xf numFmtId="41" fontId="5" fillId="0" borderId="0" xfId="23" applyNumberFormat="1" applyFont="1" applyAlignment="1" applyProtection="1">
      <alignment horizontal="left"/>
    </xf>
    <xf numFmtId="41" fontId="5" fillId="0" borderId="0" xfId="23" applyNumberFormat="1" applyFont="1"/>
    <xf numFmtId="49" fontId="5" fillId="0" borderId="0" xfId="23" applyNumberFormat="1" applyFont="1" applyAlignment="1">
      <alignment horizontal="center"/>
    </xf>
    <xf numFmtId="41" fontId="5" fillId="0" borderId="0" xfId="23" applyNumberFormat="1" applyFont="1" applyBorder="1"/>
    <xf numFmtId="0" fontId="14" fillId="0" borderId="11"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38" xfId="0" applyFont="1" applyBorder="1" applyAlignment="1">
      <alignment horizontal="center" vertical="center"/>
    </xf>
    <xf numFmtId="0" fontId="14" fillId="0" borderId="0" xfId="24" applyFont="1"/>
    <xf numFmtId="0" fontId="14" fillId="0" borderId="0" xfId="24" applyFont="1" applyBorder="1"/>
    <xf numFmtId="0" fontId="10" fillId="0" borderId="0" xfId="24" applyFont="1"/>
    <xf numFmtId="0" fontId="10" fillId="0" borderId="0" xfId="24" applyFont="1" applyBorder="1"/>
    <xf numFmtId="0" fontId="14" fillId="0" borderId="32" xfId="24" applyFont="1" applyBorder="1" applyAlignment="1">
      <alignment horizontal="center" vertical="center"/>
    </xf>
    <xf numFmtId="0" fontId="14" fillId="0" borderId="0" xfId="24" applyFont="1" applyBorder="1" applyAlignment="1">
      <alignment horizontal="center" vertical="center"/>
    </xf>
    <xf numFmtId="0" fontId="14" fillId="0" borderId="0" xfId="24" applyFont="1" applyAlignment="1">
      <alignment horizontal="center" vertical="center"/>
    </xf>
    <xf numFmtId="0" fontId="14" fillId="0" borderId="11" xfId="24" applyFont="1" applyBorder="1" applyAlignment="1">
      <alignment horizontal="center" vertical="center"/>
    </xf>
    <xf numFmtId="0" fontId="14" fillId="0" borderId="23" xfId="24" applyFont="1" applyBorder="1" applyAlignment="1">
      <alignment horizontal="center" vertical="center"/>
    </xf>
    <xf numFmtId="0" fontId="14" fillId="0" borderId="12" xfId="24" applyFont="1" applyBorder="1" applyAlignment="1">
      <alignment horizontal="center" vertical="center"/>
    </xf>
    <xf numFmtId="0" fontId="14" fillId="0" borderId="15" xfId="24" applyFont="1" applyBorder="1" applyAlignment="1">
      <alignment horizontal="center" vertical="center"/>
    </xf>
    <xf numFmtId="0" fontId="14" fillId="0" borderId="28" xfId="24" applyFont="1" applyBorder="1" applyAlignment="1">
      <alignment horizontal="center" vertical="center"/>
    </xf>
    <xf numFmtId="0" fontId="14" fillId="0" borderId="16" xfId="24" applyFont="1" applyBorder="1" applyAlignment="1">
      <alignment horizontal="center" vertical="center"/>
    </xf>
    <xf numFmtId="41" fontId="34" fillId="0" borderId="13" xfId="24" applyNumberFormat="1" applyFont="1" applyBorder="1" applyAlignment="1">
      <alignment horizontal="center"/>
    </xf>
    <xf numFmtId="41" fontId="14" fillId="0" borderId="0" xfId="24" applyNumberFormat="1" applyFont="1"/>
    <xf numFmtId="41" fontId="14" fillId="0" borderId="0" xfId="24" applyNumberFormat="1" applyFont="1" applyBorder="1"/>
    <xf numFmtId="0" fontId="34" fillId="0" borderId="13" xfId="24" applyFont="1" applyBorder="1" applyAlignment="1" applyProtection="1">
      <alignment horizontal="center"/>
    </xf>
    <xf numFmtId="41" fontId="14" fillId="0" borderId="11" xfId="24" applyNumberFormat="1" applyFont="1" applyBorder="1"/>
    <xf numFmtId="41" fontId="34" fillId="0" borderId="13" xfId="24" applyNumberFormat="1" applyFont="1" applyBorder="1" applyAlignment="1" applyProtection="1">
      <alignment horizontal="left"/>
    </xf>
    <xf numFmtId="41" fontId="34" fillId="0" borderId="15" xfId="24" applyNumberFormat="1" applyFont="1" applyBorder="1" applyAlignment="1" applyProtection="1">
      <alignment horizontal="left"/>
    </xf>
    <xf numFmtId="41" fontId="14" fillId="0" borderId="16" xfId="24" applyNumberFormat="1" applyFont="1" applyBorder="1"/>
    <xf numFmtId="41" fontId="14" fillId="0" borderId="14" xfId="24" applyNumberFormat="1" applyFont="1" applyBorder="1"/>
    <xf numFmtId="0" fontId="22" fillId="0" borderId="0" xfId="24" applyFont="1" applyFill="1" applyBorder="1"/>
    <xf numFmtId="43" fontId="14" fillId="0" borderId="0" xfId="24" applyNumberFormat="1" applyFont="1"/>
    <xf numFmtId="43" fontId="22" fillId="0" borderId="0" xfId="24" applyNumberFormat="1" applyFont="1"/>
    <xf numFmtId="0" fontId="5" fillId="0" borderId="0" xfId="24" applyFont="1"/>
    <xf numFmtId="0" fontId="5" fillId="0" borderId="0" xfId="24" applyFont="1" applyBorder="1"/>
    <xf numFmtId="0" fontId="5" fillId="0" borderId="0" xfId="24" applyFont="1" applyAlignment="1">
      <alignment horizontal="left"/>
    </xf>
    <xf numFmtId="41" fontId="35" fillId="0" borderId="11" xfId="24" applyNumberFormat="1" applyFont="1" applyBorder="1"/>
    <xf numFmtId="41" fontId="35" fillId="0" borderId="0" xfId="24" applyNumberFormat="1" applyFont="1" applyBorder="1"/>
    <xf numFmtId="41" fontId="35" fillId="0" borderId="0" xfId="24" applyNumberFormat="1" applyFont="1"/>
    <xf numFmtId="0" fontId="35" fillId="0" borderId="0" xfId="24" applyFont="1"/>
    <xf numFmtId="41" fontId="35" fillId="0" borderId="16" xfId="24" applyNumberFormat="1" applyFont="1" applyBorder="1"/>
    <xf numFmtId="41" fontId="35" fillId="0" borderId="14" xfId="24" applyNumberFormat="1" applyFont="1" applyBorder="1"/>
    <xf numFmtId="0" fontId="14" fillId="0" borderId="32" xfId="25" applyFont="1" applyBorder="1" applyAlignment="1" applyProtection="1">
      <alignment horizontal="right" vertical="center"/>
    </xf>
    <xf numFmtId="0" fontId="14" fillId="0" borderId="26" xfId="25" applyFont="1" applyBorder="1" applyAlignment="1" applyProtection="1">
      <alignment horizontal="left" vertical="center"/>
    </xf>
    <xf numFmtId="0" fontId="14" fillId="0" borderId="0" xfId="25" applyFont="1" applyBorder="1" applyAlignment="1" applyProtection="1">
      <alignment horizontal="center" vertical="center"/>
    </xf>
    <xf numFmtId="0" fontId="14" fillId="0" borderId="34" xfId="25" applyFont="1" applyBorder="1" applyAlignment="1" applyProtection="1">
      <alignment horizontal="right" vertical="center"/>
    </xf>
    <xf numFmtId="0" fontId="14" fillId="0" borderId="26" xfId="25" applyFont="1" applyBorder="1" applyAlignment="1">
      <alignment horizontal="left" vertical="center"/>
    </xf>
    <xf numFmtId="0" fontId="14" fillId="0" borderId="13" xfId="25" applyFont="1" applyBorder="1" applyAlignment="1" applyProtection="1">
      <alignment horizontal="center"/>
    </xf>
    <xf numFmtId="0" fontId="14" fillId="0" borderId="0" xfId="25" applyFont="1" applyBorder="1" applyAlignment="1" applyProtection="1">
      <alignment horizontal="distributed" vertical="center"/>
    </xf>
    <xf numFmtId="0" fontId="14" fillId="0" borderId="17" xfId="25" applyFont="1" applyBorder="1" applyAlignment="1" applyProtection="1">
      <alignment horizontal="distributed" vertical="center"/>
    </xf>
    <xf numFmtId="0" fontId="14" fillId="0" borderId="23" xfId="25" applyFont="1" applyBorder="1" applyAlignment="1" applyProtection="1">
      <alignment horizontal="center" vertical="center"/>
    </xf>
    <xf numFmtId="0" fontId="14" fillId="0" borderId="12" xfId="25" applyFont="1" applyBorder="1" applyAlignment="1" applyProtection="1">
      <alignment horizontal="center" vertical="center"/>
    </xf>
    <xf numFmtId="0" fontId="14" fillId="0" borderId="24" xfId="25" applyFont="1" applyBorder="1" applyAlignment="1" applyProtection="1">
      <alignment horizontal="center" vertical="center"/>
    </xf>
    <xf numFmtId="0" fontId="14" fillId="0" borderId="21" xfId="25" applyFont="1" applyBorder="1" applyAlignment="1" applyProtection="1">
      <alignment horizontal="distributed" vertical="center"/>
    </xf>
    <xf numFmtId="0" fontId="14" fillId="0" borderId="1" xfId="25" applyFont="1" applyBorder="1" applyAlignment="1" applyProtection="1">
      <alignment horizontal="distributed" vertical="center"/>
    </xf>
    <xf numFmtId="0" fontId="14" fillId="0" borderId="28" xfId="25" applyFont="1" applyBorder="1" applyAlignment="1" applyProtection="1">
      <alignment horizontal="distributed" vertical="center"/>
    </xf>
    <xf numFmtId="0" fontId="14" fillId="0" borderId="15" xfId="25" applyFont="1" applyBorder="1" applyAlignment="1" applyProtection="1">
      <alignment horizontal="distributed" vertical="center"/>
    </xf>
    <xf numFmtId="0" fontId="14" fillId="0" borderId="16" xfId="25" applyFont="1" applyBorder="1" applyAlignment="1" applyProtection="1">
      <alignment horizontal="distributed" vertical="center"/>
    </xf>
    <xf numFmtId="41" fontId="14" fillId="0" borderId="0" xfId="25" applyNumberFormat="1" applyFont="1" applyProtection="1"/>
    <xf numFmtId="41" fontId="14" fillId="0" borderId="0" xfId="25" applyNumberFormat="1" applyFont="1" applyAlignment="1" applyProtection="1">
      <alignment horizontal="right"/>
    </xf>
    <xf numFmtId="41" fontId="14" fillId="0" borderId="0" xfId="25" applyNumberFormat="1" applyFont="1" applyBorder="1" applyAlignment="1" applyProtection="1">
      <alignment horizontal="right"/>
    </xf>
    <xf numFmtId="41" fontId="14" fillId="0" borderId="0" xfId="25" applyNumberFormat="1" applyFont="1" applyBorder="1" applyProtection="1"/>
    <xf numFmtId="41" fontId="14" fillId="0" borderId="0" xfId="25" applyNumberFormat="1" applyFont="1" applyBorder="1" applyAlignment="1" applyProtection="1">
      <alignment horizontal="center"/>
    </xf>
    <xf numFmtId="41" fontId="14" fillId="0" borderId="0" xfId="30" applyNumberFormat="1" applyFont="1">
      <alignment vertical="center"/>
    </xf>
    <xf numFmtId="0" fontId="14" fillId="0" borderId="13" xfId="24" applyFont="1" applyBorder="1" applyAlignment="1" applyProtection="1">
      <alignment horizontal="center"/>
    </xf>
    <xf numFmtId="0" fontId="22" fillId="0" borderId="0" xfId="25" applyFont="1" applyBorder="1" applyAlignment="1"/>
    <xf numFmtId="0" fontId="22" fillId="0" borderId="0" xfId="25" applyFont="1" applyAlignment="1" applyProtection="1">
      <alignment horizontal="fill"/>
    </xf>
    <xf numFmtId="0" fontId="22" fillId="0" borderId="0" xfId="25" applyFont="1"/>
    <xf numFmtId="49" fontId="14" fillId="0" borderId="0" xfId="25" applyNumberFormat="1" applyFont="1" applyAlignment="1">
      <alignment horizontal="center"/>
    </xf>
    <xf numFmtId="49" fontId="14" fillId="0" borderId="0" xfId="25" applyNumberFormat="1" applyFont="1" applyAlignment="1">
      <alignment horizontal="left"/>
    </xf>
    <xf numFmtId="49" fontId="14" fillId="0" borderId="0" xfId="26" applyNumberFormat="1" applyFont="1"/>
    <xf numFmtId="49" fontId="14" fillId="0" borderId="0" xfId="26" applyNumberFormat="1" applyFont="1" applyBorder="1"/>
    <xf numFmtId="49" fontId="14" fillId="0" borderId="0" xfId="26" applyNumberFormat="1" applyFont="1" applyAlignment="1">
      <alignment horizontal="right"/>
    </xf>
    <xf numFmtId="49" fontId="4" fillId="0" borderId="0" xfId="26" applyNumberFormat="1" applyFont="1" applyBorder="1"/>
    <xf numFmtId="49" fontId="15" fillId="0" borderId="0" xfId="26" applyNumberFormat="1" applyFont="1"/>
    <xf numFmtId="49" fontId="15" fillId="0" borderId="0" xfId="26" applyNumberFormat="1" applyFont="1" applyBorder="1"/>
    <xf numFmtId="49" fontId="15" fillId="0" borderId="0" xfId="26" applyNumberFormat="1" applyFont="1" applyBorder="1" applyAlignment="1" applyProtection="1">
      <alignment horizontal="right"/>
    </xf>
    <xf numFmtId="49" fontId="15" fillId="0" borderId="0" xfId="26" applyNumberFormat="1" applyFont="1" applyAlignment="1" applyProtection="1">
      <alignment horizontal="left"/>
    </xf>
    <xf numFmtId="49" fontId="15" fillId="0" borderId="0" xfId="26" applyNumberFormat="1" applyFont="1" applyAlignment="1" applyProtection="1">
      <alignment horizontal="fill"/>
    </xf>
    <xf numFmtId="49" fontId="15" fillId="0" borderId="0" xfId="26" applyNumberFormat="1" applyFont="1" applyBorder="1" applyAlignment="1" applyProtection="1">
      <alignment horizontal="fill"/>
    </xf>
    <xf numFmtId="49" fontId="15" fillId="0" borderId="0" xfId="26" applyNumberFormat="1" applyFont="1" applyBorder="1" applyAlignment="1">
      <alignment horizontal="right"/>
    </xf>
    <xf numFmtId="49" fontId="14" fillId="0" borderId="12" xfId="26" applyNumberFormat="1" applyFont="1" applyBorder="1"/>
    <xf numFmtId="49" fontId="14" fillId="0" borderId="23" xfId="26" applyNumberFormat="1" applyFont="1" applyBorder="1"/>
    <xf numFmtId="49" fontId="14" fillId="0" borderId="20" xfId="26" applyNumberFormat="1" applyFont="1" applyBorder="1"/>
    <xf numFmtId="49" fontId="14" fillId="0" borderId="23" xfId="26" applyNumberFormat="1" applyFont="1" applyBorder="1" applyAlignment="1" applyProtection="1">
      <alignment horizontal="left"/>
    </xf>
    <xf numFmtId="49" fontId="14" fillId="0" borderId="23" xfId="26" applyNumberFormat="1" applyFont="1" applyBorder="1" applyAlignment="1" applyProtection="1"/>
    <xf numFmtId="49" fontId="14" fillId="0" borderId="0" xfId="26" applyNumberFormat="1" applyFont="1" applyBorder="1" applyAlignment="1" applyProtection="1"/>
    <xf numFmtId="49" fontId="14" fillId="0" borderId="23" xfId="26" applyNumberFormat="1" applyFont="1" applyBorder="1" applyAlignment="1" applyProtection="1">
      <alignment horizontal="center"/>
    </xf>
    <xf numFmtId="49" fontId="14" fillId="0" borderId="24" xfId="26" applyNumberFormat="1" applyFont="1" applyBorder="1"/>
    <xf numFmtId="49" fontId="14" fillId="0" borderId="31" xfId="26" applyNumberFormat="1" applyFont="1" applyBorder="1" applyAlignment="1" applyProtection="1">
      <alignment horizontal="left"/>
    </xf>
    <xf numFmtId="49" fontId="14" fillId="0" borderId="25" xfId="26" applyNumberFormat="1" applyFont="1" applyBorder="1" applyAlignment="1" applyProtection="1">
      <alignment horizontal="center"/>
    </xf>
    <xf numFmtId="49" fontId="14" fillId="0" borderId="25" xfId="26" applyNumberFormat="1" applyFont="1" applyBorder="1" applyAlignment="1" applyProtection="1">
      <alignment horizontal="left"/>
    </xf>
    <xf numFmtId="49" fontId="14" fillId="0" borderId="17" xfId="26" applyNumberFormat="1" applyFont="1" applyBorder="1" applyAlignment="1" applyProtection="1">
      <alignment horizontal="left"/>
    </xf>
    <xf numFmtId="49" fontId="14" fillId="0" borderId="0" xfId="26" applyNumberFormat="1" applyFont="1" applyBorder="1" applyAlignment="1" applyProtection="1">
      <alignment horizontal="left"/>
    </xf>
    <xf numFmtId="49" fontId="14" fillId="0" borderId="25" xfId="26" applyNumberFormat="1" applyFont="1" applyBorder="1" applyAlignment="1" applyProtection="1"/>
    <xf numFmtId="49" fontId="14" fillId="0" borderId="18" xfId="26" applyNumberFormat="1" applyFont="1" applyBorder="1" applyAlignment="1" applyProtection="1">
      <alignment horizontal="center"/>
    </xf>
    <xf numFmtId="49" fontId="14" fillId="0" borderId="0" xfId="26" applyNumberFormat="1" applyFont="1" applyBorder="1" applyAlignment="1" applyProtection="1">
      <alignment horizontal="center"/>
    </xf>
    <xf numFmtId="49" fontId="14" fillId="0" borderId="12" xfId="26" applyNumberFormat="1" applyFont="1" applyBorder="1" applyAlignment="1" applyProtection="1">
      <alignment horizontal="left"/>
    </xf>
    <xf numFmtId="49" fontId="14" fillId="0" borderId="0" xfId="26" applyNumberFormat="1" applyFont="1" applyProtection="1"/>
    <xf numFmtId="49" fontId="14" fillId="0" borderId="0" xfId="26" applyNumberFormat="1" applyFont="1" applyBorder="1" applyProtection="1"/>
    <xf numFmtId="49" fontId="14" fillId="0" borderId="0" xfId="26" applyNumberFormat="1" applyFont="1" applyAlignment="1" applyProtection="1">
      <alignment horizontal="right"/>
    </xf>
    <xf numFmtId="49" fontId="14" fillId="0" borderId="0" xfId="26" applyNumberFormat="1" applyFont="1" applyBorder="1" applyAlignment="1" applyProtection="1">
      <alignment horizontal="right"/>
    </xf>
    <xf numFmtId="49" fontId="14" fillId="0" borderId="13" xfId="26" applyNumberFormat="1" applyFont="1" applyBorder="1" applyAlignment="1" applyProtection="1">
      <alignment horizontal="left"/>
    </xf>
    <xf numFmtId="49" fontId="14" fillId="0" borderId="0" xfId="26" applyNumberFormat="1" applyFont="1" applyBorder="1" applyAlignment="1" applyProtection="1">
      <alignment vertical="center" wrapText="1"/>
    </xf>
    <xf numFmtId="49" fontId="14" fillId="0" borderId="0" xfId="26" applyNumberFormat="1" applyFont="1" applyAlignment="1">
      <alignment horizontal="distributed" wrapText="1"/>
    </xf>
    <xf numFmtId="49" fontId="14" fillId="0" borderId="23" xfId="26" applyNumberFormat="1" applyFont="1" applyBorder="1" applyAlignment="1" applyProtection="1">
      <alignment horizontal="distributed" vertical="center" shrinkToFit="1"/>
    </xf>
    <xf numFmtId="49" fontId="22" fillId="0" borderId="0" xfId="26" applyNumberFormat="1" applyFont="1" applyBorder="1" applyAlignment="1" applyProtection="1">
      <alignment horizontal="distributed" vertical="center" wrapText="1"/>
    </xf>
    <xf numFmtId="49" fontId="14" fillId="0" borderId="0" xfId="26" applyNumberFormat="1" applyFont="1" applyBorder="1" applyAlignment="1" applyProtection="1">
      <alignment horizontal="center" vertical="center" wrapText="1"/>
    </xf>
    <xf numFmtId="49" fontId="14" fillId="0" borderId="12" xfId="26" applyNumberFormat="1" applyFont="1" applyBorder="1" applyAlignment="1" applyProtection="1">
      <alignment horizontal="distributed" vertical="center" wrapText="1"/>
    </xf>
    <xf numFmtId="49" fontId="14" fillId="0" borderId="0" xfId="26" applyNumberFormat="1" applyFont="1" applyBorder="1" applyAlignment="1" applyProtection="1">
      <alignment horizontal="distributed" vertical="center" wrapText="1"/>
    </xf>
    <xf numFmtId="49" fontId="22" fillId="0" borderId="0" xfId="26" applyNumberFormat="1" applyFont="1" applyAlignment="1">
      <alignment horizontal="distributed" wrapText="1"/>
    </xf>
    <xf numFmtId="49" fontId="14" fillId="0" borderId="12" xfId="26" applyNumberFormat="1" applyFont="1" applyBorder="1" applyAlignment="1" applyProtection="1">
      <alignment horizontal="distributed" vertical="center" shrinkToFit="1"/>
    </xf>
    <xf numFmtId="49" fontId="14" fillId="0" borderId="23" xfId="26" applyNumberFormat="1" applyFont="1" applyBorder="1" applyAlignment="1" applyProtection="1">
      <alignment horizontal="distributed" vertical="center" wrapText="1"/>
    </xf>
    <xf numFmtId="49" fontId="14" fillId="0" borderId="24" xfId="26" applyNumberFormat="1" applyFont="1" applyBorder="1" applyAlignment="1" applyProtection="1">
      <alignment horizontal="distributed" vertical="center" wrapText="1"/>
    </xf>
    <xf numFmtId="49" fontId="15" fillId="0" borderId="15" xfId="26" applyNumberFormat="1" applyFont="1" applyBorder="1" applyAlignment="1" applyProtection="1">
      <alignment horizontal="distributed" vertical="center" shrinkToFit="1"/>
    </xf>
    <xf numFmtId="49" fontId="15" fillId="0" borderId="28" xfId="26" applyNumberFormat="1" applyFont="1" applyBorder="1" applyAlignment="1" applyProtection="1">
      <alignment horizontal="distributed" vertical="center" shrinkToFit="1"/>
    </xf>
    <xf numFmtId="49" fontId="15" fillId="0" borderId="15" xfId="26" applyNumberFormat="1" applyFont="1" applyBorder="1" applyAlignment="1" applyProtection="1">
      <alignment horizontal="distributed" vertical="center" wrapText="1"/>
    </xf>
    <xf numFmtId="49" fontId="15" fillId="0" borderId="28" xfId="26" applyNumberFormat="1" applyFont="1" applyBorder="1" applyAlignment="1" applyProtection="1">
      <alignment horizontal="distributed" vertical="center" wrapText="1"/>
    </xf>
    <xf numFmtId="49" fontId="15" fillId="0" borderId="0" xfId="26" applyNumberFormat="1" applyFont="1" applyBorder="1" applyAlignment="1" applyProtection="1">
      <alignment horizontal="distributed" vertical="center" wrapText="1"/>
    </xf>
    <xf numFmtId="49" fontId="15" fillId="0" borderId="0" xfId="26" applyNumberFormat="1" applyFont="1" applyAlignment="1">
      <alignment horizontal="distributed" wrapText="1"/>
    </xf>
    <xf numFmtId="49" fontId="15" fillId="0" borderId="16" xfId="26" applyNumberFormat="1" applyFont="1" applyBorder="1" applyAlignment="1" applyProtection="1">
      <alignment horizontal="distributed" vertical="center" wrapText="1"/>
    </xf>
    <xf numFmtId="0" fontId="14" fillId="0" borderId="13" xfId="26" applyFont="1" applyBorder="1" applyAlignment="1" applyProtection="1">
      <alignment horizontal="center"/>
    </xf>
    <xf numFmtId="41" fontId="14" fillId="0" borderId="0" xfId="26" applyNumberFormat="1" applyFont="1" applyProtection="1"/>
    <xf numFmtId="41" fontId="14" fillId="0" borderId="0" xfId="26" applyNumberFormat="1" applyFont="1" applyAlignment="1" applyProtection="1">
      <alignment horizontal="right"/>
    </xf>
    <xf numFmtId="41" fontId="14" fillId="0" borderId="0" xfId="26" applyNumberFormat="1" applyFont="1" applyAlignment="1" applyProtection="1">
      <alignment horizontal="right" shrinkToFit="1"/>
    </xf>
    <xf numFmtId="41" fontId="14" fillId="0" borderId="0" xfId="26" applyNumberFormat="1" applyFont="1" applyBorder="1" applyAlignment="1" applyProtection="1">
      <alignment horizontal="right"/>
    </xf>
    <xf numFmtId="41" fontId="14" fillId="0" borderId="0" xfId="26" applyNumberFormat="1" applyFont="1"/>
    <xf numFmtId="41" fontId="14" fillId="0" borderId="13" xfId="26" applyNumberFormat="1" applyFont="1" applyBorder="1" applyAlignment="1" applyProtection="1">
      <alignment horizontal="center"/>
    </xf>
    <xf numFmtId="41" fontId="14" fillId="0" borderId="0" xfId="26" applyNumberFormat="1" applyFont="1" applyBorder="1" applyProtection="1"/>
    <xf numFmtId="0" fontId="14" fillId="0" borderId="0" xfId="26" applyFont="1"/>
    <xf numFmtId="41" fontId="14" fillId="0" borderId="13" xfId="26" applyNumberFormat="1" applyFont="1" applyBorder="1" applyAlignment="1" applyProtection="1">
      <alignment horizontal="left"/>
    </xf>
    <xf numFmtId="41" fontId="14" fillId="0" borderId="0" xfId="26" applyNumberFormat="1" applyFont="1" applyAlignment="1" applyProtection="1">
      <alignment shrinkToFit="1"/>
    </xf>
    <xf numFmtId="41" fontId="14" fillId="0" borderId="0" xfId="26" applyNumberFormat="1" applyFont="1" applyAlignment="1">
      <alignment shrinkToFit="1"/>
    </xf>
    <xf numFmtId="41" fontId="14" fillId="0" borderId="0" xfId="26" applyNumberFormat="1" applyFont="1" applyBorder="1"/>
    <xf numFmtId="0" fontId="14" fillId="0" borderId="0" xfId="26" applyFont="1" applyAlignment="1" applyProtection="1">
      <alignment horizontal="fill"/>
    </xf>
    <xf numFmtId="0" fontId="14" fillId="0" borderId="0" xfId="26" applyFont="1" applyAlignment="1" applyProtection="1">
      <alignment horizontal="left"/>
    </xf>
    <xf numFmtId="41" fontId="14" fillId="0" borderId="0" xfId="26" applyNumberFormat="1" applyFont="1" applyBorder="1" applyAlignment="1" applyProtection="1">
      <alignment shrinkToFit="1"/>
    </xf>
    <xf numFmtId="41" fontId="14" fillId="0" borderId="11" xfId="26" applyNumberFormat="1" applyFont="1" applyBorder="1" applyAlignment="1" applyProtection="1">
      <alignment horizontal="right"/>
    </xf>
    <xf numFmtId="0" fontId="14" fillId="0" borderId="0" xfId="26" applyFont="1" applyBorder="1"/>
    <xf numFmtId="41" fontId="14" fillId="0" borderId="15" xfId="26" applyNumberFormat="1" applyFont="1" applyBorder="1" applyAlignment="1" applyProtection="1">
      <alignment horizontal="center"/>
    </xf>
    <xf numFmtId="41" fontId="14" fillId="0" borderId="14" xfId="26" applyNumberFormat="1" applyFont="1" applyBorder="1" applyAlignment="1" applyProtection="1">
      <alignment horizontal="right"/>
    </xf>
    <xf numFmtId="41" fontId="14" fillId="0" borderId="14" xfId="26" applyNumberFormat="1" applyFont="1" applyBorder="1" applyProtection="1"/>
    <xf numFmtId="41" fontId="14" fillId="0" borderId="14" xfId="26" applyNumberFormat="1" applyFont="1" applyBorder="1" applyAlignment="1" applyProtection="1">
      <alignment shrinkToFit="1"/>
    </xf>
    <xf numFmtId="41" fontId="14" fillId="0" borderId="16" xfId="26" applyNumberFormat="1" applyFont="1" applyBorder="1" applyAlignment="1" applyProtection="1">
      <alignment horizontal="right"/>
    </xf>
    <xf numFmtId="41" fontId="14" fillId="0" borderId="15" xfId="26" applyNumberFormat="1" applyFont="1" applyBorder="1" applyAlignment="1" applyProtection="1">
      <alignment horizontal="left"/>
    </xf>
    <xf numFmtId="41" fontId="14" fillId="0" borderId="0" xfId="26" applyNumberFormat="1" applyFont="1" applyBorder="1" applyAlignment="1" applyProtection="1">
      <alignment horizontal="right" shrinkToFit="1"/>
    </xf>
    <xf numFmtId="177" fontId="14" fillId="0" borderId="0" xfId="26" applyNumberFormat="1" applyFont="1" applyAlignment="1" applyProtection="1">
      <alignment shrinkToFit="1"/>
    </xf>
    <xf numFmtId="41" fontId="14" fillId="0" borderId="14" xfId="26" applyNumberFormat="1" applyFont="1" applyBorder="1" applyAlignment="1" applyProtection="1">
      <alignment horizontal="right" shrinkToFit="1"/>
    </xf>
    <xf numFmtId="177" fontId="14" fillId="0" borderId="0" xfId="26" applyNumberFormat="1" applyFont="1" applyBorder="1" applyAlignment="1" applyProtection="1">
      <alignment horizontal="right" shrinkToFit="1"/>
    </xf>
    <xf numFmtId="41" fontId="22" fillId="0" borderId="0" xfId="26" applyNumberFormat="1" applyFont="1" applyAlignment="1" applyProtection="1">
      <alignment horizontal="left"/>
    </xf>
    <xf numFmtId="41" fontId="22" fillId="0" borderId="0" xfId="26" applyNumberFormat="1" applyFont="1"/>
    <xf numFmtId="0" fontId="22" fillId="0" borderId="0" xfId="26" applyFont="1"/>
    <xf numFmtId="41" fontId="22" fillId="0" borderId="0" xfId="26" applyNumberFormat="1" applyFont="1" applyBorder="1"/>
    <xf numFmtId="0" fontId="22" fillId="0" borderId="0" xfId="26" applyFont="1" applyBorder="1"/>
    <xf numFmtId="0" fontId="5" fillId="0" borderId="0" xfId="26" applyFont="1"/>
    <xf numFmtId="0" fontId="5" fillId="0" borderId="0" xfId="26" applyFont="1" applyAlignment="1">
      <alignment horizontal="left"/>
    </xf>
    <xf numFmtId="0" fontId="5" fillId="0" borderId="0" xfId="26" applyFont="1" applyBorder="1"/>
    <xf numFmtId="0" fontId="5" fillId="0" borderId="0" xfId="26" applyFont="1" applyAlignment="1">
      <alignment horizontal="center"/>
    </xf>
    <xf numFmtId="41" fontId="5" fillId="0" borderId="0" xfId="26" applyNumberFormat="1" applyFont="1" applyFill="1" applyBorder="1"/>
    <xf numFmtId="177" fontId="5" fillId="0" borderId="0" xfId="26" applyNumberFormat="1" applyFont="1" applyFill="1" applyBorder="1" applyAlignment="1" applyProtection="1">
      <alignment horizontal="left"/>
    </xf>
    <xf numFmtId="0" fontId="14" fillId="0" borderId="0" xfId="26" applyFont="1" applyProtection="1"/>
    <xf numFmtId="0" fontId="14" fillId="0" borderId="0" xfId="26" applyFont="1" applyBorder="1" applyProtection="1"/>
    <xf numFmtId="0" fontId="15" fillId="0" borderId="0" xfId="25" applyFont="1" applyAlignment="1" applyProtection="1">
      <alignment horizontal="right"/>
    </xf>
    <xf numFmtId="41" fontId="14" fillId="0" borderId="0" xfId="26" applyNumberFormat="1" applyFont="1" applyBorder="1" applyAlignment="1">
      <alignment shrinkToFit="1"/>
    </xf>
    <xf numFmtId="0" fontId="14" fillId="0" borderId="13" xfId="26" applyFont="1" applyBorder="1" applyAlignment="1" applyProtection="1">
      <alignment horizontal="center" shrinkToFit="1"/>
    </xf>
    <xf numFmtId="41" fontId="14" fillId="0" borderId="13" xfId="26" applyNumberFormat="1" applyFont="1" applyBorder="1" applyAlignment="1" applyProtection="1">
      <alignment horizontal="left" shrinkToFit="1"/>
    </xf>
    <xf numFmtId="41" fontId="14" fillId="0" borderId="16" xfId="26" applyNumberFormat="1" applyFont="1" applyBorder="1" applyAlignment="1" applyProtection="1">
      <alignment shrinkToFit="1"/>
    </xf>
    <xf numFmtId="0" fontId="14" fillId="0" borderId="13" xfId="24" applyFont="1" applyBorder="1" applyAlignment="1" applyProtection="1">
      <alignment horizontal="center" shrinkToFit="1"/>
    </xf>
    <xf numFmtId="41" fontId="14" fillId="0" borderId="16" xfId="26" applyNumberFormat="1" applyFont="1" applyBorder="1" applyAlignment="1" applyProtection="1">
      <alignment horizontal="right" shrinkToFit="1"/>
    </xf>
    <xf numFmtId="177" fontId="14" fillId="0" borderId="16" xfId="26" applyNumberFormat="1" applyFont="1" applyBorder="1" applyAlignment="1" applyProtection="1">
      <alignment horizontal="right" shrinkToFit="1"/>
    </xf>
    <xf numFmtId="177" fontId="14" fillId="0" borderId="14" xfId="26" applyNumberFormat="1" applyFont="1" applyBorder="1" applyAlignment="1" applyProtection="1">
      <alignment horizontal="right" shrinkToFit="1"/>
    </xf>
    <xf numFmtId="0" fontId="14" fillId="0" borderId="0" xfId="26" applyFont="1" applyAlignment="1">
      <alignment shrinkToFit="1"/>
    </xf>
    <xf numFmtId="178" fontId="22" fillId="0" borderId="0" xfId="26" applyNumberFormat="1" applyFont="1" applyBorder="1" applyAlignment="1" applyProtection="1">
      <alignment shrinkToFit="1"/>
    </xf>
    <xf numFmtId="41" fontId="14" fillId="0" borderId="0" xfId="26" quotePrefix="1" applyNumberFormat="1" applyFont="1" applyAlignment="1" applyProtection="1">
      <alignment horizontal="right" shrinkToFit="1"/>
    </xf>
    <xf numFmtId="178" fontId="22" fillId="0" borderId="0" xfId="26" applyNumberFormat="1" applyFont="1" applyBorder="1" applyAlignment="1" applyProtection="1">
      <alignment horizontal="right" shrinkToFit="1"/>
    </xf>
    <xf numFmtId="180" fontId="14" fillId="0" borderId="0" xfId="26" applyNumberFormat="1" applyFont="1" applyBorder="1" applyAlignment="1" applyProtection="1">
      <alignment horizontal="right" shrinkToFit="1"/>
    </xf>
    <xf numFmtId="179" fontId="15" fillId="0" borderId="0" xfId="26" applyNumberFormat="1" applyFont="1" applyBorder="1" applyAlignment="1" applyProtection="1">
      <alignment horizontal="right" shrinkToFit="1"/>
    </xf>
    <xf numFmtId="41" fontId="10" fillId="0" borderId="0" xfId="26" applyNumberFormat="1" applyFont="1" applyAlignment="1" applyProtection="1">
      <alignment shrinkToFit="1"/>
    </xf>
    <xf numFmtId="49" fontId="14" fillId="0" borderId="0" xfId="27" applyNumberFormat="1" applyFont="1"/>
    <xf numFmtId="49" fontId="14" fillId="0" borderId="0" xfId="27" applyNumberFormat="1" applyFont="1" applyBorder="1"/>
    <xf numFmtId="49" fontId="14" fillId="0" borderId="0" xfId="27" applyNumberFormat="1" applyFont="1" applyAlignment="1">
      <alignment horizontal="right"/>
    </xf>
    <xf numFmtId="49" fontId="10" fillId="0" borderId="0" xfId="27" applyNumberFormat="1" applyFont="1" applyBorder="1"/>
    <xf numFmtId="0" fontId="15" fillId="0" borderId="0" xfId="27" applyFont="1" applyBorder="1" applyAlignment="1" applyProtection="1">
      <alignment horizontal="right"/>
    </xf>
    <xf numFmtId="49" fontId="14" fillId="0" borderId="0" xfId="27" applyNumberFormat="1" applyFont="1" applyAlignment="1" applyProtection="1">
      <alignment horizontal="fill"/>
    </xf>
    <xf numFmtId="49" fontId="14" fillId="0" borderId="0" xfId="27" applyNumberFormat="1" applyFont="1" applyAlignment="1" applyProtection="1">
      <alignment horizontal="left"/>
    </xf>
    <xf numFmtId="0" fontId="14" fillId="0" borderId="0" xfId="27" applyFont="1"/>
    <xf numFmtId="0" fontId="14" fillId="0" borderId="0" xfId="27" applyFont="1" applyBorder="1"/>
    <xf numFmtId="0" fontId="14" fillId="0" borderId="0" xfId="27" applyFont="1" applyBorder="1" applyAlignment="1" applyProtection="1">
      <alignment horizontal="right"/>
    </xf>
    <xf numFmtId="0" fontId="14" fillId="0" borderId="0" xfId="27" applyFont="1" applyAlignment="1" applyProtection="1">
      <alignment horizontal="left"/>
    </xf>
    <xf numFmtId="0" fontId="14" fillId="0" borderId="0" xfId="27" applyFont="1" applyBorder="1" applyAlignment="1" applyProtection="1">
      <alignment horizontal="distributed" vertical="center"/>
    </xf>
    <xf numFmtId="0" fontId="14" fillId="0" borderId="20" xfId="27" applyFont="1" applyBorder="1" applyAlignment="1" applyProtection="1">
      <alignment horizontal="center"/>
    </xf>
    <xf numFmtId="0" fontId="14" fillId="0" borderId="0" xfId="27" applyFont="1" applyBorder="1" applyAlignment="1" applyProtection="1">
      <alignment horizontal="center"/>
    </xf>
    <xf numFmtId="0" fontId="14" fillId="0" borderId="0" xfId="27" applyFont="1" applyBorder="1" applyAlignment="1">
      <alignment horizontal="distributed" vertical="center"/>
    </xf>
    <xf numFmtId="0" fontId="14" fillId="0" borderId="0" xfId="27" applyFont="1" applyBorder="1" applyAlignment="1" applyProtection="1">
      <alignment horizontal="distributed" vertical="center" wrapText="1"/>
    </xf>
    <xf numFmtId="0" fontId="14" fillId="0" borderId="17" xfId="27" applyFont="1" applyBorder="1" applyAlignment="1" applyProtection="1">
      <alignment horizontal="center"/>
    </xf>
    <xf numFmtId="0" fontId="14" fillId="0" borderId="0" xfId="27" applyFont="1" applyBorder="1" applyAlignment="1">
      <alignment horizontal="distributed" vertical="center" wrapText="1"/>
    </xf>
    <xf numFmtId="0" fontId="22" fillId="0" borderId="28" xfId="27" applyFont="1" applyBorder="1" applyAlignment="1" applyProtection="1">
      <alignment horizontal="center" vertical="center"/>
    </xf>
    <xf numFmtId="0" fontId="22" fillId="0" borderId="14" xfId="27" applyFont="1" applyBorder="1" applyAlignment="1" applyProtection="1">
      <alignment horizontal="center" vertical="center"/>
    </xf>
    <xf numFmtId="0" fontId="14" fillId="0" borderId="13" xfId="27" applyFont="1" applyBorder="1" applyAlignment="1" applyProtection="1">
      <alignment horizontal="left"/>
    </xf>
    <xf numFmtId="41" fontId="14" fillId="0" borderId="0" xfId="27" applyNumberFormat="1" applyFont="1" applyProtection="1"/>
    <xf numFmtId="41" fontId="14" fillId="0" borderId="0" xfId="27" applyNumberFormat="1" applyFont="1" applyBorder="1" applyProtection="1"/>
    <xf numFmtId="41" fontId="14" fillId="0" borderId="0" xfId="27" applyNumberFormat="1" applyFont="1" applyAlignment="1" applyProtection="1">
      <alignment horizontal="right"/>
    </xf>
    <xf numFmtId="41" fontId="14" fillId="0" borderId="0" xfId="27" applyNumberFormat="1" applyFont="1"/>
    <xf numFmtId="41" fontId="14" fillId="0" borderId="0" xfId="27" applyNumberFormat="1" applyFont="1" applyBorder="1"/>
    <xf numFmtId="41" fontId="14" fillId="0" borderId="0" xfId="27" applyNumberFormat="1" applyFont="1" applyAlignment="1">
      <alignment horizontal="right"/>
    </xf>
    <xf numFmtId="41" fontId="14" fillId="0" borderId="13" xfId="27" applyNumberFormat="1" applyFont="1" applyBorder="1" applyAlignment="1">
      <alignment horizontal="center"/>
    </xf>
    <xf numFmtId="0" fontId="14" fillId="0" borderId="13" xfId="27" applyFont="1" applyBorder="1" applyAlignment="1" applyProtection="1">
      <alignment horizontal="center"/>
    </xf>
    <xf numFmtId="41" fontId="14" fillId="0" borderId="0" xfId="27" applyNumberFormat="1" applyFont="1" applyBorder="1" applyAlignment="1" applyProtection="1">
      <alignment horizontal="right"/>
    </xf>
    <xf numFmtId="0" fontId="14" fillId="0" borderId="0" xfId="27" applyFont="1" applyAlignment="1" applyProtection="1">
      <alignment horizontal="fill"/>
    </xf>
    <xf numFmtId="0" fontId="14" fillId="0" borderId="15" xfId="27" applyFont="1" applyBorder="1" applyAlignment="1" applyProtection="1">
      <alignment horizontal="left"/>
    </xf>
    <xf numFmtId="41" fontId="14" fillId="0" borderId="14" xfId="27" applyNumberFormat="1" applyFont="1" applyBorder="1" applyProtection="1"/>
    <xf numFmtId="41" fontId="14" fillId="0" borderId="17" xfId="27" applyNumberFormat="1" applyFont="1" applyBorder="1" applyAlignment="1" applyProtection="1">
      <alignment horizontal="right"/>
    </xf>
    <xf numFmtId="41" fontId="14" fillId="0" borderId="14" xfId="27" applyNumberFormat="1" applyFont="1" applyBorder="1"/>
    <xf numFmtId="41" fontId="14" fillId="0" borderId="11" xfId="27" applyNumberFormat="1" applyFont="1" applyBorder="1" applyProtection="1"/>
    <xf numFmtId="41" fontId="14" fillId="0" borderId="16" xfId="27" applyNumberFormat="1" applyFont="1" applyBorder="1" applyProtection="1"/>
    <xf numFmtId="0" fontId="22" fillId="0" borderId="0" xfId="27" applyFont="1" applyAlignment="1" applyProtection="1">
      <alignment horizontal="left"/>
    </xf>
    <xf numFmtId="0" fontId="22" fillId="0" borderId="0" xfId="27" applyFont="1"/>
    <xf numFmtId="0" fontId="22" fillId="0" borderId="0" xfId="27" applyFont="1" applyBorder="1"/>
    <xf numFmtId="0" fontId="22" fillId="0" borderId="0" xfId="27" applyFont="1" applyAlignment="1" applyProtection="1">
      <alignment horizontal="fill"/>
    </xf>
    <xf numFmtId="41" fontId="22" fillId="0" borderId="0" xfId="27" applyNumberFormat="1" applyFont="1" applyAlignment="1">
      <alignment vertical="top" wrapText="1"/>
    </xf>
    <xf numFmtId="41" fontId="22" fillId="0" borderId="0" xfId="27" applyNumberFormat="1" applyFont="1" applyAlignment="1">
      <alignment horizontal="left" vertical="top" wrapText="1"/>
    </xf>
    <xf numFmtId="0" fontId="14" fillId="0" borderId="0" xfId="27" applyFont="1" applyAlignment="1">
      <alignment horizontal="right"/>
    </xf>
    <xf numFmtId="41" fontId="14" fillId="0" borderId="0" xfId="27" applyNumberFormat="1" applyFont="1" applyBorder="1" applyAlignment="1" applyProtection="1">
      <alignment horizontal="left"/>
    </xf>
    <xf numFmtId="0" fontId="14" fillId="0" borderId="27" xfId="27" applyFont="1" applyBorder="1" applyAlignment="1" applyProtection="1">
      <alignment horizontal="distributed" vertical="center"/>
    </xf>
    <xf numFmtId="0" fontId="14" fillId="0" borderId="26" xfId="27" applyFont="1" applyBorder="1" applyAlignment="1" applyProtection="1">
      <alignment horizontal="distributed" vertical="center"/>
    </xf>
    <xf numFmtId="0" fontId="14" fillId="0" borderId="22" xfId="27" applyFont="1" applyBorder="1" applyAlignment="1" applyProtection="1">
      <alignment horizontal="distributed" vertical="center"/>
    </xf>
    <xf numFmtId="0" fontId="14" fillId="0" borderId="13" xfId="27" applyFont="1" applyBorder="1" applyAlignment="1" applyProtection="1">
      <alignment horizontal="distributed" vertical="center"/>
    </xf>
    <xf numFmtId="0" fontId="22" fillId="0" borderId="14" xfId="27" applyFont="1" applyBorder="1" applyAlignment="1" applyProtection="1">
      <alignment horizontal="center" vertical="center" wrapText="1"/>
    </xf>
    <xf numFmtId="0" fontId="22" fillId="0" borderId="28" xfId="27" applyFont="1" applyBorder="1" applyAlignment="1" applyProtection="1">
      <alignment horizontal="center" vertical="center" wrapText="1"/>
    </xf>
    <xf numFmtId="0" fontId="14" fillId="0" borderId="0" xfId="27" applyFont="1" applyBorder="1" applyAlignment="1" applyProtection="1"/>
    <xf numFmtId="0" fontId="14" fillId="0" borderId="14" xfId="27" applyFont="1" applyBorder="1"/>
    <xf numFmtId="0" fontId="14" fillId="0" borderId="14" xfId="27" applyFont="1" applyBorder="1" applyAlignment="1" applyProtection="1">
      <alignment horizontal="center"/>
    </xf>
    <xf numFmtId="0" fontId="15" fillId="0" borderId="0" xfId="27" applyFont="1" applyAlignment="1">
      <alignment horizontal="right"/>
    </xf>
    <xf numFmtId="0" fontId="26" fillId="0" borderId="28" xfId="27" applyFont="1" applyBorder="1" applyAlignment="1">
      <alignment horizontal="center" vertical="center" wrapText="1"/>
    </xf>
    <xf numFmtId="41" fontId="14" fillId="0" borderId="0" xfId="27" applyNumberFormat="1" applyFont="1" applyAlignment="1">
      <alignment vertical="top" wrapText="1"/>
    </xf>
    <xf numFmtId="41" fontId="14" fillId="0" borderId="0" xfId="27" applyNumberFormat="1" applyFont="1" applyBorder="1" applyAlignment="1" applyProtection="1">
      <alignment horizontal="center" vertical="center"/>
    </xf>
    <xf numFmtId="49" fontId="14" fillId="0" borderId="0" xfId="27" applyNumberFormat="1" applyFont="1" applyBorder="1" applyAlignment="1" applyProtection="1">
      <alignment horizontal="distributed" vertical="center"/>
    </xf>
    <xf numFmtId="49" fontId="14" fillId="0" borderId="0" xfId="27" applyNumberFormat="1" applyFont="1" applyBorder="1" applyAlignment="1">
      <alignment horizontal="distributed" vertical="center"/>
    </xf>
    <xf numFmtId="49" fontId="14" fillId="0" borderId="0" xfId="27" applyNumberFormat="1" applyFont="1" applyAlignment="1">
      <alignment horizontal="distributed" vertical="center"/>
    </xf>
    <xf numFmtId="49" fontId="14" fillId="0" borderId="0" xfId="27" applyNumberFormat="1" applyFont="1" applyAlignment="1" applyProtection="1">
      <alignment horizontal="distributed" vertical="center"/>
    </xf>
    <xf numFmtId="49" fontId="14" fillId="0" borderId="28" xfId="27" applyNumberFormat="1" applyFont="1" applyBorder="1" applyAlignment="1" applyProtection="1">
      <alignment horizontal="center" vertical="center"/>
    </xf>
    <xf numFmtId="49" fontId="14" fillId="0" borderId="16" xfId="27" applyNumberFormat="1" applyFont="1" applyBorder="1" applyAlignment="1" applyProtection="1">
      <alignment horizontal="center" vertical="center"/>
    </xf>
    <xf numFmtId="49" fontId="14" fillId="0" borderId="0" xfId="27" applyNumberFormat="1" applyFont="1" applyBorder="1" applyAlignment="1" applyProtection="1">
      <alignment horizontal="center" vertical="center"/>
    </xf>
    <xf numFmtId="49" fontId="15" fillId="0" borderId="0" xfId="27" applyNumberFormat="1" applyFont="1" applyAlignment="1" applyProtection="1">
      <alignment horizontal="right" vertical="center"/>
    </xf>
    <xf numFmtId="49" fontId="15" fillId="0" borderId="0" xfId="27" applyNumberFormat="1" applyFont="1" applyAlignment="1">
      <alignment horizontal="right" vertical="center"/>
    </xf>
    <xf numFmtId="0" fontId="14" fillId="0" borderId="13" xfId="27" applyFont="1" applyBorder="1" applyAlignment="1" applyProtection="1">
      <alignment horizontal="center" wrapText="1"/>
    </xf>
    <xf numFmtId="0" fontId="14" fillId="0" borderId="15" xfId="27" applyFont="1" applyBorder="1" applyAlignment="1" applyProtection="1">
      <alignment horizontal="center" wrapText="1"/>
    </xf>
    <xf numFmtId="41" fontId="14" fillId="0" borderId="16" xfId="27" applyNumberFormat="1" applyFont="1" applyBorder="1" applyAlignment="1" applyProtection="1">
      <alignment horizontal="left"/>
    </xf>
    <xf numFmtId="49" fontId="42" fillId="0" borderId="28" xfId="27" applyNumberFormat="1" applyFont="1" applyBorder="1" applyAlignment="1" applyProtection="1">
      <alignment horizontal="center" vertical="center" wrapText="1"/>
    </xf>
    <xf numFmtId="41" fontId="22" fillId="0" borderId="0" xfId="27" applyNumberFormat="1" applyFont="1" applyAlignment="1">
      <alignment wrapText="1"/>
    </xf>
    <xf numFmtId="41" fontId="14" fillId="0" borderId="16" xfId="27" applyNumberFormat="1" applyFont="1" applyBorder="1" applyAlignment="1" applyProtection="1">
      <alignment horizontal="center" vertical="center"/>
    </xf>
    <xf numFmtId="41" fontId="14" fillId="0" borderId="14" xfId="27" applyNumberFormat="1" applyFont="1" applyBorder="1" applyAlignment="1" applyProtection="1">
      <alignment horizontal="center" vertical="center"/>
    </xf>
    <xf numFmtId="0" fontId="14" fillId="0" borderId="0" xfId="29" applyFont="1">
      <alignment vertical="center"/>
    </xf>
    <xf numFmtId="41" fontId="14" fillId="0" borderId="0" xfId="29" applyNumberFormat="1" applyFont="1">
      <alignment vertical="center"/>
    </xf>
    <xf numFmtId="41" fontId="14" fillId="0" borderId="0" xfId="29" applyNumberFormat="1" applyFont="1" applyBorder="1">
      <alignment vertical="center"/>
    </xf>
    <xf numFmtId="0" fontId="14" fillId="0" borderId="0" xfId="29" applyFont="1" applyAlignment="1">
      <alignment vertical="center" shrinkToFit="1"/>
    </xf>
    <xf numFmtId="0" fontId="14" fillId="0" borderId="0" xfId="29" applyFont="1" applyBorder="1" applyAlignment="1">
      <alignment vertical="center" shrinkToFit="1"/>
    </xf>
    <xf numFmtId="0" fontId="14" fillId="0" borderId="13" xfId="27" applyFont="1" applyBorder="1" applyAlignment="1" applyProtection="1">
      <alignment horizontal="center" shrinkToFit="1"/>
    </xf>
    <xf numFmtId="41" fontId="14" fillId="0" borderId="0" xfId="29" applyNumberFormat="1" applyFont="1" applyAlignment="1">
      <alignment vertical="center" shrinkToFit="1"/>
    </xf>
    <xf numFmtId="41" fontId="14" fillId="0" borderId="0" xfId="29" applyNumberFormat="1" applyFont="1" applyBorder="1" applyAlignment="1">
      <alignment vertical="center" shrinkToFit="1"/>
    </xf>
    <xf numFmtId="0" fontId="14" fillId="0" borderId="0" xfId="29" applyFont="1" applyBorder="1" applyAlignment="1">
      <alignment vertical="center" wrapText="1" shrinkToFit="1"/>
    </xf>
    <xf numFmtId="0" fontId="14" fillId="0" borderId="0" xfId="29" applyFont="1" applyAlignment="1">
      <alignment vertical="center" wrapText="1" shrinkToFit="1"/>
    </xf>
    <xf numFmtId="0" fontId="14" fillId="0" borderId="23" xfId="29" applyFont="1" applyBorder="1" applyAlignment="1">
      <alignment horizontal="center" vertical="center" wrapText="1" shrinkToFit="1"/>
    </xf>
    <xf numFmtId="0" fontId="14" fillId="0" borderId="23" xfId="29" applyFont="1" applyBorder="1" applyAlignment="1">
      <alignment vertical="center" wrapText="1" shrinkToFit="1"/>
    </xf>
    <xf numFmtId="0" fontId="14" fillId="0" borderId="22" xfId="29" applyFont="1" applyBorder="1" applyAlignment="1">
      <alignment horizontal="center" vertical="center" wrapText="1" shrinkToFit="1"/>
    </xf>
    <xf numFmtId="0" fontId="14" fillId="0" borderId="22" xfId="29" applyFont="1" applyBorder="1" applyAlignment="1">
      <alignment vertical="center" wrapText="1" shrinkToFit="1"/>
    </xf>
    <xf numFmtId="0" fontId="14" fillId="0" borderId="0" xfId="29" applyFont="1" applyBorder="1" applyAlignment="1">
      <alignment horizontal="center" vertical="center" wrapText="1" shrinkToFit="1"/>
    </xf>
    <xf numFmtId="0" fontId="14" fillId="0" borderId="11" xfId="29" applyFont="1" applyBorder="1" applyAlignment="1">
      <alignment horizontal="center" vertical="center" wrapText="1" shrinkToFit="1"/>
    </xf>
    <xf numFmtId="0" fontId="22" fillId="0" borderId="0" xfId="29" applyFont="1" applyAlignment="1" applyProtection="1">
      <alignment horizontal="left" vertical="top"/>
    </xf>
    <xf numFmtId="0" fontId="22" fillId="0" borderId="0" xfId="29" applyFont="1" applyAlignment="1" applyProtection="1">
      <alignment horizontal="left"/>
    </xf>
    <xf numFmtId="0" fontId="22" fillId="0" borderId="0" xfId="29" applyFont="1">
      <alignment vertical="center"/>
    </xf>
    <xf numFmtId="41" fontId="22" fillId="0" borderId="0" xfId="29" applyNumberFormat="1" applyFont="1">
      <alignment vertical="center"/>
    </xf>
    <xf numFmtId="0" fontId="26" fillId="0" borderId="28" xfId="29" applyFont="1" applyBorder="1" applyAlignment="1">
      <alignment horizontal="center" vertical="center" wrapText="1" shrinkToFit="1"/>
    </xf>
    <xf numFmtId="0" fontId="26" fillId="0" borderId="0" xfId="29" applyFont="1" applyBorder="1" applyAlignment="1">
      <alignment horizontal="center" vertical="center" wrapText="1" shrinkToFit="1"/>
    </xf>
    <xf numFmtId="0" fontId="26" fillId="0" borderId="15" xfId="29" applyFont="1" applyBorder="1" applyAlignment="1">
      <alignment horizontal="center" vertical="center" wrapText="1" shrinkToFit="1"/>
    </xf>
    <xf numFmtId="0" fontId="26" fillId="0" borderId="16" xfId="29" applyFont="1" applyBorder="1" applyAlignment="1">
      <alignment horizontal="center" vertical="center" wrapText="1" shrinkToFit="1"/>
    </xf>
    <xf numFmtId="0" fontId="26" fillId="0" borderId="0" xfId="29" applyFont="1" applyAlignment="1">
      <alignment vertical="center" wrapText="1" shrinkToFit="1"/>
    </xf>
    <xf numFmtId="41" fontId="14" fillId="0" borderId="16" xfId="29" applyNumberFormat="1" applyFont="1" applyBorder="1" applyAlignment="1">
      <alignment vertical="center" shrinkToFit="1"/>
    </xf>
    <xf numFmtId="41" fontId="14" fillId="0" borderId="14" xfId="29" applyNumberFormat="1" applyFont="1" applyBorder="1" applyAlignment="1">
      <alignment vertical="center" shrinkToFit="1"/>
    </xf>
    <xf numFmtId="0" fontId="5" fillId="0" borderId="0" xfId="28" applyFont="1">
      <alignment vertical="center"/>
    </xf>
    <xf numFmtId="0" fontId="14" fillId="0" borderId="0" xfId="28" applyFont="1" applyAlignment="1">
      <alignment horizontal="right" vertical="center"/>
    </xf>
    <xf numFmtId="0" fontId="14" fillId="0" borderId="0" xfId="28" applyFont="1">
      <alignment vertical="center"/>
    </xf>
    <xf numFmtId="0" fontId="14" fillId="0" borderId="0" xfId="28" applyFont="1" applyBorder="1">
      <alignment vertical="center"/>
    </xf>
    <xf numFmtId="0" fontId="14" fillId="0" borderId="27" xfId="28" applyFont="1" applyBorder="1" applyAlignment="1">
      <alignment horizontal="center" vertical="center"/>
    </xf>
    <xf numFmtId="0" fontId="14" fillId="0" borderId="32" xfId="28" applyFont="1" applyBorder="1" applyAlignment="1">
      <alignment horizontal="center" vertical="center"/>
    </xf>
    <xf numFmtId="0" fontId="14" fillId="0" borderId="0" xfId="28" applyFont="1" applyBorder="1" applyAlignment="1">
      <alignment horizontal="center" vertical="center"/>
    </xf>
    <xf numFmtId="0" fontId="14" fillId="0" borderId="28" xfId="28" applyFont="1" applyBorder="1" applyAlignment="1">
      <alignment horizontal="center" vertical="center" shrinkToFit="1"/>
    </xf>
    <xf numFmtId="0" fontId="14" fillId="0" borderId="16" xfId="28" applyFont="1" applyBorder="1" applyAlignment="1">
      <alignment horizontal="center" vertical="center" shrinkToFit="1"/>
    </xf>
    <xf numFmtId="0" fontId="14" fillId="0" borderId="0" xfId="28" applyFont="1" applyBorder="1" applyAlignment="1">
      <alignment horizontal="center" vertical="center" shrinkToFit="1"/>
    </xf>
    <xf numFmtId="41" fontId="14" fillId="0" borderId="0" xfId="28" applyNumberFormat="1" applyFont="1">
      <alignment vertical="center"/>
    </xf>
    <xf numFmtId="41" fontId="14" fillId="0" borderId="0" xfId="28" applyNumberFormat="1" applyFont="1" applyBorder="1">
      <alignment vertical="center"/>
    </xf>
    <xf numFmtId="0" fontId="22" fillId="0" borderId="0" xfId="28" applyFont="1" applyAlignment="1" applyProtection="1">
      <alignment horizontal="left"/>
    </xf>
    <xf numFmtId="0" fontId="22" fillId="0" borderId="0" xfId="28" applyFont="1">
      <alignment vertical="center"/>
    </xf>
    <xf numFmtId="0" fontId="22" fillId="0" borderId="0" xfId="28" applyFont="1" applyAlignment="1" applyProtection="1">
      <alignment horizontal="left" vertical="top"/>
    </xf>
    <xf numFmtId="0" fontId="5" fillId="0" borderId="0" xfId="29" applyFont="1" applyAlignment="1"/>
    <xf numFmtId="41" fontId="5" fillId="0" borderId="0" xfId="29" applyNumberFormat="1" applyFont="1" applyAlignment="1"/>
    <xf numFmtId="49" fontId="5" fillId="0" borderId="0" xfId="29" applyNumberFormat="1" applyFont="1" applyAlignment="1">
      <alignment horizontal="center"/>
    </xf>
    <xf numFmtId="41" fontId="14" fillId="0" borderId="0" xfId="27" applyNumberFormat="1" applyFont="1" applyAlignment="1" applyProtection="1">
      <alignment horizontal="left"/>
    </xf>
    <xf numFmtId="41" fontId="14" fillId="0" borderId="0" xfId="27" applyNumberFormat="1" applyFont="1" applyAlignment="1">
      <alignment horizontal="center"/>
    </xf>
    <xf numFmtId="49" fontId="14" fillId="0" borderId="0" xfId="27" applyNumberFormat="1" applyFont="1" applyAlignment="1">
      <alignment horizontal="center"/>
    </xf>
    <xf numFmtId="41" fontId="14" fillId="0" borderId="0" xfId="27" applyNumberFormat="1" applyFont="1" applyBorder="1" applyAlignment="1">
      <alignment horizontal="center"/>
    </xf>
    <xf numFmtId="49" fontId="14" fillId="0" borderId="0" xfId="27" applyNumberFormat="1" applyFont="1" applyAlignment="1">
      <alignment horizontal="left"/>
    </xf>
    <xf numFmtId="49" fontId="15" fillId="0" borderId="0" xfId="32" applyNumberFormat="1" applyFont="1"/>
    <xf numFmtId="49" fontId="15" fillId="0" borderId="0" xfId="32" applyNumberFormat="1" applyFont="1" applyAlignment="1">
      <alignment horizontal="right"/>
    </xf>
    <xf numFmtId="49" fontId="14" fillId="0" borderId="0" xfId="32" applyNumberFormat="1" applyFont="1" applyBorder="1"/>
    <xf numFmtId="49" fontId="14" fillId="0" borderId="0" xfId="32" applyNumberFormat="1" applyFont="1" applyBorder="1" applyAlignment="1">
      <alignment vertical="center"/>
    </xf>
    <xf numFmtId="49" fontId="14" fillId="0" borderId="32" xfId="32" applyNumberFormat="1" applyFont="1" applyBorder="1" applyAlignment="1">
      <alignment horizontal="center"/>
    </xf>
    <xf numFmtId="49" fontId="14" fillId="0" borderId="12" xfId="32" applyNumberFormat="1" applyFont="1" applyBorder="1" applyAlignment="1">
      <alignment horizontal="center"/>
    </xf>
    <xf numFmtId="49" fontId="14" fillId="0" borderId="23" xfId="32" applyNumberFormat="1" applyFont="1" applyBorder="1" applyAlignment="1">
      <alignment horizontal="distributed" justifyLastLine="1"/>
    </xf>
    <xf numFmtId="49" fontId="14" fillId="0" borderId="0" xfId="32" applyNumberFormat="1" applyFont="1" applyBorder="1" applyAlignment="1">
      <alignment horizontal="distributed" justifyLastLine="1"/>
    </xf>
    <xf numFmtId="49" fontId="14" fillId="0" borderId="12" xfId="32" applyNumberFormat="1" applyFont="1" applyBorder="1" applyAlignment="1">
      <alignment horizontal="distributed" vertical="center"/>
    </xf>
    <xf numFmtId="49" fontId="15" fillId="0" borderId="25" xfId="32" applyNumberFormat="1" applyFont="1" applyBorder="1" applyAlignment="1">
      <alignment horizontal="center" vertical="center"/>
    </xf>
    <xf numFmtId="49" fontId="26" fillId="0" borderId="0" xfId="32" applyNumberFormat="1" applyFont="1" applyBorder="1" applyAlignment="1">
      <alignment horizontal="center" vertical="center"/>
    </xf>
    <xf numFmtId="49" fontId="22" fillId="0" borderId="11" xfId="32" applyNumberFormat="1" applyFont="1" applyBorder="1" applyAlignment="1">
      <alignment horizontal="center"/>
    </xf>
    <xf numFmtId="49" fontId="14" fillId="0" borderId="23" xfId="32" applyNumberFormat="1" applyFont="1" applyBorder="1" applyAlignment="1">
      <alignment horizontal="distributed" vertical="center"/>
    </xf>
    <xf numFmtId="49" fontId="14" fillId="0" borderId="23" xfId="32" applyNumberFormat="1" applyFont="1" applyBorder="1" applyAlignment="1">
      <alignment horizontal="distributed" vertical="center" wrapText="1"/>
    </xf>
    <xf numFmtId="49" fontId="14" fillId="0" borderId="0" xfId="32" applyNumberFormat="1" applyFont="1" applyBorder="1" applyAlignment="1">
      <alignment horizontal="distributed" vertical="center"/>
    </xf>
    <xf numFmtId="49" fontId="14" fillId="0" borderId="12" xfId="32" applyNumberFormat="1" applyFont="1" applyBorder="1" applyAlignment="1">
      <alignment horizontal="distributed" vertical="center" wrapText="1"/>
    </xf>
    <xf numFmtId="49" fontId="14" fillId="0" borderId="0" xfId="32" applyNumberFormat="1" applyFont="1" applyBorder="1" applyAlignment="1">
      <alignment horizontal="center"/>
    </xf>
    <xf numFmtId="49" fontId="15" fillId="0" borderId="25" xfId="32" applyNumberFormat="1" applyFont="1" applyBorder="1" applyAlignment="1">
      <alignment horizontal="distributed" vertical="center"/>
    </xf>
    <xf numFmtId="49" fontId="15" fillId="0" borderId="0" xfId="32" applyNumberFormat="1" applyFont="1" applyBorder="1" applyAlignment="1">
      <alignment horizontal="center" vertical="center"/>
    </xf>
    <xf numFmtId="49" fontId="22" fillId="0" borderId="25" xfId="32" applyNumberFormat="1" applyFont="1" applyBorder="1" applyAlignment="1">
      <alignment horizontal="center" vertical="center" wrapText="1"/>
    </xf>
    <xf numFmtId="49" fontId="15" fillId="0" borderId="0" xfId="32" applyNumberFormat="1" applyFont="1" applyBorder="1" applyAlignment="1">
      <alignment horizontal="center"/>
    </xf>
    <xf numFmtId="176" fontId="14" fillId="0" borderId="0" xfId="32" applyNumberFormat="1" applyFont="1"/>
    <xf numFmtId="41" fontId="14" fillId="0" borderId="0" xfId="32" applyNumberFormat="1" applyFont="1"/>
    <xf numFmtId="1" fontId="14" fillId="0" borderId="0" xfId="32" applyFont="1"/>
    <xf numFmtId="176" fontId="14" fillId="0" borderId="11" xfId="32" applyNumberFormat="1" applyFont="1" applyBorder="1"/>
    <xf numFmtId="176" fontId="14" fillId="0" borderId="16" xfId="32" applyNumberFormat="1" applyFont="1" applyBorder="1"/>
    <xf numFmtId="176" fontId="14" fillId="0" borderId="14" xfId="32" applyNumberFormat="1" applyFont="1" applyBorder="1"/>
    <xf numFmtId="41" fontId="14" fillId="0" borderId="14" xfId="32" applyNumberFormat="1" applyFont="1" applyBorder="1"/>
    <xf numFmtId="1" fontId="22" fillId="0" borderId="0" xfId="32" applyFont="1" applyAlignment="1" applyProtection="1">
      <alignment horizontal="left"/>
    </xf>
    <xf numFmtId="41" fontId="22" fillId="0" borderId="0" xfId="32" applyNumberFormat="1" applyFont="1" applyAlignment="1" applyProtection="1">
      <alignment horizontal="left"/>
    </xf>
    <xf numFmtId="41" fontId="22" fillId="0" borderId="0" xfId="32" applyNumberFormat="1" applyFont="1"/>
    <xf numFmtId="1" fontId="22" fillId="0" borderId="0" xfId="32" applyFont="1"/>
    <xf numFmtId="49" fontId="22" fillId="0" borderId="0" xfId="0" applyNumberFormat="1" applyFont="1">
      <alignment vertical="center"/>
    </xf>
    <xf numFmtId="49" fontId="26" fillId="0" borderId="25" xfId="32" applyNumberFormat="1" applyFont="1" applyBorder="1" applyAlignment="1">
      <alignment horizontal="center" vertical="center"/>
    </xf>
    <xf numFmtId="49" fontId="26" fillId="0" borderId="18" xfId="32" applyNumberFormat="1" applyFont="1" applyBorder="1"/>
    <xf numFmtId="0" fontId="10" fillId="0" borderId="0" xfId="27" applyFont="1"/>
    <xf numFmtId="0" fontId="10" fillId="0" borderId="0" xfId="27" applyFont="1" applyBorder="1" applyAlignment="1"/>
    <xf numFmtId="0" fontId="10" fillId="0" borderId="0" xfId="27" applyFont="1" applyBorder="1"/>
    <xf numFmtId="0" fontId="5" fillId="0" borderId="0" xfId="27" applyFont="1"/>
    <xf numFmtId="0" fontId="5" fillId="0" borderId="0" xfId="27" applyFont="1" applyBorder="1" applyAlignment="1">
      <alignment vertical="center"/>
    </xf>
    <xf numFmtId="0" fontId="5" fillId="0" borderId="0" xfId="27" applyFont="1" applyAlignment="1">
      <alignment vertical="center"/>
    </xf>
    <xf numFmtId="0" fontId="5" fillId="0" borderId="0" xfId="27" applyFont="1" applyBorder="1"/>
    <xf numFmtId="0" fontId="14" fillId="0" borderId="0" xfId="27" applyFont="1" applyAlignment="1">
      <alignment vertical="center"/>
    </xf>
    <xf numFmtId="0" fontId="15" fillId="0" borderId="0" xfId="27" applyFont="1" applyAlignment="1">
      <alignment vertical="center"/>
    </xf>
    <xf numFmtId="0" fontId="26" fillId="0" borderId="14" xfId="27" applyFont="1" applyBorder="1" applyAlignment="1">
      <alignment vertical="center"/>
    </xf>
    <xf numFmtId="0" fontId="26" fillId="0" borderId="0" xfId="27" applyFont="1" applyBorder="1" applyAlignment="1">
      <alignment vertical="center"/>
    </xf>
    <xf numFmtId="0" fontId="14" fillId="0" borderId="0" xfId="27" applyFont="1" applyAlignment="1"/>
    <xf numFmtId="0" fontId="14" fillId="0" borderId="36" xfId="27" applyFont="1" applyBorder="1" applyAlignment="1">
      <alignment horizontal="center" vertical="center" wrapText="1"/>
    </xf>
    <xf numFmtId="0" fontId="14" fillId="0" borderId="0" xfId="27" applyFont="1" applyBorder="1" applyAlignment="1">
      <alignment vertical="center" wrapText="1"/>
    </xf>
    <xf numFmtId="0" fontId="14" fillId="0" borderId="0" xfId="27" applyFont="1" applyBorder="1" applyAlignment="1"/>
    <xf numFmtId="0" fontId="14" fillId="0" borderId="0" xfId="27" applyFont="1" applyBorder="1" applyAlignment="1">
      <alignment vertical="center"/>
    </xf>
    <xf numFmtId="0" fontId="14" fillId="0" borderId="23" xfId="27" applyFont="1" applyBorder="1" applyAlignment="1">
      <alignment horizontal="center" vertical="center" wrapText="1"/>
    </xf>
    <xf numFmtId="0" fontId="14" fillId="0" borderId="0" xfId="27" applyFont="1" applyBorder="1" applyAlignment="1">
      <alignment horizontal="center" vertical="center" wrapText="1"/>
    </xf>
    <xf numFmtId="0" fontId="14" fillId="0" borderId="21" xfId="27" applyFont="1" applyBorder="1" applyAlignment="1">
      <alignment horizontal="center" vertical="center" wrapText="1"/>
    </xf>
    <xf numFmtId="0" fontId="14" fillId="0" borderId="0" xfId="27" applyFont="1" applyBorder="1" applyAlignment="1">
      <alignment horizontal="center" vertical="center"/>
    </xf>
    <xf numFmtId="0" fontId="14" fillId="0" borderId="14" xfId="27" applyFont="1" applyBorder="1" applyAlignment="1">
      <alignment horizontal="center" vertical="center"/>
    </xf>
    <xf numFmtId="0" fontId="14" fillId="0" borderId="28" xfId="27" applyFont="1" applyBorder="1" applyAlignment="1">
      <alignment horizontal="center" vertical="center"/>
    </xf>
    <xf numFmtId="0" fontId="14" fillId="0" borderId="15" xfId="27" applyFont="1" applyBorder="1" applyAlignment="1">
      <alignment horizontal="center" vertical="center"/>
    </xf>
    <xf numFmtId="0" fontId="14" fillId="0" borderId="28" xfId="27" applyFont="1" applyBorder="1" applyAlignment="1">
      <alignment horizontal="center" vertical="center" wrapText="1"/>
    </xf>
    <xf numFmtId="0" fontId="14" fillId="0" borderId="28" xfId="27" applyFont="1" applyBorder="1" applyAlignment="1" applyProtection="1">
      <alignment horizontal="center" vertical="center" wrapText="1"/>
    </xf>
    <xf numFmtId="0" fontId="14" fillId="0" borderId="14" xfId="27" applyFont="1" applyBorder="1" applyAlignment="1" applyProtection="1">
      <alignment horizontal="center" vertical="center" wrapText="1"/>
    </xf>
    <xf numFmtId="0" fontId="14" fillId="0" borderId="0" xfId="27" applyFont="1" applyAlignment="1">
      <alignment horizontal="center" vertical="center"/>
    </xf>
    <xf numFmtId="41" fontId="14" fillId="0" borderId="0" xfId="27" applyNumberFormat="1" applyFont="1" applyBorder="1" applyAlignment="1">
      <alignment vertical="center"/>
    </xf>
    <xf numFmtId="41" fontId="14" fillId="0" borderId="0" xfId="27" applyNumberFormat="1" applyFont="1" applyBorder="1" applyAlignment="1">
      <alignment wrapText="1"/>
    </xf>
    <xf numFmtId="41" fontId="14" fillId="0" borderId="0" xfId="27" applyNumberFormat="1" applyFont="1" applyBorder="1" applyAlignment="1">
      <alignment horizontal="right" wrapText="1"/>
    </xf>
    <xf numFmtId="41" fontId="14" fillId="0" borderId="0" xfId="33" applyNumberFormat="1" applyFont="1" applyBorder="1" applyAlignment="1">
      <alignment horizontal="right" wrapText="1"/>
    </xf>
    <xf numFmtId="41" fontId="14" fillId="0" borderId="13" xfId="27" applyNumberFormat="1" applyFont="1" applyBorder="1" applyAlignment="1">
      <alignment horizontal="center" wrapText="1"/>
    </xf>
    <xf numFmtId="41" fontId="14" fillId="0" borderId="15" xfId="27" applyNumberFormat="1" applyFont="1" applyBorder="1" applyAlignment="1">
      <alignment horizontal="center" wrapText="1"/>
    </xf>
    <xf numFmtId="41" fontId="14" fillId="0" borderId="14" xfId="27" applyNumberFormat="1" applyFont="1" applyBorder="1" applyAlignment="1">
      <alignment wrapText="1"/>
    </xf>
    <xf numFmtId="41" fontId="14" fillId="0" borderId="14" xfId="33" applyNumberFormat="1" applyFont="1" applyBorder="1" applyAlignment="1">
      <alignment horizontal="right" wrapText="1"/>
    </xf>
    <xf numFmtId="41" fontId="14" fillId="0" borderId="14" xfId="27" applyNumberFormat="1" applyFont="1" applyBorder="1" applyAlignment="1">
      <alignment horizontal="right" wrapText="1"/>
    </xf>
    <xf numFmtId="41" fontId="22" fillId="0" borderId="0" xfId="27" applyNumberFormat="1" applyFont="1" applyAlignment="1">
      <alignment horizontal="left"/>
    </xf>
    <xf numFmtId="0" fontId="15" fillId="0" borderId="0" xfId="27" applyFont="1"/>
    <xf numFmtId="0" fontId="15" fillId="0" borderId="0" xfId="27" applyFont="1" applyBorder="1"/>
    <xf numFmtId="49" fontId="14" fillId="0" borderId="0" xfId="33" applyNumberFormat="1" applyFont="1" applyFill="1" applyBorder="1" applyAlignment="1">
      <alignment horizontal="left" wrapText="1"/>
    </xf>
    <xf numFmtId="49" fontId="14" fillId="0" borderId="0" xfId="33" applyNumberFormat="1" applyFont="1" applyFill="1" applyBorder="1" applyAlignment="1">
      <alignment horizontal="right" wrapText="1"/>
    </xf>
    <xf numFmtId="0" fontId="22" fillId="0" borderId="0" xfId="27" applyFont="1" applyAlignment="1">
      <alignment horizontal="right"/>
    </xf>
    <xf numFmtId="0" fontId="22" fillId="0" borderId="28" xfId="27" applyFont="1" applyBorder="1" applyAlignment="1">
      <alignment horizontal="center" vertical="center" wrapText="1"/>
    </xf>
    <xf numFmtId="0" fontId="14" fillId="0" borderId="0" xfId="0" applyFont="1" applyAlignment="1">
      <alignment horizontal="left" vertical="center"/>
    </xf>
    <xf numFmtId="0" fontId="15" fillId="0" borderId="0" xfId="0" applyFont="1" applyAlignment="1">
      <alignment horizontal="center" vertical="center"/>
    </xf>
    <xf numFmtId="0" fontId="15" fillId="0" borderId="0" xfId="20" applyFont="1" applyAlignment="1">
      <alignment horizontal="right" shrinkToFit="1"/>
    </xf>
    <xf numFmtId="0" fontId="14" fillId="0" borderId="27" xfId="0" applyFont="1" applyBorder="1" applyAlignment="1">
      <alignment horizontal="center" vertical="center" shrinkToFit="1"/>
    </xf>
    <xf numFmtId="0" fontId="14" fillId="0" borderId="32" xfId="0" applyFont="1" applyBorder="1" applyAlignment="1">
      <alignment vertical="center" shrinkToFit="1"/>
    </xf>
    <xf numFmtId="0" fontId="14" fillId="0" borderId="0" xfId="0" applyFont="1" applyBorder="1" applyAlignment="1">
      <alignment vertical="center" shrinkToFit="1"/>
    </xf>
    <xf numFmtId="0" fontId="14" fillId="0" borderId="32" xfId="0" applyFont="1" applyBorder="1" applyAlignment="1">
      <alignment horizontal="center" vertical="center" shrinkToFit="1"/>
    </xf>
    <xf numFmtId="0" fontId="14" fillId="0" borderId="0" xfId="0" applyFont="1" applyAlignment="1">
      <alignment vertical="center" shrinkToFit="1"/>
    </xf>
    <xf numFmtId="0" fontId="14" fillId="0" borderId="13" xfId="0" applyFont="1" applyBorder="1" applyAlignment="1">
      <alignment horizontal="center" vertical="center" shrinkToFit="1"/>
    </xf>
    <xf numFmtId="0" fontId="14" fillId="0" borderId="11" xfId="0" applyFont="1" applyBorder="1" applyAlignment="1">
      <alignment horizontal="center" vertical="center" shrinkToFit="1"/>
    </xf>
    <xf numFmtId="0" fontId="14" fillId="0" borderId="23" xfId="0" applyFont="1" applyBorder="1" applyAlignment="1">
      <alignment horizontal="center" vertical="center" shrinkToFit="1"/>
    </xf>
    <xf numFmtId="0" fontId="14" fillId="0" borderId="12" xfId="0" applyFont="1" applyBorder="1" applyAlignment="1">
      <alignment horizontal="center" vertical="center" shrinkToFit="1"/>
    </xf>
    <xf numFmtId="0" fontId="14" fillId="0" borderId="22" xfId="0" applyFont="1" applyBorder="1" applyAlignment="1">
      <alignment horizontal="center" vertical="center" shrinkToFit="1"/>
    </xf>
    <xf numFmtId="0" fontId="14" fillId="0" borderId="15" xfId="0" applyFont="1" applyBorder="1" applyAlignment="1">
      <alignment horizontal="center" vertical="center" shrinkToFit="1"/>
    </xf>
    <xf numFmtId="0" fontId="14" fillId="0" borderId="28" xfId="0" applyFont="1" applyBorder="1" applyAlignment="1">
      <alignment horizontal="center" vertical="center" shrinkToFit="1"/>
    </xf>
    <xf numFmtId="0" fontId="14" fillId="0" borderId="29" xfId="0" applyFont="1" applyBorder="1" applyAlignment="1">
      <alignment horizontal="center" vertical="center" shrinkToFit="1"/>
    </xf>
    <xf numFmtId="41" fontId="14" fillId="0" borderId="0" xfId="0" applyNumberFormat="1" applyFont="1" applyAlignment="1">
      <alignment horizontal="right" vertical="center"/>
    </xf>
    <xf numFmtId="41" fontId="14" fillId="0" borderId="0" xfId="0" applyNumberFormat="1" applyFont="1" applyBorder="1" applyAlignment="1">
      <alignment horizontal="right" vertical="center"/>
    </xf>
    <xf numFmtId="41" fontId="14" fillId="0" borderId="14" xfId="0" applyNumberFormat="1" applyFont="1" applyBorder="1" applyAlignment="1">
      <alignment horizontal="right" vertical="center"/>
    </xf>
    <xf numFmtId="0" fontId="14" fillId="0" borderId="0" xfId="0" applyFont="1" applyAlignment="1">
      <alignment horizontal="center"/>
    </xf>
    <xf numFmtId="0" fontId="14" fillId="0" borderId="0" xfId="0" applyFont="1" applyAlignment="1">
      <alignment horizontal="left"/>
    </xf>
    <xf numFmtId="0" fontId="14" fillId="0" borderId="0" xfId="0" applyFont="1" applyAlignment="1"/>
    <xf numFmtId="0" fontId="14" fillId="0" borderId="28" xfId="0" applyFont="1" applyBorder="1" applyAlignment="1">
      <alignment horizontal="right" vertical="center" shrinkToFit="1"/>
    </xf>
    <xf numFmtId="0" fontId="14" fillId="0" borderId="16" xfId="0" applyNumberFormat="1" applyFont="1" applyBorder="1" applyAlignment="1">
      <alignment horizontal="center" vertical="center"/>
    </xf>
    <xf numFmtId="0" fontId="14" fillId="0" borderId="0" xfId="0" applyFont="1" applyAlignment="1">
      <alignment horizontal="center" vertical="center" shrinkToFit="1"/>
    </xf>
    <xf numFmtId="0" fontId="34" fillId="0" borderId="37" xfId="0" applyFont="1" applyBorder="1" applyAlignment="1">
      <alignment vertical="center" wrapText="1"/>
    </xf>
    <xf numFmtId="0" fontId="34" fillId="0" borderId="38" xfId="0" applyFont="1" applyBorder="1" applyAlignment="1">
      <alignment vertical="center" wrapText="1"/>
    </xf>
    <xf numFmtId="0" fontId="34" fillId="0" borderId="12" xfId="31" applyFont="1" applyBorder="1" applyAlignment="1">
      <alignment horizontal="center" vertical="center" wrapText="1"/>
    </xf>
    <xf numFmtId="0" fontId="34" fillId="0" borderId="24" xfId="31" applyFont="1" applyBorder="1" applyAlignment="1">
      <alignment horizontal="center" vertical="center" wrapText="1"/>
    </xf>
    <xf numFmtId="0" fontId="34" fillId="0" borderId="23" xfId="31" applyFont="1" applyBorder="1" applyAlignment="1">
      <alignment horizontal="center" vertical="center" wrapText="1"/>
    </xf>
    <xf numFmtId="0" fontId="14" fillId="0" borderId="0" xfId="0" applyFont="1" applyAlignment="1">
      <alignment vertical="center"/>
    </xf>
    <xf numFmtId="0" fontId="34" fillId="0" borderId="20" xfId="31" applyFont="1" applyBorder="1" applyAlignment="1">
      <alignment horizontal="center" vertical="center" wrapText="1"/>
    </xf>
    <xf numFmtId="0" fontId="14" fillId="0" borderId="0" xfId="0" applyFont="1" applyAlignment="1">
      <alignment horizontal="center" vertical="center" wrapText="1"/>
    </xf>
    <xf numFmtId="0" fontId="22" fillId="0" borderId="0" xfId="0" applyFont="1" applyAlignment="1">
      <alignment horizontal="center" vertical="center" wrapText="1" shrinkToFit="1"/>
    </xf>
    <xf numFmtId="0" fontId="22" fillId="0" borderId="0" xfId="0" applyFont="1" applyAlignment="1">
      <alignment vertical="center" wrapText="1"/>
    </xf>
    <xf numFmtId="41" fontId="14" fillId="0" borderId="13" xfId="21" applyNumberFormat="1" applyFont="1" applyBorder="1" applyAlignment="1">
      <alignment horizontal="center" wrapText="1"/>
    </xf>
    <xf numFmtId="41" fontId="14" fillId="0" borderId="15" xfId="21" applyNumberFormat="1" applyFont="1" applyBorder="1" applyAlignment="1">
      <alignment horizontal="center" wrapText="1"/>
    </xf>
    <xf numFmtId="41" fontId="14" fillId="0" borderId="14" xfId="0" applyNumberFormat="1" applyFont="1" applyFill="1" applyBorder="1" applyAlignment="1">
      <alignment vertical="center" shrinkToFit="1"/>
    </xf>
    <xf numFmtId="0" fontId="22" fillId="0" borderId="25" xfId="31" applyFont="1" applyBorder="1" applyAlignment="1">
      <alignment horizontal="center" vertical="center" wrapText="1"/>
    </xf>
    <xf numFmtId="0" fontId="34" fillId="0" borderId="0" xfId="0" applyFont="1" applyBorder="1" applyAlignment="1">
      <alignment vertical="center" wrapText="1"/>
    </xf>
    <xf numFmtId="0" fontId="51" fillId="0" borderId="20" xfId="31" applyFont="1" applyBorder="1" applyAlignment="1">
      <alignment horizontal="center" vertical="center" wrapText="1"/>
    </xf>
    <xf numFmtId="41" fontId="24" fillId="0" borderId="0" xfId="0" applyNumberFormat="1" applyFont="1" applyBorder="1">
      <alignment vertical="center"/>
    </xf>
    <xf numFmtId="0" fontId="52" fillId="0" borderId="0" xfId="0" applyFont="1">
      <alignment vertical="center"/>
    </xf>
    <xf numFmtId="0" fontId="14" fillId="0" borderId="0" xfId="20" applyFont="1" applyAlignment="1">
      <alignment horizontal="left"/>
    </xf>
    <xf numFmtId="0" fontId="14" fillId="0" borderId="0" xfId="20" applyFont="1" applyBorder="1" applyAlignment="1">
      <alignment horizontal="center" vertical="distributed"/>
    </xf>
    <xf numFmtId="0" fontId="14" fillId="0" borderId="0" xfId="20" applyFont="1" applyAlignment="1">
      <alignment horizontal="center"/>
    </xf>
    <xf numFmtId="0" fontId="14" fillId="0" borderId="23" xfId="20" applyFont="1" applyBorder="1" applyAlignment="1">
      <alignment horizontal="center" vertical="center"/>
    </xf>
    <xf numFmtId="0" fontId="14" fillId="0" borderId="11" xfId="20" applyFont="1" applyBorder="1" applyAlignment="1">
      <alignment horizontal="center" vertical="center"/>
    </xf>
    <xf numFmtId="0" fontId="14" fillId="0" borderId="12" xfId="20" applyFont="1" applyBorder="1" applyAlignment="1">
      <alignment horizontal="center" vertical="center"/>
    </xf>
    <xf numFmtId="0" fontId="14" fillId="0" borderId="24" xfId="20" applyFont="1" applyBorder="1" applyAlignment="1">
      <alignment horizontal="center" vertical="center"/>
    </xf>
    <xf numFmtId="0" fontId="14" fillId="0" borderId="28" xfId="20" applyFont="1" applyBorder="1" applyAlignment="1">
      <alignment horizontal="center" vertical="center"/>
    </xf>
    <xf numFmtId="0" fontId="14" fillId="0" borderId="0" xfId="20" applyFont="1" applyBorder="1" applyAlignment="1">
      <alignment horizontal="center" vertical="center"/>
    </xf>
    <xf numFmtId="0" fontId="14" fillId="0" borderId="15" xfId="20" applyFont="1" applyBorder="1" applyAlignment="1">
      <alignment horizontal="center" vertical="center"/>
    </xf>
    <xf numFmtId="0" fontId="14" fillId="0" borderId="16" xfId="20" applyFont="1" applyBorder="1" applyAlignment="1">
      <alignment horizontal="center" vertical="center"/>
    </xf>
    <xf numFmtId="0" fontId="14" fillId="0" borderId="13" xfId="20" applyFont="1" applyBorder="1" applyAlignment="1" applyProtection="1">
      <alignment horizontal="left"/>
    </xf>
    <xf numFmtId="41" fontId="14" fillId="0" borderId="0" xfId="20" applyNumberFormat="1" applyFont="1"/>
    <xf numFmtId="41" fontId="14" fillId="0" borderId="0" xfId="20" applyNumberFormat="1" applyFont="1" applyBorder="1"/>
    <xf numFmtId="177" fontId="14" fillId="0" borderId="0" xfId="20" applyNumberFormat="1" applyFont="1"/>
    <xf numFmtId="0" fontId="14" fillId="0" borderId="13" xfId="20" applyFont="1" applyBorder="1" applyAlignment="1" applyProtection="1">
      <alignment horizontal="center"/>
    </xf>
    <xf numFmtId="41" fontId="14" fillId="0" borderId="13" xfId="20" applyNumberFormat="1" applyFont="1" applyBorder="1" applyAlignment="1" applyProtection="1">
      <alignment horizontal="center"/>
    </xf>
    <xf numFmtId="0" fontId="14" fillId="0" borderId="31" xfId="20" applyFont="1" applyBorder="1" applyAlignment="1" applyProtection="1">
      <alignment horizontal="center"/>
    </xf>
    <xf numFmtId="41" fontId="14" fillId="0" borderId="17" xfId="20" applyNumberFormat="1" applyFont="1" applyBorder="1"/>
    <xf numFmtId="41" fontId="14" fillId="0" borderId="31" xfId="20" applyNumberFormat="1" applyFont="1" applyBorder="1"/>
    <xf numFmtId="0" fontId="14" fillId="0" borderId="15" xfId="20" applyFont="1" applyBorder="1" applyAlignment="1" applyProtection="1">
      <alignment horizontal="center"/>
    </xf>
    <xf numFmtId="41" fontId="14" fillId="0" borderId="14" xfId="20" applyNumberFormat="1" applyFont="1" applyBorder="1"/>
    <xf numFmtId="41" fontId="14" fillId="0" borderId="0" xfId="20" applyNumberFormat="1" applyFont="1" applyAlignment="1">
      <alignment horizontal="right"/>
    </xf>
    <xf numFmtId="41" fontId="54" fillId="0" borderId="0" xfId="20" applyNumberFormat="1" applyFont="1" applyBorder="1" applyAlignment="1">
      <alignment horizontal="right"/>
    </xf>
    <xf numFmtId="41" fontId="55" fillId="0" borderId="0" xfId="20" applyNumberFormat="1" applyFont="1" applyAlignment="1">
      <alignment horizontal="right"/>
    </xf>
    <xf numFmtId="177" fontId="14" fillId="0" borderId="0" xfId="20" applyNumberFormat="1" applyFont="1" applyBorder="1"/>
    <xf numFmtId="0" fontId="22" fillId="0" borderId="13" xfId="20" applyFont="1" applyFill="1" applyBorder="1" applyAlignment="1" applyProtection="1"/>
    <xf numFmtId="41" fontId="22" fillId="0" borderId="0" xfId="20" applyNumberFormat="1" applyFont="1"/>
    <xf numFmtId="41" fontId="22" fillId="0" borderId="0" xfId="20" applyNumberFormat="1" applyFont="1" applyBorder="1"/>
    <xf numFmtId="0" fontId="22" fillId="0" borderId="0" xfId="20" applyFont="1"/>
    <xf numFmtId="49" fontId="14" fillId="0" borderId="0" xfId="20" applyNumberFormat="1" applyFont="1" applyAlignment="1">
      <alignment horizontal="left"/>
    </xf>
    <xf numFmtId="0" fontId="14" fillId="0" borderId="0" xfId="20" applyFont="1" applyAlignment="1">
      <alignment horizontal="center" vertical="center"/>
    </xf>
    <xf numFmtId="41" fontId="14" fillId="0" borderId="13" xfId="0" applyNumberFormat="1" applyFont="1" applyBorder="1" applyAlignment="1" applyProtection="1">
      <alignment horizontal="center"/>
    </xf>
    <xf numFmtId="0" fontId="22" fillId="0" borderId="14" xfId="0" applyFont="1" applyBorder="1" applyAlignment="1">
      <alignment horizontal="center" vertical="center"/>
    </xf>
    <xf numFmtId="0" fontId="15" fillId="0" borderId="0" xfId="20" applyFont="1" applyBorder="1" applyAlignment="1">
      <alignment horizontal="left"/>
    </xf>
    <xf numFmtId="0" fontId="15" fillId="0" borderId="0" xfId="20" applyFont="1" applyAlignment="1">
      <alignment horizontal="left" shrinkToFit="1"/>
    </xf>
    <xf numFmtId="41" fontId="14" fillId="0" borderId="0" xfId="19" applyNumberFormat="1" applyFont="1"/>
    <xf numFmtId="49" fontId="14" fillId="0" borderId="0" xfId="19" applyNumberFormat="1" applyFont="1" applyAlignment="1">
      <alignment vertical="center"/>
    </xf>
    <xf numFmtId="49" fontId="15" fillId="0" borderId="0" xfId="19" applyNumberFormat="1" applyFont="1" applyAlignment="1">
      <alignment vertical="center"/>
    </xf>
    <xf numFmtId="49" fontId="15" fillId="0" borderId="0" xfId="19" applyNumberFormat="1" applyFont="1" applyAlignment="1" applyProtection="1">
      <alignment horizontal="right" vertical="center"/>
    </xf>
    <xf numFmtId="49" fontId="15" fillId="0" borderId="0" xfId="19" applyNumberFormat="1" applyFont="1" applyAlignment="1" applyProtection="1">
      <alignment horizontal="fill" vertical="center"/>
    </xf>
    <xf numFmtId="49" fontId="15" fillId="0" borderId="0" xfId="19" applyNumberFormat="1" applyFont="1" applyBorder="1" applyAlignment="1" applyProtection="1">
      <alignment horizontal="fill" vertical="center"/>
    </xf>
    <xf numFmtId="49" fontId="15" fillId="0" borderId="0" xfId="19" applyNumberFormat="1" applyFont="1" applyAlignment="1">
      <alignment horizontal="right" vertical="center"/>
    </xf>
    <xf numFmtId="49" fontId="14" fillId="0" borderId="0" xfId="19" applyNumberFormat="1" applyFont="1" applyBorder="1" applyAlignment="1">
      <alignment vertical="center"/>
    </xf>
    <xf numFmtId="49" fontId="14" fillId="0" borderId="27" xfId="19" applyNumberFormat="1" applyFont="1" applyBorder="1" applyAlignment="1" applyProtection="1">
      <alignment horizontal="center" vertical="center"/>
    </xf>
    <xf numFmtId="49" fontId="14" fillId="0" borderId="32" xfId="19" applyNumberFormat="1" applyFont="1" applyBorder="1" applyAlignment="1" applyProtection="1">
      <alignment horizontal="center" vertical="center"/>
    </xf>
    <xf numFmtId="49" fontId="14" fillId="0" borderId="0" xfId="19" applyNumberFormat="1" applyFont="1" applyBorder="1" applyAlignment="1" applyProtection="1">
      <alignment horizontal="left" vertical="center"/>
    </xf>
    <xf numFmtId="49" fontId="14" fillId="0" borderId="22" xfId="19" applyNumberFormat="1" applyFont="1" applyBorder="1" applyAlignment="1" applyProtection="1">
      <alignment horizontal="center" vertical="center"/>
    </xf>
    <xf numFmtId="49" fontId="14" fillId="0" borderId="11" xfId="19" applyNumberFormat="1" applyFont="1" applyBorder="1" applyAlignment="1" applyProtection="1">
      <alignment horizontal="center" vertical="center"/>
    </xf>
    <xf numFmtId="49" fontId="14" fillId="0" borderId="23" xfId="19" applyNumberFormat="1" applyFont="1" applyBorder="1" applyAlignment="1" applyProtection="1">
      <alignment horizontal="distributed" vertical="center" wrapText="1"/>
    </xf>
    <xf numFmtId="49" fontId="14" fillId="0" borderId="22" xfId="19" applyNumberFormat="1" applyFont="1" applyBorder="1" applyAlignment="1" applyProtection="1">
      <alignment horizontal="distributed" vertical="center" wrapText="1"/>
    </xf>
    <xf numFmtId="49" fontId="14" fillId="0" borderId="22" xfId="19" applyNumberFormat="1" applyFont="1" applyBorder="1" applyAlignment="1">
      <alignment horizontal="center" vertical="center"/>
    </xf>
    <xf numFmtId="49" fontId="14" fillId="0" borderId="0" xfId="19" applyNumberFormat="1" applyFont="1" applyBorder="1" applyAlignment="1">
      <alignment horizontal="center" vertical="center"/>
    </xf>
    <xf numFmtId="49" fontId="22" fillId="0" borderId="28" xfId="19" applyNumberFormat="1" applyFont="1" applyBorder="1" applyAlignment="1" applyProtection="1">
      <alignment horizontal="center" vertical="center" wrapText="1"/>
    </xf>
    <xf numFmtId="49" fontId="22" fillId="0" borderId="0" xfId="19" applyNumberFormat="1" applyFont="1" applyBorder="1" applyAlignment="1" applyProtection="1">
      <alignment horizontal="center" vertical="center"/>
    </xf>
    <xf numFmtId="49" fontId="22" fillId="0" borderId="15" xfId="19" applyNumberFormat="1" applyFont="1" applyBorder="1" applyAlignment="1" applyProtection="1">
      <alignment horizontal="center" vertical="center" wrapText="1"/>
    </xf>
    <xf numFmtId="49" fontId="22" fillId="0" borderId="28" xfId="19" applyNumberFormat="1" applyFont="1" applyBorder="1" applyAlignment="1">
      <alignment horizontal="center" vertical="center" wrapText="1"/>
    </xf>
    <xf numFmtId="41" fontId="14" fillId="0" borderId="13" xfId="19" applyNumberFormat="1" applyFont="1" applyBorder="1" applyAlignment="1" applyProtection="1">
      <alignment horizontal="left"/>
    </xf>
    <xf numFmtId="41" fontId="14" fillId="0" borderId="0" xfId="19" applyNumberFormat="1" applyFont="1" applyProtection="1"/>
    <xf numFmtId="41" fontId="14" fillId="0" borderId="0" xfId="19" applyNumberFormat="1" applyFont="1" applyBorder="1" applyProtection="1"/>
    <xf numFmtId="41" fontId="14" fillId="0" borderId="13" xfId="19" applyNumberFormat="1" applyFont="1" applyBorder="1" applyAlignment="1" applyProtection="1">
      <alignment horizontal="center"/>
    </xf>
    <xf numFmtId="41" fontId="14" fillId="0" borderId="0" xfId="19" applyNumberFormat="1" applyFont="1" applyAlignment="1" applyProtection="1">
      <alignment horizontal="right"/>
    </xf>
    <xf numFmtId="41" fontId="14" fillId="0" borderId="0" xfId="19" applyNumberFormat="1" applyFont="1" applyBorder="1"/>
    <xf numFmtId="41" fontId="14" fillId="0" borderId="0" xfId="19" applyNumberFormat="1" applyFont="1" applyAlignment="1" applyProtection="1">
      <alignment horizontal="left"/>
    </xf>
    <xf numFmtId="41" fontId="14" fillId="0" borderId="0" xfId="19" applyNumberFormat="1" applyFont="1" applyBorder="1" applyAlignment="1" applyProtection="1">
      <alignment horizontal="right"/>
    </xf>
    <xf numFmtId="41" fontId="14" fillId="0" borderId="31" xfId="19" applyNumberFormat="1" applyFont="1" applyBorder="1" applyAlignment="1" applyProtection="1">
      <alignment horizontal="left"/>
    </xf>
    <xf numFmtId="41" fontId="14" fillId="0" borderId="17" xfId="19" applyNumberFormat="1" applyFont="1" applyBorder="1" applyProtection="1"/>
    <xf numFmtId="41" fontId="14" fillId="0" borderId="17" xfId="19" applyNumberFormat="1" applyFont="1" applyBorder="1" applyAlignment="1" applyProtection="1">
      <alignment horizontal="right"/>
    </xf>
    <xf numFmtId="0" fontId="14" fillId="0" borderId="13" xfId="19" applyFont="1" applyBorder="1" applyAlignment="1" applyProtection="1">
      <alignment horizontal="left"/>
    </xf>
    <xf numFmtId="0" fontId="14" fillId="0" borderId="15" xfId="19" applyFont="1" applyBorder="1" applyAlignment="1" applyProtection="1">
      <alignment horizontal="left"/>
    </xf>
    <xf numFmtId="41" fontId="14" fillId="0" borderId="14" xfId="19" applyNumberFormat="1" applyFont="1" applyBorder="1" applyProtection="1"/>
    <xf numFmtId="41" fontId="14" fillId="0" borderId="14" xfId="19" applyNumberFormat="1" applyFont="1" applyBorder="1" applyAlignment="1" applyProtection="1">
      <alignment horizontal="right"/>
    </xf>
    <xf numFmtId="0" fontId="14" fillId="0" borderId="13" xfId="19" applyFont="1" applyBorder="1" applyAlignment="1" applyProtection="1">
      <alignment horizontal="center"/>
    </xf>
    <xf numFmtId="41" fontId="14" fillId="0" borderId="16" xfId="19" applyNumberFormat="1" applyFont="1" applyBorder="1" applyProtection="1"/>
    <xf numFmtId="41" fontId="22" fillId="0" borderId="0" xfId="19" applyNumberFormat="1" applyFont="1" applyAlignment="1" applyProtection="1">
      <alignment horizontal="left"/>
    </xf>
    <xf numFmtId="41" fontId="22" fillId="0" borderId="0" xfId="19" applyNumberFormat="1" applyFont="1"/>
    <xf numFmtId="41" fontId="22" fillId="0" borderId="0" xfId="19" applyNumberFormat="1" applyFont="1" applyBorder="1"/>
    <xf numFmtId="0" fontId="14" fillId="0" borderId="0" xfId="19" applyNumberFormat="1" applyFont="1"/>
    <xf numFmtId="0" fontId="14" fillId="0" borderId="0" xfId="19" applyNumberFormat="1" applyFont="1" applyAlignment="1">
      <alignment horizontal="center"/>
    </xf>
    <xf numFmtId="0" fontId="14" fillId="0" borderId="0" xfId="19" applyNumberFormat="1" applyFont="1" applyBorder="1"/>
    <xf numFmtId="0" fontId="14" fillId="0" borderId="0" xfId="19" applyNumberFormat="1" applyFont="1" applyAlignment="1" applyProtection="1">
      <alignment horizontal="left"/>
    </xf>
    <xf numFmtId="49" fontId="26" fillId="0" borderId="28" xfId="19" applyNumberFormat="1" applyFont="1" applyBorder="1" applyAlignment="1" applyProtection="1">
      <alignment horizontal="center" vertical="center" wrapText="1"/>
    </xf>
    <xf numFmtId="49" fontId="26" fillId="0" borderId="14" xfId="19" applyNumberFormat="1" applyFont="1" applyBorder="1" applyAlignment="1">
      <alignment horizontal="center" vertical="center" wrapText="1"/>
    </xf>
    <xf numFmtId="177" fontId="14" fillId="0" borderId="0" xfId="19" applyNumberFormat="1" applyFont="1" applyAlignment="1">
      <alignment horizontal="left"/>
    </xf>
    <xf numFmtId="177" fontId="14" fillId="0" borderId="0" xfId="19" applyNumberFormat="1" applyFont="1"/>
    <xf numFmtId="177" fontId="14" fillId="0" borderId="0" xfId="19" applyNumberFormat="1" applyFont="1" applyBorder="1" applyAlignment="1" applyProtection="1">
      <alignment horizontal="left"/>
    </xf>
    <xf numFmtId="177" fontId="14" fillId="0" borderId="0" xfId="19" applyNumberFormat="1" applyFont="1" applyBorder="1" applyAlignment="1" applyProtection="1">
      <alignment horizontal="right"/>
    </xf>
    <xf numFmtId="177" fontId="14" fillId="0" borderId="0" xfId="19" applyNumberFormat="1" applyFont="1" applyAlignment="1">
      <alignment horizontal="center" vertical="center"/>
    </xf>
    <xf numFmtId="177" fontId="14" fillId="0" borderId="15" xfId="19" applyNumberFormat="1" applyFont="1" applyBorder="1" applyAlignment="1" applyProtection="1">
      <alignment horizontal="center" vertical="center" shrinkToFit="1"/>
    </xf>
    <xf numFmtId="177" fontId="14" fillId="0" borderId="28" xfId="19" applyNumberFormat="1" applyFont="1" applyBorder="1" applyAlignment="1" applyProtection="1">
      <alignment horizontal="center" vertical="center" shrinkToFit="1"/>
    </xf>
    <xf numFmtId="177" fontId="14" fillId="0" borderId="29" xfId="19" applyNumberFormat="1" applyFont="1" applyBorder="1" applyAlignment="1" applyProtection="1">
      <alignment horizontal="center" vertical="center" shrinkToFit="1"/>
    </xf>
    <xf numFmtId="177" fontId="14" fillId="0" borderId="30" xfId="19" applyNumberFormat="1" applyFont="1" applyBorder="1" applyAlignment="1" applyProtection="1">
      <alignment horizontal="center" vertical="center" shrinkToFit="1"/>
    </xf>
    <xf numFmtId="177" fontId="14" fillId="0" borderId="13" xfId="19" applyNumberFormat="1" applyFont="1" applyBorder="1" applyAlignment="1" applyProtection="1">
      <alignment horizontal="center"/>
    </xf>
    <xf numFmtId="177" fontId="14" fillId="0" borderId="0" xfId="19" applyNumberFormat="1" applyFont="1" applyBorder="1" applyAlignment="1" applyProtection="1">
      <alignment horizontal="center"/>
    </xf>
    <xf numFmtId="177" fontId="14" fillId="0" borderId="0" xfId="19" applyNumberFormat="1" applyFont="1" applyProtection="1"/>
    <xf numFmtId="179" fontId="14" fillId="0" borderId="0" xfId="19" applyNumberFormat="1" applyFont="1" applyBorder="1" applyAlignment="1" applyProtection="1">
      <alignment horizontal="center"/>
    </xf>
    <xf numFmtId="177" fontId="14" fillId="0" borderId="13" xfId="19" applyNumberFormat="1" applyFont="1" applyBorder="1" applyAlignment="1" applyProtection="1">
      <alignment horizontal="center" wrapText="1"/>
    </xf>
    <xf numFmtId="177" fontId="14" fillId="0" borderId="13" xfId="19" applyNumberFormat="1" applyFont="1" applyBorder="1"/>
    <xf numFmtId="177" fontId="14" fillId="0" borderId="13" xfId="19" applyNumberFormat="1" applyFont="1" applyBorder="1" applyAlignment="1" applyProtection="1">
      <alignment horizontal="left"/>
    </xf>
    <xf numFmtId="177" fontId="14" fillId="0" borderId="15" xfId="19" applyNumberFormat="1" applyFont="1" applyBorder="1" applyAlignment="1" applyProtection="1">
      <alignment horizontal="left"/>
    </xf>
    <xf numFmtId="177" fontId="14" fillId="0" borderId="17" xfId="19" applyNumberFormat="1" applyFont="1" applyBorder="1" applyProtection="1"/>
    <xf numFmtId="177" fontId="14" fillId="0" borderId="14" xfId="19" applyNumberFormat="1" applyFont="1" applyBorder="1" applyProtection="1"/>
    <xf numFmtId="177" fontId="14" fillId="0" borderId="13" xfId="19" applyNumberFormat="1" applyFont="1" applyBorder="1" applyAlignment="1" applyProtection="1">
      <alignment horizontal="left" wrapText="1"/>
    </xf>
    <xf numFmtId="177" fontId="14" fillId="0" borderId="15" xfId="19" applyNumberFormat="1" applyFont="1" applyBorder="1" applyAlignment="1" applyProtection="1">
      <alignment horizontal="left" wrapText="1"/>
    </xf>
    <xf numFmtId="177" fontId="22" fillId="0" borderId="0" xfId="19" applyNumberFormat="1" applyFont="1" applyAlignment="1" applyProtection="1">
      <alignment horizontal="left"/>
    </xf>
    <xf numFmtId="177" fontId="22" fillId="0" borderId="0" xfId="19" applyNumberFormat="1" applyFont="1"/>
    <xf numFmtId="49" fontId="14" fillId="0" borderId="0" xfId="19" applyNumberFormat="1" applyFont="1" applyAlignment="1">
      <alignment horizontal="center"/>
    </xf>
    <xf numFmtId="179" fontId="14" fillId="0" borderId="0" xfId="19" applyNumberFormat="1" applyFont="1" applyBorder="1" applyAlignment="1" applyProtection="1">
      <alignment horizontal="center" shrinkToFit="1"/>
    </xf>
    <xf numFmtId="177" fontId="14" fillId="0" borderId="0" xfId="19" applyNumberFormat="1" applyFont="1" applyAlignment="1" applyProtection="1">
      <alignment horizontal="right" shrinkToFit="1"/>
    </xf>
    <xf numFmtId="177" fontId="14" fillId="0" borderId="0" xfId="19" applyNumberFormat="1" applyFont="1" applyAlignment="1" applyProtection="1">
      <alignment shrinkToFit="1"/>
    </xf>
    <xf numFmtId="177" fontId="14" fillId="0" borderId="14" xfId="19" applyNumberFormat="1" applyFont="1" applyBorder="1" applyAlignment="1" applyProtection="1">
      <alignment shrinkToFit="1"/>
    </xf>
    <xf numFmtId="179" fontId="14" fillId="0" borderId="16" xfId="19" applyNumberFormat="1" applyFont="1" applyBorder="1" applyAlignment="1" applyProtection="1">
      <alignment horizontal="center" shrinkToFit="1"/>
    </xf>
    <xf numFmtId="177" fontId="14" fillId="0" borderId="0" xfId="19" applyNumberFormat="1" applyFont="1" applyBorder="1" applyAlignment="1" applyProtection="1">
      <alignment shrinkToFit="1"/>
    </xf>
    <xf numFmtId="179" fontId="14" fillId="0" borderId="14" xfId="19" applyNumberFormat="1" applyFont="1" applyBorder="1" applyAlignment="1" applyProtection="1">
      <alignment horizontal="center" shrinkToFit="1"/>
    </xf>
    <xf numFmtId="177" fontId="14" fillId="0" borderId="14" xfId="19" applyNumberFormat="1" applyFont="1" applyBorder="1" applyAlignment="1" applyProtection="1">
      <alignment horizontal="right" shrinkToFit="1"/>
    </xf>
    <xf numFmtId="1" fontId="14" fillId="0" borderId="0" xfId="21" applyNumberFormat="1" applyFont="1" applyAlignment="1" applyProtection="1">
      <alignment horizontal="fill"/>
    </xf>
    <xf numFmtId="1" fontId="10" fillId="0" borderId="0" xfId="21" applyNumberFormat="1" applyFont="1" applyAlignment="1" applyProtection="1">
      <alignment horizontal="right"/>
    </xf>
    <xf numFmtId="1" fontId="14" fillId="0" borderId="0" xfId="21" applyNumberFormat="1" applyFont="1" applyBorder="1" applyAlignment="1" applyProtection="1">
      <alignment horizontal="left"/>
    </xf>
    <xf numFmtId="1" fontId="14" fillId="0" borderId="27" xfId="21" applyNumberFormat="1" applyFont="1" applyBorder="1" applyAlignment="1" applyProtection="1">
      <alignment horizontal="center" vertical="center"/>
    </xf>
    <xf numFmtId="1" fontId="14" fillId="0" borderId="26" xfId="21" applyNumberFormat="1" applyFont="1" applyBorder="1" applyAlignment="1" applyProtection="1">
      <alignment horizontal="center" vertical="center"/>
    </xf>
    <xf numFmtId="1" fontId="14" fillId="0" borderId="37" xfId="21" applyNumberFormat="1" applyFont="1" applyBorder="1" applyAlignment="1" applyProtection="1">
      <alignment horizontal="center" vertical="center"/>
    </xf>
    <xf numFmtId="1" fontId="5" fillId="0" borderId="0" xfId="21" applyNumberFormat="1" applyFont="1" applyBorder="1" applyAlignment="1" applyProtection="1">
      <alignment horizontal="left"/>
    </xf>
    <xf numFmtId="1" fontId="14" fillId="0" borderId="0" xfId="21" applyNumberFormat="1" applyFont="1" applyAlignment="1" applyProtection="1">
      <alignment horizontal="left"/>
    </xf>
    <xf numFmtId="1" fontId="14" fillId="0" borderId="13" xfId="21" applyNumberFormat="1" applyFont="1" applyBorder="1" applyAlignment="1" applyProtection="1">
      <alignment horizontal="center" vertical="center" wrapText="1"/>
    </xf>
    <xf numFmtId="1" fontId="14" fillId="0" borderId="0" xfId="21" applyNumberFormat="1" applyFont="1" applyBorder="1" applyAlignment="1" applyProtection="1">
      <alignment horizontal="center" vertical="center"/>
    </xf>
    <xf numFmtId="1" fontId="14" fillId="0" borderId="11" xfId="21" applyNumberFormat="1" applyFont="1" applyBorder="1" applyAlignment="1" applyProtection="1">
      <alignment horizontal="center" vertical="center"/>
    </xf>
    <xf numFmtId="1" fontId="14" fillId="0" borderId="28" xfId="21" applyFont="1" applyBorder="1" applyAlignment="1">
      <alignment horizontal="center" vertical="center" wrapText="1"/>
    </xf>
    <xf numFmtId="1" fontId="14" fillId="0" borderId="16" xfId="21" applyFont="1" applyBorder="1" applyAlignment="1">
      <alignment horizontal="center" vertical="center"/>
    </xf>
    <xf numFmtId="41" fontId="14" fillId="0" borderId="0" xfId="21" applyNumberFormat="1" applyFont="1" applyAlignment="1" applyProtection="1">
      <alignment horizontal="center" vertical="center"/>
    </xf>
    <xf numFmtId="1" fontId="14" fillId="0" borderId="0" xfId="21" applyFont="1" applyBorder="1"/>
    <xf numFmtId="1" fontId="14" fillId="0" borderId="13" xfId="21" applyFont="1" applyBorder="1" applyAlignment="1">
      <alignment horizontal="center" vertical="center"/>
    </xf>
    <xf numFmtId="1" fontId="14" fillId="0" borderId="13" xfId="21" applyNumberFormat="1" applyFont="1" applyBorder="1" applyAlignment="1" applyProtection="1">
      <alignment horizontal="center" vertical="center"/>
    </xf>
    <xf numFmtId="41" fontId="14" fillId="0" borderId="0" xfId="21" applyNumberFormat="1" applyFont="1" applyAlignment="1">
      <alignment horizontal="center" vertical="center"/>
    </xf>
    <xf numFmtId="186" fontId="14" fillId="0" borderId="0" xfId="21" applyNumberFormat="1" applyFont="1" applyAlignment="1" applyProtection="1">
      <alignment horizontal="center" vertical="center"/>
    </xf>
    <xf numFmtId="41" fontId="14" fillId="0" borderId="0" xfId="21" applyNumberFormat="1" applyFont="1"/>
    <xf numFmtId="41" fontId="14" fillId="0" borderId="17" xfId="21" applyNumberFormat="1" applyFont="1" applyBorder="1" applyAlignment="1">
      <alignment horizontal="center" vertical="center"/>
    </xf>
    <xf numFmtId="41" fontId="14" fillId="0" borderId="17" xfId="21" applyNumberFormat="1" applyFont="1" applyBorder="1" applyAlignment="1" applyProtection="1">
      <alignment horizontal="center" vertical="center"/>
    </xf>
    <xf numFmtId="41" fontId="14" fillId="0" borderId="17" xfId="21" applyNumberFormat="1" applyFont="1" applyBorder="1"/>
    <xf numFmtId="41" fontId="14" fillId="0" borderId="14" xfId="21" applyNumberFormat="1" applyFont="1" applyBorder="1" applyAlignment="1">
      <alignment horizontal="center" vertical="center"/>
    </xf>
    <xf numFmtId="41" fontId="14" fillId="0" borderId="14" xfId="21" applyNumberFormat="1" applyFont="1" applyBorder="1" applyAlignment="1" applyProtection="1">
      <alignment horizontal="center" vertical="center"/>
    </xf>
    <xf numFmtId="41" fontId="14" fillId="0" borderId="0" xfId="21" applyNumberFormat="1" applyFont="1" applyBorder="1" applyAlignment="1">
      <alignment horizontal="center" vertical="center"/>
    </xf>
    <xf numFmtId="41" fontId="14" fillId="0" borderId="0" xfId="21" applyNumberFormat="1" applyFont="1" applyBorder="1" applyAlignment="1" applyProtection="1">
      <alignment horizontal="center" vertical="center"/>
    </xf>
    <xf numFmtId="186" fontId="14" fillId="0" borderId="0" xfId="21" applyNumberFormat="1" applyFont="1" applyBorder="1" applyAlignment="1" applyProtection="1">
      <alignment horizontal="center" vertical="center"/>
    </xf>
    <xf numFmtId="41" fontId="14" fillId="0" borderId="0" xfId="21" applyNumberFormat="1" applyFont="1" applyAlignment="1" applyProtection="1">
      <alignment horizontal="fill"/>
    </xf>
    <xf numFmtId="1" fontId="14" fillId="0" borderId="0" xfId="21" applyFont="1" applyAlignment="1">
      <alignment horizontal="center" vertical="center"/>
    </xf>
    <xf numFmtId="41" fontId="14" fillId="0" borderId="0" xfId="21" quotePrefix="1" applyNumberFormat="1" applyFont="1" applyBorder="1" applyAlignment="1">
      <alignment horizontal="center" vertical="center"/>
    </xf>
    <xf numFmtId="1" fontId="14" fillId="0" borderId="0" xfId="21" applyFont="1" applyBorder="1" applyAlignment="1">
      <alignment horizontal="center" vertical="center"/>
    </xf>
    <xf numFmtId="186" fontId="14" fillId="0" borderId="14" xfId="21" applyNumberFormat="1" applyFont="1" applyBorder="1" applyAlignment="1" applyProtection="1">
      <alignment horizontal="center" vertical="center"/>
    </xf>
    <xf numFmtId="1" fontId="14" fillId="0" borderId="13" xfId="21" applyFont="1" applyBorder="1" applyAlignment="1">
      <alignment horizontal="center" vertical="center" wrapText="1"/>
    </xf>
    <xf numFmtId="43" fontId="14" fillId="0" borderId="0" xfId="21" applyNumberFormat="1" applyFont="1" applyBorder="1" applyAlignment="1" applyProtection="1">
      <alignment horizontal="center" vertical="center"/>
    </xf>
    <xf numFmtId="1" fontId="14" fillId="0" borderId="14" xfId="21" applyFont="1" applyBorder="1" applyAlignment="1">
      <alignment horizontal="center" vertical="center"/>
    </xf>
    <xf numFmtId="1" fontId="14" fillId="0" borderId="15" xfId="21" applyFont="1" applyBorder="1" applyAlignment="1">
      <alignment horizontal="center" vertical="center" wrapText="1"/>
    </xf>
    <xf numFmtId="41" fontId="14" fillId="0" borderId="16" xfId="21" applyNumberFormat="1" applyFont="1" applyBorder="1" applyAlignment="1">
      <alignment horizontal="center" vertical="center"/>
    </xf>
    <xf numFmtId="1" fontId="22" fillId="0" borderId="0" xfId="21" applyFont="1" applyAlignment="1">
      <alignment horizontal="left" vertical="center"/>
    </xf>
    <xf numFmtId="1" fontId="14" fillId="0" borderId="0" xfId="21" applyFont="1" applyBorder="1" applyAlignment="1">
      <alignment horizontal="center" vertical="center" wrapText="1"/>
    </xf>
    <xf numFmtId="1" fontId="22" fillId="0" borderId="0" xfId="21" applyFont="1" applyAlignment="1">
      <alignment horizontal="center" vertical="center"/>
    </xf>
    <xf numFmtId="10" fontId="22" fillId="0" borderId="0" xfId="21" applyNumberFormat="1" applyFont="1" applyAlignment="1" applyProtection="1">
      <alignment horizontal="center" vertical="center"/>
    </xf>
    <xf numFmtId="1" fontId="22" fillId="0" borderId="0" xfId="21" applyFont="1"/>
    <xf numFmtId="10" fontId="22" fillId="0" borderId="0" xfId="21" applyNumberFormat="1" applyFont="1" applyProtection="1"/>
    <xf numFmtId="1" fontId="14" fillId="0" borderId="0" xfId="21" applyFont="1" applyAlignment="1">
      <alignment horizontal="center"/>
    </xf>
    <xf numFmtId="1" fontId="26" fillId="0" borderId="0" xfId="21" applyFont="1" applyAlignment="1">
      <alignment horizontal="right"/>
    </xf>
    <xf numFmtId="1" fontId="26" fillId="0" borderId="0" xfId="21" applyNumberFormat="1" applyFont="1" applyAlignment="1" applyProtection="1">
      <alignment horizontal="right"/>
    </xf>
    <xf numFmtId="1" fontId="14" fillId="0" borderId="0" xfId="21" applyFont="1" applyAlignment="1">
      <alignment horizontal="left" vertical="center"/>
    </xf>
    <xf numFmtId="1" fontId="14" fillId="0" borderId="13" xfId="21" applyNumberFormat="1" applyFont="1" applyBorder="1" applyAlignment="1" applyProtection="1">
      <alignment horizontal="left" vertical="center" wrapText="1"/>
    </xf>
    <xf numFmtId="1" fontId="14" fillId="0" borderId="13" xfId="21" applyFont="1" applyBorder="1" applyAlignment="1">
      <alignment horizontal="left" vertical="center" wrapText="1"/>
    </xf>
    <xf numFmtId="1" fontId="14" fillId="0" borderId="14" xfId="21" applyFont="1" applyBorder="1" applyAlignment="1">
      <alignment horizontal="left" vertical="center"/>
    </xf>
    <xf numFmtId="1" fontId="14" fillId="0" borderId="15" xfId="21" applyFont="1" applyBorder="1" applyAlignment="1">
      <alignment horizontal="left" vertical="center" wrapText="1"/>
    </xf>
    <xf numFmtId="41" fontId="14" fillId="0" borderId="0" xfId="21" applyNumberFormat="1" applyFont="1" applyAlignment="1" applyProtection="1">
      <alignment horizontal="center"/>
    </xf>
    <xf numFmtId="41" fontId="14" fillId="0" borderId="0" xfId="21" applyNumberFormat="1" applyFont="1" applyBorder="1" applyAlignment="1">
      <alignment horizontal="center"/>
    </xf>
    <xf numFmtId="41" fontId="14" fillId="0" borderId="0" xfId="21" applyNumberFormat="1" applyFont="1" applyAlignment="1" applyProtection="1">
      <alignment horizontal="left" vertical="center"/>
    </xf>
    <xf numFmtId="41" fontId="14" fillId="0" borderId="0" xfId="21" applyNumberFormat="1" applyFont="1" applyBorder="1" applyAlignment="1">
      <alignment horizontal="left"/>
    </xf>
    <xf numFmtId="1" fontId="14" fillId="0" borderId="0" xfId="21" applyFont="1" applyAlignment="1">
      <alignment horizontal="left"/>
    </xf>
    <xf numFmtId="41" fontId="14" fillId="0" borderId="11" xfId="21" applyNumberFormat="1" applyFont="1" applyBorder="1" applyAlignment="1" applyProtection="1">
      <alignment horizontal="left" vertical="center"/>
    </xf>
    <xf numFmtId="41" fontId="14" fillId="0" borderId="0" xfId="21" applyNumberFormat="1" applyFont="1" applyBorder="1" applyAlignment="1" applyProtection="1">
      <alignment horizontal="left" vertical="center"/>
    </xf>
    <xf numFmtId="41" fontId="14" fillId="0" borderId="0" xfId="21" applyNumberFormat="1" applyFont="1" applyBorder="1" applyAlignment="1">
      <alignment horizontal="left" vertical="center"/>
    </xf>
    <xf numFmtId="41" fontId="14" fillId="0" borderId="0" xfId="21" applyNumberFormat="1" applyFont="1" applyAlignment="1" applyProtection="1">
      <alignment horizontal="left"/>
    </xf>
    <xf numFmtId="1" fontId="5" fillId="0" borderId="0" xfId="21" applyFont="1" applyBorder="1"/>
    <xf numFmtId="1" fontId="14" fillId="0" borderId="23" xfId="21" applyFont="1" applyBorder="1" applyAlignment="1">
      <alignment horizontal="center" vertical="center"/>
    </xf>
    <xf numFmtId="1" fontId="14" fillId="0" borderId="1" xfId="21" applyFont="1" applyBorder="1" applyAlignment="1">
      <alignment horizontal="right" vertical="center"/>
    </xf>
    <xf numFmtId="1" fontId="14" fillId="0" borderId="11" xfId="21" applyFont="1" applyBorder="1" applyAlignment="1">
      <alignment horizontal="center" vertical="center"/>
    </xf>
    <xf numFmtId="1" fontId="14" fillId="0" borderId="12" xfId="21" applyFont="1" applyBorder="1" applyAlignment="1">
      <alignment horizontal="center" vertical="center"/>
    </xf>
    <xf numFmtId="1" fontId="14" fillId="0" borderId="28" xfId="21" applyFont="1" applyBorder="1" applyAlignment="1">
      <alignment horizontal="center" vertical="center"/>
    </xf>
    <xf numFmtId="1" fontId="22" fillId="0" borderId="15" xfId="21" applyFont="1" applyBorder="1" applyAlignment="1">
      <alignment horizontal="center" vertical="center" wrapText="1"/>
    </xf>
    <xf numFmtId="1" fontId="14" fillId="0" borderId="16" xfId="21" applyFont="1" applyBorder="1" applyAlignment="1">
      <alignment horizontal="center" vertical="center" wrapText="1"/>
    </xf>
    <xf numFmtId="1" fontId="14" fillId="0" borderId="0" xfId="21" applyFont="1" applyAlignment="1">
      <alignment horizontal="right"/>
    </xf>
    <xf numFmtId="1" fontId="14" fillId="0" borderId="0" xfId="21" applyFont="1" applyFill="1" applyBorder="1"/>
    <xf numFmtId="1" fontId="14" fillId="0" borderId="11" xfId="21" applyFont="1" applyBorder="1"/>
    <xf numFmtId="1" fontId="14" fillId="0" borderId="0" xfId="21" applyFont="1" applyBorder="1" applyAlignment="1">
      <alignment horizontal="right"/>
    </xf>
    <xf numFmtId="1" fontId="22" fillId="0" borderId="13" xfId="21" applyFont="1" applyFill="1" applyBorder="1" applyAlignment="1">
      <alignment vertical="top"/>
    </xf>
    <xf numFmtId="1" fontId="22" fillId="0" borderId="0" xfId="21" applyFont="1" applyBorder="1"/>
    <xf numFmtId="1" fontId="55" fillId="0" borderId="0" xfId="21" applyFont="1" applyAlignment="1">
      <alignment horizontal="center"/>
    </xf>
    <xf numFmtId="1" fontId="55" fillId="0" borderId="0" xfId="21" applyFont="1"/>
    <xf numFmtId="0" fontId="14" fillId="0" borderId="23"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24" xfId="0" applyFont="1" applyBorder="1" applyAlignment="1">
      <alignment horizontal="center" vertical="center" wrapText="1"/>
    </xf>
    <xf numFmtId="0" fontId="15" fillId="0" borderId="28" xfId="0" applyFont="1" applyBorder="1" applyAlignment="1">
      <alignment horizontal="center" vertical="center" wrapText="1"/>
    </xf>
    <xf numFmtId="0" fontId="26" fillId="0" borderId="28"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wrapText="1"/>
    </xf>
    <xf numFmtId="0" fontId="14" fillId="0" borderId="13" xfId="0" applyFont="1" applyBorder="1" applyAlignment="1" applyProtection="1">
      <alignment horizontal="left"/>
    </xf>
    <xf numFmtId="41" fontId="14" fillId="0" borderId="0" xfId="0" applyNumberFormat="1" applyFont="1" applyBorder="1" applyAlignment="1">
      <alignment horizontal="right" vertical="center" wrapText="1"/>
    </xf>
    <xf numFmtId="41" fontId="14" fillId="0" borderId="0" xfId="0" applyNumberFormat="1" applyFont="1" applyBorder="1" applyAlignment="1">
      <alignment horizontal="center" vertical="center" wrapText="1"/>
    </xf>
    <xf numFmtId="0" fontId="14" fillId="0" borderId="13" xfId="0" applyFont="1" applyBorder="1" applyAlignment="1" applyProtection="1">
      <alignment horizontal="left" vertical="center"/>
    </xf>
    <xf numFmtId="41" fontId="14" fillId="0" borderId="0" xfId="0" applyNumberFormat="1" applyFont="1" applyAlignment="1">
      <alignment vertical="center"/>
    </xf>
    <xf numFmtId="0" fontId="14" fillId="0" borderId="13" xfId="0" applyFont="1" applyBorder="1" applyAlignment="1" applyProtection="1">
      <alignment horizontal="center" vertical="center" wrapText="1"/>
    </xf>
    <xf numFmtId="0" fontId="15" fillId="0" borderId="13" xfId="0" applyFont="1" applyBorder="1" applyAlignment="1" applyProtection="1">
      <alignment horizontal="center" vertical="center" wrapText="1"/>
    </xf>
    <xf numFmtId="41" fontId="14" fillId="0" borderId="11" xfId="0" applyNumberFormat="1" applyFont="1" applyBorder="1" applyAlignment="1">
      <alignment vertical="center"/>
    </xf>
    <xf numFmtId="0" fontId="14" fillId="0" borderId="15" xfId="0" applyFont="1" applyBorder="1" applyAlignment="1" applyProtection="1">
      <alignment horizontal="center" vertical="center" wrapText="1"/>
    </xf>
    <xf numFmtId="0" fontId="22" fillId="0" borderId="13" xfId="0" applyFont="1" applyFill="1" applyBorder="1" applyAlignment="1" applyProtection="1">
      <alignment horizontal="left"/>
    </xf>
    <xf numFmtId="0" fontId="22" fillId="0" borderId="13" xfId="0" applyFont="1" applyFill="1" applyBorder="1" applyAlignment="1" applyProtection="1">
      <alignment horizontal="left" vertical="top"/>
    </xf>
    <xf numFmtId="41" fontId="22" fillId="0" borderId="0" xfId="0" applyNumberFormat="1" applyFont="1" applyAlignment="1">
      <alignment vertical="top"/>
    </xf>
    <xf numFmtId="0" fontId="14" fillId="0" borderId="0" xfId="0" applyNumberFormat="1" applyFont="1" applyAlignment="1">
      <alignment horizontal="center" vertical="center"/>
    </xf>
    <xf numFmtId="0" fontId="14" fillId="0" borderId="0" xfId="0" applyNumberFormat="1" applyFont="1" applyAlignment="1">
      <alignment horizontal="left" vertical="center"/>
    </xf>
    <xf numFmtId="0" fontId="30" fillId="0" borderId="0" xfId="0" applyFont="1">
      <alignment vertical="center"/>
    </xf>
    <xf numFmtId="0" fontId="14" fillId="0" borderId="21" xfId="0" applyFont="1" applyBorder="1" applyAlignment="1">
      <alignment horizontal="right" vertical="center"/>
    </xf>
    <xf numFmtId="0" fontId="14" fillId="0" borderId="0" xfId="0" applyFont="1" applyAlignment="1">
      <alignment vertical="center" wrapText="1"/>
    </xf>
    <xf numFmtId="0" fontId="14" fillId="0" borderId="28" xfId="0" applyFont="1" applyBorder="1" applyAlignment="1">
      <alignment horizontal="center" vertical="center"/>
    </xf>
    <xf numFmtId="0" fontId="14" fillId="0" borderId="28"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16" xfId="0" applyFont="1" applyBorder="1" applyAlignment="1">
      <alignment horizontal="center" vertical="center" wrapText="1"/>
    </xf>
    <xf numFmtId="41" fontId="14" fillId="0" borderId="11" xfId="0" applyNumberFormat="1" applyFont="1" applyBorder="1" applyAlignment="1">
      <alignment vertical="center" shrinkToFit="1"/>
    </xf>
    <xf numFmtId="0" fontId="22" fillId="0" borderId="0" xfId="0" applyFont="1" applyFill="1" applyBorder="1" applyAlignment="1" applyProtection="1">
      <alignment horizontal="left" vertical="center"/>
    </xf>
    <xf numFmtId="0" fontId="5" fillId="0" borderId="0" xfId="0" applyNumberFormat="1" applyFont="1" applyAlignment="1">
      <alignment horizontal="center" vertical="center"/>
    </xf>
    <xf numFmtId="176" fontId="1" fillId="0" borderId="0" xfId="0" applyNumberFormat="1" applyFont="1">
      <alignment vertical="center"/>
    </xf>
    <xf numFmtId="41" fontId="24" fillId="0" borderId="0" xfId="21" applyNumberFormat="1" applyFont="1" applyBorder="1" applyAlignment="1">
      <alignment horizontal="center" vertical="center"/>
    </xf>
    <xf numFmtId="49" fontId="10" fillId="0" borderId="0" xfId="26" applyNumberFormat="1" applyFont="1" applyAlignment="1" applyProtection="1">
      <alignment horizontal="left"/>
    </xf>
    <xf numFmtId="49" fontId="22" fillId="0" borderId="22" xfId="0" applyNumberFormat="1" applyFont="1" applyBorder="1" applyAlignment="1">
      <alignment horizontal="center" vertical="center" textRotation="255" wrapText="1" shrinkToFit="1"/>
    </xf>
    <xf numFmtId="49" fontId="22" fillId="0" borderId="22" xfId="0" applyNumberFormat="1" applyFont="1" applyBorder="1" applyAlignment="1">
      <alignment horizontal="center" vertical="center" wrapText="1" shrinkToFit="1"/>
    </xf>
    <xf numFmtId="49" fontId="22" fillId="0" borderId="0" xfId="0" applyNumberFormat="1" applyFont="1" applyBorder="1" applyAlignment="1">
      <alignment horizontal="center" vertical="center" wrapText="1" shrinkToFit="1"/>
    </xf>
    <xf numFmtId="49" fontId="22" fillId="0" borderId="13" xfId="0" applyNumberFormat="1" applyFont="1" applyBorder="1" applyAlignment="1">
      <alignment horizontal="center" vertical="center" wrapText="1" shrinkToFit="1"/>
    </xf>
    <xf numFmtId="49" fontId="22" fillId="0" borderId="0" xfId="0" applyNumberFormat="1" applyFont="1" applyAlignment="1">
      <alignment horizontal="center" vertical="center" wrapText="1" shrinkToFit="1"/>
    </xf>
    <xf numFmtId="49" fontId="59" fillId="0" borderId="13" xfId="0" applyNumberFormat="1" applyFont="1" applyBorder="1" applyAlignment="1">
      <alignment horizontal="center" vertical="center" wrapText="1" shrinkToFit="1"/>
    </xf>
    <xf numFmtId="49" fontId="59" fillId="0" borderId="22" xfId="0" applyNumberFormat="1" applyFont="1" applyBorder="1" applyAlignment="1">
      <alignment horizontal="center" vertical="center" wrapText="1" shrinkToFit="1"/>
    </xf>
    <xf numFmtId="49" fontId="6" fillId="0" borderId="0" xfId="0" applyNumberFormat="1" applyFont="1" applyBorder="1" applyAlignment="1">
      <alignment horizontal="center" vertical="center" wrapText="1" shrinkToFit="1"/>
    </xf>
    <xf numFmtId="49" fontId="6" fillId="0" borderId="0" xfId="0" applyNumberFormat="1" applyFont="1" applyAlignment="1">
      <alignment horizontal="center" vertical="center" wrapText="1" shrinkToFit="1"/>
    </xf>
    <xf numFmtId="49" fontId="22" fillId="0" borderId="28" xfId="0" applyNumberFormat="1" applyFont="1" applyBorder="1" applyAlignment="1">
      <alignment horizontal="center" vertical="center" textRotation="255" wrapText="1" shrinkToFit="1"/>
    </xf>
    <xf numFmtId="49" fontId="22" fillId="0" borderId="28" xfId="0" applyNumberFormat="1" applyFont="1" applyBorder="1" applyAlignment="1">
      <alignment horizontal="center" vertical="center" wrapText="1" shrinkToFit="1"/>
    </xf>
    <xf numFmtId="49" fontId="22" fillId="0" borderId="15" xfId="0" applyNumberFormat="1" applyFont="1" applyBorder="1" applyAlignment="1">
      <alignment horizontal="center" vertical="center" wrapText="1" shrinkToFit="1"/>
    </xf>
    <xf numFmtId="49" fontId="22" fillId="0" borderId="15" xfId="0" applyNumberFormat="1" applyFont="1" applyBorder="1" applyAlignment="1">
      <alignment horizontal="left" vertical="center" wrapText="1" shrinkToFit="1"/>
    </xf>
    <xf numFmtId="49" fontId="6" fillId="0" borderId="14" xfId="0" applyNumberFormat="1" applyFont="1" applyBorder="1" applyAlignment="1">
      <alignment horizontal="center" vertical="center" wrapText="1" shrinkToFit="1"/>
    </xf>
    <xf numFmtId="49" fontId="26" fillId="0" borderId="28" xfId="0" applyNumberFormat="1" applyFont="1" applyBorder="1" applyAlignment="1">
      <alignment horizontal="center" vertical="top" wrapText="1" shrinkToFit="1"/>
    </xf>
    <xf numFmtId="49" fontId="37" fillId="0" borderId="13" xfId="0" applyNumberFormat="1" applyFont="1" applyBorder="1" applyAlignment="1">
      <alignment horizontal="center" vertical="center" wrapText="1" shrinkToFit="1"/>
    </xf>
    <xf numFmtId="49" fontId="37" fillId="0" borderId="15" xfId="0" applyNumberFormat="1" applyFont="1" applyBorder="1" applyAlignment="1">
      <alignment horizontal="center" vertical="center" wrapText="1" shrinkToFit="1"/>
    </xf>
    <xf numFmtId="49" fontId="37" fillId="0" borderId="28" xfId="0" applyNumberFormat="1" applyFont="1" applyBorder="1" applyAlignment="1">
      <alignment horizontal="center" vertical="center" wrapText="1" shrinkToFit="1"/>
    </xf>
    <xf numFmtId="41" fontId="14" fillId="0" borderId="0" xfId="0" applyNumberFormat="1" applyFont="1" applyAlignment="1">
      <alignment shrinkToFit="1"/>
    </xf>
    <xf numFmtId="41" fontId="14" fillId="0" borderId="0" xfId="0" applyNumberFormat="1" applyFont="1" applyBorder="1" applyAlignment="1">
      <alignment horizontal="center" shrinkToFit="1"/>
    </xf>
    <xf numFmtId="41" fontId="26" fillId="0" borderId="0" xfId="0" applyNumberFormat="1" applyFont="1" applyBorder="1" applyAlignment="1">
      <alignment horizontal="center" shrinkToFit="1"/>
    </xf>
    <xf numFmtId="41" fontId="14" fillId="0" borderId="0" xfId="0" applyNumberFormat="1" applyFont="1" applyBorder="1" applyAlignment="1">
      <alignment shrinkToFit="1"/>
    </xf>
    <xf numFmtId="41" fontId="26" fillId="0" borderId="0" xfId="0" applyNumberFormat="1" applyFont="1" applyAlignment="1">
      <alignment horizontal="center" shrinkToFit="1"/>
    </xf>
    <xf numFmtId="41" fontId="14" fillId="0" borderId="0" xfId="0" applyNumberFormat="1" applyFont="1" applyAlignment="1">
      <alignment horizontal="center" shrinkToFit="1"/>
    </xf>
    <xf numFmtId="41" fontId="26" fillId="0" borderId="0" xfId="0" applyNumberFormat="1" applyFont="1" applyBorder="1" applyAlignment="1">
      <alignment horizontal="center"/>
    </xf>
    <xf numFmtId="41" fontId="14" fillId="0" borderId="0" xfId="0" applyNumberFormat="1" applyFont="1" applyAlignment="1"/>
    <xf numFmtId="41" fontId="14" fillId="0" borderId="0" xfId="0" applyNumberFormat="1" applyFont="1" applyAlignment="1" applyProtection="1">
      <alignment shrinkToFit="1"/>
      <protection locked="0"/>
    </xf>
    <xf numFmtId="41" fontId="14" fillId="0" borderId="0" xfId="0" applyNumberFormat="1" applyFont="1" applyBorder="1" applyAlignment="1" applyProtection="1">
      <alignment shrinkToFit="1"/>
      <protection locked="0"/>
    </xf>
    <xf numFmtId="41" fontId="14" fillId="0" borderId="0" xfId="0" applyNumberFormat="1" applyFont="1" applyFill="1" applyAlignment="1">
      <alignment shrinkToFit="1"/>
    </xf>
    <xf numFmtId="41" fontId="14" fillId="0" borderId="0" xfId="0" applyNumberFormat="1" applyFont="1" applyFill="1" applyBorder="1" applyAlignment="1">
      <alignment shrinkToFit="1"/>
    </xf>
    <xf numFmtId="41" fontId="14" fillId="0" borderId="0" xfId="0" applyNumberFormat="1" applyFont="1" applyFill="1" applyAlignment="1"/>
    <xf numFmtId="41" fontId="14" fillId="0" borderId="14" xfId="0" applyNumberFormat="1" applyFont="1" applyBorder="1" applyAlignment="1">
      <alignment shrinkToFit="1"/>
    </xf>
    <xf numFmtId="41" fontId="14" fillId="0" borderId="14" xfId="0" applyNumberFormat="1" applyFont="1" applyBorder="1" applyAlignment="1"/>
    <xf numFmtId="41" fontId="14" fillId="0" borderId="0" xfId="0" applyNumberFormat="1" applyFont="1" applyBorder="1" applyAlignment="1"/>
    <xf numFmtId="41" fontId="14" fillId="0" borderId="16" xfId="0" applyNumberFormat="1" applyFont="1" applyBorder="1" applyAlignment="1">
      <alignment shrinkToFit="1"/>
    </xf>
    <xf numFmtId="41" fontId="14" fillId="0" borderId="11" xfId="0" applyNumberFormat="1" applyFont="1" applyBorder="1" applyAlignment="1">
      <alignment shrinkToFit="1"/>
    </xf>
    <xf numFmtId="41" fontId="24" fillId="0" borderId="0" xfId="0" applyNumberFormat="1" applyFont="1" applyAlignment="1">
      <alignment shrinkToFit="1"/>
    </xf>
    <xf numFmtId="41" fontId="24" fillId="0" borderId="0" xfId="0" applyNumberFormat="1" applyFont="1" applyFill="1" applyAlignment="1">
      <alignment shrinkToFit="1"/>
    </xf>
    <xf numFmtId="41" fontId="24" fillId="0" borderId="14" xfId="0" applyNumberFormat="1" applyFont="1" applyBorder="1" applyAlignment="1">
      <alignment shrinkToFit="1"/>
    </xf>
    <xf numFmtId="0" fontId="14" fillId="0" borderId="13" xfId="0" applyFont="1" applyBorder="1" applyAlignment="1" applyProtection="1">
      <alignment horizontal="center" wrapText="1" shrinkToFit="1"/>
    </xf>
    <xf numFmtId="41" fontId="14" fillId="0" borderId="14" xfId="0" applyNumberFormat="1" applyFont="1" applyBorder="1" applyAlignment="1" applyProtection="1">
      <alignment shrinkToFit="1"/>
      <protection locked="0"/>
    </xf>
    <xf numFmtId="41" fontId="44" fillId="0" borderId="0" xfId="0" applyNumberFormat="1" applyFont="1" applyAlignment="1">
      <alignment shrinkToFit="1"/>
    </xf>
    <xf numFmtId="0" fontId="14" fillId="0" borderId="15" xfId="0" applyFont="1" applyBorder="1" applyAlignment="1">
      <alignment horizontal="center" vertical="center"/>
    </xf>
    <xf numFmtId="41" fontId="14" fillId="0" borderId="12" xfId="0" applyNumberFormat="1" applyFont="1" applyBorder="1">
      <alignment vertical="center"/>
    </xf>
    <xf numFmtId="41" fontId="14" fillId="0" borderId="13" xfId="0" applyNumberFormat="1" applyFont="1" applyBorder="1" applyAlignment="1">
      <alignment vertical="center" shrinkToFit="1"/>
    </xf>
    <xf numFmtId="1" fontId="15" fillId="0" borderId="28" xfId="21" applyFont="1" applyBorder="1" applyAlignment="1">
      <alignment horizontal="center" vertical="center" wrapText="1"/>
    </xf>
    <xf numFmtId="43" fontId="26" fillId="0" borderId="0" xfId="0" applyNumberFormat="1" applyFont="1" applyBorder="1" applyAlignment="1">
      <alignment vertical="center" shrinkToFit="1"/>
    </xf>
    <xf numFmtId="0" fontId="51" fillId="0" borderId="12" xfId="31" applyFont="1" applyBorder="1" applyAlignment="1">
      <alignment horizontal="center" vertical="center" wrapText="1"/>
    </xf>
    <xf numFmtId="0" fontId="37" fillId="0" borderId="31" xfId="31" applyFont="1" applyBorder="1" applyAlignment="1">
      <alignment horizontal="center" vertical="center" wrapText="1"/>
    </xf>
    <xf numFmtId="49" fontId="5" fillId="0" borderId="0" xfId="29" applyNumberFormat="1" applyFont="1" applyAlignment="1">
      <alignment horizontal="left"/>
    </xf>
    <xf numFmtId="0" fontId="5" fillId="0" borderId="0" xfId="29" applyNumberFormat="1" applyFont="1" applyAlignment="1">
      <alignment horizontal="right"/>
    </xf>
    <xf numFmtId="0" fontId="14" fillId="0" borderId="0" xfId="27" applyFont="1" applyAlignment="1">
      <alignment horizontal="left"/>
    </xf>
    <xf numFmtId="0" fontId="5" fillId="0" borderId="0" xfId="23" applyNumberFormat="1" applyFont="1" applyAlignment="1">
      <alignment horizontal="left"/>
    </xf>
    <xf numFmtId="0" fontId="14" fillId="0" borderId="0" xfId="0" applyNumberFormat="1" applyFont="1" applyAlignment="1">
      <alignment horizontal="right" vertical="center"/>
    </xf>
    <xf numFmtId="49" fontId="14" fillId="0" borderId="0" xfId="0" applyNumberFormat="1" applyFont="1" applyAlignment="1">
      <alignment horizontal="left"/>
    </xf>
    <xf numFmtId="49" fontId="14" fillId="0" borderId="0" xfId="42" applyNumberFormat="1" applyFont="1" applyAlignment="1">
      <alignment horizontal="left"/>
    </xf>
    <xf numFmtId="49" fontId="14" fillId="0" borderId="0" xfId="22" applyNumberFormat="1" applyFont="1" applyBorder="1" applyAlignment="1">
      <alignment horizontal="distributed" vertical="distributed" textRotation="255"/>
    </xf>
    <xf numFmtId="0" fontId="14" fillId="0" borderId="26" xfId="28" applyFont="1" applyBorder="1" applyAlignment="1">
      <alignment horizontal="center" vertical="center"/>
    </xf>
    <xf numFmtId="0" fontId="14" fillId="0" borderId="15" xfId="28" applyFont="1" applyBorder="1" applyAlignment="1">
      <alignment horizontal="center" vertical="center" shrinkToFit="1"/>
    </xf>
    <xf numFmtId="0" fontId="10" fillId="0" borderId="0" xfId="28" applyFont="1" applyBorder="1" applyAlignment="1">
      <alignment horizontal="right" vertical="center"/>
    </xf>
    <xf numFmtId="0" fontId="5" fillId="0" borderId="0" xfId="28" applyFont="1" applyBorder="1" applyAlignment="1">
      <alignment horizontal="right" vertical="center"/>
    </xf>
    <xf numFmtId="0" fontId="22" fillId="0" borderId="0" xfId="28" applyFont="1" applyBorder="1">
      <alignment vertical="center"/>
    </xf>
    <xf numFmtId="41" fontId="22" fillId="0" borderId="0" xfId="28" applyNumberFormat="1" applyFont="1" applyBorder="1" applyAlignment="1">
      <alignment horizontal="left" vertical="top" wrapText="1"/>
    </xf>
    <xf numFmtId="49" fontId="22" fillId="0" borderId="31" xfId="32" applyNumberFormat="1" applyFont="1" applyBorder="1" applyAlignment="1">
      <alignment horizontal="center" vertical="center" wrapText="1"/>
    </xf>
    <xf numFmtId="0" fontId="14" fillId="0" borderId="0" xfId="0" applyFont="1" applyBorder="1" applyAlignment="1">
      <alignment horizontal="center" vertical="center" shrinkToFit="1"/>
    </xf>
    <xf numFmtId="0" fontId="51" fillId="0" borderId="0" xfId="31" applyFont="1" applyBorder="1" applyAlignment="1">
      <alignment horizontal="center" vertical="center" wrapText="1"/>
    </xf>
    <xf numFmtId="0" fontId="38" fillId="0" borderId="0" xfId="31" applyFont="1" applyBorder="1" applyAlignment="1">
      <alignment horizontal="center" vertical="center" wrapText="1"/>
    </xf>
    <xf numFmtId="0" fontId="26" fillId="0" borderId="0" xfId="31" applyFont="1" applyBorder="1" applyAlignment="1">
      <alignment horizontal="center" vertical="center"/>
    </xf>
    <xf numFmtId="49" fontId="14" fillId="0" borderId="16" xfId="19" applyNumberFormat="1" applyFont="1" applyBorder="1" applyAlignment="1" applyProtection="1">
      <alignment horizontal="center" vertical="center" wrapText="1"/>
    </xf>
    <xf numFmtId="43" fontId="14" fillId="0" borderId="0" xfId="0" applyNumberFormat="1" applyFont="1" applyBorder="1" applyAlignment="1">
      <alignment horizontal="right" vertical="center"/>
    </xf>
    <xf numFmtId="0" fontId="4" fillId="0" borderId="0" xfId="38" applyFont="1" applyBorder="1" applyAlignment="1">
      <alignment horizontal="right" vertical="center"/>
    </xf>
    <xf numFmtId="49" fontId="14" fillId="0" borderId="0" xfId="0" applyNumberFormat="1" applyFont="1" applyBorder="1" applyAlignment="1">
      <alignment horizontal="right"/>
    </xf>
    <xf numFmtId="176" fontId="14" fillId="0" borderId="0" xfId="32" applyNumberFormat="1" applyFont="1" applyBorder="1"/>
    <xf numFmtId="1" fontId="22" fillId="0" borderId="0" xfId="32" applyFont="1" applyBorder="1"/>
    <xf numFmtId="41" fontId="22" fillId="0" borderId="15" xfId="0" applyNumberFormat="1" applyFont="1" applyBorder="1" applyAlignment="1">
      <alignment horizontal="center" vertical="center" wrapText="1"/>
    </xf>
    <xf numFmtId="41" fontId="22" fillId="0" borderId="28" xfId="0" applyNumberFormat="1" applyFont="1" applyBorder="1" applyAlignment="1">
      <alignment horizontal="center" vertical="center"/>
    </xf>
    <xf numFmtId="41" fontId="22" fillId="0" borderId="28" xfId="0" applyNumberFormat="1" applyFont="1" applyBorder="1" applyAlignment="1">
      <alignment horizontal="center" vertical="center" wrapText="1"/>
    </xf>
    <xf numFmtId="0" fontId="26" fillId="0" borderId="0" xfId="27" applyFont="1" applyAlignment="1" applyProtection="1">
      <alignment vertical="top" wrapText="1"/>
    </xf>
    <xf numFmtId="0" fontId="26" fillId="0" borderId="0" xfId="27" applyFont="1" applyAlignment="1">
      <alignment vertical="top" wrapText="1"/>
    </xf>
    <xf numFmtId="0" fontId="26" fillId="0" borderId="0" xfId="27" applyFont="1" applyAlignment="1">
      <alignment vertical="top" wrapText="1" shrinkToFit="1"/>
    </xf>
    <xf numFmtId="0" fontId="26" fillId="0" borderId="0" xfId="27" applyFont="1" applyAlignment="1">
      <alignment vertical="center" wrapText="1"/>
    </xf>
    <xf numFmtId="49" fontId="22" fillId="0" borderId="15" xfId="27" applyNumberFormat="1" applyFont="1" applyBorder="1" applyAlignment="1" applyProtection="1">
      <alignment horizontal="center" vertical="center" wrapText="1"/>
    </xf>
    <xf numFmtId="41" fontId="22" fillId="0" borderId="14" xfId="0" applyNumberFormat="1" applyFont="1" applyFill="1" applyBorder="1" applyAlignment="1">
      <alignment vertical="center" shrinkToFit="1"/>
    </xf>
    <xf numFmtId="41" fontId="22" fillId="0" borderId="14" xfId="0" applyNumberFormat="1" applyFont="1" applyBorder="1">
      <alignment vertical="center"/>
    </xf>
    <xf numFmtId="41" fontId="14" fillId="0" borderId="14" xfId="25" applyNumberFormat="1" applyFont="1" applyBorder="1" applyProtection="1"/>
    <xf numFmtId="41" fontId="14" fillId="0" borderId="14" xfId="25" applyNumberFormat="1" applyFont="1" applyBorder="1" applyAlignment="1" applyProtection="1">
      <alignment horizontal="right"/>
    </xf>
    <xf numFmtId="41" fontId="14" fillId="0" borderId="14" xfId="30" applyNumberFormat="1" applyFont="1" applyBorder="1">
      <alignment vertical="center"/>
    </xf>
    <xf numFmtId="1" fontId="26" fillId="0" borderId="0" xfId="21" applyFont="1" applyAlignment="1">
      <alignment horizontal="left" vertical="center"/>
    </xf>
    <xf numFmtId="41" fontId="22" fillId="0" borderId="0" xfId="0" applyNumberFormat="1" applyFont="1" applyAlignment="1">
      <alignment horizontal="left" vertical="center" shrinkToFit="1"/>
    </xf>
    <xf numFmtId="43" fontId="14" fillId="0" borderId="28" xfId="0" applyNumberFormat="1" applyFont="1" applyBorder="1" applyAlignment="1">
      <alignment horizontal="center" vertical="center"/>
    </xf>
    <xf numFmtId="43" fontId="22" fillId="0" borderId="28" xfId="0" applyNumberFormat="1" applyFont="1" applyFill="1" applyBorder="1" applyAlignment="1">
      <alignment horizontal="center" vertical="center" wrapText="1"/>
    </xf>
    <xf numFmtId="43" fontId="22" fillId="0" borderId="28" xfId="0" applyNumberFormat="1" applyFont="1" applyBorder="1" applyAlignment="1">
      <alignment horizontal="center" vertical="center"/>
    </xf>
    <xf numFmtId="43" fontId="22" fillId="0" borderId="28" xfId="0" applyNumberFormat="1" applyFont="1" applyBorder="1" applyAlignment="1">
      <alignment horizontal="center" vertical="center" wrapText="1"/>
    </xf>
    <xf numFmtId="0" fontId="22" fillId="0" borderId="28" xfId="0" applyFont="1" applyFill="1" applyBorder="1" applyAlignment="1">
      <alignment horizontal="center" vertical="center" wrapText="1"/>
    </xf>
    <xf numFmtId="43" fontId="15" fillId="0" borderId="28" xfId="0" applyNumberFormat="1" applyFont="1" applyBorder="1" applyAlignment="1">
      <alignment horizontal="center" vertical="center" wrapText="1"/>
    </xf>
    <xf numFmtId="0" fontId="22" fillId="0" borderId="15" xfId="0" applyFont="1" applyFill="1" applyBorder="1" applyAlignment="1">
      <alignment horizontal="center" vertical="center" wrapText="1"/>
    </xf>
    <xf numFmtId="43" fontId="14" fillId="0" borderId="28" xfId="0" applyNumberFormat="1" applyFont="1" applyBorder="1" applyAlignment="1">
      <alignment vertical="center" shrinkToFit="1"/>
    </xf>
    <xf numFmtId="43" fontId="26" fillId="0" borderId="28" xfId="0" applyNumberFormat="1" applyFont="1" applyFill="1" applyBorder="1" applyAlignment="1">
      <alignment horizontal="center" vertical="center" wrapText="1"/>
    </xf>
    <xf numFmtId="43" fontId="22" fillId="0" borderId="15" xfId="0" applyNumberFormat="1" applyFont="1" applyBorder="1" applyAlignment="1">
      <alignment horizontal="center" vertical="center" wrapText="1"/>
    </xf>
    <xf numFmtId="43" fontId="26" fillId="0" borderId="16" xfId="0" applyNumberFormat="1" applyFont="1" applyFill="1" applyBorder="1" applyAlignment="1">
      <alignment horizontal="center" vertical="center" wrapText="1"/>
    </xf>
    <xf numFmtId="41" fontId="15" fillId="0" borderId="28" xfId="0" applyNumberFormat="1" applyFont="1" applyBorder="1" applyAlignment="1">
      <alignment horizontal="center" vertical="center" wrapText="1"/>
    </xf>
    <xf numFmtId="41" fontId="15" fillId="0" borderId="28" xfId="0" applyNumberFormat="1" applyFont="1" applyFill="1" applyBorder="1" applyAlignment="1">
      <alignment horizontal="center" vertical="center" wrapText="1"/>
    </xf>
    <xf numFmtId="0" fontId="14" fillId="0" borderId="16" xfId="0" applyFont="1" applyBorder="1" applyAlignment="1">
      <alignment horizontal="center" vertical="center" wrapText="1" shrinkToFit="1"/>
    </xf>
    <xf numFmtId="0" fontId="26" fillId="0" borderId="28" xfId="0" applyFont="1" applyFill="1" applyBorder="1" applyAlignment="1">
      <alignment horizontal="center" vertical="center" wrapText="1"/>
    </xf>
    <xf numFmtId="0" fontId="22" fillId="0" borderId="15" xfId="0" applyFont="1" applyBorder="1" applyAlignment="1" applyProtection="1">
      <alignment horizontal="center" vertical="center"/>
    </xf>
    <xf numFmtId="0" fontId="22" fillId="0" borderId="28" xfId="0" applyFont="1" applyBorder="1" applyAlignment="1" applyProtection="1">
      <alignment horizontal="center" vertical="center"/>
    </xf>
    <xf numFmtId="0" fontId="22" fillId="0" borderId="16" xfId="0" applyFont="1" applyFill="1" applyBorder="1" applyAlignment="1">
      <alignment horizontal="center" vertical="center" wrapText="1"/>
    </xf>
    <xf numFmtId="0" fontId="14" fillId="0" borderId="14" xfId="0" applyFont="1" applyBorder="1">
      <alignment vertical="center"/>
    </xf>
    <xf numFmtId="43" fontId="14" fillId="0" borderId="14" xfId="0" applyNumberFormat="1" applyFont="1" applyBorder="1">
      <alignment vertical="center"/>
    </xf>
    <xf numFmtId="43" fontId="14" fillId="0" borderId="16" xfId="0" applyNumberFormat="1" applyFont="1" applyBorder="1">
      <alignment vertical="center"/>
    </xf>
    <xf numFmtId="0" fontId="26" fillId="0" borderId="0" xfId="27" applyFont="1" applyBorder="1" applyAlignment="1">
      <alignment vertical="center" wrapText="1"/>
    </xf>
    <xf numFmtId="43" fontId="26" fillId="0" borderId="0" xfId="0" applyNumberFormat="1" applyFont="1" applyAlignment="1">
      <alignment vertical="center" shrinkToFit="1"/>
    </xf>
    <xf numFmtId="43" fontId="26" fillId="0" borderId="14" xfId="0" applyNumberFormat="1" applyFont="1" applyBorder="1" applyAlignment="1">
      <alignment vertical="center" shrinkToFit="1"/>
    </xf>
    <xf numFmtId="41" fontId="26" fillId="0" borderId="0" xfId="0" applyNumberFormat="1" applyFont="1" applyAlignment="1">
      <alignment vertical="center" shrinkToFit="1"/>
    </xf>
    <xf numFmtId="41" fontId="26" fillId="0" borderId="14" xfId="0" applyNumberFormat="1" applyFont="1" applyBorder="1" applyAlignment="1">
      <alignment vertical="center" shrinkToFit="1"/>
    </xf>
    <xf numFmtId="176" fontId="1" fillId="0" borderId="0" xfId="0" applyNumberFormat="1" applyFont="1" applyFill="1" applyBorder="1" applyProtection="1">
      <alignment vertical="center"/>
    </xf>
    <xf numFmtId="49" fontId="58" fillId="0" borderId="22" xfId="0" applyNumberFormat="1" applyFont="1" applyBorder="1" applyAlignment="1">
      <alignment horizontal="center" vertical="center" wrapText="1" shrinkToFit="1"/>
    </xf>
    <xf numFmtId="41" fontId="14" fillId="0" borderId="36" xfId="0" applyNumberFormat="1" applyFont="1" applyBorder="1" applyAlignment="1">
      <alignment vertical="center"/>
    </xf>
    <xf numFmtId="41" fontId="14" fillId="0" borderId="37" xfId="0" applyNumberFormat="1" applyFont="1" applyBorder="1" applyAlignment="1">
      <alignment vertical="center"/>
    </xf>
    <xf numFmtId="49" fontId="49" fillId="0" borderId="28" xfId="0" applyNumberFormat="1" applyFont="1" applyBorder="1" applyAlignment="1">
      <alignment horizontal="center" vertical="center" wrapText="1" shrinkToFit="1"/>
    </xf>
    <xf numFmtId="41" fontId="14" fillId="0" borderId="38" xfId="0" applyNumberFormat="1" applyFont="1" applyBorder="1" applyAlignment="1">
      <alignment vertical="center"/>
    </xf>
    <xf numFmtId="0" fontId="15" fillId="0" borderId="13" xfId="0" applyFont="1" applyBorder="1" applyAlignment="1" applyProtection="1">
      <alignment horizontal="center" wrapText="1" shrinkToFit="1"/>
    </xf>
    <xf numFmtId="0" fontId="14" fillId="0" borderId="0" xfId="0" applyFont="1" applyBorder="1" applyAlignment="1" applyProtection="1">
      <alignment horizontal="center" shrinkToFit="1"/>
    </xf>
    <xf numFmtId="41" fontId="14" fillId="0" borderId="0" xfId="0" applyNumberFormat="1" applyFont="1" applyBorder="1" applyAlignment="1" applyProtection="1">
      <alignment horizontal="left"/>
    </xf>
    <xf numFmtId="41" fontId="14" fillId="0" borderId="14" xfId="0" applyNumberFormat="1" applyFont="1" applyBorder="1" applyAlignment="1" applyProtection="1">
      <alignment horizontal="left"/>
    </xf>
    <xf numFmtId="41" fontId="14" fillId="0" borderId="34" xfId="0" applyNumberFormat="1" applyFont="1" applyBorder="1" applyAlignment="1">
      <alignment shrinkToFit="1"/>
    </xf>
    <xf numFmtId="41" fontId="14" fillId="0" borderId="0" xfId="0" applyNumberFormat="1" applyFont="1" applyBorder="1" applyAlignment="1" applyProtection="1">
      <alignment horizontal="left" shrinkToFit="1"/>
    </xf>
    <xf numFmtId="0" fontId="14" fillId="0" borderId="22" xfId="0" applyNumberFormat="1" applyFont="1" applyBorder="1" applyAlignment="1">
      <alignment horizontal="center" vertical="center"/>
    </xf>
    <xf numFmtId="0" fontId="14" fillId="0" borderId="0" xfId="0" applyNumberFormat="1" applyFont="1" applyBorder="1" applyAlignment="1">
      <alignment horizontal="center" vertical="center"/>
    </xf>
    <xf numFmtId="0" fontId="14" fillId="0" borderId="13" xfId="0" applyNumberFormat="1" applyFont="1" applyBorder="1" applyAlignment="1">
      <alignment horizontal="center" vertical="center"/>
    </xf>
    <xf numFmtId="0" fontId="14" fillId="0" borderId="13" xfId="0" applyNumberFormat="1" applyFont="1" applyBorder="1" applyAlignment="1">
      <alignment horizontal="center" vertical="center" wrapText="1"/>
    </xf>
    <xf numFmtId="0" fontId="14" fillId="0" borderId="23" xfId="0" applyNumberFormat="1" applyFont="1" applyBorder="1" applyAlignment="1">
      <alignment horizontal="center" vertical="center"/>
    </xf>
    <xf numFmtId="0" fontId="14" fillId="0" borderId="12" xfId="0" applyNumberFormat="1" applyFont="1" applyBorder="1" applyAlignment="1">
      <alignment horizontal="center" vertical="center"/>
    </xf>
    <xf numFmtId="0" fontId="24" fillId="0" borderId="22" xfId="0" applyNumberFormat="1" applyFont="1" applyBorder="1" applyAlignment="1">
      <alignment horizontal="center" vertical="center"/>
    </xf>
    <xf numFmtId="0" fontId="14" fillId="0" borderId="22" xfId="0" applyNumberFormat="1" applyFont="1" applyBorder="1" applyAlignment="1">
      <alignment horizontal="center" vertical="center" shrinkToFit="1"/>
    </xf>
    <xf numFmtId="0" fontId="26" fillId="0" borderId="22" xfId="0" applyNumberFormat="1" applyFont="1" applyBorder="1" applyAlignment="1">
      <alignment horizontal="center" vertical="center"/>
    </xf>
    <xf numFmtId="0" fontId="14" fillId="0" borderId="24" xfId="0" applyNumberFormat="1" applyFont="1" applyBorder="1" applyAlignment="1">
      <alignment horizontal="center" vertical="center"/>
    </xf>
    <xf numFmtId="0" fontId="14" fillId="0" borderId="11" xfId="0" applyNumberFormat="1" applyFont="1" applyBorder="1" applyAlignment="1">
      <alignment horizontal="center" vertical="center"/>
    </xf>
    <xf numFmtId="0" fontId="46" fillId="0" borderId="22" xfId="0" applyNumberFormat="1" applyFont="1" applyBorder="1" applyAlignment="1">
      <alignment horizontal="center" vertical="center"/>
    </xf>
    <xf numFmtId="0" fontId="46" fillId="0" borderId="13" xfId="0" applyNumberFormat="1" applyFont="1" applyBorder="1" applyAlignment="1">
      <alignment horizontal="center" vertical="center"/>
    </xf>
    <xf numFmtId="0" fontId="24" fillId="0" borderId="23" xfId="0" applyNumberFormat="1" applyFont="1" applyBorder="1" applyAlignment="1">
      <alignment horizontal="center" vertical="center"/>
    </xf>
    <xf numFmtId="0" fontId="24" fillId="0" borderId="13" xfId="0" applyNumberFormat="1" applyFont="1" applyBorder="1" applyAlignment="1">
      <alignment horizontal="center" vertical="center"/>
    </xf>
    <xf numFmtId="0" fontId="14" fillId="0" borderId="13" xfId="0" applyNumberFormat="1" applyFont="1" applyBorder="1" applyAlignment="1">
      <alignment horizontal="center" vertical="center" shrinkToFit="1"/>
    </xf>
    <xf numFmtId="0" fontId="26" fillId="0" borderId="11" xfId="0" applyNumberFormat="1" applyFont="1" applyBorder="1" applyAlignment="1">
      <alignment horizontal="center" vertical="center"/>
    </xf>
    <xf numFmtId="41" fontId="26" fillId="0" borderId="34" xfId="27" applyNumberFormat="1" applyFont="1" applyFill="1" applyBorder="1" applyAlignment="1">
      <alignment vertical="top" wrapText="1"/>
    </xf>
    <xf numFmtId="41" fontId="26" fillId="0" borderId="0" xfId="27" applyNumberFormat="1" applyFont="1" applyFill="1" applyBorder="1" applyAlignment="1">
      <alignment vertical="top" wrapText="1"/>
    </xf>
    <xf numFmtId="0" fontId="14" fillId="0" borderId="14" xfId="0" applyFont="1" applyBorder="1" applyAlignment="1">
      <alignment horizontal="distributed" vertical="center" justifyLastLine="1"/>
    </xf>
    <xf numFmtId="0" fontId="14" fillId="0" borderId="15" xfId="0" applyFont="1" applyBorder="1" applyAlignment="1">
      <alignment horizontal="distributed" vertical="center" justifyLastLine="1"/>
    </xf>
    <xf numFmtId="0" fontId="42" fillId="0" borderId="15" xfId="0" applyFont="1" applyBorder="1" applyAlignment="1">
      <alignment horizontal="center" vertical="center" wrapText="1"/>
    </xf>
    <xf numFmtId="187" fontId="22" fillId="0" borderId="0" xfId="0" applyNumberFormat="1" applyFont="1" applyBorder="1" applyAlignment="1">
      <alignment horizontal="right"/>
    </xf>
    <xf numFmtId="0" fontId="26" fillId="0" borderId="15" xfId="0" applyFont="1" applyBorder="1" applyAlignment="1">
      <alignment horizontal="center" vertical="center"/>
    </xf>
    <xf numFmtId="0" fontId="42" fillId="0" borderId="14" xfId="0" applyFont="1" applyBorder="1" applyAlignment="1">
      <alignment horizontal="center" vertical="center" wrapText="1"/>
    </xf>
    <xf numFmtId="0" fontId="42" fillId="0" borderId="13" xfId="0" applyFont="1" applyBorder="1" applyAlignment="1">
      <alignment horizontal="center"/>
    </xf>
    <xf numFmtId="41" fontId="14" fillId="0" borderId="0" xfId="0" applyNumberFormat="1" applyFont="1" applyBorder="1" applyAlignment="1">
      <alignment horizontal="right"/>
    </xf>
    <xf numFmtId="0" fontId="14" fillId="0" borderId="23" xfId="0" applyFont="1" applyFill="1" applyBorder="1" applyAlignment="1">
      <alignment horizontal="center" vertical="center" wrapText="1"/>
    </xf>
    <xf numFmtId="0" fontId="37" fillId="0" borderId="28" xfId="0" applyFont="1" applyBorder="1" applyAlignment="1">
      <alignment horizontal="center" vertical="center"/>
    </xf>
    <xf numFmtId="43" fontId="14" fillId="0" borderId="14" xfId="0" applyNumberFormat="1" applyFont="1" applyBorder="1" applyAlignment="1">
      <alignment vertical="center"/>
    </xf>
    <xf numFmtId="0" fontId="42" fillId="0" borderId="16" xfId="0" applyFont="1" applyBorder="1" applyAlignment="1">
      <alignment horizontal="center" vertical="center" wrapText="1"/>
    </xf>
    <xf numFmtId="41" fontId="15" fillId="0" borderId="0" xfId="22" applyNumberFormat="1" applyFont="1" applyBorder="1" applyAlignment="1">
      <alignment shrinkToFit="1"/>
    </xf>
    <xf numFmtId="41" fontId="15" fillId="0" borderId="0" xfId="22" applyNumberFormat="1" applyFont="1" applyBorder="1" applyAlignment="1">
      <alignment horizontal="right" shrinkToFit="1"/>
    </xf>
    <xf numFmtId="41" fontId="15" fillId="0" borderId="0" xfId="22" applyNumberFormat="1" applyFont="1"/>
    <xf numFmtId="41" fontId="15" fillId="0" borderId="0" xfId="22" applyNumberFormat="1" applyFont="1" applyBorder="1"/>
    <xf numFmtId="43" fontId="15" fillId="0" borderId="0" xfId="0" applyNumberFormat="1" applyFont="1">
      <alignment vertical="center"/>
    </xf>
    <xf numFmtId="49" fontId="15" fillId="0" borderId="0" xfId="22" applyNumberFormat="1" applyFont="1" applyAlignment="1">
      <alignment horizontal="center"/>
    </xf>
    <xf numFmtId="0" fontId="15" fillId="0" borderId="0" xfId="22" applyNumberFormat="1" applyFont="1"/>
    <xf numFmtId="49" fontId="15" fillId="0" borderId="0" xfId="22" applyNumberFormat="1" applyFont="1" applyAlignment="1">
      <alignment horizontal="left"/>
    </xf>
    <xf numFmtId="41" fontId="15" fillId="0" borderId="0" xfId="0" applyNumberFormat="1" applyFont="1" applyAlignment="1">
      <alignment horizontal="right" vertical="center"/>
    </xf>
    <xf numFmtId="0" fontId="15" fillId="0" borderId="0" xfId="0" applyFont="1" applyBorder="1" applyAlignment="1">
      <alignment vertical="center"/>
    </xf>
    <xf numFmtId="41" fontId="24" fillId="0" borderId="0" xfId="0" applyNumberFormat="1" applyFont="1" applyBorder="1" applyAlignment="1">
      <alignment shrinkToFit="1"/>
    </xf>
    <xf numFmtId="0" fontId="14" fillId="0" borderId="15" xfId="0" applyFont="1" applyBorder="1" applyAlignment="1" applyProtection="1">
      <alignment horizontal="center" wrapText="1" shrinkToFit="1"/>
    </xf>
    <xf numFmtId="43" fontId="14" fillId="0" borderId="0" xfId="0" applyNumberFormat="1" applyFont="1" applyAlignment="1">
      <alignment vertical="center" shrinkToFit="1"/>
    </xf>
    <xf numFmtId="0" fontId="16" fillId="0" borderId="13" xfId="25" applyFont="1" applyBorder="1" applyAlignment="1" applyProtection="1">
      <alignment horizontal="center"/>
    </xf>
    <xf numFmtId="41" fontId="77" fillId="0" borderId="0" xfId="0" applyNumberFormat="1" applyFont="1" applyAlignment="1">
      <alignment shrinkToFit="1"/>
    </xf>
    <xf numFmtId="41" fontId="78" fillId="0" borderId="0" xfId="0" applyNumberFormat="1" applyFont="1" applyAlignment="1">
      <alignment shrinkToFit="1"/>
    </xf>
    <xf numFmtId="0" fontId="14" fillId="0" borderId="0" xfId="0" applyFont="1" applyBorder="1" applyAlignment="1">
      <alignment horizontal="right" vertical="center"/>
    </xf>
    <xf numFmtId="49" fontId="22" fillId="0" borderId="16" xfId="19" applyNumberFormat="1" applyFont="1" applyBorder="1" applyAlignment="1" applyProtection="1">
      <alignment horizontal="center" vertical="center" wrapText="1"/>
    </xf>
    <xf numFmtId="49" fontId="14" fillId="0" borderId="23" xfId="19" applyNumberFormat="1" applyFont="1" applyBorder="1" applyAlignment="1" applyProtection="1">
      <alignment horizontal="center" vertical="center" wrapText="1"/>
    </xf>
    <xf numFmtId="49" fontId="14" fillId="0" borderId="24" xfId="19" applyNumberFormat="1" applyFont="1" applyBorder="1" applyAlignment="1" applyProtection="1">
      <alignment horizontal="center" vertical="center" wrapText="1"/>
    </xf>
    <xf numFmtId="49" fontId="14" fillId="0" borderId="22" xfId="19" applyNumberFormat="1" applyFont="1" applyBorder="1" applyAlignment="1" applyProtection="1">
      <alignment horizontal="center" vertical="center" wrapText="1"/>
    </xf>
    <xf numFmtId="0" fontId="22" fillId="0" borderId="28" xfId="0" applyFont="1" applyBorder="1" applyAlignment="1">
      <alignment horizontal="center" vertical="center" shrinkToFit="1"/>
    </xf>
    <xf numFmtId="41" fontId="14" fillId="0" borderId="15" xfId="0" applyNumberFormat="1" applyFont="1" applyBorder="1" applyAlignment="1" applyProtection="1">
      <alignment horizontal="center"/>
    </xf>
    <xf numFmtId="49" fontId="22" fillId="0" borderId="28" xfId="19" applyNumberFormat="1" applyFont="1" applyBorder="1" applyAlignment="1" applyProtection="1">
      <alignment horizontal="center" vertical="center" shrinkToFit="1"/>
    </xf>
    <xf numFmtId="49" fontId="22" fillId="0" borderId="16" xfId="19" applyNumberFormat="1" applyFont="1" applyBorder="1" applyAlignment="1" applyProtection="1">
      <alignment horizontal="center" vertical="center" shrinkToFit="1"/>
    </xf>
    <xf numFmtId="49" fontId="10" fillId="0" borderId="0" xfId="19" applyNumberFormat="1" applyFont="1" applyAlignment="1" applyProtection="1">
      <alignment vertical="center"/>
    </xf>
    <xf numFmtId="41" fontId="22" fillId="0" borderId="0" xfId="19" applyNumberFormat="1" applyFont="1" applyBorder="1" applyAlignment="1" applyProtection="1">
      <alignment horizontal="left"/>
    </xf>
    <xf numFmtId="41" fontId="3" fillId="0" borderId="0" xfId="0" applyNumberFormat="1" applyFont="1" applyAlignment="1">
      <alignment vertical="center" shrinkToFit="1"/>
    </xf>
    <xf numFmtId="41" fontId="4" fillId="0" borderId="0" xfId="0" applyNumberFormat="1" applyFont="1" applyAlignment="1">
      <alignment vertical="center" shrinkToFit="1"/>
    </xf>
    <xf numFmtId="41" fontId="22" fillId="0" borderId="0" xfId="0" applyNumberFormat="1" applyFont="1" applyAlignment="1">
      <alignment vertical="center" shrinkToFit="1"/>
    </xf>
    <xf numFmtId="41" fontId="14" fillId="0" borderId="23" xfId="0" applyNumberFormat="1" applyFont="1" applyBorder="1" applyAlignment="1">
      <alignment horizontal="center" vertical="center" shrinkToFit="1"/>
    </xf>
    <xf numFmtId="41" fontId="10" fillId="0" borderId="0" xfId="0" applyNumberFormat="1" applyFont="1" applyAlignment="1">
      <alignment vertical="center" shrinkToFit="1"/>
    </xf>
    <xf numFmtId="41" fontId="14" fillId="0" borderId="23" xfId="0" applyNumberFormat="1" applyFont="1" applyBorder="1" applyAlignment="1">
      <alignment vertical="center" shrinkToFit="1"/>
    </xf>
    <xf numFmtId="0" fontId="14" fillId="0" borderId="0" xfId="0" applyFont="1" applyBorder="1" applyAlignment="1">
      <alignment horizontal="center" vertical="center" wrapText="1"/>
    </xf>
    <xf numFmtId="0" fontId="42" fillId="0" borderId="28" xfId="0" applyFont="1" applyBorder="1" applyAlignment="1">
      <alignment horizontal="center" vertical="center" wrapText="1"/>
    </xf>
    <xf numFmtId="0" fontId="10" fillId="0" borderId="0" xfId="0" applyFont="1" applyAlignment="1">
      <alignment horizontal="right" vertical="center"/>
    </xf>
    <xf numFmtId="0" fontId="4" fillId="0" borderId="0" xfId="0" applyFont="1" applyAlignment="1">
      <alignment horizontal="left" vertical="center"/>
    </xf>
    <xf numFmtId="0" fontId="10" fillId="0" borderId="0" xfId="0" applyFont="1" applyAlignment="1">
      <alignment horizontal="left" vertical="center"/>
    </xf>
    <xf numFmtId="0" fontId="26" fillId="0" borderId="13" xfId="0" applyFont="1" applyBorder="1" applyAlignment="1">
      <alignment horizontal="center" vertical="center"/>
    </xf>
    <xf numFmtId="0" fontId="26" fillId="0" borderId="13" xfId="0" applyFont="1" applyBorder="1" applyAlignment="1">
      <alignment horizontal="center" vertical="center" wrapText="1"/>
    </xf>
    <xf numFmtId="0" fontId="14" fillId="0" borderId="14" xfId="0" applyFont="1" applyBorder="1" applyAlignment="1">
      <alignment horizontal="right" vertical="center"/>
    </xf>
    <xf numFmtId="0" fontId="22" fillId="0" borderId="0" xfId="0" applyFont="1" applyAlignment="1">
      <alignment horizontal="right" vertical="center"/>
    </xf>
    <xf numFmtId="0" fontId="22" fillId="0" borderId="0" xfId="0" applyFont="1" applyBorder="1" applyAlignment="1">
      <alignment horizontal="left"/>
    </xf>
    <xf numFmtId="0" fontId="80" fillId="0" borderId="0" xfId="0" applyFont="1">
      <alignment vertical="center"/>
    </xf>
    <xf numFmtId="0" fontId="22" fillId="0" borderId="0" xfId="0" applyFont="1" applyBorder="1" applyAlignment="1">
      <alignment horizontal="center" vertical="center"/>
    </xf>
    <xf numFmtId="0" fontId="22" fillId="0" borderId="13" xfId="0" applyFont="1" applyBorder="1" applyAlignment="1">
      <alignment horizontal="center" vertical="center"/>
    </xf>
    <xf numFmtId="0" fontId="22" fillId="0" borderId="16" xfId="0" applyFont="1" applyBorder="1" applyAlignment="1">
      <alignment horizontal="center" vertical="center"/>
    </xf>
    <xf numFmtId="0" fontId="22" fillId="0" borderId="28" xfId="0" applyFont="1" applyBorder="1" applyAlignment="1">
      <alignment horizontal="center" vertical="center"/>
    </xf>
    <xf numFmtId="43" fontId="25" fillId="0" borderId="0" xfId="0" applyNumberFormat="1" applyFont="1" applyAlignment="1">
      <alignment vertical="center" shrinkToFit="1"/>
    </xf>
    <xf numFmtId="43" fontId="25" fillId="0" borderId="14" xfId="0" applyNumberFormat="1" applyFont="1" applyBorder="1" applyAlignment="1">
      <alignment vertical="center" shrinkToFit="1"/>
    </xf>
    <xf numFmtId="43" fontId="25" fillId="0" borderId="0" xfId="0" applyNumberFormat="1" applyFont="1" applyBorder="1" applyAlignment="1">
      <alignment vertical="center" shrinkToFit="1"/>
    </xf>
    <xf numFmtId="41" fontId="25" fillId="0" borderId="0" xfId="0" applyNumberFormat="1" applyFont="1" applyAlignment="1">
      <alignment vertical="center" shrinkToFit="1"/>
    </xf>
    <xf numFmtId="41" fontId="25" fillId="0" borderId="14" xfId="0" applyNumberFormat="1" applyFont="1" applyBorder="1" applyAlignment="1">
      <alignment vertical="center" shrinkToFit="1"/>
    </xf>
    <xf numFmtId="41" fontId="25" fillId="0" borderId="0" xfId="0" applyNumberFormat="1" applyFont="1" applyBorder="1" applyAlignment="1">
      <alignment vertical="center" shrinkToFit="1"/>
    </xf>
    <xf numFmtId="43" fontId="25" fillId="0" borderId="16" xfId="0" applyNumberFormat="1" applyFont="1" applyBorder="1" applyAlignment="1">
      <alignment vertical="center" shrinkToFit="1"/>
    </xf>
    <xf numFmtId="0" fontId="22" fillId="0" borderId="36" xfId="0" applyFont="1" applyBorder="1" applyAlignment="1">
      <alignment horizontal="center" vertical="center"/>
    </xf>
    <xf numFmtId="0" fontId="22" fillId="0" borderId="37" xfId="0" applyFont="1" applyBorder="1" applyAlignment="1">
      <alignment horizontal="center" vertical="center"/>
    </xf>
    <xf numFmtId="0" fontId="22" fillId="0" borderId="38" xfId="0" applyFont="1" applyBorder="1" applyAlignment="1">
      <alignment horizontal="center" vertical="center"/>
    </xf>
    <xf numFmtId="0" fontId="22" fillId="0" borderId="13" xfId="0" applyFont="1" applyBorder="1" applyAlignment="1">
      <alignment horizontal="center" vertical="center" shrinkToFit="1"/>
    </xf>
    <xf numFmtId="41" fontId="22" fillId="0" borderId="13" xfId="0" applyNumberFormat="1" applyFont="1" applyBorder="1" applyAlignment="1" applyProtection="1">
      <alignment horizontal="left"/>
    </xf>
    <xf numFmtId="41" fontId="22" fillId="0" borderId="15" xfId="0" applyNumberFormat="1" applyFont="1" applyBorder="1" applyAlignment="1" applyProtection="1">
      <alignment horizontal="left"/>
    </xf>
    <xf numFmtId="182" fontId="22" fillId="0" borderId="0" xfId="0" applyNumberFormat="1" applyFont="1">
      <alignment vertical="center"/>
    </xf>
    <xf numFmtId="0" fontId="82" fillId="0" borderId="0" xfId="0" applyFont="1">
      <alignment vertical="center"/>
    </xf>
    <xf numFmtId="0" fontId="37" fillId="0" borderId="0" xfId="0" applyFont="1">
      <alignment vertical="center"/>
    </xf>
    <xf numFmtId="43" fontId="25" fillId="0" borderId="0" xfId="0" applyNumberFormat="1" applyFont="1">
      <alignment vertical="center"/>
    </xf>
    <xf numFmtId="0" fontId="22" fillId="0" borderId="15" xfId="0" applyFont="1" applyBorder="1" applyAlignment="1">
      <alignment horizontal="center" vertical="center" shrinkToFit="1"/>
    </xf>
    <xf numFmtId="41" fontId="26" fillId="0" borderId="0" xfId="26" applyNumberFormat="1" applyFont="1" applyAlignment="1" applyProtection="1">
      <alignment shrinkToFit="1"/>
    </xf>
    <xf numFmtId="41" fontId="42" fillId="0" borderId="0" xfId="26" applyNumberFormat="1" applyFont="1" applyAlignment="1" applyProtection="1">
      <alignment shrinkToFit="1"/>
    </xf>
    <xf numFmtId="41" fontId="42" fillId="0" borderId="14" xfId="26" applyNumberFormat="1" applyFont="1" applyBorder="1" applyAlignment="1" applyProtection="1">
      <alignment shrinkToFit="1"/>
    </xf>
    <xf numFmtId="41" fontId="42" fillId="0" borderId="0" xfId="26" applyNumberFormat="1" applyFont="1" applyBorder="1" applyAlignment="1" applyProtection="1">
      <alignment shrinkToFit="1"/>
    </xf>
    <xf numFmtId="41" fontId="26" fillId="0" borderId="0" xfId="26" applyNumberFormat="1" applyFont="1" applyBorder="1" applyAlignment="1" applyProtection="1">
      <alignment horizontal="right" shrinkToFit="1"/>
    </xf>
    <xf numFmtId="41" fontId="26" fillId="0" borderId="14" xfId="26" applyNumberFormat="1" applyFont="1" applyBorder="1" applyAlignment="1" applyProtection="1">
      <alignment horizontal="right" shrinkToFit="1"/>
    </xf>
    <xf numFmtId="177" fontId="26" fillId="0" borderId="0" xfId="26" applyNumberFormat="1" applyFont="1" applyBorder="1" applyAlignment="1" applyProtection="1">
      <alignment horizontal="right" shrinkToFit="1"/>
    </xf>
    <xf numFmtId="41" fontId="26" fillId="0" borderId="0" xfId="26" applyNumberFormat="1" applyFont="1" applyProtection="1"/>
    <xf numFmtId="41" fontId="26" fillId="0" borderId="0" xfId="26" applyNumberFormat="1" applyFont="1" applyBorder="1" applyProtection="1"/>
    <xf numFmtId="41" fontId="26" fillId="0" borderId="0" xfId="26" applyNumberFormat="1" applyFont="1" applyBorder="1" applyAlignment="1" applyProtection="1">
      <alignment shrinkToFit="1"/>
    </xf>
    <xf numFmtId="41" fontId="26" fillId="0" borderId="0" xfId="26" applyNumberFormat="1" applyFont="1" applyAlignment="1" applyProtection="1">
      <alignment horizontal="right"/>
    </xf>
    <xf numFmtId="41" fontId="26" fillId="0" borderId="0" xfId="26" applyNumberFormat="1" applyFont="1" applyBorder="1" applyAlignment="1" applyProtection="1">
      <alignment horizontal="right"/>
    </xf>
    <xf numFmtId="41" fontId="26" fillId="0" borderId="0" xfId="26" applyNumberFormat="1" applyFont="1" applyAlignment="1" applyProtection="1">
      <alignment horizontal="right" shrinkToFit="1"/>
    </xf>
    <xf numFmtId="41" fontId="26" fillId="0" borderId="0" xfId="26" applyNumberFormat="1" applyFont="1" applyAlignment="1">
      <alignment shrinkToFit="1"/>
    </xf>
    <xf numFmtId="177" fontId="26" fillId="0" borderId="0" xfId="26" applyNumberFormat="1" applyFont="1" applyAlignment="1" applyProtection="1">
      <alignment horizontal="right"/>
    </xf>
    <xf numFmtId="41" fontId="26" fillId="0" borderId="16" xfId="26" applyNumberFormat="1" applyFont="1" applyBorder="1" applyAlignment="1" applyProtection="1">
      <alignment shrinkToFit="1"/>
    </xf>
    <xf numFmtId="41" fontId="26" fillId="0" borderId="14" xfId="26" applyNumberFormat="1" applyFont="1" applyBorder="1" applyAlignment="1" applyProtection="1">
      <alignment shrinkToFit="1"/>
    </xf>
    <xf numFmtId="41" fontId="26" fillId="0" borderId="14" xfId="26" applyNumberFormat="1" applyFont="1" applyBorder="1" applyAlignment="1" applyProtection="1">
      <alignment horizontal="right"/>
    </xf>
    <xf numFmtId="41" fontId="26" fillId="0" borderId="14" xfId="26" applyNumberFormat="1" applyFont="1" applyBorder="1" applyProtection="1"/>
    <xf numFmtId="177" fontId="26" fillId="0" borderId="0" xfId="26" applyNumberFormat="1" applyFont="1" applyAlignment="1" applyProtection="1">
      <alignment shrinkToFit="1"/>
    </xf>
    <xf numFmtId="177" fontId="26" fillId="0" borderId="0" xfId="26" applyNumberFormat="1" applyFont="1" applyAlignment="1" applyProtection="1">
      <alignment horizontal="right" shrinkToFit="1"/>
    </xf>
    <xf numFmtId="177" fontId="26" fillId="0" borderId="0" xfId="26" applyNumberFormat="1" applyFont="1" applyBorder="1" applyAlignment="1" applyProtection="1">
      <alignment shrinkToFit="1"/>
    </xf>
    <xf numFmtId="0" fontId="26" fillId="0" borderId="0" xfId="26" applyNumberFormat="1" applyFont="1" applyAlignment="1" applyProtection="1">
      <alignment shrinkToFit="1"/>
    </xf>
    <xf numFmtId="43" fontId="26" fillId="0" borderId="0" xfId="26" applyNumberFormat="1" applyFont="1" applyAlignment="1" applyProtection="1">
      <alignment horizontal="right" shrinkToFit="1"/>
    </xf>
    <xf numFmtId="49" fontId="26" fillId="0" borderId="15" xfId="26" applyNumberFormat="1" applyFont="1" applyBorder="1" applyAlignment="1" applyProtection="1">
      <alignment horizontal="distributed" vertical="center" wrapText="1"/>
    </xf>
    <xf numFmtId="0" fontId="26" fillId="0" borderId="0" xfId="26" applyFont="1" applyAlignment="1">
      <alignment shrinkToFit="1"/>
    </xf>
    <xf numFmtId="177" fontId="26" fillId="0" borderId="0" xfId="26" applyNumberFormat="1" applyFont="1" applyAlignment="1">
      <alignment shrinkToFit="1"/>
    </xf>
    <xf numFmtId="41" fontId="26" fillId="0" borderId="16" xfId="26" applyNumberFormat="1" applyFont="1" applyBorder="1" applyAlignment="1">
      <alignment shrinkToFit="1"/>
    </xf>
    <xf numFmtId="41" fontId="26" fillId="0" borderId="14" xfId="26" applyNumberFormat="1" applyFont="1" applyBorder="1" applyAlignment="1">
      <alignment shrinkToFit="1"/>
    </xf>
    <xf numFmtId="177" fontId="26" fillId="0" borderId="14" xfId="26" applyNumberFormat="1" applyFont="1" applyBorder="1" applyAlignment="1" applyProtection="1">
      <alignment shrinkToFit="1"/>
    </xf>
    <xf numFmtId="0" fontId="26" fillId="0" borderId="0" xfId="26" applyNumberFormat="1" applyFont="1" applyAlignment="1" applyProtection="1">
      <alignment horizontal="right" shrinkToFit="1"/>
    </xf>
    <xf numFmtId="182" fontId="26" fillId="0" borderId="0" xfId="26" applyNumberFormat="1" applyFont="1" applyAlignment="1" applyProtection="1">
      <alignment shrinkToFit="1"/>
    </xf>
    <xf numFmtId="182" fontId="26" fillId="0" borderId="0" xfId="26" applyNumberFormat="1" applyFont="1" applyAlignment="1" applyProtection="1">
      <alignment horizontal="right" shrinkToFit="1"/>
    </xf>
    <xf numFmtId="182" fontId="26" fillId="0" borderId="14" xfId="26" applyNumberFormat="1" applyFont="1" applyBorder="1" applyAlignment="1" applyProtection="1">
      <alignment shrinkToFit="1"/>
    </xf>
    <xf numFmtId="186" fontId="26" fillId="0" borderId="0" xfId="26" applyNumberFormat="1" applyFont="1" applyAlignment="1" applyProtection="1">
      <alignment shrinkToFit="1"/>
    </xf>
    <xf numFmtId="0" fontId="14" fillId="0" borderId="0" xfId="0" applyFont="1" applyBorder="1" applyAlignment="1">
      <alignment horizontal="right" vertical="center"/>
    </xf>
    <xf numFmtId="0" fontId="22" fillId="0" borderId="13" xfId="0" applyFont="1" applyBorder="1" applyAlignment="1">
      <alignment horizontal="center" vertical="center"/>
    </xf>
    <xf numFmtId="0" fontId="26" fillId="0" borderId="13" xfId="0" applyFont="1" applyBorder="1" applyAlignment="1">
      <alignment horizontal="center" vertical="center"/>
    </xf>
    <xf numFmtId="0" fontId="26" fillId="0" borderId="13" xfId="0" applyFont="1" applyBorder="1" applyAlignment="1">
      <alignment horizontal="center" vertical="center" wrapText="1"/>
    </xf>
    <xf numFmtId="1" fontId="14" fillId="0" borderId="13" xfId="21" applyNumberFormat="1" applyFont="1" applyBorder="1" applyAlignment="1" applyProtection="1">
      <alignment horizontal="center" vertical="center" wrapText="1"/>
    </xf>
    <xf numFmtId="0" fontId="83" fillId="0" borderId="0" xfId="0" quotePrefix="1" applyFont="1">
      <alignment vertical="center"/>
    </xf>
    <xf numFmtId="43" fontId="14" fillId="0" borderId="0" xfId="0" applyNumberFormat="1" applyFont="1" applyBorder="1" applyAlignment="1">
      <alignment horizontal="left" vertical="center" shrinkToFit="1"/>
    </xf>
    <xf numFmtId="43" fontId="15" fillId="0" borderId="0" xfId="42" applyFont="1">
      <alignment vertical="center"/>
    </xf>
    <xf numFmtId="43" fontId="15" fillId="0" borderId="0" xfId="42" applyFont="1" applyAlignment="1">
      <alignment vertical="center" shrinkToFit="1"/>
    </xf>
    <xf numFmtId="41" fontId="14" fillId="0" borderId="11" xfId="19" applyNumberFormat="1" applyFont="1" applyBorder="1" applyProtection="1"/>
    <xf numFmtId="0" fontId="14" fillId="0" borderId="15" xfId="19" applyFont="1" applyBorder="1" applyAlignment="1" applyProtection="1">
      <alignment horizontal="center"/>
    </xf>
    <xf numFmtId="1" fontId="84" fillId="0" borderId="44" xfId="21" applyFont="1" applyBorder="1"/>
    <xf numFmtId="1" fontId="84" fillId="0" borderId="0" xfId="21" applyFont="1" applyBorder="1"/>
    <xf numFmtId="49" fontId="22" fillId="0" borderId="12" xfId="26" applyNumberFormat="1" applyFont="1" applyBorder="1" applyAlignment="1" applyProtection="1">
      <alignment horizontal="distributed" vertical="center" wrapText="1"/>
    </xf>
    <xf numFmtId="49" fontId="22" fillId="0" borderId="23" xfId="26" applyNumberFormat="1" applyFont="1" applyBorder="1" applyAlignment="1" applyProtection="1">
      <alignment horizontal="distributed" vertical="center" wrapText="1"/>
    </xf>
    <xf numFmtId="49" fontId="22" fillId="0" borderId="23" xfId="26" applyNumberFormat="1" applyFont="1" applyBorder="1" applyAlignment="1" applyProtection="1">
      <alignment horizontal="distributed" vertical="center" shrinkToFit="1"/>
    </xf>
    <xf numFmtId="49" fontId="15" fillId="0" borderId="0" xfId="26" applyNumberFormat="1" applyFont="1" applyBorder="1" applyAlignment="1" applyProtection="1">
      <alignment horizontal="right"/>
    </xf>
    <xf numFmtId="49" fontId="15" fillId="0" borderId="0" xfId="26" applyNumberFormat="1" applyFont="1" applyBorder="1" applyAlignment="1">
      <alignment horizontal="right"/>
    </xf>
    <xf numFmtId="49" fontId="22" fillId="0" borderId="23" xfId="26" applyNumberFormat="1" applyFont="1" applyBorder="1" applyAlignment="1" applyProtection="1">
      <alignment horizontal="distributed" vertical="center" wrapText="1"/>
    </xf>
    <xf numFmtId="41" fontId="14" fillId="0" borderId="44" xfId="26" applyNumberFormat="1" applyFont="1" applyBorder="1" applyAlignment="1" applyProtection="1">
      <alignment shrinkToFit="1"/>
    </xf>
    <xf numFmtId="41" fontId="42" fillId="0" borderId="44" xfId="26" applyNumberFormat="1" applyFont="1" applyBorder="1" applyAlignment="1" applyProtection="1">
      <alignment shrinkToFit="1"/>
    </xf>
    <xf numFmtId="41" fontId="26" fillId="0" borderId="44" xfId="26" applyNumberFormat="1" applyFont="1" applyBorder="1" applyAlignment="1" applyProtection="1">
      <alignment shrinkToFit="1"/>
    </xf>
    <xf numFmtId="41" fontId="14" fillId="0" borderId="0" xfId="26" applyNumberFormat="1" applyFont="1" applyBorder="1" applyAlignment="1" applyProtection="1">
      <alignment horizontal="center"/>
    </xf>
    <xf numFmtId="0" fontId="14" fillId="0" borderId="0" xfId="26" applyFont="1" applyBorder="1" applyAlignment="1" applyProtection="1">
      <alignment horizontal="center" shrinkToFit="1"/>
    </xf>
    <xf numFmtId="41" fontId="14" fillId="0" borderId="0" xfId="26" applyNumberFormat="1" applyFont="1" applyBorder="1" applyAlignment="1" applyProtection="1">
      <alignment horizontal="left" shrinkToFit="1"/>
    </xf>
    <xf numFmtId="0" fontId="14" fillId="0" borderId="0" xfId="26" applyFont="1" applyBorder="1" applyAlignment="1" applyProtection="1">
      <alignment horizontal="center"/>
    </xf>
    <xf numFmtId="41" fontId="14" fillId="0" borderId="0" xfId="26" applyNumberFormat="1" applyFont="1" applyBorder="1" applyAlignment="1" applyProtection="1">
      <alignment horizontal="left"/>
    </xf>
    <xf numFmtId="41" fontId="14" fillId="0" borderId="44" xfId="0" applyNumberFormat="1" applyFont="1" applyBorder="1" applyAlignment="1" applyProtection="1">
      <alignment horizontal="left"/>
    </xf>
    <xf numFmtId="41" fontId="14" fillId="0" borderId="44" xfId="26" applyNumberFormat="1" applyFont="1" applyBorder="1" applyProtection="1"/>
    <xf numFmtId="41" fontId="14" fillId="0" borderId="44" xfId="26" applyNumberFormat="1" applyFont="1" applyBorder="1" applyAlignment="1" applyProtection="1">
      <alignment horizontal="right"/>
    </xf>
    <xf numFmtId="41" fontId="14" fillId="0" borderId="44" xfId="26" applyNumberFormat="1" applyFont="1" applyBorder="1" applyAlignment="1" applyProtection="1">
      <alignment horizontal="right" shrinkToFit="1"/>
    </xf>
    <xf numFmtId="41" fontId="26" fillId="0" borderId="44" xfId="26" applyNumberFormat="1" applyFont="1" applyBorder="1" applyAlignment="1" applyProtection="1">
      <alignment horizontal="right" shrinkToFit="1"/>
    </xf>
    <xf numFmtId="49" fontId="42" fillId="0" borderId="15" xfId="26" applyNumberFormat="1" applyFont="1" applyBorder="1" applyAlignment="1" applyProtection="1">
      <alignment horizontal="distributed" vertical="center" wrapText="1"/>
    </xf>
    <xf numFmtId="49" fontId="42" fillId="0" borderId="28" xfId="26" applyNumberFormat="1" applyFont="1" applyBorder="1" applyAlignment="1" applyProtection="1">
      <alignment horizontal="distributed" vertical="center" wrapText="1"/>
    </xf>
    <xf numFmtId="49" fontId="42" fillId="0" borderId="16" xfId="26" applyNumberFormat="1" applyFont="1" applyBorder="1" applyAlignment="1" applyProtection="1">
      <alignment horizontal="distributed" vertical="center" wrapText="1"/>
    </xf>
    <xf numFmtId="49" fontId="26" fillId="0" borderId="28" xfId="26" applyNumberFormat="1" applyFont="1" applyBorder="1" applyAlignment="1" applyProtection="1">
      <alignment horizontal="distributed" vertical="center" wrapText="1"/>
    </xf>
    <xf numFmtId="49" fontId="26" fillId="0" borderId="28" xfId="26" applyNumberFormat="1" applyFont="1" applyBorder="1" applyAlignment="1" applyProtection="1">
      <alignment horizontal="distributed" vertical="center" shrinkToFit="1"/>
    </xf>
    <xf numFmtId="49" fontId="26" fillId="0" borderId="15" xfId="26" applyNumberFormat="1" applyFont="1" applyBorder="1" applyAlignment="1" applyProtection="1">
      <alignment horizontal="distributed" vertical="center" shrinkToFit="1"/>
    </xf>
    <xf numFmtId="49" fontId="26" fillId="0" borderId="0" xfId="26" applyNumberFormat="1" applyFont="1" applyAlignment="1">
      <alignment horizontal="distributed" wrapText="1"/>
    </xf>
    <xf numFmtId="49" fontId="22" fillId="0" borderId="12" xfId="26" applyNumberFormat="1" applyFont="1" applyBorder="1" applyAlignment="1" applyProtection="1">
      <alignment horizontal="distributed" vertical="center" shrinkToFit="1"/>
    </xf>
    <xf numFmtId="49" fontId="22" fillId="0" borderId="24" xfId="26" applyNumberFormat="1" applyFont="1" applyBorder="1" applyAlignment="1" applyProtection="1">
      <alignment horizontal="distributed" vertical="center" wrapText="1"/>
    </xf>
    <xf numFmtId="41" fontId="26" fillId="0" borderId="44" xfId="26" applyNumberFormat="1" applyFont="1" applyBorder="1" applyAlignment="1">
      <alignment shrinkToFit="1"/>
    </xf>
    <xf numFmtId="41" fontId="26" fillId="0" borderId="0" xfId="0" applyNumberFormat="1" applyFont="1" applyBorder="1" applyAlignment="1" applyProtection="1">
      <alignment horizontal="left"/>
    </xf>
    <xf numFmtId="0" fontId="26" fillId="0" borderId="0" xfId="26" applyFont="1"/>
    <xf numFmtId="41" fontId="26" fillId="0" borderId="0" xfId="26" applyNumberFormat="1" applyFont="1" applyAlignment="1" applyProtection="1">
      <alignment horizontal="left"/>
    </xf>
    <xf numFmtId="41" fontId="26" fillId="0" borderId="0" xfId="26" applyNumberFormat="1" applyFont="1"/>
    <xf numFmtId="41" fontId="26" fillId="0" borderId="16" xfId="0" applyNumberFormat="1" applyFont="1" applyBorder="1" applyAlignment="1" applyProtection="1">
      <alignment horizontal="left"/>
    </xf>
    <xf numFmtId="41" fontId="26" fillId="0" borderId="44" xfId="0" applyNumberFormat="1" applyFont="1" applyBorder="1" applyAlignment="1" applyProtection="1">
      <alignment horizontal="left"/>
    </xf>
    <xf numFmtId="41" fontId="26" fillId="0" borderId="11" xfId="26" applyNumberFormat="1" applyFont="1" applyBorder="1" applyAlignment="1" applyProtection="1">
      <alignment shrinkToFit="1"/>
    </xf>
    <xf numFmtId="0" fontId="14" fillId="0" borderId="15" xfId="24" applyFont="1" applyBorder="1" applyAlignment="1" applyProtection="1">
      <alignment horizontal="center"/>
    </xf>
    <xf numFmtId="41" fontId="26" fillId="0" borderId="11" xfId="26" applyNumberFormat="1" applyFont="1" applyBorder="1" applyAlignment="1">
      <alignment shrinkToFit="1"/>
    </xf>
    <xf numFmtId="41" fontId="26" fillId="0" borderId="0" xfId="26" applyNumberFormat="1" applyFont="1" applyBorder="1" applyAlignment="1">
      <alignment shrinkToFit="1"/>
    </xf>
    <xf numFmtId="182" fontId="26" fillId="0" borderId="0" xfId="26" applyNumberFormat="1" applyFont="1" applyBorder="1" applyAlignment="1" applyProtection="1">
      <alignment shrinkToFit="1"/>
    </xf>
    <xf numFmtId="0" fontId="86" fillId="0" borderId="22" xfId="0" applyNumberFormat="1" applyFont="1" applyBorder="1" applyAlignment="1">
      <alignment horizontal="center" vertical="center"/>
    </xf>
    <xf numFmtId="41" fontId="84" fillId="0" borderId="0" xfId="0" applyNumberFormat="1" applyFont="1" applyAlignment="1">
      <alignment shrinkToFit="1"/>
    </xf>
    <xf numFmtId="41" fontId="84" fillId="0" borderId="0" xfId="0" applyNumberFormat="1" applyFont="1" applyFill="1" applyAlignment="1">
      <alignment shrinkToFit="1"/>
    </xf>
    <xf numFmtId="41" fontId="84" fillId="0" borderId="14" xfId="0" applyNumberFormat="1" applyFont="1" applyBorder="1" applyAlignment="1">
      <alignment shrinkToFit="1"/>
    </xf>
    <xf numFmtId="41" fontId="87" fillId="0" borderId="0" xfId="0" applyNumberFormat="1" applyFont="1" applyBorder="1">
      <alignment vertical="center"/>
    </xf>
    <xf numFmtId="41" fontId="87" fillId="0" borderId="16" xfId="0" applyNumberFormat="1" applyFont="1" applyBorder="1">
      <alignment vertical="center"/>
    </xf>
    <xf numFmtId="41" fontId="87" fillId="0" borderId="14" xfId="0" applyNumberFormat="1" applyFont="1" applyBorder="1">
      <alignment vertical="center"/>
    </xf>
    <xf numFmtId="179" fontId="15" fillId="0" borderId="0" xfId="19" applyNumberFormat="1" applyFont="1" applyBorder="1" applyAlignment="1" applyProtection="1">
      <alignment horizontal="center" shrinkToFit="1"/>
    </xf>
    <xf numFmtId="179" fontId="15" fillId="0" borderId="14" xfId="19" applyNumberFormat="1" applyFont="1" applyBorder="1" applyAlignment="1" applyProtection="1">
      <alignment horizontal="center" shrinkToFit="1"/>
    </xf>
    <xf numFmtId="177" fontId="15" fillId="0" borderId="14" xfId="19" applyNumberFormat="1" applyFont="1" applyBorder="1" applyAlignment="1" applyProtection="1">
      <alignment shrinkToFit="1"/>
    </xf>
    <xf numFmtId="177" fontId="15" fillId="0" borderId="0" xfId="19" applyNumberFormat="1" applyFont="1" applyBorder="1" applyAlignment="1" applyProtection="1">
      <alignment shrinkToFit="1"/>
    </xf>
    <xf numFmtId="49" fontId="22" fillId="0" borderId="0" xfId="0" applyNumberFormat="1" applyFont="1" applyAlignment="1">
      <alignment vertical="center" wrapText="1"/>
    </xf>
    <xf numFmtId="41" fontId="14" fillId="0" borderId="22" xfId="0" applyNumberFormat="1" applyFont="1" applyBorder="1" applyAlignment="1">
      <alignment horizontal="center" vertical="center"/>
    </xf>
    <xf numFmtId="41" fontId="15" fillId="0" borderId="0" xfId="43" applyFont="1" applyAlignment="1">
      <alignment vertical="center" shrinkToFit="1"/>
    </xf>
    <xf numFmtId="41" fontId="15" fillId="0" borderId="0" xfId="43" applyFont="1">
      <alignment vertical="center"/>
    </xf>
    <xf numFmtId="0" fontId="5" fillId="0" borderId="0" xfId="0" applyFont="1" applyAlignment="1">
      <alignment vertical="center"/>
    </xf>
    <xf numFmtId="0" fontId="15" fillId="0" borderId="28" xfId="24" applyFont="1" applyBorder="1" applyAlignment="1">
      <alignment horizontal="center" vertical="center" wrapText="1"/>
    </xf>
    <xf numFmtId="0" fontId="5" fillId="0" borderId="0" xfId="28" applyFont="1" applyAlignment="1">
      <alignment horizontal="center" vertical="center"/>
    </xf>
    <xf numFmtId="49" fontId="5" fillId="0" borderId="0" xfId="28" applyNumberFormat="1" applyFont="1" applyAlignment="1">
      <alignment horizontal="center" vertical="center"/>
    </xf>
    <xf numFmtId="0" fontId="14" fillId="0" borderId="0" xfId="20" applyNumberFormat="1" applyFont="1" applyAlignment="1">
      <alignment horizontal="center"/>
    </xf>
    <xf numFmtId="1" fontId="14" fillId="0" borderId="13" xfId="21" applyNumberFormat="1" applyFont="1" applyBorder="1" applyAlignment="1" applyProtection="1">
      <alignment horizontal="center" vertical="center" wrapText="1"/>
    </xf>
    <xf numFmtId="0" fontId="22" fillId="0" borderId="13" xfId="0" applyFont="1" applyBorder="1" applyAlignment="1">
      <alignment horizontal="center" vertical="center"/>
    </xf>
    <xf numFmtId="0" fontId="26" fillId="0" borderId="13" xfId="0" applyFont="1" applyBorder="1" applyAlignment="1">
      <alignment horizontal="center" vertical="center"/>
    </xf>
    <xf numFmtId="0" fontId="26" fillId="0" borderId="13" xfId="0" applyFont="1" applyBorder="1" applyAlignment="1">
      <alignment horizontal="center" vertical="center" wrapText="1"/>
    </xf>
    <xf numFmtId="41" fontId="84" fillId="0" borderId="0" xfId="21" applyNumberFormat="1" applyFont="1" applyBorder="1" applyAlignment="1">
      <alignment horizontal="center"/>
    </xf>
    <xf numFmtId="1" fontId="84" fillId="0" borderId="0" xfId="21" applyFont="1" applyBorder="1" applyAlignment="1">
      <alignment horizontal="right"/>
    </xf>
    <xf numFmtId="49" fontId="5" fillId="0" borderId="0" xfId="19" applyNumberFormat="1" applyFont="1" applyAlignment="1">
      <alignment horizontal="left" vertical="center"/>
    </xf>
    <xf numFmtId="0" fontId="14" fillId="0" borderId="44" xfId="0" applyFont="1" applyBorder="1" applyAlignment="1">
      <alignment horizontal="center" vertical="center"/>
    </xf>
    <xf numFmtId="41" fontId="14" fillId="0" borderId="44" xfId="0" applyNumberFormat="1" applyFont="1" applyBorder="1">
      <alignment vertical="center"/>
    </xf>
    <xf numFmtId="41" fontId="14" fillId="0" borderId="44" xfId="0" applyNumberFormat="1" applyFont="1" applyBorder="1" applyAlignment="1">
      <alignment vertical="center"/>
    </xf>
    <xf numFmtId="0" fontId="14" fillId="0" borderId="0" xfId="0" applyFont="1" applyBorder="1" applyAlignment="1">
      <alignment horizontal="right" vertical="center"/>
    </xf>
    <xf numFmtId="0" fontId="26" fillId="0" borderId="13" xfId="0" applyFont="1" applyBorder="1" applyAlignment="1">
      <alignment horizontal="center" vertical="center"/>
    </xf>
    <xf numFmtId="0" fontId="14" fillId="0" borderId="0" xfId="0" applyFont="1" applyBorder="1" applyAlignment="1">
      <alignment horizontal="center"/>
    </xf>
    <xf numFmtId="0" fontId="14" fillId="0" borderId="0" xfId="0" applyFont="1" applyBorder="1" applyAlignment="1">
      <alignment horizontal="center"/>
    </xf>
    <xf numFmtId="0" fontId="14" fillId="0" borderId="0" xfId="0" applyFont="1" applyBorder="1" applyAlignment="1">
      <alignment horizontal="center" vertical="top"/>
    </xf>
    <xf numFmtId="0" fontId="26" fillId="0" borderId="13" xfId="0" applyFont="1" applyBorder="1" applyAlignment="1">
      <alignment horizontal="left" vertical="top"/>
    </xf>
    <xf numFmtId="41" fontId="14" fillId="0" borderId="11" xfId="0" applyNumberFormat="1" applyFont="1" applyBorder="1" applyAlignment="1">
      <alignment vertical="top"/>
    </xf>
    <xf numFmtId="41" fontId="14" fillId="0" borderId="0" xfId="0" applyNumberFormat="1" applyFont="1" applyBorder="1" applyAlignment="1">
      <alignment vertical="top"/>
    </xf>
    <xf numFmtId="41" fontId="14" fillId="0" borderId="0" xfId="0" applyNumberFormat="1" applyFont="1" applyFill="1" applyBorder="1" applyAlignment="1">
      <alignment vertical="top"/>
    </xf>
    <xf numFmtId="41" fontId="14" fillId="0" borderId="0" xfId="0" applyNumberFormat="1" applyFont="1" applyBorder="1" applyAlignment="1">
      <alignment vertical="top" shrinkToFit="1"/>
    </xf>
    <xf numFmtId="0" fontId="14" fillId="0" borderId="0" xfId="0" applyFont="1" applyBorder="1" applyAlignment="1">
      <alignment vertical="top"/>
    </xf>
    <xf numFmtId="41" fontId="14" fillId="0" borderId="0" xfId="0" applyNumberFormat="1" applyFont="1" applyAlignment="1">
      <alignment vertical="top"/>
    </xf>
    <xf numFmtId="0" fontId="14" fillId="0" borderId="0" xfId="0" applyFont="1" applyAlignment="1">
      <alignment vertical="top"/>
    </xf>
    <xf numFmtId="0" fontId="26" fillId="0" borderId="13" xfId="0" applyFont="1" applyBorder="1" applyAlignment="1">
      <alignment horizontal="left" wrapText="1"/>
    </xf>
    <xf numFmtId="41" fontId="14" fillId="0" borderId="32" xfId="0" applyNumberFormat="1" applyFont="1" applyBorder="1" applyAlignment="1"/>
    <xf numFmtId="41" fontId="14" fillId="0" borderId="34" xfId="0" applyNumberFormat="1" applyFont="1" applyBorder="1" applyAlignment="1"/>
    <xf numFmtId="41" fontId="14" fillId="0" borderId="34" xfId="0" applyNumberFormat="1" applyFont="1" applyFill="1" applyBorder="1" applyAlignment="1"/>
    <xf numFmtId="41" fontId="14" fillId="0" borderId="32" xfId="0" applyNumberFormat="1" applyFont="1" applyFill="1" applyBorder="1" applyAlignment="1"/>
    <xf numFmtId="0" fontId="14" fillId="0" borderId="0" xfId="0" applyFont="1" applyBorder="1" applyAlignment="1"/>
    <xf numFmtId="41" fontId="14" fillId="0" borderId="11" xfId="0" applyNumberFormat="1" applyFont="1" applyBorder="1" applyAlignment="1"/>
    <xf numFmtId="41" fontId="14" fillId="0" borderId="0" xfId="0" applyNumberFormat="1" applyFont="1" applyFill="1" applyBorder="1" applyAlignment="1"/>
    <xf numFmtId="0" fontId="14" fillId="0" borderId="14" xfId="0" applyFont="1" applyBorder="1" applyAlignment="1">
      <alignment horizontal="center" vertical="top"/>
    </xf>
    <xf numFmtId="0" fontId="26" fillId="0" borderId="15" xfId="0" applyFont="1" applyBorder="1" applyAlignment="1">
      <alignment horizontal="left" vertical="top"/>
    </xf>
    <xf numFmtId="41" fontId="14" fillId="0" borderId="16" xfId="0" applyNumberFormat="1" applyFont="1" applyBorder="1" applyAlignment="1">
      <alignment vertical="top"/>
    </xf>
    <xf numFmtId="41" fontId="14" fillId="0" borderId="14" xfId="0" applyNumberFormat="1" applyFont="1" applyBorder="1" applyAlignment="1">
      <alignment vertical="top"/>
    </xf>
    <xf numFmtId="41" fontId="14" fillId="0" borderId="14" xfId="0" applyNumberFormat="1" applyFont="1" applyFill="1" applyBorder="1" applyAlignment="1">
      <alignment vertical="top"/>
    </xf>
    <xf numFmtId="41" fontId="14" fillId="0" borderId="14" xfId="0" applyNumberFormat="1" applyFont="1" applyBorder="1" applyAlignment="1">
      <alignment vertical="top" shrinkToFit="1"/>
    </xf>
    <xf numFmtId="0" fontId="22" fillId="0" borderId="13" xfId="0" applyFont="1" applyBorder="1" applyAlignment="1">
      <alignment horizontal="center" vertical="center"/>
    </xf>
    <xf numFmtId="0" fontId="84" fillId="0" borderId="22" xfId="0" applyNumberFormat="1" applyFont="1" applyBorder="1" applyAlignment="1">
      <alignment horizontal="center" vertical="center"/>
    </xf>
    <xf numFmtId="41" fontId="89" fillId="0" borderId="22" xfId="0" applyNumberFormat="1" applyFont="1" applyBorder="1" applyAlignment="1">
      <alignment horizontal="center" vertical="center" wrapText="1" shrinkToFit="1"/>
    </xf>
    <xf numFmtId="49" fontId="88" fillId="0" borderId="22" xfId="0" applyNumberFormat="1" applyFont="1" applyBorder="1" applyAlignment="1">
      <alignment horizontal="center" vertical="center" wrapText="1" shrinkToFit="1"/>
    </xf>
    <xf numFmtId="41" fontId="84" fillId="0" borderId="0" xfId="0" applyNumberFormat="1" applyFont="1" applyAlignment="1" applyProtection="1">
      <alignment shrinkToFit="1"/>
      <protection locked="0"/>
    </xf>
    <xf numFmtId="0" fontId="84" fillId="0" borderId="22" xfId="0" applyNumberFormat="1" applyFont="1" applyBorder="1" applyAlignment="1">
      <alignment horizontal="center" vertical="top" wrapText="1"/>
    </xf>
    <xf numFmtId="49" fontId="90" fillId="0" borderId="22" xfId="0" applyNumberFormat="1" applyFont="1" applyBorder="1" applyAlignment="1">
      <alignment horizontal="center" vertical="center" wrapText="1" shrinkToFit="1"/>
    </xf>
    <xf numFmtId="0" fontId="91" fillId="0" borderId="22" xfId="0" applyNumberFormat="1" applyFont="1" applyBorder="1" applyAlignment="1">
      <alignment horizontal="center" vertical="top" wrapText="1"/>
    </xf>
    <xf numFmtId="0" fontId="91" fillId="0" borderId="22" xfId="0" applyNumberFormat="1" applyFont="1" applyBorder="1" applyAlignment="1">
      <alignment horizontal="center" vertical="center"/>
    </xf>
    <xf numFmtId="0" fontId="91" fillId="0" borderId="22" xfId="0" applyNumberFormat="1" applyFont="1" applyFill="1" applyBorder="1" applyAlignment="1" applyProtection="1">
      <alignment horizontal="center"/>
      <protection locked="0"/>
    </xf>
    <xf numFmtId="0" fontId="91" fillId="0" borderId="22" xfId="0" applyNumberFormat="1" applyFont="1" applyBorder="1" applyAlignment="1">
      <alignment horizontal="center" vertical="center" shrinkToFit="1"/>
    </xf>
    <xf numFmtId="0" fontId="91" fillId="0" borderId="0" xfId="0" applyNumberFormat="1" applyFont="1" applyAlignment="1">
      <alignment horizontal="center" vertical="center"/>
    </xf>
    <xf numFmtId="49" fontId="92" fillId="0" borderId="28" xfId="0" applyNumberFormat="1" applyFont="1" applyBorder="1" applyAlignment="1">
      <alignment horizontal="center" vertical="center" wrapText="1" shrinkToFit="1"/>
    </xf>
    <xf numFmtId="49" fontId="93" fillId="0" borderId="22" xfId="0" applyNumberFormat="1" applyFont="1" applyBorder="1" applyAlignment="1">
      <alignment horizontal="center" vertical="center" wrapText="1" shrinkToFit="1"/>
    </xf>
    <xf numFmtId="49" fontId="92" fillId="0" borderId="22" xfId="0" applyNumberFormat="1" applyFont="1" applyBorder="1" applyAlignment="1">
      <alignment horizontal="center" vertical="center" wrapText="1" shrinkToFit="1"/>
    </xf>
    <xf numFmtId="41" fontId="14" fillId="0" borderId="44" xfId="0" applyNumberFormat="1" applyFont="1" applyBorder="1" applyAlignment="1">
      <alignment shrinkToFit="1"/>
    </xf>
    <xf numFmtId="0" fontId="85" fillId="0" borderId="13" xfId="0" applyNumberFormat="1" applyFont="1" applyBorder="1" applyAlignment="1">
      <alignment horizontal="center" vertical="center"/>
    </xf>
    <xf numFmtId="49" fontId="25" fillId="0" borderId="11" xfId="0" applyNumberFormat="1" applyFont="1" applyBorder="1" applyAlignment="1">
      <alignment horizontal="center" vertical="center" shrinkToFit="1"/>
    </xf>
    <xf numFmtId="49" fontId="25" fillId="0" borderId="11" xfId="0" applyNumberFormat="1" applyFont="1" applyBorder="1" applyAlignment="1">
      <alignment horizontal="left" vertical="center" shrinkToFit="1"/>
    </xf>
    <xf numFmtId="0" fontId="85" fillId="0" borderId="22" xfId="0" applyNumberFormat="1" applyFont="1" applyBorder="1" applyAlignment="1">
      <alignment horizontal="center" vertical="center"/>
    </xf>
    <xf numFmtId="1" fontId="14" fillId="0" borderId="13" xfId="21" applyNumberFormat="1" applyFont="1" applyBorder="1" applyAlignment="1" applyProtection="1">
      <alignment horizontal="center" vertical="center" wrapText="1"/>
    </xf>
    <xf numFmtId="0" fontId="26" fillId="0" borderId="13" xfId="0" applyFont="1" applyBorder="1" applyAlignment="1">
      <alignment horizontal="center" vertical="center"/>
    </xf>
    <xf numFmtId="0" fontId="26" fillId="0" borderId="13" xfId="0" applyFont="1" applyBorder="1" applyAlignment="1">
      <alignment horizontal="center" vertical="center" wrapText="1"/>
    </xf>
    <xf numFmtId="177" fontId="22" fillId="0" borderId="15" xfId="19" applyNumberFormat="1" applyFont="1" applyBorder="1" applyAlignment="1" applyProtection="1">
      <alignment horizontal="center" vertical="center" shrinkToFit="1"/>
    </xf>
    <xf numFmtId="1" fontId="84" fillId="25" borderId="0" xfId="21" applyFont="1" applyFill="1" applyBorder="1"/>
    <xf numFmtId="41" fontId="15" fillId="0" borderId="44" xfId="22" applyNumberFormat="1" applyFont="1" applyBorder="1" applyAlignment="1">
      <alignment shrinkToFit="1"/>
    </xf>
    <xf numFmtId="41" fontId="15" fillId="0" borderId="44" xfId="22" applyNumberFormat="1" applyFont="1" applyBorder="1" applyAlignment="1">
      <alignment horizontal="right" shrinkToFit="1"/>
    </xf>
    <xf numFmtId="41" fontId="84" fillId="0" borderId="0" xfId="21" applyNumberFormat="1" applyFont="1" applyBorder="1" applyAlignment="1">
      <alignment horizontal="center" vertical="center"/>
    </xf>
    <xf numFmtId="186" fontId="14" fillId="0" borderId="0" xfId="21" applyNumberFormat="1" applyFont="1" applyBorder="1" applyAlignment="1" applyProtection="1">
      <alignment horizontal="right" vertical="center"/>
    </xf>
    <xf numFmtId="0" fontId="14" fillId="0" borderId="0" xfId="0" applyFont="1" applyBorder="1" applyAlignment="1">
      <alignment horizontal="right" vertical="center"/>
    </xf>
    <xf numFmtId="43" fontId="14" fillId="0" borderId="44" xfId="0" applyNumberFormat="1" applyFont="1" applyBorder="1" applyAlignment="1">
      <alignment vertical="center"/>
    </xf>
    <xf numFmtId="0" fontId="85" fillId="0" borderId="0" xfId="0" quotePrefix="1" applyFont="1">
      <alignment vertical="center"/>
    </xf>
    <xf numFmtId="0" fontId="14" fillId="0" borderId="12" xfId="0" applyFont="1" applyBorder="1" applyAlignment="1">
      <alignment horizontal="center" vertical="center"/>
    </xf>
    <xf numFmtId="41" fontId="22" fillId="0" borderId="0" xfId="19" applyNumberFormat="1" applyFont="1" applyBorder="1" applyAlignment="1" applyProtection="1">
      <alignment horizontal="left"/>
    </xf>
    <xf numFmtId="0" fontId="14" fillId="0" borderId="44" xfId="0" applyFont="1" applyBorder="1">
      <alignment vertical="center"/>
    </xf>
    <xf numFmtId="0" fontId="97" fillId="0" borderId="0" xfId="0" quotePrefix="1" applyFont="1">
      <alignment vertical="center"/>
    </xf>
    <xf numFmtId="184" fontId="14" fillId="0" borderId="0" xfId="0" applyNumberFormat="1" applyFont="1" applyBorder="1" applyAlignment="1">
      <alignment horizontal="right" vertical="center" shrinkToFit="1"/>
    </xf>
    <xf numFmtId="41" fontId="14" fillId="0" borderId="0" xfId="27" applyNumberFormat="1" applyFont="1" applyBorder="1" applyAlignment="1" applyProtection="1">
      <alignment shrinkToFit="1"/>
    </xf>
    <xf numFmtId="41" fontId="14" fillId="0" borderId="0" xfId="27" applyNumberFormat="1" applyFont="1" applyAlignment="1">
      <alignment shrinkToFit="1"/>
    </xf>
    <xf numFmtId="41" fontId="14" fillId="0" borderId="0" xfId="28" applyNumberFormat="1" applyFont="1" applyAlignment="1"/>
    <xf numFmtId="41" fontId="14" fillId="0" borderId="0" xfId="28" applyNumberFormat="1" applyFont="1" applyBorder="1" applyAlignment="1"/>
    <xf numFmtId="41" fontId="1" fillId="0" borderId="0" xfId="28" applyNumberFormat="1" applyAlignment="1"/>
    <xf numFmtId="41" fontId="1" fillId="0" borderId="0" xfId="28" applyNumberFormat="1" applyFont="1" applyBorder="1" applyAlignment="1" applyProtection="1">
      <alignment horizontal="center"/>
    </xf>
    <xf numFmtId="41" fontId="1" fillId="0" borderId="14" xfId="28" applyNumberFormat="1" applyFont="1" applyBorder="1" applyAlignment="1" applyProtection="1">
      <alignment horizontal="center"/>
    </xf>
    <xf numFmtId="41" fontId="14" fillId="0" borderId="0" xfId="28" applyNumberFormat="1" applyFont="1" applyBorder="1" applyAlignment="1" applyProtection="1">
      <alignment horizontal="center"/>
    </xf>
    <xf numFmtId="41" fontId="14" fillId="0" borderId="14" xfId="28" applyNumberFormat="1" applyFont="1" applyBorder="1" applyAlignment="1" applyProtection="1">
      <alignment horizontal="center"/>
    </xf>
    <xf numFmtId="1" fontId="14" fillId="0" borderId="13" xfId="21" applyNumberFormat="1" applyFont="1" applyBorder="1" applyAlignment="1" applyProtection="1">
      <alignment horizontal="center" vertical="center" wrapText="1"/>
    </xf>
    <xf numFmtId="0" fontId="22" fillId="0" borderId="13" xfId="0" applyFont="1" applyBorder="1" applyAlignment="1">
      <alignment horizontal="center" vertical="center"/>
    </xf>
    <xf numFmtId="41" fontId="14" fillId="0" borderId="13" xfId="21" applyNumberFormat="1" applyFont="1" applyBorder="1" applyAlignment="1">
      <alignment horizontal="center" vertical="center" wrapText="1"/>
    </xf>
    <xf numFmtId="41" fontId="14" fillId="0" borderId="15" xfId="21" applyNumberFormat="1" applyFont="1" applyBorder="1" applyAlignment="1">
      <alignment horizontal="center" vertical="center" wrapText="1"/>
    </xf>
    <xf numFmtId="0" fontId="26" fillId="0" borderId="13" xfId="0" applyFont="1" applyBorder="1" applyAlignment="1">
      <alignment horizontal="center" vertical="center"/>
    </xf>
    <xf numFmtId="0" fontId="26" fillId="0" borderId="13" xfId="0" applyFont="1" applyBorder="1" applyAlignment="1">
      <alignment horizontal="center" vertical="center" wrapText="1"/>
    </xf>
    <xf numFmtId="41" fontId="84" fillId="0" borderId="44" xfId="21" applyNumberFormat="1" applyFont="1" applyBorder="1" applyAlignment="1">
      <alignment horizontal="center"/>
    </xf>
    <xf numFmtId="1" fontId="84" fillId="0" borderId="44" xfId="21" applyFont="1" applyBorder="1" applyAlignment="1">
      <alignment horizontal="right"/>
    </xf>
    <xf numFmtId="1" fontId="84" fillId="25" borderId="44" xfId="21" applyFont="1" applyFill="1" applyBorder="1"/>
    <xf numFmtId="41" fontId="15" fillId="0" borderId="0" xfId="0" applyNumberFormat="1" applyFont="1" applyAlignment="1">
      <alignment horizontal="center" vertical="center"/>
    </xf>
    <xf numFmtId="41" fontId="14" fillId="0" borderId="34" xfId="0" applyNumberFormat="1" applyFont="1" applyBorder="1" applyAlignment="1">
      <alignment horizontal="center" vertical="center" wrapText="1"/>
    </xf>
    <xf numFmtId="41" fontId="98" fillId="0" borderId="13" xfId="0" applyNumberFormat="1" applyFont="1" applyBorder="1" applyAlignment="1">
      <alignment horizontal="center" vertical="center" wrapText="1"/>
    </xf>
    <xf numFmtId="41" fontId="77" fillId="0" borderId="13" xfId="0" applyNumberFormat="1" applyFont="1" applyBorder="1" applyAlignment="1">
      <alignment horizontal="center" vertical="center" wrapText="1"/>
    </xf>
    <xf numFmtId="0" fontId="22" fillId="0" borderId="0" xfId="0" applyFont="1" applyBorder="1" applyAlignment="1" applyProtection="1">
      <alignment horizontal="right"/>
    </xf>
    <xf numFmtId="41" fontId="26" fillId="0" borderId="0" xfId="0" applyNumberFormat="1" applyFont="1" applyAlignment="1">
      <alignment shrinkToFit="1"/>
    </xf>
    <xf numFmtId="41" fontId="15" fillId="0" borderId="0" xfId="0" applyNumberFormat="1" applyFont="1" applyAlignment="1">
      <alignment shrinkToFit="1"/>
    </xf>
    <xf numFmtId="41" fontId="15" fillId="0" borderId="0" xfId="0" applyNumberFormat="1" applyFont="1" applyBorder="1" applyAlignment="1" applyProtection="1">
      <alignment horizontal="left"/>
    </xf>
    <xf numFmtId="41" fontId="15" fillId="0" borderId="44" xfId="0" applyNumberFormat="1" applyFont="1" applyBorder="1" applyAlignment="1" applyProtection="1">
      <alignment horizontal="left"/>
    </xf>
    <xf numFmtId="41" fontId="15" fillId="0" borderId="0" xfId="0" applyNumberFormat="1" applyFont="1" applyBorder="1" applyAlignment="1" applyProtection="1">
      <alignment horizontal="left" shrinkToFit="1"/>
    </xf>
    <xf numFmtId="41" fontId="15" fillId="0" borderId="44" xfId="0" applyNumberFormat="1" applyFont="1" applyBorder="1" applyAlignment="1" applyProtection="1">
      <alignment horizontal="left" shrinkToFit="1"/>
    </xf>
    <xf numFmtId="41" fontId="14" fillId="0" borderId="0" xfId="21" applyNumberFormat="1" applyFont="1" applyBorder="1" applyAlignment="1" applyProtection="1">
      <alignment horizontal="right" vertical="center"/>
    </xf>
    <xf numFmtId="49" fontId="42" fillId="0" borderId="28" xfId="19" applyNumberFormat="1" applyFont="1" applyBorder="1" applyAlignment="1" applyProtection="1">
      <alignment horizontal="center" vertical="center" wrapText="1"/>
    </xf>
    <xf numFmtId="0" fontId="95" fillId="0" borderId="23" xfId="0" applyFont="1" applyBorder="1" applyAlignment="1">
      <alignment horizontal="center" vertical="center" wrapText="1"/>
    </xf>
    <xf numFmtId="41" fontId="87" fillId="0" borderId="0" xfId="0" applyNumberFormat="1" applyFont="1" applyBorder="1" applyAlignment="1">
      <alignment vertical="center" shrinkToFit="1"/>
    </xf>
    <xf numFmtId="41" fontId="87" fillId="0" borderId="16" xfId="0" applyNumberFormat="1" applyFont="1" applyBorder="1" applyAlignment="1">
      <alignment vertical="center" shrinkToFit="1"/>
    </xf>
    <xf numFmtId="0" fontId="32" fillId="0" borderId="0" xfId="0" applyFont="1" applyBorder="1" applyAlignment="1">
      <alignment horizontal="center" vertical="center" wrapText="1"/>
    </xf>
    <xf numFmtId="0" fontId="14" fillId="0" borderId="0" xfId="0" applyFont="1" applyBorder="1" applyAlignment="1">
      <alignment horizontal="right" vertical="center"/>
    </xf>
    <xf numFmtId="0" fontId="99" fillId="17" borderId="0" xfId="0" applyFont="1" applyFill="1" applyBorder="1" applyAlignment="1">
      <alignment horizontal="center" vertical="center"/>
    </xf>
    <xf numFmtId="0" fontId="91" fillId="17" borderId="0" xfId="0" applyFont="1" applyFill="1" applyBorder="1" applyAlignment="1">
      <alignment horizontal="center" vertical="center"/>
    </xf>
    <xf numFmtId="177" fontId="100" fillId="17" borderId="0" xfId="0" applyNumberFormat="1" applyFont="1" applyFill="1" applyProtection="1">
      <alignment vertical="center"/>
    </xf>
    <xf numFmtId="0" fontId="91" fillId="17" borderId="22" xfId="0" applyFont="1" applyFill="1" applyBorder="1" applyAlignment="1">
      <alignment horizontal="center" vertical="center" wrapText="1"/>
    </xf>
    <xf numFmtId="0" fontId="31" fillId="0" borderId="0" xfId="0" applyFont="1" applyBorder="1" applyAlignment="1">
      <alignment horizontal="right" vertical="center"/>
    </xf>
    <xf numFmtId="41" fontId="77" fillId="0" borderId="23" xfId="0" applyNumberFormat="1" applyFont="1" applyBorder="1" applyAlignment="1">
      <alignment horizontal="center" vertical="center" wrapText="1"/>
    </xf>
    <xf numFmtId="0" fontId="14" fillId="0" borderId="31" xfId="0" applyFont="1" applyBorder="1" applyAlignment="1">
      <alignment horizontal="right" vertical="center"/>
    </xf>
    <xf numFmtId="43" fontId="14" fillId="0" borderId="11" xfId="0" applyNumberFormat="1" applyFont="1" applyBorder="1" applyAlignment="1">
      <alignment vertical="center" shrinkToFit="1"/>
    </xf>
    <xf numFmtId="43" fontId="15" fillId="0" borderId="0" xfId="0" applyNumberFormat="1" applyFont="1" applyBorder="1">
      <alignment vertical="center"/>
    </xf>
    <xf numFmtId="43" fontId="85" fillId="0" borderId="0" xfId="0" applyNumberFormat="1" applyFont="1">
      <alignment vertical="center"/>
    </xf>
    <xf numFmtId="41" fontId="15" fillId="0" borderId="0" xfId="29" applyNumberFormat="1" applyFont="1" applyBorder="1">
      <alignment vertical="center"/>
    </xf>
    <xf numFmtId="41" fontId="15" fillId="0" borderId="0" xfId="29" applyNumberFormat="1" applyFont="1" applyBorder="1" applyAlignment="1">
      <alignment vertical="center" shrinkToFit="1"/>
    </xf>
    <xf numFmtId="41" fontId="15" fillId="0" borderId="14" xfId="29" applyNumberFormat="1" applyFont="1" applyBorder="1" applyAlignment="1">
      <alignment vertical="center" shrinkToFit="1"/>
    </xf>
    <xf numFmtId="41" fontId="5" fillId="0" borderId="0" xfId="0" quotePrefix="1" applyNumberFormat="1" applyFont="1" applyAlignment="1">
      <alignment horizontal="left" vertical="center"/>
    </xf>
    <xf numFmtId="41" fontId="14" fillId="0" borderId="0" xfId="0" applyNumberFormat="1" applyFont="1" applyAlignment="1">
      <alignment horizontal="left" vertical="center"/>
    </xf>
    <xf numFmtId="43" fontId="26" fillId="0" borderId="0" xfId="0" applyNumberFormat="1" applyFont="1">
      <alignment vertical="center"/>
    </xf>
    <xf numFmtId="0" fontId="14" fillId="0" borderId="11"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19" xfId="0" applyFont="1" applyBorder="1" applyAlignment="1">
      <alignment horizontal="center" vertical="center" wrapText="1"/>
    </xf>
    <xf numFmtId="0" fontId="14" fillId="0" borderId="21" xfId="0" applyFont="1" applyBorder="1" applyAlignment="1">
      <alignment horizontal="center" vertical="center" wrapText="1"/>
    </xf>
    <xf numFmtId="0" fontId="14" fillId="0" borderId="19" xfId="0" applyFont="1" applyBorder="1" applyAlignment="1">
      <alignment horizontal="center" vertical="center"/>
    </xf>
    <xf numFmtId="0" fontId="14" fillId="0" borderId="1" xfId="0" applyFont="1" applyBorder="1" applyAlignment="1">
      <alignment horizontal="center" vertical="center" wrapText="1"/>
    </xf>
    <xf numFmtId="0" fontId="14" fillId="0" borderId="21" xfId="0" applyFont="1" applyBorder="1" applyAlignment="1">
      <alignment horizontal="center" vertical="center"/>
    </xf>
    <xf numFmtId="0" fontId="22" fillId="0" borderId="1" xfId="0" applyFont="1" applyBorder="1" applyAlignment="1">
      <alignment horizontal="center" vertical="center" wrapText="1"/>
    </xf>
    <xf numFmtId="0" fontId="22" fillId="0" borderId="21" xfId="0" applyFont="1" applyBorder="1" applyAlignment="1">
      <alignment horizontal="center" vertical="center"/>
    </xf>
    <xf numFmtId="0" fontId="14" fillId="17" borderId="19" xfId="0" applyFont="1" applyFill="1" applyBorder="1" applyAlignment="1">
      <alignment horizontal="center" vertical="center" wrapText="1"/>
    </xf>
    <xf numFmtId="0" fontId="14" fillId="17" borderId="21" xfId="0" applyFont="1" applyFill="1" applyBorder="1" applyAlignment="1">
      <alignment horizontal="center" vertical="center"/>
    </xf>
    <xf numFmtId="0" fontId="14" fillId="0" borderId="19" xfId="0" applyFont="1" applyBorder="1" applyAlignment="1" applyProtection="1">
      <alignment horizontal="center" vertical="center" wrapText="1"/>
    </xf>
    <xf numFmtId="0" fontId="14" fillId="0" borderId="19" xfId="0" applyFont="1" applyBorder="1" applyAlignment="1" applyProtection="1">
      <alignment horizontal="center" vertical="center"/>
    </xf>
    <xf numFmtId="0" fontId="26" fillId="0" borderId="1" xfId="0" applyFont="1" applyBorder="1" applyAlignment="1">
      <alignment horizontal="center" vertical="center" wrapText="1"/>
    </xf>
    <xf numFmtId="0" fontId="26" fillId="0" borderId="21" xfId="0" applyFont="1" applyBorder="1" applyAlignment="1">
      <alignment horizontal="center" vertical="center" wrapText="1"/>
    </xf>
    <xf numFmtId="0" fontId="32" fillId="0" borderId="0" xfId="0" applyFont="1" applyBorder="1" applyAlignment="1">
      <alignment horizontal="center" vertical="center" wrapText="1"/>
    </xf>
    <xf numFmtId="0" fontId="10" fillId="0" borderId="0" xfId="38" applyFont="1">
      <alignment horizontal="center" vertical="center"/>
    </xf>
    <xf numFmtId="0" fontId="14" fillId="0" borderId="36" xfId="0" applyFont="1" applyBorder="1" applyAlignment="1">
      <alignment horizontal="center" vertical="center" wrapText="1"/>
    </xf>
    <xf numFmtId="0" fontId="14" fillId="0" borderId="37" xfId="0" applyFont="1" applyBorder="1" applyAlignment="1">
      <alignment horizontal="center" vertical="center"/>
    </xf>
    <xf numFmtId="0" fontId="14" fillId="0" borderId="37" xfId="0" applyFont="1" applyBorder="1" applyAlignment="1">
      <alignment horizontal="center" vertical="center" wrapText="1"/>
    </xf>
    <xf numFmtId="0" fontId="14" fillId="0" borderId="38" xfId="0" applyFont="1" applyBorder="1" applyAlignment="1">
      <alignment horizontal="center" vertical="center"/>
    </xf>
    <xf numFmtId="0" fontId="4" fillId="0" borderId="0" xfId="38" applyFont="1">
      <alignment horizontal="center" vertical="center"/>
    </xf>
    <xf numFmtId="0" fontId="14" fillId="0" borderId="34" xfId="0" applyFont="1" applyBorder="1" applyAlignment="1">
      <alignment horizontal="center" vertical="center" wrapText="1"/>
    </xf>
    <xf numFmtId="0" fontId="14" fillId="0" borderId="26"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4" fillId="0" borderId="0" xfId="38" applyFont="1" applyAlignment="1">
      <alignment horizontal="center" vertical="center"/>
    </xf>
    <xf numFmtId="0" fontId="10" fillId="0" borderId="0" xfId="0" applyFont="1" applyAlignment="1">
      <alignment horizontal="center" vertical="center"/>
    </xf>
    <xf numFmtId="0" fontId="10" fillId="0" borderId="0" xfId="38" applyFont="1" applyAlignment="1">
      <alignment horizontal="center" vertical="center"/>
    </xf>
    <xf numFmtId="0" fontId="4" fillId="0" borderId="0" xfId="38" applyFont="1" applyBorder="1" applyAlignment="1">
      <alignment horizontal="center" vertical="center"/>
    </xf>
    <xf numFmtId="0" fontId="14" fillId="0" borderId="38" xfId="0" applyFont="1" applyBorder="1" applyAlignment="1">
      <alignment horizontal="center" vertical="center" wrapText="1"/>
    </xf>
    <xf numFmtId="0" fontId="10" fillId="0" borderId="0" xfId="0" applyFont="1" applyBorder="1" applyAlignment="1">
      <alignment horizontal="center" vertical="top"/>
    </xf>
    <xf numFmtId="0" fontId="14" fillId="0" borderId="21" xfId="0" applyFont="1" applyBorder="1" applyAlignment="1" applyProtection="1">
      <alignment horizontal="center" vertical="center"/>
    </xf>
    <xf numFmtId="0" fontId="22" fillId="0" borderId="20" xfId="0" applyFont="1" applyBorder="1" applyAlignment="1">
      <alignment horizontal="center" vertical="center"/>
    </xf>
    <xf numFmtId="0" fontId="22" fillId="0" borderId="12" xfId="0" applyFont="1" applyBorder="1" applyAlignment="1">
      <alignment horizontal="center" vertical="center"/>
    </xf>
    <xf numFmtId="0" fontId="22" fillId="0" borderId="14" xfId="0" applyFont="1" applyBorder="1" applyAlignment="1">
      <alignment horizontal="center" vertical="center"/>
    </xf>
    <xf numFmtId="0" fontId="22" fillId="0" borderId="15" xfId="0" applyFont="1" applyBorder="1" applyAlignment="1">
      <alignment horizontal="center" vertical="center"/>
    </xf>
    <xf numFmtId="0" fontId="22" fillId="0" borderId="0" xfId="0" applyFont="1" applyBorder="1" applyAlignment="1">
      <alignment horizontal="center" vertical="center"/>
    </xf>
    <xf numFmtId="0" fontId="22" fillId="0" borderId="13" xfId="0" applyFont="1" applyBorder="1" applyAlignment="1">
      <alignment horizontal="center" vertical="center"/>
    </xf>
    <xf numFmtId="0" fontId="26" fillId="0" borderId="0" xfId="0" applyFont="1" applyAlignment="1">
      <alignment horizontal="left" vertical="top" wrapText="1"/>
    </xf>
    <xf numFmtId="0" fontId="14" fillId="0" borderId="36" xfId="0" applyFont="1" applyBorder="1" applyAlignment="1">
      <alignment horizontal="center" vertical="center"/>
    </xf>
    <xf numFmtId="41" fontId="14" fillId="0" borderId="37" xfId="0" applyNumberFormat="1" applyFont="1" applyBorder="1" applyAlignment="1">
      <alignment horizontal="center" vertical="center" wrapText="1"/>
    </xf>
    <xf numFmtId="41" fontId="14" fillId="0" borderId="37" xfId="0" applyNumberFormat="1" applyFont="1" applyBorder="1" applyAlignment="1">
      <alignment horizontal="center" vertical="center"/>
    </xf>
    <xf numFmtId="43" fontId="14" fillId="0" borderId="1" xfId="0" applyNumberFormat="1" applyFont="1" applyBorder="1" applyAlignment="1">
      <alignment horizontal="center" vertical="center"/>
    </xf>
    <xf numFmtId="43" fontId="14" fillId="0" borderId="21" xfId="0" applyNumberFormat="1" applyFont="1" applyBorder="1" applyAlignment="1">
      <alignment horizontal="center" vertical="center"/>
    </xf>
    <xf numFmtId="0" fontId="33" fillId="0" borderId="0" xfId="0" applyFont="1" applyAlignment="1">
      <alignment horizontal="center" vertical="center"/>
    </xf>
    <xf numFmtId="0" fontId="81" fillId="0" borderId="0" xfId="0" applyFont="1" applyAlignment="1">
      <alignment horizontal="center" vertical="center"/>
    </xf>
    <xf numFmtId="0" fontId="0" fillId="0" borderId="0" xfId="0" applyAlignment="1">
      <alignment horizontal="center" vertical="center"/>
    </xf>
    <xf numFmtId="41" fontId="22" fillId="0" borderId="35" xfId="0" applyNumberFormat="1" applyFont="1" applyBorder="1" applyAlignment="1">
      <alignment horizontal="center" vertical="center" wrapText="1"/>
    </xf>
    <xf numFmtId="41" fontId="22" fillId="0" borderId="39" xfId="0" applyNumberFormat="1" applyFont="1" applyBorder="1" applyAlignment="1">
      <alignment horizontal="center" vertical="center" wrapText="1"/>
    </xf>
    <xf numFmtId="41" fontId="22" fillId="0" borderId="22" xfId="0" applyNumberFormat="1" applyFont="1" applyBorder="1" applyAlignment="1">
      <alignment horizontal="center" vertical="center" wrapText="1"/>
    </xf>
    <xf numFmtId="41" fontId="22" fillId="0" borderId="28" xfId="0" applyNumberFormat="1" applyFont="1" applyBorder="1" applyAlignment="1">
      <alignment horizontal="center" vertical="center" wrapText="1"/>
    </xf>
    <xf numFmtId="41" fontId="26" fillId="0" borderId="22" xfId="0" applyNumberFormat="1" applyFont="1" applyBorder="1" applyAlignment="1">
      <alignment horizontal="center" vertical="center" wrapText="1"/>
    </xf>
    <xf numFmtId="41" fontId="26" fillId="0" borderId="28" xfId="0" applyNumberFormat="1" applyFont="1" applyBorder="1" applyAlignment="1">
      <alignment horizontal="center" vertical="center" wrapText="1"/>
    </xf>
    <xf numFmtId="41" fontId="22" fillId="0" borderId="40" xfId="0" applyNumberFormat="1" applyFont="1" applyBorder="1" applyAlignment="1">
      <alignment horizontal="center" vertical="center" wrapText="1"/>
    </xf>
    <xf numFmtId="41" fontId="22" fillId="0" borderId="41" xfId="0" applyNumberFormat="1" applyFont="1" applyBorder="1" applyAlignment="1">
      <alignment horizontal="center" vertical="center" wrapText="1"/>
    </xf>
    <xf numFmtId="41" fontId="22" fillId="0" borderId="13" xfId="0" applyNumberFormat="1" applyFont="1" applyBorder="1" applyAlignment="1">
      <alignment horizontal="center" vertical="center" wrapText="1"/>
    </xf>
    <xf numFmtId="41" fontId="22" fillId="0" borderId="15" xfId="0" applyNumberFormat="1" applyFont="1" applyBorder="1" applyAlignment="1">
      <alignment horizontal="center" vertical="center" wrapText="1"/>
    </xf>
    <xf numFmtId="41" fontId="22" fillId="0" borderId="22" xfId="0" applyNumberFormat="1" applyFont="1" applyBorder="1" applyAlignment="1">
      <alignment horizontal="center" wrapText="1"/>
    </xf>
    <xf numFmtId="41" fontId="22" fillId="0" borderId="28" xfId="0" applyNumberFormat="1" applyFont="1" applyBorder="1" applyAlignment="1">
      <alignment horizontal="center" wrapText="1"/>
    </xf>
    <xf numFmtId="0" fontId="22" fillId="0" borderId="22" xfId="0" applyFont="1" applyBorder="1" applyAlignment="1">
      <alignment vertical="center" wrapText="1"/>
    </xf>
    <xf numFmtId="0" fontId="22" fillId="0" borderId="28" xfId="0" applyFont="1" applyBorder="1" applyAlignment="1">
      <alignment vertical="center" wrapText="1"/>
    </xf>
    <xf numFmtId="41" fontId="22" fillId="0" borderId="22" xfId="0" applyNumberFormat="1" applyFont="1" applyBorder="1" applyAlignment="1">
      <alignment horizontal="center" vertical="center"/>
    </xf>
    <xf numFmtId="41" fontId="22" fillId="0" borderId="28" xfId="0" applyNumberFormat="1" applyFont="1" applyBorder="1" applyAlignment="1">
      <alignment horizontal="center" vertical="center"/>
    </xf>
    <xf numFmtId="0" fontId="22" fillId="0" borderId="0" xfId="0" applyFont="1" applyBorder="1" applyAlignment="1">
      <alignment horizontal="center" vertical="top"/>
    </xf>
    <xf numFmtId="0" fontId="22" fillId="0" borderId="13" xfId="0" applyFont="1" applyBorder="1" applyAlignment="1">
      <alignment horizontal="center" vertical="top"/>
    </xf>
    <xf numFmtId="0" fontId="22" fillId="0" borderId="14" xfId="0" applyFont="1" applyBorder="1" applyAlignment="1">
      <alignment horizontal="center" vertical="top"/>
    </xf>
    <xf numFmtId="0" fontId="22" fillId="0" borderId="15" xfId="0" applyFont="1" applyBorder="1" applyAlignment="1">
      <alignment horizontal="center" vertical="top"/>
    </xf>
    <xf numFmtId="41" fontId="3" fillId="0" borderId="0" xfId="0" applyNumberFormat="1" applyFont="1" applyAlignment="1">
      <alignment horizontal="left" vertical="center"/>
    </xf>
    <xf numFmtId="41" fontId="22" fillId="0" borderId="13" xfId="0" applyNumberFormat="1" applyFont="1" applyBorder="1" applyAlignment="1">
      <alignment horizontal="center" vertical="center"/>
    </xf>
    <xf numFmtId="41" fontId="22" fillId="0" borderId="15" xfId="0" applyNumberFormat="1" applyFont="1" applyBorder="1" applyAlignment="1">
      <alignment horizontal="center" vertical="center"/>
    </xf>
    <xf numFmtId="0" fontId="4" fillId="0" borderId="0" xfId="0" applyFont="1" applyAlignment="1">
      <alignment horizontal="right" vertical="center"/>
    </xf>
    <xf numFmtId="0" fontId="14" fillId="0" borderId="34" xfId="0" applyFont="1" applyBorder="1" applyAlignment="1">
      <alignment horizontal="center"/>
    </xf>
    <xf numFmtId="0" fontId="14" fillId="0" borderId="26" xfId="0" applyFont="1" applyBorder="1" applyAlignment="1">
      <alignment horizontal="center"/>
    </xf>
    <xf numFmtId="0" fontId="14" fillId="0" borderId="0" xfId="0" applyFont="1" applyBorder="1" applyAlignment="1">
      <alignment horizontal="center"/>
    </xf>
    <xf numFmtId="0" fontId="14" fillId="0" borderId="13" xfId="0" applyFont="1" applyBorder="1" applyAlignment="1">
      <alignment horizontal="center"/>
    </xf>
    <xf numFmtId="41" fontId="14" fillId="0" borderId="27" xfId="0" applyNumberFormat="1" applyFont="1" applyBorder="1" applyAlignment="1">
      <alignment horizontal="center" vertical="center" wrapText="1"/>
    </xf>
    <xf numFmtId="41" fontId="14" fillId="0" borderId="22" xfId="0" applyNumberFormat="1" applyFont="1" applyBorder="1" applyAlignment="1">
      <alignment horizontal="center" vertical="center"/>
    </xf>
    <xf numFmtId="41" fontId="14" fillId="0" borderId="36" xfId="0" applyNumberFormat="1" applyFont="1" applyBorder="1" applyAlignment="1">
      <alignment horizontal="center" vertical="center"/>
    </xf>
    <xf numFmtId="41" fontId="14" fillId="0" borderId="38" xfId="0" applyNumberFormat="1" applyFont="1" applyBorder="1" applyAlignment="1">
      <alignment horizontal="center" vertical="center"/>
    </xf>
    <xf numFmtId="41" fontId="22" fillId="0" borderId="22" xfId="0" applyNumberFormat="1" applyFont="1" applyBorder="1" applyAlignment="1">
      <alignment horizontal="center" vertical="center" shrinkToFit="1"/>
    </xf>
    <xf numFmtId="41" fontId="22" fillId="0" borderId="28" xfId="0" applyNumberFormat="1" applyFont="1" applyBorder="1" applyAlignment="1">
      <alignment horizontal="center" vertical="center" shrinkToFit="1"/>
    </xf>
    <xf numFmtId="41" fontId="42" fillId="0" borderId="36" xfId="0" applyNumberFormat="1" applyFont="1" applyBorder="1" applyAlignment="1">
      <alignment horizontal="center" vertical="center"/>
    </xf>
    <xf numFmtId="41" fontId="42" fillId="0" borderId="37" xfId="0" applyNumberFormat="1" applyFont="1" applyBorder="1" applyAlignment="1">
      <alignment horizontal="center" vertical="center"/>
    </xf>
    <xf numFmtId="41" fontId="42" fillId="0" borderId="38" xfId="0" applyNumberFormat="1" applyFont="1" applyBorder="1" applyAlignment="1">
      <alignment horizontal="center" vertical="center"/>
    </xf>
    <xf numFmtId="41" fontId="14" fillId="0" borderId="36" xfId="0" applyNumberFormat="1" applyFont="1" applyBorder="1" applyAlignment="1">
      <alignment horizontal="center" vertical="center" shrinkToFit="1"/>
    </xf>
    <xf numFmtId="41" fontId="14" fillId="0" borderId="37" xfId="0" applyNumberFormat="1" applyFont="1" applyBorder="1" applyAlignment="1">
      <alignment horizontal="center" vertical="center" shrinkToFit="1"/>
    </xf>
    <xf numFmtId="41" fontId="14" fillId="0" borderId="38" xfId="0" applyNumberFormat="1" applyFont="1" applyBorder="1" applyAlignment="1">
      <alignment horizontal="center" vertical="center" shrinkToFit="1"/>
    </xf>
    <xf numFmtId="41" fontId="22" fillId="0" borderId="0" xfId="0" applyNumberFormat="1" applyFont="1" applyBorder="1" applyAlignment="1">
      <alignment horizontal="right" vertical="center"/>
    </xf>
    <xf numFmtId="41" fontId="22" fillId="0" borderId="0" xfId="0" applyNumberFormat="1" applyFont="1" applyBorder="1" applyAlignment="1">
      <alignment horizontal="left" vertical="center"/>
    </xf>
    <xf numFmtId="41" fontId="14" fillId="0" borderId="22" xfId="0" applyNumberFormat="1" applyFont="1" applyBorder="1" applyAlignment="1">
      <alignment horizontal="center" vertical="center" wrapText="1"/>
    </xf>
    <xf numFmtId="41" fontId="3" fillId="0" borderId="0" xfId="0" applyNumberFormat="1" applyFont="1" applyAlignment="1">
      <alignment horizontal="right" vertical="center"/>
    </xf>
    <xf numFmtId="41" fontId="26" fillId="0" borderId="13" xfId="0" applyNumberFormat="1" applyFont="1" applyBorder="1" applyAlignment="1">
      <alignment horizontal="center" vertical="center" wrapText="1"/>
    </xf>
    <xf numFmtId="41" fontId="26" fillId="0" borderId="15" xfId="0" applyNumberFormat="1" applyFont="1" applyBorder="1" applyAlignment="1">
      <alignment horizontal="center" vertical="center" wrapText="1"/>
    </xf>
    <xf numFmtId="41" fontId="42" fillId="0" borderId="22" xfId="0" applyNumberFormat="1" applyFont="1" applyBorder="1" applyAlignment="1">
      <alignment horizontal="center" wrapText="1"/>
    </xf>
    <xf numFmtId="0" fontId="42" fillId="0" borderId="22" xfId="0" applyFont="1" applyBorder="1" applyAlignment="1">
      <alignment horizontal="center" vertical="center" wrapText="1"/>
    </xf>
    <xf numFmtId="0" fontId="42" fillId="0" borderId="28" xfId="0" applyFont="1" applyBorder="1" applyAlignment="1">
      <alignment horizontal="center" vertical="center" wrapText="1"/>
    </xf>
    <xf numFmtId="41" fontId="14" fillId="0" borderId="26" xfId="0" applyNumberFormat="1" applyFont="1" applyBorder="1" applyAlignment="1">
      <alignment horizontal="center" vertical="center" wrapText="1"/>
    </xf>
    <xf numFmtId="41" fontId="14" fillId="0" borderId="13" xfId="0" applyNumberFormat="1" applyFont="1" applyBorder="1" applyAlignment="1">
      <alignment horizontal="center" vertical="center"/>
    </xf>
    <xf numFmtId="0" fontId="22" fillId="0" borderId="34" xfId="0" applyFont="1" applyBorder="1" applyAlignment="1">
      <alignment horizontal="left" vertical="center" wrapText="1"/>
    </xf>
    <xf numFmtId="41" fontId="26" fillId="0" borderId="22" xfId="0" applyNumberFormat="1" applyFont="1" applyBorder="1" applyAlignment="1">
      <alignment horizontal="center" wrapText="1"/>
    </xf>
    <xf numFmtId="41" fontId="26" fillId="0" borderId="28" xfId="0" applyNumberFormat="1" applyFont="1" applyBorder="1" applyAlignment="1">
      <alignment horizontal="center" wrapText="1"/>
    </xf>
    <xf numFmtId="41" fontId="42" fillId="0" borderId="22" xfId="0" applyNumberFormat="1" applyFont="1" applyBorder="1" applyAlignment="1">
      <alignment horizontal="center" vertical="center" wrapText="1"/>
    </xf>
    <xf numFmtId="41" fontId="42" fillId="0" borderId="28" xfId="0" applyNumberFormat="1" applyFont="1" applyBorder="1" applyAlignment="1">
      <alignment horizontal="center" vertical="center" wrapText="1"/>
    </xf>
    <xf numFmtId="0" fontId="22" fillId="0" borderId="0" xfId="0" applyFont="1" applyAlignment="1">
      <alignment horizontal="left" vertical="center"/>
    </xf>
    <xf numFmtId="0" fontId="26" fillId="0" borderId="0" xfId="0" applyFont="1" applyAlignment="1">
      <alignment horizontal="left" vertical="center"/>
    </xf>
    <xf numFmtId="0" fontId="22" fillId="0" borderId="0" xfId="0" applyFont="1" applyAlignment="1">
      <alignment horizontal="left" vertical="center" wrapText="1"/>
    </xf>
    <xf numFmtId="41" fontId="15" fillId="0" borderId="0" xfId="22" applyNumberFormat="1" applyFont="1" applyBorder="1" applyAlignment="1">
      <alignment horizontal="left" vertical="center"/>
    </xf>
    <xf numFmtId="49" fontId="14" fillId="0" borderId="37" xfId="22" applyNumberFormat="1" applyFont="1" applyBorder="1" applyAlignment="1">
      <alignment horizontal="center" vertical="center"/>
    </xf>
    <xf numFmtId="49" fontId="14" fillId="0" borderId="38" xfId="22" applyNumberFormat="1" applyFont="1" applyBorder="1" applyAlignment="1">
      <alignment horizontal="center" vertical="center"/>
    </xf>
    <xf numFmtId="49" fontId="14" fillId="0" borderId="36" xfId="22" applyNumberFormat="1" applyFont="1" applyBorder="1" applyAlignment="1">
      <alignment horizontal="center" vertical="center"/>
    </xf>
    <xf numFmtId="41" fontId="15" fillId="0" borderId="0" xfId="22" applyNumberFormat="1" applyFont="1" applyBorder="1" applyAlignment="1">
      <alignment horizontal="right"/>
    </xf>
    <xf numFmtId="41" fontId="15" fillId="0" borderId="14" xfId="22" applyNumberFormat="1" applyFont="1" applyBorder="1" applyAlignment="1">
      <alignment horizontal="right"/>
    </xf>
    <xf numFmtId="49" fontId="14" fillId="0" borderId="26" xfId="22" applyNumberFormat="1" applyFont="1" applyBorder="1" applyAlignment="1">
      <alignment horizontal="center"/>
    </xf>
    <xf numFmtId="49" fontId="14" fillId="0" borderId="13" xfId="22" applyNumberFormat="1" applyFont="1" applyBorder="1" applyAlignment="1">
      <alignment horizontal="center"/>
    </xf>
    <xf numFmtId="49" fontId="10" fillId="0" borderId="0" xfId="22" applyNumberFormat="1" applyFont="1" applyBorder="1" applyAlignment="1">
      <alignment horizontal="right" vertical="center"/>
    </xf>
    <xf numFmtId="49" fontId="15" fillId="0" borderId="42" xfId="22" applyNumberFormat="1" applyFont="1" applyBorder="1" applyAlignment="1">
      <alignment horizontal="center" vertical="center"/>
    </xf>
    <xf numFmtId="49" fontId="5" fillId="0" borderId="0" xfId="22" applyNumberFormat="1" applyFont="1" applyBorder="1" applyAlignment="1">
      <alignment horizontal="right" vertical="center"/>
    </xf>
    <xf numFmtId="0" fontId="22" fillId="0" borderId="23" xfId="0" applyFont="1" applyBorder="1" applyAlignment="1">
      <alignment horizontal="center" vertical="center"/>
    </xf>
    <xf numFmtId="0" fontId="22" fillId="0" borderId="22" xfId="0" applyFont="1" applyBorder="1" applyAlignment="1">
      <alignment horizontal="center" vertical="center"/>
    </xf>
    <xf numFmtId="0" fontId="22" fillId="0" borderId="26" xfId="0" applyFont="1" applyBorder="1" applyAlignment="1">
      <alignment horizontal="center" vertical="center"/>
    </xf>
    <xf numFmtId="0" fontId="15" fillId="0" borderId="14" xfId="0" applyFont="1" applyBorder="1" applyAlignment="1">
      <alignment horizontal="right" vertical="center"/>
    </xf>
    <xf numFmtId="0" fontId="37" fillId="0" borderId="43" xfId="0" applyFont="1" applyBorder="1" applyAlignment="1">
      <alignment horizontal="center" vertical="center"/>
    </xf>
    <xf numFmtId="0" fontId="37" fillId="0" borderId="23" xfId="0" applyFont="1" applyBorder="1" applyAlignment="1">
      <alignment horizontal="center" vertical="center"/>
    </xf>
    <xf numFmtId="0" fontId="22" fillId="0" borderId="42" xfId="0" applyFont="1" applyBorder="1" applyAlignment="1">
      <alignment horizontal="center" vertical="center"/>
    </xf>
    <xf numFmtId="0" fontId="22" fillId="0" borderId="43" xfId="0" applyFont="1" applyBorder="1" applyAlignment="1">
      <alignment horizontal="center" vertical="center"/>
    </xf>
    <xf numFmtId="0" fontId="22" fillId="0" borderId="43" xfId="0" applyFont="1" applyBorder="1" applyAlignment="1">
      <alignment horizontal="distributed" vertical="center" wrapText="1"/>
    </xf>
    <xf numFmtId="0" fontId="22" fillId="0" borderId="23" xfId="0" applyFont="1" applyBorder="1" applyAlignment="1">
      <alignment horizontal="distributed" vertical="center" wrapText="1"/>
    </xf>
    <xf numFmtId="0" fontId="10" fillId="0" borderId="0" xfId="0" applyFont="1" applyAlignment="1">
      <alignment horizontal="right" vertical="center"/>
    </xf>
    <xf numFmtId="0" fontId="22" fillId="0" borderId="36" xfId="0" applyFont="1" applyBorder="1" applyAlignment="1">
      <alignment horizontal="center" vertical="center"/>
    </xf>
    <xf numFmtId="0" fontId="22" fillId="0" borderId="37" xfId="0" applyFont="1" applyBorder="1" applyAlignment="1">
      <alignment horizontal="center" vertical="center"/>
    </xf>
    <xf numFmtId="0" fontId="22" fillId="0" borderId="38" xfId="0" applyFont="1" applyBorder="1" applyAlignment="1">
      <alignment horizontal="center" vertical="center"/>
    </xf>
    <xf numFmtId="0" fontId="22" fillId="0" borderId="27" xfId="0" applyFont="1" applyBorder="1" applyAlignment="1">
      <alignment horizontal="center" vertical="top" wrapText="1"/>
    </xf>
    <xf numFmtId="0" fontId="22" fillId="0" borderId="22" xfId="0" applyFont="1" applyBorder="1" applyAlignment="1">
      <alignment horizontal="center" vertical="top" wrapText="1"/>
    </xf>
    <xf numFmtId="0" fontId="22" fillId="0" borderId="37" xfId="0" applyFont="1" applyBorder="1" applyAlignment="1">
      <alignment horizontal="left" vertical="center"/>
    </xf>
    <xf numFmtId="0" fontId="22" fillId="0" borderId="38" xfId="0" applyFont="1" applyBorder="1" applyAlignment="1">
      <alignment horizontal="left" vertical="center"/>
    </xf>
    <xf numFmtId="0" fontId="15" fillId="0" borderId="0" xfId="0" applyFont="1" applyBorder="1" applyAlignment="1">
      <alignment horizontal="right" vertical="center"/>
    </xf>
    <xf numFmtId="0" fontId="22" fillId="0" borderId="23" xfId="0" applyFont="1" applyBorder="1" applyAlignment="1">
      <alignment horizontal="left" vertical="center"/>
    </xf>
    <xf numFmtId="0" fontId="22" fillId="0" borderId="22" xfId="0" applyFont="1" applyBorder="1" applyAlignment="1">
      <alignment horizontal="left" vertical="center"/>
    </xf>
    <xf numFmtId="49" fontId="4" fillId="0" borderId="0" xfId="23" applyNumberFormat="1" applyFont="1" applyAlignment="1">
      <alignment horizontal="right"/>
    </xf>
    <xf numFmtId="49" fontId="10" fillId="0" borderId="0" xfId="23" applyNumberFormat="1" applyFont="1" applyAlignment="1">
      <alignment horizontal="right"/>
    </xf>
    <xf numFmtId="49" fontId="14" fillId="0" borderId="26" xfId="23" applyNumberFormat="1" applyFont="1" applyBorder="1" applyAlignment="1" applyProtection="1">
      <alignment horizontal="center" vertical="center" wrapText="1"/>
    </xf>
    <xf numFmtId="49" fontId="14" fillId="0" borderId="13" xfId="23" applyNumberFormat="1" applyFont="1" applyBorder="1" applyAlignment="1" applyProtection="1">
      <alignment horizontal="center" vertical="center" wrapText="1"/>
    </xf>
    <xf numFmtId="49" fontId="14" fillId="0" borderId="15" xfId="23" applyNumberFormat="1" applyFont="1" applyBorder="1" applyAlignment="1" applyProtection="1">
      <alignment horizontal="center" vertical="center" wrapText="1"/>
    </xf>
    <xf numFmtId="49" fontId="15" fillId="0" borderId="26" xfId="23" applyNumberFormat="1" applyFont="1" applyBorder="1" applyAlignment="1" applyProtection="1">
      <alignment horizontal="center" vertical="center" wrapText="1"/>
    </xf>
    <xf numFmtId="49" fontId="15" fillId="0" borderId="13" xfId="23" applyNumberFormat="1" applyFont="1" applyBorder="1" applyAlignment="1" applyProtection="1">
      <alignment horizontal="center" vertical="center" wrapText="1"/>
    </xf>
    <xf numFmtId="49" fontId="14" fillId="0" borderId="23" xfId="23" applyNumberFormat="1" applyFont="1" applyBorder="1" applyAlignment="1" applyProtection="1">
      <alignment horizontal="distributed" vertical="center"/>
    </xf>
    <xf numFmtId="49" fontId="14" fillId="0" borderId="22" xfId="23" applyNumberFormat="1" applyFont="1" applyBorder="1" applyAlignment="1" applyProtection="1">
      <alignment horizontal="distributed" vertical="center"/>
    </xf>
    <xf numFmtId="49" fontId="14" fillId="0" borderId="37" xfId="23" applyNumberFormat="1" applyFont="1" applyBorder="1" applyAlignment="1" applyProtection="1">
      <alignment horizontal="center" vertical="center"/>
    </xf>
    <xf numFmtId="49" fontId="14" fillId="0" borderId="38" xfId="23" applyNumberFormat="1" applyFont="1" applyBorder="1" applyAlignment="1" applyProtection="1">
      <alignment horizontal="center" vertical="center"/>
    </xf>
    <xf numFmtId="49" fontId="14" fillId="0" borderId="36" xfId="23" applyNumberFormat="1" applyFont="1" applyBorder="1" applyAlignment="1" applyProtection="1">
      <alignment horizontal="center" vertical="center"/>
    </xf>
    <xf numFmtId="49" fontId="14" fillId="0" borderId="12" xfId="23" applyNumberFormat="1" applyFont="1" applyBorder="1" applyAlignment="1" applyProtection="1">
      <alignment horizontal="distributed" vertical="center"/>
    </xf>
    <xf numFmtId="49" fontId="14" fillId="0" borderId="13" xfId="23" applyNumberFormat="1" applyFont="1" applyBorder="1" applyAlignment="1" applyProtection="1">
      <alignment horizontal="distributed" vertical="center"/>
    </xf>
    <xf numFmtId="49" fontId="22" fillId="0" borderId="23" xfId="23" applyNumberFormat="1" applyFont="1" applyBorder="1" applyAlignment="1" applyProtection="1">
      <alignment horizontal="center" vertical="center" wrapText="1"/>
    </xf>
    <xf numFmtId="49" fontId="22" fillId="0" borderId="22" xfId="23" applyNumberFormat="1" applyFont="1" applyBorder="1" applyAlignment="1" applyProtection="1">
      <alignment horizontal="center" vertical="center" wrapText="1"/>
    </xf>
    <xf numFmtId="41" fontId="22" fillId="0" borderId="34" xfId="23" applyNumberFormat="1" applyFont="1" applyBorder="1" applyAlignment="1">
      <alignment horizontal="left"/>
    </xf>
    <xf numFmtId="49" fontId="14" fillId="0" borderId="0" xfId="23" applyNumberFormat="1" applyFont="1" applyBorder="1" applyAlignment="1" applyProtection="1">
      <alignment horizontal="center" vertical="center"/>
    </xf>
    <xf numFmtId="49" fontId="14" fillId="0" borderId="14" xfId="23" applyNumberFormat="1" applyFont="1" applyBorder="1" applyAlignment="1">
      <alignment horizontal="center" vertical="center"/>
    </xf>
    <xf numFmtId="49" fontId="14" fillId="0" borderId="14" xfId="23" applyNumberFormat="1" applyFont="1" applyBorder="1" applyAlignment="1" applyProtection="1">
      <alignment horizontal="right" vertical="center"/>
    </xf>
    <xf numFmtId="49" fontId="14" fillId="0" borderId="32" xfId="23" applyNumberFormat="1" applyFont="1" applyBorder="1" applyAlignment="1" applyProtection="1">
      <alignment horizontal="center" vertical="center" wrapText="1"/>
    </xf>
    <xf numFmtId="49" fontId="14" fillId="0" borderId="11" xfId="23" applyNumberFormat="1" applyFont="1" applyBorder="1" applyAlignment="1" applyProtection="1">
      <alignment horizontal="center" vertical="center" wrapText="1"/>
    </xf>
    <xf numFmtId="49" fontId="15" fillId="0" borderId="22" xfId="23" applyNumberFormat="1" applyFont="1" applyBorder="1" applyAlignment="1" applyProtection="1">
      <alignment horizontal="center" vertical="center" wrapText="1"/>
    </xf>
    <xf numFmtId="49" fontId="15" fillId="0" borderId="11" xfId="23" applyNumberFormat="1" applyFont="1" applyBorder="1" applyAlignment="1" applyProtection="1">
      <alignment horizontal="center" vertical="center" wrapText="1"/>
    </xf>
    <xf numFmtId="49" fontId="14" fillId="0" borderId="0" xfId="23" applyNumberFormat="1" applyFont="1" applyBorder="1" applyAlignment="1" applyProtection="1">
      <alignment horizontal="right" vertical="center"/>
    </xf>
    <xf numFmtId="49" fontId="14" fillId="0" borderId="14" xfId="23" applyNumberFormat="1" applyFont="1" applyBorder="1" applyAlignment="1">
      <alignment horizontal="right" vertical="center"/>
    </xf>
    <xf numFmtId="0" fontId="10" fillId="0" borderId="0" xfId="24" applyFont="1" applyAlignment="1">
      <alignment horizontal="right"/>
    </xf>
    <xf numFmtId="0" fontId="14" fillId="0" borderId="26" xfId="24" applyFont="1" applyBorder="1" applyAlignment="1">
      <alignment horizontal="center" vertical="center" wrapText="1"/>
    </xf>
    <xf numFmtId="0" fontId="14" fillId="0" borderId="13" xfId="24" applyFont="1" applyBorder="1" applyAlignment="1">
      <alignment horizontal="center" vertical="center"/>
    </xf>
    <xf numFmtId="0" fontId="14" fillId="0" borderId="15" xfId="24" applyFont="1" applyBorder="1" applyAlignment="1">
      <alignment horizontal="center" vertical="center"/>
    </xf>
    <xf numFmtId="0" fontId="14" fillId="0" borderId="34" xfId="24" applyFont="1" applyBorder="1" applyAlignment="1">
      <alignment horizontal="center" vertical="center"/>
    </xf>
    <xf numFmtId="0" fontId="14" fillId="0" borderId="26" xfId="24" applyFont="1" applyBorder="1" applyAlignment="1">
      <alignment horizontal="center" vertical="center"/>
    </xf>
    <xf numFmtId="0" fontId="14" fillId="0" borderId="17" xfId="24" applyFont="1" applyBorder="1" applyAlignment="1">
      <alignment horizontal="center" vertical="center"/>
    </xf>
    <xf numFmtId="0" fontId="14" fillId="0" borderId="31" xfId="24" applyFont="1" applyBorder="1" applyAlignment="1">
      <alignment horizontal="center" vertical="center"/>
    </xf>
    <xf numFmtId="0" fontId="14" fillId="0" borderId="32" xfId="24" applyFont="1" applyBorder="1" applyAlignment="1">
      <alignment horizontal="center" vertical="center"/>
    </xf>
    <xf numFmtId="0" fontId="14" fillId="0" borderId="18" xfId="24" applyFont="1" applyBorder="1" applyAlignment="1">
      <alignment horizontal="center" vertical="center"/>
    </xf>
    <xf numFmtId="0" fontId="10" fillId="0" borderId="0" xfId="25" applyFont="1" applyAlignment="1">
      <alignment horizontal="right"/>
    </xf>
    <xf numFmtId="0" fontId="14" fillId="0" borderId="32" xfId="25" applyFont="1" applyBorder="1" applyAlignment="1" applyProtection="1">
      <alignment horizontal="center" vertical="center"/>
    </xf>
    <xf numFmtId="0" fontId="14" fillId="0" borderId="34" xfId="25" applyFont="1" applyBorder="1" applyAlignment="1" applyProtection="1">
      <alignment horizontal="center" vertical="center"/>
    </xf>
    <xf numFmtId="0" fontId="14" fillId="0" borderId="37" xfId="25" applyFont="1" applyBorder="1" applyAlignment="1" applyProtection="1">
      <alignment horizontal="distributed" vertical="center"/>
    </xf>
    <xf numFmtId="0" fontId="14" fillId="0" borderId="26" xfId="25" applyFont="1" applyBorder="1" applyAlignment="1" applyProtection="1">
      <alignment horizontal="center" vertical="center"/>
    </xf>
    <xf numFmtId="0" fontId="5" fillId="0" borderId="0" xfId="25" applyFont="1" applyAlignment="1">
      <alignment horizontal="right"/>
    </xf>
    <xf numFmtId="0" fontId="15" fillId="0" borderId="14" xfId="25" applyFont="1" applyBorder="1" applyAlignment="1">
      <alignment horizontal="right"/>
    </xf>
    <xf numFmtId="0" fontId="15" fillId="0" borderId="18" xfId="25" applyFont="1" applyBorder="1" applyAlignment="1" applyProtection="1">
      <alignment horizontal="center" vertical="center" shrinkToFit="1"/>
    </xf>
    <xf numFmtId="0" fontId="15" fillId="0" borderId="17" xfId="25" applyFont="1" applyBorder="1" applyAlignment="1" applyProtection="1">
      <alignment horizontal="center" vertical="center" shrinkToFit="1"/>
    </xf>
    <xf numFmtId="0" fontId="26" fillId="0" borderId="34" xfId="25" applyFont="1" applyBorder="1" applyAlignment="1">
      <alignment horizontal="left"/>
    </xf>
    <xf numFmtId="0" fontId="14" fillId="0" borderId="18" xfId="25" applyFont="1" applyBorder="1" applyAlignment="1" applyProtection="1">
      <alignment horizontal="center" vertical="center"/>
    </xf>
    <xf numFmtId="0" fontId="14" fillId="0" borderId="31" xfId="25" applyFont="1" applyBorder="1" applyAlignment="1" applyProtection="1">
      <alignment horizontal="center" vertical="center"/>
    </xf>
    <xf numFmtId="0" fontId="14" fillId="0" borderId="26" xfId="25" applyFont="1" applyBorder="1" applyAlignment="1" applyProtection="1">
      <alignment horizontal="center"/>
    </xf>
    <xf numFmtId="0" fontId="14" fillId="0" borderId="13" xfId="25" applyFont="1" applyBorder="1" applyAlignment="1" applyProtection="1">
      <alignment horizontal="center"/>
    </xf>
    <xf numFmtId="0" fontId="14" fillId="0" borderId="13" xfId="25" applyFont="1" applyBorder="1" applyAlignment="1" applyProtection="1">
      <alignment horizontal="center" vertical="top"/>
    </xf>
    <xf numFmtId="0" fontId="14" fillId="0" borderId="15" xfId="25" applyFont="1" applyBorder="1" applyAlignment="1" applyProtection="1">
      <alignment horizontal="center" vertical="top"/>
    </xf>
    <xf numFmtId="0" fontId="14" fillId="0" borderId="17" xfId="25" applyFont="1" applyBorder="1" applyAlignment="1" applyProtection="1">
      <alignment horizontal="center" vertical="center"/>
    </xf>
    <xf numFmtId="0" fontId="14" fillId="0" borderId="18" xfId="25" applyFont="1" applyBorder="1" applyAlignment="1" applyProtection="1">
      <alignment horizontal="center" vertical="center" shrinkToFit="1"/>
    </xf>
    <xf numFmtId="0" fontId="14" fillId="0" borderId="31" xfId="25" applyFont="1" applyBorder="1" applyAlignment="1" applyProtection="1">
      <alignment horizontal="center" vertical="center" shrinkToFit="1"/>
    </xf>
    <xf numFmtId="0" fontId="22" fillId="0" borderId="0" xfId="26" applyFont="1" applyAlignment="1">
      <alignment horizontal="left"/>
    </xf>
    <xf numFmtId="49" fontId="4" fillId="0" borderId="0" xfId="26" applyNumberFormat="1" applyFont="1" applyAlignment="1" applyProtection="1">
      <alignment horizontal="right"/>
    </xf>
    <xf numFmtId="49" fontId="14" fillId="0" borderId="18" xfId="26" applyNumberFormat="1" applyFont="1" applyBorder="1" applyAlignment="1" applyProtection="1">
      <alignment horizontal="center" vertical="center" wrapText="1"/>
    </xf>
    <xf numFmtId="49" fontId="14" fillId="0" borderId="31" xfId="26" applyNumberFormat="1" applyFont="1" applyBorder="1" applyAlignment="1" applyProtection="1">
      <alignment horizontal="center" vertical="center" wrapText="1"/>
    </xf>
    <xf numFmtId="49" fontId="14" fillId="0" borderId="36" xfId="26" applyNumberFormat="1" applyFont="1" applyBorder="1" applyAlignment="1" applyProtection="1">
      <alignment horizontal="center" wrapText="1"/>
    </xf>
    <xf numFmtId="49" fontId="14" fillId="0" borderId="37" xfId="26" applyNumberFormat="1" applyFont="1" applyBorder="1" applyAlignment="1" applyProtection="1">
      <alignment horizontal="center" wrapText="1"/>
    </xf>
    <xf numFmtId="49" fontId="14" fillId="0" borderId="38" xfId="26" applyNumberFormat="1" applyFont="1" applyBorder="1" applyAlignment="1" applyProtection="1">
      <alignment horizontal="center" wrapText="1"/>
    </xf>
    <xf numFmtId="49" fontId="14" fillId="0" borderId="37" xfId="26" applyNumberFormat="1" applyFont="1" applyBorder="1" applyAlignment="1" applyProtection="1">
      <alignment horizontal="center" vertical="center" wrapText="1"/>
    </xf>
    <xf numFmtId="49" fontId="14" fillId="0" borderId="36" xfId="26" applyNumberFormat="1" applyFont="1" applyBorder="1" applyAlignment="1" applyProtection="1">
      <alignment horizontal="distributed" vertical="center" shrinkToFit="1"/>
    </xf>
    <xf numFmtId="49" fontId="14" fillId="0" borderId="37" xfId="26" applyNumberFormat="1" applyFont="1" applyBorder="1" applyAlignment="1" applyProtection="1">
      <alignment horizontal="distributed" vertical="center" shrinkToFit="1"/>
    </xf>
    <xf numFmtId="49" fontId="14" fillId="0" borderId="37" xfId="26" applyNumberFormat="1" applyFont="1" applyBorder="1" applyAlignment="1" applyProtection="1">
      <alignment horizontal="center" vertical="center" shrinkToFit="1"/>
    </xf>
    <xf numFmtId="49" fontId="14" fillId="0" borderId="38" xfId="26" applyNumberFormat="1" applyFont="1" applyBorder="1" applyAlignment="1" applyProtection="1">
      <alignment horizontal="center" vertical="center" shrinkToFit="1"/>
    </xf>
    <xf numFmtId="41" fontId="22" fillId="0" borderId="34" xfId="26" applyNumberFormat="1" applyFont="1" applyBorder="1" applyAlignment="1">
      <alignment horizontal="left"/>
    </xf>
    <xf numFmtId="49" fontId="42" fillId="0" borderId="12" xfId="26" applyNumberFormat="1" applyFont="1" applyBorder="1" applyAlignment="1" applyProtection="1">
      <alignment horizontal="distributed" vertical="center" shrinkToFit="1"/>
    </xf>
    <xf numFmtId="49" fontId="42" fillId="0" borderId="23" xfId="26" applyNumberFormat="1" applyFont="1" applyBorder="1" applyAlignment="1" applyProtection="1">
      <alignment horizontal="distributed" vertical="center" shrinkToFit="1"/>
    </xf>
    <xf numFmtId="49" fontId="22" fillId="0" borderId="12" xfId="26" applyNumberFormat="1" applyFont="1" applyBorder="1" applyAlignment="1" applyProtection="1">
      <alignment horizontal="distributed" vertical="center" wrapText="1"/>
    </xf>
    <xf numFmtId="49" fontId="22" fillId="0" borderId="23" xfId="26" applyNumberFormat="1" applyFont="1" applyBorder="1" applyAlignment="1" applyProtection="1">
      <alignment horizontal="distributed" vertical="center" wrapText="1"/>
    </xf>
    <xf numFmtId="49" fontId="22" fillId="0" borderId="18" xfId="26" applyNumberFormat="1" applyFont="1" applyBorder="1" applyAlignment="1" applyProtection="1">
      <alignment horizontal="center" vertical="center" wrapText="1"/>
    </xf>
    <xf numFmtId="49" fontId="22" fillId="0" borderId="31" xfId="26" applyNumberFormat="1" applyFont="1" applyBorder="1" applyAlignment="1" applyProtection="1">
      <alignment horizontal="center" vertical="center" wrapText="1"/>
    </xf>
    <xf numFmtId="49" fontId="22" fillId="0" borderId="32" xfId="26" applyNumberFormat="1" applyFont="1" applyBorder="1" applyAlignment="1" applyProtection="1">
      <alignment horizontal="distributed" vertical="center" wrapText="1"/>
    </xf>
    <xf numFmtId="49" fontId="22" fillId="0" borderId="26" xfId="26" applyNumberFormat="1" applyFont="1" applyBorder="1" applyAlignment="1" applyProtection="1">
      <alignment horizontal="distributed" vertical="center" wrapText="1"/>
    </xf>
    <xf numFmtId="49" fontId="22" fillId="0" borderId="11" xfId="26" applyNumberFormat="1" applyFont="1" applyBorder="1" applyAlignment="1" applyProtection="1">
      <alignment horizontal="distributed" vertical="center" wrapText="1"/>
    </xf>
    <xf numFmtId="49" fontId="22" fillId="0" borderId="13" xfId="26" applyNumberFormat="1" applyFont="1" applyBorder="1" applyAlignment="1" applyProtection="1">
      <alignment horizontal="distributed" vertical="center" wrapText="1"/>
    </xf>
    <xf numFmtId="49" fontId="22" fillId="0" borderId="17" xfId="26" applyNumberFormat="1" applyFont="1" applyBorder="1" applyAlignment="1" applyProtection="1">
      <alignment horizontal="center" vertical="center" wrapText="1"/>
    </xf>
    <xf numFmtId="49" fontId="10" fillId="0" borderId="0" xfId="26" applyNumberFormat="1" applyFont="1" applyAlignment="1" applyProtection="1">
      <alignment horizontal="right"/>
    </xf>
    <xf numFmtId="49" fontId="22" fillId="0" borderId="23" xfId="26" applyNumberFormat="1" applyFont="1" applyBorder="1" applyAlignment="1" applyProtection="1">
      <alignment horizontal="distributed" vertical="center" shrinkToFit="1"/>
    </xf>
    <xf numFmtId="49" fontId="14" fillId="0" borderId="24" xfId="26" applyNumberFormat="1" applyFont="1" applyBorder="1" applyAlignment="1" applyProtection="1">
      <alignment horizontal="center" wrapText="1"/>
    </xf>
    <xf numFmtId="49" fontId="14" fillId="0" borderId="12" xfId="26" applyNumberFormat="1" applyFont="1" applyBorder="1" applyAlignment="1" applyProtection="1">
      <alignment horizontal="center" wrapText="1"/>
    </xf>
    <xf numFmtId="49" fontId="14" fillId="0" borderId="11" xfId="26" applyNumberFormat="1" applyFont="1" applyBorder="1" applyAlignment="1" applyProtection="1">
      <alignment horizontal="distributed" wrapText="1"/>
    </xf>
    <xf numFmtId="49" fontId="14" fillId="0" borderId="0" xfId="26" applyNumberFormat="1" applyFont="1" applyBorder="1" applyAlignment="1" applyProtection="1">
      <alignment horizontal="distributed" wrapText="1"/>
    </xf>
    <xf numFmtId="49" fontId="14" fillId="0" borderId="32" xfId="26" applyNumberFormat="1" applyFont="1" applyBorder="1" applyAlignment="1" applyProtection="1">
      <alignment horizontal="distributed" vertical="center" wrapText="1"/>
    </xf>
    <xf numFmtId="49" fontId="14" fillId="0" borderId="26" xfId="26" applyNumberFormat="1" applyFont="1" applyBorder="1" applyAlignment="1" applyProtection="1">
      <alignment horizontal="distributed" vertical="center" wrapText="1"/>
    </xf>
    <xf numFmtId="49" fontId="14" fillId="0" borderId="11" xfId="26" applyNumberFormat="1" applyFont="1" applyBorder="1" applyAlignment="1" applyProtection="1">
      <alignment horizontal="distributed" vertical="center" wrapText="1"/>
    </xf>
    <xf numFmtId="49" fontId="14" fillId="0" borderId="13" xfId="26" applyNumberFormat="1" applyFont="1" applyBorder="1" applyAlignment="1" applyProtection="1">
      <alignment horizontal="distributed" vertical="center" wrapText="1"/>
    </xf>
    <xf numFmtId="49" fontId="14" fillId="0" borderId="20" xfId="26" applyNumberFormat="1" applyFont="1" applyBorder="1" applyAlignment="1" applyProtection="1">
      <alignment horizontal="center" wrapText="1"/>
    </xf>
    <xf numFmtId="49" fontId="14" fillId="0" borderId="26" xfId="26" applyNumberFormat="1" applyFont="1" applyBorder="1" applyAlignment="1" applyProtection="1">
      <alignment horizontal="center" vertical="center" wrapText="1"/>
    </xf>
    <xf numFmtId="49" fontId="14" fillId="0" borderId="13" xfId="26" applyNumberFormat="1" applyFont="1" applyBorder="1" applyAlignment="1" applyProtection="1">
      <alignment horizontal="center" vertical="center" wrapText="1"/>
    </xf>
    <xf numFmtId="49" fontId="14" fillId="0" borderId="15" xfId="26" applyNumberFormat="1" applyFont="1" applyBorder="1" applyAlignment="1" applyProtection="1">
      <alignment horizontal="center" vertical="center" wrapText="1"/>
    </xf>
    <xf numFmtId="49" fontId="14" fillId="0" borderId="18" xfId="26" applyNumberFormat="1" applyFont="1" applyBorder="1" applyAlignment="1" applyProtection="1">
      <alignment horizontal="center" vertical="center" shrinkToFit="1"/>
    </xf>
    <xf numFmtId="49" fontId="14" fillId="0" borderId="31" xfId="26" applyNumberFormat="1" applyFont="1" applyBorder="1" applyAlignment="1" applyProtection="1">
      <alignment horizontal="center" vertical="center" shrinkToFit="1"/>
    </xf>
    <xf numFmtId="49" fontId="14" fillId="0" borderId="23" xfId="26" applyNumberFormat="1" applyFont="1" applyBorder="1" applyAlignment="1" applyProtection="1">
      <alignment horizontal="distributed" vertical="center" shrinkToFit="1"/>
    </xf>
    <xf numFmtId="49" fontId="15" fillId="0" borderId="23" xfId="26" applyNumberFormat="1" applyFont="1" applyBorder="1" applyAlignment="1" applyProtection="1">
      <alignment horizontal="distributed" vertical="center" shrinkToFit="1"/>
    </xf>
    <xf numFmtId="49" fontId="14" fillId="0" borderId="32" xfId="26" applyNumberFormat="1" applyFont="1" applyBorder="1" applyAlignment="1" applyProtection="1">
      <alignment horizontal="distributed" vertical="center" shrinkToFit="1"/>
    </xf>
    <xf numFmtId="49" fontId="14" fillId="0" borderId="26" xfId="26" applyNumberFormat="1" applyFont="1" applyBorder="1" applyAlignment="1" applyProtection="1">
      <alignment horizontal="distributed" vertical="center" shrinkToFit="1"/>
    </xf>
    <xf numFmtId="49" fontId="14" fillId="0" borderId="11" xfId="26" applyNumberFormat="1" applyFont="1" applyBorder="1" applyAlignment="1" applyProtection="1">
      <alignment horizontal="distributed" vertical="center" shrinkToFit="1"/>
    </xf>
    <xf numFmtId="49" fontId="14" fillId="0" borderId="13" xfId="26" applyNumberFormat="1" applyFont="1" applyBorder="1" applyAlignment="1" applyProtection="1">
      <alignment horizontal="distributed" vertical="center" shrinkToFit="1"/>
    </xf>
    <xf numFmtId="49" fontId="14" fillId="0" borderId="17" xfId="26" applyNumberFormat="1" applyFont="1" applyBorder="1" applyAlignment="1" applyProtection="1">
      <alignment horizontal="center" vertical="center" wrapText="1"/>
    </xf>
    <xf numFmtId="0" fontId="14" fillId="0" borderId="31" xfId="26" applyFont="1" applyBorder="1"/>
    <xf numFmtId="0" fontId="14" fillId="0" borderId="26" xfId="26" applyFont="1" applyBorder="1"/>
    <xf numFmtId="49" fontId="26" fillId="0" borderId="18" xfId="26" applyNumberFormat="1" applyFont="1" applyBorder="1" applyAlignment="1" applyProtection="1">
      <alignment horizontal="center" vertical="center" wrapText="1"/>
    </xf>
    <xf numFmtId="0" fontId="26" fillId="0" borderId="31" xfId="26" applyFont="1" applyBorder="1"/>
    <xf numFmtId="49" fontId="15" fillId="0" borderId="18" xfId="26" applyNumberFormat="1" applyFont="1" applyBorder="1" applyAlignment="1" applyProtection="1">
      <alignment horizontal="center" vertical="center" wrapText="1"/>
    </xf>
    <xf numFmtId="49" fontId="15" fillId="0" borderId="31" xfId="26" applyNumberFormat="1" applyFont="1" applyBorder="1" applyAlignment="1" applyProtection="1">
      <alignment horizontal="center" vertical="center" wrapText="1"/>
    </xf>
    <xf numFmtId="49" fontId="14" fillId="0" borderId="24" xfId="26" applyNumberFormat="1" applyFont="1" applyBorder="1" applyAlignment="1" applyProtection="1">
      <alignment horizontal="center" vertical="center" wrapText="1"/>
    </xf>
    <xf numFmtId="49" fontId="14" fillId="0" borderId="12" xfId="26" applyNumberFormat="1" applyFont="1" applyBorder="1" applyAlignment="1" applyProtection="1">
      <alignment horizontal="center" vertical="center" wrapText="1"/>
    </xf>
    <xf numFmtId="49" fontId="14" fillId="0" borderId="20" xfId="26" applyNumberFormat="1" applyFont="1" applyBorder="1" applyAlignment="1" applyProtection="1">
      <alignment horizontal="distributed" vertical="center" wrapText="1"/>
    </xf>
    <xf numFmtId="49" fontId="14" fillId="0" borderId="12" xfId="26" applyNumberFormat="1" applyFont="1" applyBorder="1" applyAlignment="1" applyProtection="1">
      <alignment horizontal="distributed" vertical="center" wrapText="1"/>
    </xf>
    <xf numFmtId="0" fontId="14" fillId="0" borderId="13" xfId="26" applyFont="1" applyBorder="1"/>
    <xf numFmtId="49" fontId="15" fillId="0" borderId="0" xfId="26" applyNumberFormat="1" applyFont="1" applyBorder="1" applyAlignment="1" applyProtection="1">
      <alignment horizontal="right"/>
    </xf>
    <xf numFmtId="49" fontId="22" fillId="0" borderId="37" xfId="26" applyNumberFormat="1" applyFont="1" applyBorder="1" applyAlignment="1" applyProtection="1">
      <alignment horizontal="center" vertical="center" wrapText="1"/>
    </xf>
    <xf numFmtId="49" fontId="22" fillId="0" borderId="38" xfId="26" applyNumberFormat="1" applyFont="1" applyBorder="1" applyAlignment="1" applyProtection="1">
      <alignment horizontal="center" vertical="center" wrapText="1"/>
    </xf>
    <xf numFmtId="49" fontId="15" fillId="0" borderId="17" xfId="26" applyNumberFormat="1" applyFont="1" applyBorder="1" applyAlignment="1">
      <alignment horizontal="right"/>
    </xf>
    <xf numFmtId="49" fontId="14" fillId="0" borderId="24" xfId="26" applyNumberFormat="1" applyFont="1" applyBorder="1" applyAlignment="1" applyProtection="1">
      <alignment horizontal="distributed" wrapText="1"/>
    </xf>
    <xf numFmtId="49" fontId="14" fillId="0" borderId="12" xfId="26" applyNumberFormat="1" applyFont="1" applyBorder="1" applyAlignment="1" applyProtection="1">
      <alignment horizontal="distributed" wrapText="1"/>
    </xf>
    <xf numFmtId="49" fontId="14" fillId="0" borderId="20" xfId="26" applyNumberFormat="1" applyFont="1" applyBorder="1" applyAlignment="1" applyProtection="1">
      <alignment horizontal="distributed" wrapText="1"/>
    </xf>
    <xf numFmtId="49" fontId="15" fillId="0" borderId="0" xfId="26" applyNumberFormat="1" applyFont="1" applyBorder="1" applyAlignment="1">
      <alignment horizontal="right"/>
    </xf>
    <xf numFmtId="49" fontId="14" fillId="0" borderId="36" xfId="26" applyNumberFormat="1" applyFont="1" applyBorder="1" applyAlignment="1" applyProtection="1">
      <alignment horizontal="center" vertical="center" wrapText="1"/>
    </xf>
    <xf numFmtId="49" fontId="14" fillId="0" borderId="34" xfId="26" applyNumberFormat="1" applyFont="1" applyBorder="1" applyAlignment="1" applyProtection="1">
      <alignment horizontal="distributed" vertical="center" wrapText="1"/>
    </xf>
    <xf numFmtId="49" fontId="14" fillId="0" borderId="0" xfId="26" applyNumberFormat="1" applyFont="1" applyBorder="1" applyAlignment="1" applyProtection="1">
      <alignment horizontal="distributed" vertical="center" wrapText="1"/>
    </xf>
    <xf numFmtId="49" fontId="14" fillId="0" borderId="32" xfId="26" applyNumberFormat="1" applyFont="1" applyBorder="1" applyAlignment="1" applyProtection="1">
      <alignment horizontal="center" vertical="center" wrapText="1"/>
    </xf>
    <xf numFmtId="49" fontId="14" fillId="0" borderId="11" xfId="26" applyNumberFormat="1" applyFont="1" applyBorder="1" applyAlignment="1" applyProtection="1">
      <alignment horizontal="center" vertical="center" wrapText="1"/>
    </xf>
    <xf numFmtId="49" fontId="14" fillId="0" borderId="34" xfId="26" applyNumberFormat="1" applyFont="1" applyBorder="1" applyAlignment="1" applyProtection="1">
      <alignment horizontal="center" vertical="center" wrapText="1"/>
    </xf>
    <xf numFmtId="49" fontId="14" fillId="0" borderId="0" xfId="26" applyNumberFormat="1" applyFont="1" applyBorder="1" applyAlignment="1" applyProtection="1">
      <alignment horizontal="center" vertical="center" wrapText="1"/>
    </xf>
    <xf numFmtId="49" fontId="26" fillId="0" borderId="31" xfId="26" applyNumberFormat="1" applyFont="1" applyBorder="1" applyAlignment="1" applyProtection="1">
      <alignment horizontal="center" vertical="center" wrapText="1"/>
    </xf>
    <xf numFmtId="49" fontId="26" fillId="0" borderId="17" xfId="26" applyNumberFormat="1" applyFont="1" applyBorder="1" applyAlignment="1" applyProtection="1">
      <alignment horizontal="center" vertical="center" wrapText="1"/>
    </xf>
    <xf numFmtId="49" fontId="14" fillId="0" borderId="38" xfId="26" applyNumberFormat="1" applyFont="1" applyBorder="1" applyAlignment="1" applyProtection="1">
      <alignment horizontal="center" vertical="center" wrapText="1"/>
    </xf>
    <xf numFmtId="49" fontId="42" fillId="0" borderId="18" xfId="26" applyNumberFormat="1" applyFont="1" applyBorder="1" applyAlignment="1" applyProtection="1">
      <alignment horizontal="center" vertical="center" wrapText="1"/>
    </xf>
    <xf numFmtId="49" fontId="42" fillId="0" borderId="31" xfId="26" applyNumberFormat="1" applyFont="1" applyBorder="1" applyAlignment="1" applyProtection="1">
      <alignment horizontal="center" vertical="center" wrapText="1"/>
    </xf>
    <xf numFmtId="49" fontId="14" fillId="0" borderId="36" xfId="26" applyNumberFormat="1" applyFont="1" applyBorder="1" applyAlignment="1" applyProtection="1">
      <alignment horizontal="center" vertical="center" shrinkToFit="1"/>
    </xf>
    <xf numFmtId="49" fontId="42" fillId="0" borderId="37" xfId="26" applyNumberFormat="1" applyFont="1" applyBorder="1" applyAlignment="1" applyProtection="1">
      <alignment horizontal="center" vertical="center" wrapText="1"/>
    </xf>
    <xf numFmtId="49" fontId="42" fillId="0" borderId="38" xfId="26" applyNumberFormat="1" applyFont="1" applyBorder="1" applyAlignment="1" applyProtection="1">
      <alignment horizontal="center" vertical="center" wrapText="1"/>
    </xf>
    <xf numFmtId="49" fontId="22" fillId="0" borderId="11" xfId="26" applyNumberFormat="1" applyFont="1" applyBorder="1" applyAlignment="1" applyProtection="1">
      <alignment horizontal="center" wrapText="1"/>
    </xf>
    <xf numFmtId="49" fontId="22" fillId="0" borderId="13" xfId="26" applyNumberFormat="1" applyFont="1" applyBorder="1" applyAlignment="1" applyProtection="1">
      <alignment horizontal="center" wrapText="1"/>
    </xf>
    <xf numFmtId="49" fontId="22" fillId="0" borderId="11" xfId="26" applyNumberFormat="1" applyFont="1" applyBorder="1" applyAlignment="1" applyProtection="1">
      <alignment horizontal="center" vertical="center" wrapText="1"/>
    </xf>
    <xf numFmtId="49" fontId="22" fillId="0" borderId="13" xfId="26" applyNumberFormat="1" applyFont="1" applyBorder="1" applyAlignment="1" applyProtection="1">
      <alignment horizontal="center" vertical="center" wrapText="1"/>
    </xf>
    <xf numFmtId="49" fontId="22" fillId="0" borderId="0" xfId="26" applyNumberFormat="1" applyFont="1" applyBorder="1" applyAlignment="1" applyProtection="1">
      <alignment horizontal="distributed" vertical="center" wrapText="1"/>
    </xf>
    <xf numFmtId="41" fontId="26" fillId="0" borderId="34" xfId="26" applyNumberFormat="1" applyFont="1" applyBorder="1" applyAlignment="1">
      <alignment horizontal="left"/>
    </xf>
    <xf numFmtId="0" fontId="26" fillId="0" borderId="0" xfId="26" applyFont="1" applyAlignment="1">
      <alignment horizontal="left"/>
    </xf>
    <xf numFmtId="0" fontId="42" fillId="0" borderId="31" xfId="26" applyFont="1" applyBorder="1"/>
    <xf numFmtId="49" fontId="22" fillId="0" borderId="11" xfId="26" applyNumberFormat="1" applyFont="1" applyBorder="1" applyAlignment="1" applyProtection="1">
      <alignment horizontal="distributed" wrapText="1"/>
    </xf>
    <xf numFmtId="49" fontId="22" fillId="0" borderId="0" xfId="26" applyNumberFormat="1" applyFont="1" applyBorder="1" applyAlignment="1" applyProtection="1">
      <alignment horizontal="distributed" wrapText="1"/>
    </xf>
    <xf numFmtId="49" fontId="15" fillId="0" borderId="24" xfId="26" applyNumberFormat="1" applyFont="1" applyBorder="1" applyAlignment="1" applyProtection="1">
      <alignment horizontal="distributed" wrapText="1"/>
    </xf>
    <xf numFmtId="49" fontId="15" fillId="0" borderId="12" xfId="26" applyNumberFormat="1" applyFont="1" applyBorder="1" applyAlignment="1" applyProtection="1">
      <alignment horizontal="distributed" wrapText="1"/>
    </xf>
    <xf numFmtId="49" fontId="15" fillId="0" borderId="20" xfId="26" applyNumberFormat="1" applyFont="1" applyBorder="1" applyAlignment="1" applyProtection="1">
      <alignment horizontal="center" wrapText="1"/>
    </xf>
    <xf numFmtId="49" fontId="15" fillId="0" borderId="12" xfId="26" applyNumberFormat="1" applyFont="1" applyBorder="1" applyAlignment="1" applyProtection="1">
      <alignment horizontal="center" wrapText="1"/>
    </xf>
    <xf numFmtId="49" fontId="15" fillId="0" borderId="24" xfId="26" applyNumberFormat="1" applyFont="1" applyBorder="1" applyAlignment="1" applyProtection="1">
      <alignment horizontal="center" wrapText="1"/>
    </xf>
    <xf numFmtId="49" fontId="22" fillId="0" borderId="18" xfId="26" applyNumberFormat="1" applyFont="1" applyBorder="1" applyAlignment="1" applyProtection="1">
      <alignment horizontal="center" vertical="center" shrinkToFit="1"/>
    </xf>
    <xf numFmtId="49" fontId="22" fillId="0" borderId="31" xfId="26" applyNumberFormat="1" applyFont="1" applyBorder="1" applyAlignment="1" applyProtection="1">
      <alignment horizontal="center" vertical="center" shrinkToFit="1"/>
    </xf>
    <xf numFmtId="49" fontId="26" fillId="0" borderId="0" xfId="26" applyNumberFormat="1" applyFont="1" applyBorder="1" applyAlignment="1" applyProtection="1">
      <alignment horizontal="right"/>
    </xf>
    <xf numFmtId="0" fontId="5" fillId="0" borderId="0" xfId="26" applyFont="1" applyAlignment="1">
      <alignment horizontal="right"/>
    </xf>
    <xf numFmtId="49" fontId="26" fillId="0" borderId="0" xfId="26" applyNumberFormat="1" applyFont="1" applyBorder="1" applyAlignment="1">
      <alignment horizontal="right"/>
    </xf>
    <xf numFmtId="49" fontId="26" fillId="0" borderId="17" xfId="26" applyNumberFormat="1" applyFont="1" applyBorder="1" applyAlignment="1">
      <alignment horizontal="right"/>
    </xf>
    <xf numFmtId="49" fontId="15" fillId="0" borderId="32" xfId="26" applyNumberFormat="1" applyFont="1" applyBorder="1" applyAlignment="1" applyProtection="1">
      <alignment horizontal="distributed" vertical="center" wrapText="1"/>
    </xf>
    <xf numFmtId="49" fontId="15" fillId="0" borderId="26" xfId="26" applyNumberFormat="1" applyFont="1" applyBorder="1" applyAlignment="1" applyProtection="1">
      <alignment horizontal="distributed" vertical="center" wrapText="1"/>
    </xf>
    <xf numFmtId="49" fontId="15" fillId="0" borderId="11" xfId="26" applyNumberFormat="1" applyFont="1" applyBorder="1" applyAlignment="1" applyProtection="1">
      <alignment horizontal="distributed" vertical="center" wrapText="1"/>
    </xf>
    <xf numFmtId="49" fontId="15" fillId="0" borderId="13" xfId="26" applyNumberFormat="1" applyFont="1" applyBorder="1" applyAlignment="1" applyProtection="1">
      <alignment horizontal="distributed" vertical="center" wrapText="1"/>
    </xf>
    <xf numFmtId="0" fontId="26" fillId="0" borderId="0" xfId="27" applyFont="1" applyAlignment="1">
      <alignment horizontal="left" vertical="top" wrapText="1"/>
    </xf>
    <xf numFmtId="0" fontId="14" fillId="0" borderId="26" xfId="27" applyFont="1" applyBorder="1" applyAlignment="1" applyProtection="1">
      <alignment horizontal="center" vertical="center" wrapText="1"/>
    </xf>
    <xf numFmtId="0" fontId="14" fillId="0" borderId="13" xfId="27" applyFont="1" applyBorder="1" applyAlignment="1" applyProtection="1">
      <alignment horizontal="center" vertical="center" wrapText="1"/>
    </xf>
    <xf numFmtId="0" fontId="14" fillId="0" borderId="15" xfId="27" applyFont="1" applyBorder="1" applyAlignment="1" applyProtection="1">
      <alignment horizontal="center" vertical="center" wrapText="1"/>
    </xf>
    <xf numFmtId="0" fontId="14" fillId="0" borderId="22" xfId="27" applyFont="1" applyBorder="1" applyAlignment="1" applyProtection="1">
      <alignment horizontal="center" vertical="center"/>
    </xf>
    <xf numFmtId="41" fontId="22" fillId="0" borderId="0" xfId="27" applyNumberFormat="1" applyFont="1" applyAlignment="1">
      <alignment horizontal="left" wrapText="1"/>
    </xf>
    <xf numFmtId="0" fontId="14" fillId="0" borderId="23" xfId="27" applyFont="1" applyBorder="1" applyAlignment="1" applyProtection="1">
      <alignment horizontal="center" vertical="center"/>
    </xf>
    <xf numFmtId="0" fontId="14" fillId="0" borderId="32" xfId="27" applyFont="1" applyBorder="1" applyAlignment="1" applyProtection="1">
      <alignment horizontal="center" vertical="center"/>
    </xf>
    <xf numFmtId="0" fontId="14" fillId="0" borderId="34" xfId="27" applyFont="1" applyBorder="1" applyAlignment="1" applyProtection="1">
      <alignment horizontal="center" vertical="center"/>
    </xf>
    <xf numFmtId="0" fontId="14" fillId="0" borderId="26" xfId="27" applyFont="1" applyBorder="1" applyAlignment="1" applyProtection="1">
      <alignment horizontal="center" vertical="center"/>
    </xf>
    <xf numFmtId="0" fontId="26" fillId="0" borderId="0" xfId="27" applyFont="1" applyAlignment="1" applyProtection="1">
      <alignment horizontal="left" vertical="top" wrapText="1"/>
    </xf>
    <xf numFmtId="0" fontId="14" fillId="0" borderId="24" xfId="27" applyFont="1" applyBorder="1" applyAlignment="1" applyProtection="1">
      <alignment horizontal="center" vertical="center"/>
    </xf>
    <xf numFmtId="0" fontId="14" fillId="0" borderId="11" xfId="27" applyFont="1" applyBorder="1" applyAlignment="1" applyProtection="1">
      <alignment horizontal="center" vertical="center"/>
    </xf>
    <xf numFmtId="49" fontId="10" fillId="0" borderId="0" xfId="27" applyNumberFormat="1" applyFont="1" applyAlignment="1" applyProtection="1">
      <alignment horizontal="center"/>
    </xf>
    <xf numFmtId="0" fontId="22" fillId="0" borderId="18" xfId="27" applyFont="1" applyBorder="1" applyAlignment="1" applyProtection="1">
      <alignment horizontal="center" vertical="center"/>
    </xf>
    <xf numFmtId="0" fontId="22" fillId="0" borderId="17" xfId="27" applyFont="1" applyBorder="1" applyAlignment="1" applyProtection="1">
      <alignment horizontal="center" vertical="center"/>
    </xf>
    <xf numFmtId="0" fontId="22" fillId="0" borderId="31" xfId="27" applyFont="1" applyBorder="1" applyAlignment="1" applyProtection="1">
      <alignment horizontal="center" vertical="center"/>
    </xf>
    <xf numFmtId="49" fontId="5" fillId="0" borderId="0" xfId="27" applyNumberFormat="1" applyFont="1" applyAlignment="1" applyProtection="1">
      <alignment horizontal="center"/>
    </xf>
    <xf numFmtId="0" fontId="15" fillId="0" borderId="0" xfId="27" applyFont="1" applyBorder="1" applyAlignment="1" applyProtection="1">
      <alignment horizontal="right"/>
    </xf>
    <xf numFmtId="0" fontId="15" fillId="0" borderId="14" xfId="27" applyFont="1" applyBorder="1" applyAlignment="1">
      <alignment horizontal="right"/>
    </xf>
    <xf numFmtId="0" fontId="14" fillId="0" borderId="27" xfId="27" applyFont="1" applyBorder="1" applyAlignment="1" applyProtection="1">
      <alignment horizontal="distributed" vertical="center" wrapText="1"/>
    </xf>
    <xf numFmtId="0" fontId="14" fillId="0" borderId="22" xfId="27" applyFont="1" applyBorder="1" applyAlignment="1" applyProtection="1">
      <alignment horizontal="distributed" vertical="center" wrapText="1"/>
    </xf>
    <xf numFmtId="0" fontId="14" fillId="0" borderId="26" xfId="27" applyFont="1" applyBorder="1" applyAlignment="1" applyProtection="1">
      <alignment horizontal="distributed" vertical="center" wrapText="1"/>
    </xf>
    <xf numFmtId="0" fontId="14" fillId="0" borderId="13" xfId="27" applyFont="1" applyBorder="1" applyAlignment="1">
      <alignment horizontal="distributed" vertical="center" wrapText="1"/>
    </xf>
    <xf numFmtId="0" fontId="14" fillId="0" borderId="32" xfId="27" applyFont="1" applyBorder="1" applyAlignment="1" applyProtection="1">
      <alignment horizontal="distributed" vertical="center"/>
    </xf>
    <xf numFmtId="0" fontId="14" fillId="0" borderId="11" xfId="27" applyFont="1" applyBorder="1" applyAlignment="1" applyProtection="1">
      <alignment horizontal="distributed" vertical="center"/>
    </xf>
    <xf numFmtId="0" fontId="14" fillId="0" borderId="27" xfId="27" applyFont="1" applyBorder="1" applyAlignment="1" applyProtection="1">
      <alignment horizontal="distributed" vertical="center"/>
    </xf>
    <xf numFmtId="0" fontId="14" fillId="0" borderId="22" xfId="27" applyFont="1" applyBorder="1" applyAlignment="1" applyProtection="1">
      <alignment horizontal="distributed" vertical="center"/>
    </xf>
    <xf numFmtId="0" fontId="15" fillId="0" borderId="26" xfId="27" applyFont="1" applyBorder="1" applyAlignment="1" applyProtection="1">
      <alignment horizontal="center" vertical="center" wrapText="1"/>
    </xf>
    <xf numFmtId="0" fontId="15" fillId="0" borderId="13" xfId="27" applyFont="1" applyBorder="1" applyAlignment="1" applyProtection="1">
      <alignment horizontal="center" vertical="center"/>
    </xf>
    <xf numFmtId="0" fontId="15" fillId="0" borderId="15" xfId="27" applyFont="1" applyBorder="1" applyAlignment="1" applyProtection="1">
      <alignment horizontal="center" vertical="center"/>
    </xf>
    <xf numFmtId="49" fontId="5" fillId="0" borderId="0" xfId="27" applyNumberFormat="1" applyFont="1" applyAlignment="1">
      <alignment horizontal="left" vertical="center"/>
    </xf>
    <xf numFmtId="0" fontId="14" fillId="0" borderId="13" xfId="27" applyFont="1" applyBorder="1" applyAlignment="1" applyProtection="1">
      <alignment horizontal="center" vertical="center"/>
    </xf>
    <xf numFmtId="0" fontId="14" fillId="0" borderId="15" xfId="27" applyFont="1" applyBorder="1" applyAlignment="1" applyProtection="1">
      <alignment horizontal="center" vertical="center"/>
    </xf>
    <xf numFmtId="49" fontId="10" fillId="0" borderId="0" xfId="27" applyNumberFormat="1" applyFont="1" applyAlignment="1">
      <alignment horizontal="right" vertical="center"/>
    </xf>
    <xf numFmtId="49" fontId="10" fillId="0" borderId="0" xfId="27" applyNumberFormat="1" applyFont="1" applyAlignment="1">
      <alignment horizontal="left" vertical="center"/>
    </xf>
    <xf numFmtId="49" fontId="14" fillId="0" borderId="32" xfId="27" applyNumberFormat="1" applyFont="1" applyBorder="1" applyAlignment="1" applyProtection="1">
      <alignment horizontal="distributed" vertical="center"/>
    </xf>
    <xf numFmtId="49" fontId="14" fillId="0" borderId="11" xfId="27" applyNumberFormat="1" applyFont="1" applyBorder="1" applyAlignment="1" applyProtection="1">
      <alignment horizontal="distributed" vertical="center"/>
    </xf>
    <xf numFmtId="49" fontId="5" fillId="0" borderId="0" xfId="27" applyNumberFormat="1" applyFont="1" applyAlignment="1">
      <alignment horizontal="right" vertical="center"/>
    </xf>
    <xf numFmtId="49" fontId="14" fillId="0" borderId="27" xfId="27" applyNumberFormat="1" applyFont="1" applyBorder="1" applyAlignment="1" applyProtection="1">
      <alignment horizontal="distributed" vertical="center"/>
    </xf>
    <xf numFmtId="49" fontId="14" fillId="0" borderId="22" xfId="27" applyNumberFormat="1" applyFont="1" applyBorder="1" applyAlignment="1" applyProtection="1">
      <alignment horizontal="distributed" vertical="center"/>
    </xf>
    <xf numFmtId="41" fontId="22" fillId="0" borderId="0" xfId="27" applyNumberFormat="1" applyFont="1" applyAlignment="1">
      <alignment horizontal="left" vertical="top" wrapText="1"/>
    </xf>
    <xf numFmtId="0" fontId="26" fillId="0" borderId="34" xfId="27" applyFont="1" applyBorder="1" applyAlignment="1" applyProtection="1">
      <alignment horizontal="left" vertical="top" wrapText="1"/>
    </xf>
    <xf numFmtId="0" fontId="26" fillId="0" borderId="0" xfId="27" applyFont="1" applyBorder="1" applyAlignment="1" applyProtection="1">
      <alignment horizontal="left" vertical="top" wrapText="1"/>
    </xf>
    <xf numFmtId="0" fontId="26" fillId="0" borderId="0" xfId="27" applyFont="1" applyAlignment="1">
      <alignment horizontal="left" vertical="top" wrapText="1" shrinkToFit="1"/>
    </xf>
    <xf numFmtId="49" fontId="8" fillId="0" borderId="0" xfId="27" applyNumberFormat="1" applyFont="1" applyBorder="1" applyAlignment="1" applyProtection="1">
      <alignment horizontal="center" vertical="center"/>
    </xf>
    <xf numFmtId="49" fontId="14" fillId="0" borderId="26" xfId="27" applyNumberFormat="1" applyFont="1" applyBorder="1" applyAlignment="1" applyProtection="1">
      <alignment horizontal="distributed" vertical="center"/>
    </xf>
    <xf numFmtId="49" fontId="14" fillId="0" borderId="13" xfId="27" applyNumberFormat="1" applyFont="1" applyBorder="1" applyAlignment="1" applyProtection="1">
      <alignment horizontal="distributed" vertical="center"/>
    </xf>
    <xf numFmtId="0" fontId="14" fillId="0" borderId="17" xfId="29" applyFont="1" applyBorder="1" applyAlignment="1">
      <alignment horizontal="center" vertical="center" wrapText="1" shrinkToFit="1"/>
    </xf>
    <xf numFmtId="0" fontId="14" fillId="0" borderId="12" xfId="29" applyFont="1" applyBorder="1" applyAlignment="1">
      <alignment horizontal="center" vertical="center" wrapText="1" shrinkToFit="1"/>
    </xf>
    <xf numFmtId="0" fontId="14" fillId="0" borderId="13" xfId="29" applyFont="1" applyBorder="1" applyAlignment="1">
      <alignment horizontal="center" vertical="center" wrapText="1" shrinkToFit="1"/>
    </xf>
    <xf numFmtId="41" fontId="22" fillId="0" borderId="0" xfId="29" applyNumberFormat="1" applyFont="1" applyAlignment="1">
      <alignment horizontal="left" vertical="top" wrapText="1"/>
    </xf>
    <xf numFmtId="0" fontId="15" fillId="0" borderId="26" xfId="29" applyFont="1" applyBorder="1" applyAlignment="1">
      <alignment horizontal="center" vertical="center" wrapText="1" shrinkToFit="1"/>
    </xf>
    <xf numFmtId="0" fontId="15" fillId="0" borderId="13" xfId="29" applyFont="1" applyBorder="1" applyAlignment="1">
      <alignment horizontal="center" vertical="center" wrapText="1" shrinkToFit="1"/>
    </xf>
    <xf numFmtId="0" fontId="15" fillId="0" borderId="15" xfId="29" applyFont="1" applyBorder="1" applyAlignment="1">
      <alignment horizontal="center" vertical="center" wrapText="1" shrinkToFit="1"/>
    </xf>
    <xf numFmtId="0" fontId="2" fillId="0" borderId="0" xfId="27" applyFont="1" applyAlignment="1">
      <alignment horizontal="left" vertical="center" wrapText="1"/>
    </xf>
    <xf numFmtId="0" fontId="4" fillId="0" borderId="0" xfId="29" applyFont="1" applyAlignment="1">
      <alignment horizontal="right" vertical="center"/>
    </xf>
    <xf numFmtId="0" fontId="4" fillId="0" borderId="0" xfId="29" applyFont="1" applyAlignment="1">
      <alignment horizontal="left" vertical="center"/>
    </xf>
    <xf numFmtId="0" fontId="14" fillId="0" borderId="36" xfId="29" applyFont="1" applyBorder="1" applyAlignment="1">
      <alignment horizontal="center" vertical="center" wrapText="1" shrinkToFit="1"/>
    </xf>
    <xf numFmtId="0" fontId="14" fillId="0" borderId="37" xfId="29" applyFont="1" applyBorder="1" applyAlignment="1">
      <alignment horizontal="center" vertical="center" wrapText="1" shrinkToFit="1"/>
    </xf>
    <xf numFmtId="0" fontId="14" fillId="0" borderId="38" xfId="29" applyFont="1" applyBorder="1" applyAlignment="1">
      <alignment horizontal="center" vertical="center" wrapText="1" shrinkToFit="1"/>
    </xf>
    <xf numFmtId="0" fontId="10" fillId="0" borderId="0" xfId="29" applyFont="1" applyAlignment="1">
      <alignment horizontal="right" vertical="center"/>
    </xf>
    <xf numFmtId="0" fontId="15" fillId="0" borderId="0" xfId="29" applyFont="1" applyBorder="1" applyAlignment="1">
      <alignment horizontal="right" vertical="center" shrinkToFit="1"/>
    </xf>
    <xf numFmtId="0" fontId="15" fillId="0" borderId="14" xfId="29" applyFont="1" applyBorder="1" applyAlignment="1">
      <alignment horizontal="right" vertical="center" shrinkToFit="1"/>
    </xf>
    <xf numFmtId="0" fontId="10" fillId="0" borderId="0" xfId="28" applyFont="1" applyAlignment="1">
      <alignment horizontal="right" vertical="center"/>
    </xf>
    <xf numFmtId="0" fontId="10" fillId="0" borderId="0" xfId="28" applyFont="1" applyAlignment="1">
      <alignment horizontal="left" vertical="center"/>
    </xf>
    <xf numFmtId="41" fontId="22" fillId="0" borderId="0" xfId="28" applyNumberFormat="1" applyFont="1" applyAlignment="1">
      <alignment horizontal="left" vertical="top" wrapText="1"/>
    </xf>
    <xf numFmtId="0" fontId="5" fillId="0" borderId="0" xfId="28" applyFont="1" applyAlignment="1">
      <alignment horizontal="right" vertical="center"/>
    </xf>
    <xf numFmtId="41" fontId="15" fillId="0" borderId="14" xfId="0" applyNumberFormat="1" applyFont="1" applyBorder="1" applyAlignment="1">
      <alignment horizontal="right" vertical="center"/>
    </xf>
    <xf numFmtId="0" fontId="4" fillId="0" borderId="0" xfId="0" applyFont="1" applyAlignment="1">
      <alignment horizontal="left" vertical="center"/>
    </xf>
    <xf numFmtId="0" fontId="15" fillId="0" borderId="0" xfId="0" applyFont="1" applyBorder="1" applyAlignment="1">
      <alignment horizontal="center" vertical="center"/>
    </xf>
    <xf numFmtId="41" fontId="14" fillId="0" borderId="13" xfId="0" applyNumberFormat="1" applyFont="1" applyBorder="1" applyAlignment="1">
      <alignment horizontal="center" vertical="center" wrapText="1"/>
    </xf>
    <xf numFmtId="0" fontId="4" fillId="0" borderId="0" xfId="0" applyFont="1" applyBorder="1" applyAlignment="1">
      <alignment horizontal="right" vertical="center"/>
    </xf>
    <xf numFmtId="41" fontId="10" fillId="0" borderId="0" xfId="0" applyNumberFormat="1" applyFont="1" applyAlignment="1">
      <alignment horizontal="right" vertical="center"/>
    </xf>
    <xf numFmtId="41" fontId="15" fillId="0" borderId="23" xfId="0" applyNumberFormat="1" applyFont="1" applyBorder="1" applyAlignment="1">
      <alignment horizontal="center" textRotation="255"/>
    </xf>
    <xf numFmtId="41" fontId="15" fillId="0" borderId="22" xfId="0" applyNumberFormat="1" applyFont="1" applyBorder="1" applyAlignment="1">
      <alignment horizontal="center" textRotation="255"/>
    </xf>
    <xf numFmtId="41" fontId="14" fillId="0" borderId="27" xfId="0" applyNumberFormat="1" applyFont="1" applyBorder="1" applyAlignment="1">
      <alignment horizontal="center" vertical="center" textRotation="255"/>
    </xf>
    <xf numFmtId="41" fontId="14" fillId="0" borderId="22" xfId="0" applyNumberFormat="1" applyFont="1" applyBorder="1" applyAlignment="1">
      <alignment horizontal="center" vertical="center" textRotation="255"/>
    </xf>
    <xf numFmtId="41" fontId="14" fillId="0" borderId="23" xfId="0" applyNumberFormat="1" applyFont="1" applyBorder="1" applyAlignment="1">
      <alignment horizontal="center" vertical="center" textRotation="255"/>
    </xf>
    <xf numFmtId="41" fontId="22" fillId="0" borderId="0" xfId="0" applyNumberFormat="1" applyFont="1" applyBorder="1" applyAlignment="1">
      <alignment horizontal="left" vertical="center" shrinkToFit="1"/>
    </xf>
    <xf numFmtId="41" fontId="6" fillId="0" borderId="0" xfId="0" applyNumberFormat="1" applyFont="1" applyAlignment="1">
      <alignment horizontal="left" vertical="center" shrinkToFit="1"/>
    </xf>
    <xf numFmtId="41" fontId="24" fillId="0" borderId="23" xfId="0" applyNumberFormat="1" applyFont="1" applyBorder="1" applyAlignment="1">
      <alignment horizontal="center" vertical="top" wrapText="1"/>
    </xf>
    <xf numFmtId="41" fontId="24" fillId="0" borderId="22" xfId="0" applyNumberFormat="1" applyFont="1" applyBorder="1" applyAlignment="1">
      <alignment horizontal="center" vertical="top" wrapText="1"/>
    </xf>
    <xf numFmtId="41" fontId="45" fillId="0" borderId="23" xfId="0" applyNumberFormat="1" applyFont="1" applyBorder="1" applyAlignment="1">
      <alignment horizontal="center" vertical="top" wrapText="1"/>
    </xf>
    <xf numFmtId="41" fontId="45" fillId="0" borderId="22" xfId="0" applyNumberFormat="1" applyFont="1" applyBorder="1" applyAlignment="1">
      <alignment horizontal="center" vertical="top" wrapText="1"/>
    </xf>
    <xf numFmtId="41" fontId="37" fillId="0" borderId="23" xfId="0" applyNumberFormat="1" applyFont="1" applyBorder="1" applyAlignment="1">
      <alignment horizontal="center" vertical="top" wrapText="1"/>
    </xf>
    <xf numFmtId="41" fontId="37" fillId="0" borderId="22" xfId="0" applyNumberFormat="1" applyFont="1" applyBorder="1" applyAlignment="1">
      <alignment horizontal="center" vertical="top" wrapText="1"/>
    </xf>
    <xf numFmtId="0" fontId="61" fillId="0" borderId="22" xfId="0" applyNumberFormat="1" applyFont="1" applyBorder="1" applyAlignment="1">
      <alignment horizontal="center" vertical="top" wrapText="1"/>
    </xf>
    <xf numFmtId="0" fontId="44" fillId="0" borderId="23" xfId="0" applyNumberFormat="1" applyFont="1" applyBorder="1" applyAlignment="1">
      <alignment horizontal="center" vertical="top" wrapText="1"/>
    </xf>
    <xf numFmtId="0" fontId="44" fillId="0" borderId="22" xfId="0" applyNumberFormat="1" applyFont="1" applyBorder="1" applyAlignment="1">
      <alignment horizontal="center" vertical="top" wrapText="1"/>
    </xf>
    <xf numFmtId="0" fontId="15" fillId="0" borderId="22" xfId="0" applyNumberFormat="1" applyFont="1" applyBorder="1" applyAlignment="1">
      <alignment horizontal="center" textRotation="255"/>
    </xf>
    <xf numFmtId="41" fontId="22" fillId="0" borderId="34" xfId="0" applyNumberFormat="1" applyFont="1" applyBorder="1" applyAlignment="1">
      <alignment horizontal="left" vertical="center" shrinkToFit="1"/>
    </xf>
    <xf numFmtId="0" fontId="61" fillId="0" borderId="23" xfId="0" applyNumberFormat="1" applyFont="1" applyBorder="1" applyAlignment="1">
      <alignment horizontal="center" vertical="top" wrapText="1"/>
    </xf>
    <xf numFmtId="0" fontId="14" fillId="0" borderId="23" xfId="0" applyNumberFormat="1" applyFont="1" applyBorder="1" applyAlignment="1">
      <alignment horizontal="center" vertical="center" textRotation="255"/>
    </xf>
    <xf numFmtId="0" fontId="14" fillId="0" borderId="22" xfId="0" applyNumberFormat="1" applyFont="1" applyBorder="1" applyAlignment="1">
      <alignment horizontal="center" vertical="center" textRotation="255"/>
    </xf>
    <xf numFmtId="0" fontId="86" fillId="0" borderId="22" xfId="0" applyNumberFormat="1" applyFont="1" applyBorder="1" applyAlignment="1">
      <alignment horizontal="center" vertical="top" wrapText="1"/>
    </xf>
    <xf numFmtId="41" fontId="26" fillId="0" borderId="0" xfId="0" applyNumberFormat="1" applyFont="1" applyAlignment="1">
      <alignment horizontal="left" vertical="center" shrinkToFit="1"/>
    </xf>
    <xf numFmtId="49" fontId="22" fillId="0" borderId="0" xfId="0" applyNumberFormat="1" applyFont="1" applyAlignment="1">
      <alignment horizontal="left" vertical="center" wrapText="1"/>
    </xf>
    <xf numFmtId="41" fontId="22" fillId="0" borderId="0" xfId="0" applyNumberFormat="1" applyFont="1" applyAlignment="1">
      <alignment horizontal="left" vertical="center" shrinkToFit="1"/>
    </xf>
    <xf numFmtId="49" fontId="10" fillId="0" borderId="0" xfId="32" applyNumberFormat="1" applyFont="1" applyAlignment="1">
      <alignment horizontal="right"/>
    </xf>
    <xf numFmtId="49" fontId="14" fillId="0" borderId="24" xfId="32" applyNumberFormat="1" applyFont="1" applyBorder="1" applyAlignment="1">
      <alignment horizontal="center"/>
    </xf>
    <xf numFmtId="49" fontId="14" fillId="0" borderId="20" xfId="32" applyNumberFormat="1" applyFont="1" applyBorder="1" applyAlignment="1">
      <alignment horizontal="center"/>
    </xf>
    <xf numFmtId="41" fontId="5" fillId="0" borderId="0" xfId="0" applyNumberFormat="1" applyFont="1" applyAlignment="1">
      <alignment horizontal="right" vertical="center"/>
    </xf>
    <xf numFmtId="49" fontId="15" fillId="0" borderId="18" xfId="32" applyNumberFormat="1" applyFont="1" applyBorder="1" applyAlignment="1">
      <alignment horizontal="center" vertical="center"/>
    </xf>
    <xf numFmtId="49" fontId="15" fillId="0" borderId="17" xfId="32" applyNumberFormat="1" applyFont="1" applyBorder="1" applyAlignment="1">
      <alignment horizontal="center" vertical="center"/>
    </xf>
    <xf numFmtId="49" fontId="15" fillId="0" borderId="31" xfId="32" applyNumberFormat="1" applyFont="1" applyBorder="1" applyAlignment="1">
      <alignment horizontal="center" vertical="center"/>
    </xf>
    <xf numFmtId="41" fontId="26" fillId="0" borderId="34" xfId="0" applyNumberFormat="1" applyFont="1" applyBorder="1" applyAlignment="1">
      <alignment horizontal="left" vertical="center" shrinkToFit="1"/>
    </xf>
    <xf numFmtId="41" fontId="15" fillId="0" borderId="0" xfId="0" applyNumberFormat="1" applyFont="1" applyBorder="1" applyAlignment="1">
      <alignment horizontal="right" vertical="center"/>
    </xf>
    <xf numFmtId="49" fontId="22" fillId="0" borderId="11" xfId="32" applyNumberFormat="1" applyFont="1" applyBorder="1" applyAlignment="1">
      <alignment horizontal="center" vertical="center" wrapText="1"/>
    </xf>
    <xf numFmtId="49" fontId="22" fillId="0" borderId="18" xfId="32" applyNumberFormat="1" applyFont="1" applyBorder="1" applyAlignment="1">
      <alignment horizontal="center" vertical="center" wrapText="1"/>
    </xf>
    <xf numFmtId="49" fontId="14" fillId="0" borderId="26" xfId="32" applyNumberFormat="1" applyFont="1" applyBorder="1" applyAlignment="1">
      <alignment horizontal="center" vertical="center" wrapText="1"/>
    </xf>
    <xf numFmtId="49" fontId="14" fillId="0" borderId="13" xfId="32" applyNumberFormat="1" applyFont="1" applyBorder="1" applyAlignment="1">
      <alignment horizontal="center" vertical="center"/>
    </xf>
    <xf numFmtId="49" fontId="14" fillId="0" borderId="31" xfId="32" applyNumberFormat="1" applyFont="1" applyBorder="1" applyAlignment="1">
      <alignment horizontal="center" vertical="center"/>
    </xf>
    <xf numFmtId="49" fontId="14" fillId="0" borderId="27" xfId="32" applyNumberFormat="1" applyFont="1" applyBorder="1" applyAlignment="1">
      <alignment horizontal="center" vertical="center" wrapText="1"/>
    </xf>
    <xf numFmtId="49" fontId="14" fillId="0" borderId="22" xfId="32" applyNumberFormat="1" applyFont="1" applyBorder="1" applyAlignment="1">
      <alignment horizontal="center" vertical="center" wrapText="1"/>
    </xf>
    <xf numFmtId="49" fontId="14" fillId="0" borderId="25" xfId="32" applyNumberFormat="1" applyFont="1" applyBorder="1" applyAlignment="1">
      <alignment horizontal="center" vertical="center" wrapText="1"/>
    </xf>
    <xf numFmtId="49" fontId="22" fillId="0" borderId="17" xfId="32" applyNumberFormat="1" applyFont="1" applyBorder="1" applyAlignment="1">
      <alignment horizontal="center" vertical="center"/>
    </xf>
    <xf numFmtId="49" fontId="22" fillId="0" borderId="31" xfId="32" applyNumberFormat="1" applyFont="1" applyBorder="1" applyAlignment="1">
      <alignment horizontal="center" vertical="center"/>
    </xf>
    <xf numFmtId="49" fontId="14" fillId="0" borderId="18" xfId="32" applyNumberFormat="1" applyFont="1" applyBorder="1" applyAlignment="1">
      <alignment horizontal="center" vertical="center"/>
    </xf>
    <xf numFmtId="49" fontId="14" fillId="0" borderId="17" xfId="32" applyNumberFormat="1" applyFont="1" applyBorder="1" applyAlignment="1">
      <alignment horizontal="center" vertical="center"/>
    </xf>
    <xf numFmtId="49" fontId="14" fillId="0" borderId="36" xfId="32" applyNumberFormat="1" applyFont="1" applyBorder="1" applyAlignment="1">
      <alignment horizontal="center" vertical="center"/>
    </xf>
    <xf numFmtId="49" fontId="14" fillId="0" borderId="37" xfId="32" applyNumberFormat="1" applyFont="1" applyBorder="1" applyAlignment="1">
      <alignment horizontal="center" vertical="center"/>
    </xf>
    <xf numFmtId="49" fontId="14" fillId="0" borderId="24" xfId="32" applyNumberFormat="1" applyFont="1" applyBorder="1" applyAlignment="1">
      <alignment horizontal="distributed" vertical="center"/>
    </xf>
    <xf numFmtId="49" fontId="14" fillId="0" borderId="20" xfId="32" applyNumberFormat="1" applyFont="1" applyBorder="1" applyAlignment="1">
      <alignment horizontal="distributed" vertical="center"/>
    </xf>
    <xf numFmtId="49" fontId="14" fillId="0" borderId="12" xfId="32" applyNumberFormat="1" applyFont="1" applyBorder="1" applyAlignment="1">
      <alignment horizontal="distributed" vertical="center"/>
    </xf>
    <xf numFmtId="49" fontId="14" fillId="0" borderId="20" xfId="32" applyNumberFormat="1" applyFont="1" applyBorder="1" applyAlignment="1">
      <alignment horizontal="distributed" justifyLastLine="1"/>
    </xf>
    <xf numFmtId="49" fontId="14" fillId="0" borderId="12" xfId="32" applyNumberFormat="1" applyFont="1" applyBorder="1" applyAlignment="1">
      <alignment horizontal="distributed" justifyLastLine="1"/>
    </xf>
    <xf numFmtId="49" fontId="14" fillId="0" borderId="38" xfId="32" applyNumberFormat="1" applyFont="1" applyBorder="1" applyAlignment="1">
      <alignment horizontal="center" vertical="center"/>
    </xf>
    <xf numFmtId="49" fontId="14" fillId="0" borderId="23" xfId="32" applyNumberFormat="1" applyFont="1" applyBorder="1" applyAlignment="1">
      <alignment horizontal="center" vertical="center" wrapText="1"/>
    </xf>
    <xf numFmtId="41" fontId="26" fillId="0" borderId="34" xfId="27" applyNumberFormat="1" applyFont="1" applyFill="1" applyBorder="1" applyAlignment="1">
      <alignment horizontal="left" vertical="top" wrapText="1"/>
    </xf>
    <xf numFmtId="41" fontId="26" fillId="0" borderId="0" xfId="27" applyNumberFormat="1" applyFont="1" applyFill="1" applyBorder="1" applyAlignment="1">
      <alignment horizontal="left" vertical="top" wrapText="1"/>
    </xf>
    <xf numFmtId="0" fontId="14" fillId="0" borderId="23" xfId="27" applyFont="1" applyBorder="1" applyAlignment="1">
      <alignment horizontal="center" vertical="center" wrapText="1"/>
    </xf>
    <xf numFmtId="0" fontId="14" fillId="0" borderId="22" xfId="27" applyFont="1" applyBorder="1"/>
    <xf numFmtId="0" fontId="14" fillId="0" borderId="24" xfId="27" applyFont="1" applyBorder="1" applyAlignment="1" applyProtection="1">
      <alignment horizontal="distributed" vertical="center"/>
    </xf>
    <xf numFmtId="0" fontId="14" fillId="0" borderId="26" xfId="27" applyFont="1" applyBorder="1" applyAlignment="1">
      <alignment horizontal="center" vertical="center" wrapText="1"/>
    </xf>
    <xf numFmtId="0" fontId="14" fillId="0" borderId="13" xfId="27" applyFont="1" applyBorder="1" applyAlignment="1">
      <alignment horizontal="center" vertical="center" wrapText="1"/>
    </xf>
    <xf numFmtId="0" fontId="14" fillId="0" borderId="15" xfId="27" applyFont="1" applyBorder="1" applyAlignment="1">
      <alignment horizontal="center" vertical="center" wrapText="1"/>
    </xf>
    <xf numFmtId="0" fontId="14" fillId="0" borderId="20" xfId="27" applyFont="1" applyBorder="1" applyAlignment="1">
      <alignment horizontal="center" vertical="center" wrapText="1"/>
    </xf>
    <xf numFmtId="0" fontId="14" fillId="0" borderId="13" xfId="27" applyFont="1" applyBorder="1"/>
    <xf numFmtId="0" fontId="14" fillId="0" borderId="23" xfId="27" applyFont="1" applyBorder="1" applyAlignment="1" applyProtection="1">
      <alignment horizontal="distributed" vertical="center"/>
    </xf>
    <xf numFmtId="0" fontId="14" fillId="0" borderId="27" xfId="27" applyFont="1" applyBorder="1" applyAlignment="1">
      <alignment horizontal="center" vertical="center" wrapText="1"/>
    </xf>
    <xf numFmtId="0" fontId="14" fillId="0" borderId="36" xfId="27" applyFont="1" applyBorder="1" applyAlignment="1">
      <alignment horizontal="center" vertical="center" wrapText="1"/>
    </xf>
    <xf numFmtId="0" fontId="14" fillId="0" borderId="37" xfId="27" applyFont="1" applyBorder="1" applyAlignment="1">
      <alignment horizontal="center" vertical="center" wrapText="1"/>
    </xf>
    <xf numFmtId="0" fontId="22" fillId="0" borderId="37" xfId="27" applyFont="1" applyBorder="1" applyAlignment="1">
      <alignment horizontal="center" vertical="center" wrapText="1"/>
    </xf>
    <xf numFmtId="0" fontId="22" fillId="0" borderId="38" xfId="27" applyFont="1" applyBorder="1" applyAlignment="1">
      <alignment horizontal="center" vertical="center" wrapText="1"/>
    </xf>
    <xf numFmtId="0" fontId="14" fillId="0" borderId="36" xfId="27" applyFont="1" applyBorder="1" applyAlignment="1">
      <alignment horizontal="center" vertical="center" shrinkToFit="1"/>
    </xf>
    <xf numFmtId="0" fontId="14" fillId="0" borderId="38" xfId="27" applyFont="1" applyBorder="1" applyAlignment="1">
      <alignment horizontal="center" vertical="center" shrinkToFit="1"/>
    </xf>
    <xf numFmtId="0" fontId="10" fillId="0" borderId="0" xfId="27" applyFont="1" applyAlignment="1">
      <alignment horizontal="right"/>
    </xf>
    <xf numFmtId="0" fontId="14" fillId="0" borderId="13" xfId="27" applyFont="1" applyBorder="1" applyAlignment="1">
      <alignment vertical="center"/>
    </xf>
    <xf numFmtId="0" fontId="14" fillId="0" borderId="38" xfId="27" applyFont="1" applyBorder="1" applyAlignment="1">
      <alignment horizontal="center" vertical="center" wrapText="1"/>
    </xf>
    <xf numFmtId="0" fontId="5" fillId="0" borderId="0" xfId="27" applyFont="1" applyAlignment="1">
      <alignment horizontal="right" vertical="center"/>
    </xf>
    <xf numFmtId="0" fontId="14" fillId="0" borderId="34" xfId="0" applyFont="1" applyBorder="1" applyAlignment="1">
      <alignment horizontal="center" vertical="center" shrinkToFit="1"/>
    </xf>
    <xf numFmtId="0" fontId="14" fillId="0" borderId="26" xfId="0" applyFont="1" applyBorder="1" applyAlignment="1">
      <alignment horizontal="center" vertical="center" shrinkToFit="1"/>
    </xf>
    <xf numFmtId="0" fontId="14" fillId="0" borderId="17" xfId="0" applyFont="1" applyBorder="1" applyAlignment="1">
      <alignment horizontal="center" vertical="center" shrinkToFit="1"/>
    </xf>
    <xf numFmtId="0" fontId="14" fillId="0" borderId="31" xfId="0" applyFont="1" applyBorder="1" applyAlignment="1">
      <alignment horizontal="center" vertical="center" shrinkToFit="1"/>
    </xf>
    <xf numFmtId="0" fontId="14" fillId="0" borderId="23" xfId="0" applyFont="1" applyBorder="1" applyAlignment="1">
      <alignment horizontal="center" vertical="center" shrinkToFit="1"/>
    </xf>
    <xf numFmtId="0" fontId="14" fillId="0" borderId="27" xfId="0" applyFont="1" applyBorder="1" applyAlignment="1">
      <alignment horizontal="center" vertical="center" shrinkToFit="1"/>
    </xf>
    <xf numFmtId="0" fontId="14" fillId="0" borderId="25" xfId="0" applyFont="1" applyBorder="1" applyAlignment="1">
      <alignment horizontal="center" vertical="center" shrinkToFit="1"/>
    </xf>
    <xf numFmtId="0" fontId="5" fillId="0" borderId="0" xfId="0" applyFont="1" applyAlignment="1">
      <alignment horizontal="right" vertical="center"/>
    </xf>
    <xf numFmtId="0" fontId="14" fillId="0" borderId="26" xfId="0" applyFont="1" applyBorder="1" applyAlignment="1">
      <alignment horizontal="center" vertical="center" wrapText="1" shrinkToFit="1"/>
    </xf>
    <xf numFmtId="0" fontId="14" fillId="0" borderId="13" xfId="0" applyFont="1" applyBorder="1" applyAlignment="1">
      <alignment horizontal="center" vertical="center" shrinkToFit="1"/>
    </xf>
    <xf numFmtId="0" fontId="14" fillId="0" borderId="15" xfId="0" applyFont="1" applyBorder="1" applyAlignment="1">
      <alignment horizontal="center" vertical="center" shrinkToFit="1"/>
    </xf>
    <xf numFmtId="0" fontId="14" fillId="0" borderId="22" xfId="0" applyFont="1" applyBorder="1" applyAlignment="1">
      <alignment horizontal="center" vertical="center" wrapText="1" shrinkToFit="1"/>
    </xf>
    <xf numFmtId="0" fontId="14" fillId="0" borderId="28" xfId="0" applyFont="1" applyBorder="1" applyAlignment="1">
      <alignment horizontal="center" vertical="center" wrapText="1" shrinkToFit="1"/>
    </xf>
    <xf numFmtId="0" fontId="10" fillId="0" borderId="0" xfId="0" applyFont="1" applyAlignment="1">
      <alignment horizontal="left" vertical="center"/>
    </xf>
    <xf numFmtId="0" fontId="5" fillId="0" borderId="0" xfId="0" applyFont="1" applyBorder="1" applyAlignment="1">
      <alignment horizontal="right" vertical="center"/>
    </xf>
    <xf numFmtId="0" fontId="15" fillId="0" borderId="36" xfId="0" applyFont="1" applyBorder="1" applyAlignment="1">
      <alignment horizontal="center" vertical="distributed" wrapText="1"/>
    </xf>
    <xf numFmtId="0" fontId="15" fillId="0" borderId="37" xfId="0" applyFont="1" applyBorder="1" applyAlignment="1">
      <alignment horizontal="center" vertical="distributed" wrapText="1"/>
    </xf>
    <xf numFmtId="0" fontId="34" fillId="0" borderId="24" xfId="31" applyFont="1" applyBorder="1" applyAlignment="1">
      <alignment horizontal="center" vertical="center" wrapText="1"/>
    </xf>
    <xf numFmtId="0" fontId="34" fillId="0" borderId="12" xfId="31" applyFont="1" applyBorder="1" applyAlignment="1">
      <alignment horizontal="center" vertical="center" wrapText="1"/>
    </xf>
    <xf numFmtId="0" fontId="34" fillId="0" borderId="23" xfId="31" applyFont="1" applyBorder="1" applyAlignment="1">
      <alignment horizontal="center" vertical="center" wrapText="1"/>
    </xf>
    <xf numFmtId="0" fontId="34" fillId="0" borderId="37" xfId="0" applyFont="1" applyBorder="1" applyAlignment="1">
      <alignment horizontal="center" vertical="center" wrapText="1"/>
    </xf>
    <xf numFmtId="0" fontId="22" fillId="0" borderId="18" xfId="31" applyFont="1" applyBorder="1" applyAlignment="1">
      <alignment horizontal="center" vertical="center" wrapText="1"/>
    </xf>
    <xf numFmtId="0" fontId="22" fillId="0" borderId="17" xfId="31" applyFont="1" applyBorder="1" applyAlignment="1">
      <alignment horizontal="center" vertical="center" wrapText="1"/>
    </xf>
    <xf numFmtId="0" fontId="22" fillId="0" borderId="31" xfId="31" applyFont="1" applyBorder="1" applyAlignment="1">
      <alignment horizontal="center" vertical="center" wrapText="1"/>
    </xf>
    <xf numFmtId="0" fontId="22" fillId="0" borderId="18" xfId="0" applyFont="1" applyBorder="1" applyAlignment="1">
      <alignment horizontal="center" vertical="center" wrapText="1"/>
    </xf>
    <xf numFmtId="0" fontId="22" fillId="0" borderId="31" xfId="0" applyFont="1" applyBorder="1" applyAlignment="1">
      <alignment horizontal="center" vertical="center" wrapText="1"/>
    </xf>
    <xf numFmtId="0" fontId="53" fillId="0" borderId="0" xfId="0" applyFont="1" applyBorder="1" applyAlignment="1">
      <alignment vertical="center" wrapText="1"/>
    </xf>
    <xf numFmtId="0" fontId="53" fillId="0" borderId="0" xfId="0" applyFont="1" applyBorder="1" applyAlignment="1">
      <alignment vertical="top" wrapText="1"/>
    </xf>
    <xf numFmtId="0" fontId="52" fillId="0" borderId="0" xfId="0" applyFont="1" applyBorder="1" applyAlignment="1">
      <alignment vertical="top" wrapText="1"/>
    </xf>
    <xf numFmtId="0" fontId="37" fillId="0" borderId="18" xfId="31" applyFont="1" applyBorder="1" applyAlignment="1">
      <alignment horizontal="center" vertical="center" wrapText="1"/>
    </xf>
    <xf numFmtId="0" fontId="37" fillId="0" borderId="31" xfId="31" applyFont="1" applyBorder="1" applyAlignment="1">
      <alignment horizontal="center" vertical="center" wrapText="1"/>
    </xf>
    <xf numFmtId="0" fontId="34" fillId="0" borderId="38" xfId="0" applyFont="1" applyBorder="1" applyAlignment="1">
      <alignment horizontal="center" vertical="center" wrapText="1"/>
    </xf>
    <xf numFmtId="0" fontId="51" fillId="0" borderId="24" xfId="31" applyFont="1" applyBorder="1" applyAlignment="1">
      <alignment horizontal="center" vertical="center" wrapText="1"/>
    </xf>
    <xf numFmtId="0" fontId="51" fillId="0" borderId="12" xfId="31" applyFont="1" applyBorder="1" applyAlignment="1">
      <alignment horizontal="center" vertical="center" wrapText="1"/>
    </xf>
    <xf numFmtId="0" fontId="34" fillId="0" borderId="36" xfId="0" applyFont="1" applyBorder="1" applyAlignment="1">
      <alignment horizontal="center" vertical="center" wrapText="1"/>
    </xf>
    <xf numFmtId="0" fontId="14" fillId="0" borderId="26" xfId="20" applyFont="1" applyBorder="1" applyAlignment="1">
      <alignment horizontal="center"/>
    </xf>
    <xf numFmtId="0" fontId="14" fillId="0" borderId="13" xfId="20" applyFont="1" applyBorder="1" applyAlignment="1">
      <alignment horizontal="center"/>
    </xf>
    <xf numFmtId="0" fontId="14" fillId="0" borderId="13" xfId="20" applyFont="1" applyBorder="1" applyAlignment="1">
      <alignment horizontal="center" vertical="top"/>
    </xf>
    <xf numFmtId="0" fontId="14" fillId="0" borderId="15" xfId="20" applyFont="1" applyBorder="1" applyAlignment="1">
      <alignment horizontal="center" vertical="top"/>
    </xf>
    <xf numFmtId="0" fontId="14" fillId="0" borderId="32" xfId="20" applyFont="1" applyBorder="1" applyAlignment="1">
      <alignment horizontal="center" vertical="distributed"/>
    </xf>
    <xf numFmtId="0" fontId="14" fillId="0" borderId="26" xfId="20" applyFont="1" applyBorder="1" applyAlignment="1">
      <alignment horizontal="center" vertical="distributed"/>
    </xf>
    <xf numFmtId="0" fontId="14" fillId="0" borderId="18" xfId="20" applyFont="1" applyBorder="1" applyAlignment="1">
      <alignment horizontal="center" vertical="distributed"/>
    </xf>
    <xf numFmtId="0" fontId="14" fillId="0" borderId="31" xfId="20" applyFont="1" applyBorder="1" applyAlignment="1">
      <alignment horizontal="center" vertical="distributed"/>
    </xf>
    <xf numFmtId="0" fontId="5" fillId="0" borderId="0" xfId="20" applyFont="1" applyAlignment="1">
      <alignment horizontal="right"/>
    </xf>
    <xf numFmtId="0" fontId="10" fillId="0" borderId="0" xfId="20" applyFont="1" applyAlignment="1">
      <alignment horizontal="right"/>
    </xf>
    <xf numFmtId="0" fontId="14" fillId="0" borderId="32" xfId="20" applyFont="1" applyFill="1" applyBorder="1" applyAlignment="1">
      <alignment horizontal="center" vertical="distributed"/>
    </xf>
    <xf numFmtId="0" fontId="14" fillId="0" borderId="26" xfId="20" applyFont="1" applyFill="1" applyBorder="1" applyAlignment="1">
      <alignment horizontal="center" vertical="distributed"/>
    </xf>
    <xf numFmtId="41" fontId="22" fillId="0" borderId="34" xfId="20" applyNumberFormat="1" applyFont="1" applyBorder="1" applyAlignment="1" applyProtection="1">
      <alignment horizontal="left"/>
    </xf>
    <xf numFmtId="41" fontId="22" fillId="0" borderId="0" xfId="20" applyNumberFormat="1" applyFont="1" applyBorder="1" applyAlignment="1" applyProtection="1">
      <alignment horizontal="left"/>
    </xf>
    <xf numFmtId="0" fontId="42" fillId="0" borderId="18" xfId="20" applyFont="1" applyFill="1" applyBorder="1" applyAlignment="1">
      <alignment horizontal="center" vertical="distributed"/>
    </xf>
    <xf numFmtId="0" fontId="42" fillId="0" borderId="31" xfId="20" applyFont="1" applyFill="1" applyBorder="1" applyAlignment="1">
      <alignment horizontal="center" vertical="distributed"/>
    </xf>
    <xf numFmtId="0" fontId="14" fillId="0" borderId="18" xfId="20" applyFont="1" applyFill="1" applyBorder="1" applyAlignment="1">
      <alignment horizontal="center" vertical="distributed"/>
    </xf>
    <xf numFmtId="0" fontId="14" fillId="0" borderId="17" xfId="20" applyFont="1" applyFill="1" applyBorder="1" applyAlignment="1">
      <alignment horizontal="center" vertical="distributed"/>
    </xf>
    <xf numFmtId="0" fontId="14" fillId="0" borderId="34" xfId="20" applyFont="1" applyBorder="1" applyAlignment="1">
      <alignment horizontal="center" vertical="distributed"/>
    </xf>
    <xf numFmtId="0" fontId="14" fillId="0" borderId="34" xfId="20" applyFont="1" applyFill="1" applyBorder="1" applyAlignment="1">
      <alignment horizontal="center" vertical="distributed"/>
    </xf>
    <xf numFmtId="0" fontId="42" fillId="0" borderId="17" xfId="20" applyFont="1" applyBorder="1" applyAlignment="1">
      <alignment horizontal="center" vertical="distributed"/>
    </xf>
    <xf numFmtId="0" fontId="42" fillId="0" borderId="31" xfId="20" applyFont="1" applyBorder="1" applyAlignment="1">
      <alignment horizontal="center" vertical="distributed"/>
    </xf>
    <xf numFmtId="41" fontId="22" fillId="0" borderId="34" xfId="19" applyNumberFormat="1" applyFont="1" applyBorder="1" applyAlignment="1" applyProtection="1">
      <alignment horizontal="left"/>
    </xf>
    <xf numFmtId="49" fontId="10" fillId="0" borderId="0" xfId="19" applyNumberFormat="1" applyFont="1" applyAlignment="1" applyProtection="1">
      <alignment horizontal="right" vertical="center"/>
    </xf>
    <xf numFmtId="49" fontId="15" fillId="0" borderId="0" xfId="19" applyNumberFormat="1" applyFont="1" applyBorder="1" applyAlignment="1">
      <alignment horizontal="right" vertical="center"/>
    </xf>
    <xf numFmtId="49" fontId="14" fillId="0" borderId="12" xfId="19" applyNumberFormat="1" applyFont="1" applyBorder="1" applyAlignment="1" applyProtection="1">
      <alignment horizontal="distributed" vertical="center" wrapText="1"/>
    </xf>
    <xf numFmtId="49" fontId="14" fillId="0" borderId="13" xfId="19" applyNumberFormat="1" applyFont="1" applyBorder="1" applyAlignment="1" applyProtection="1">
      <alignment horizontal="distributed" vertical="center" wrapText="1"/>
    </xf>
    <xf numFmtId="49" fontId="14" fillId="0" borderId="23" xfId="19" applyNumberFormat="1" applyFont="1" applyBorder="1" applyAlignment="1" applyProtection="1">
      <alignment horizontal="distributed" vertical="center" wrapText="1"/>
    </xf>
    <xf numFmtId="49" fontId="14" fillId="0" borderId="22" xfId="19" applyNumberFormat="1" applyFont="1" applyBorder="1" applyAlignment="1" applyProtection="1">
      <alignment horizontal="distributed" vertical="center" wrapText="1"/>
    </xf>
    <xf numFmtId="49" fontId="22" fillId="0" borderId="14" xfId="19" applyNumberFormat="1" applyFont="1" applyBorder="1" applyAlignment="1">
      <alignment horizontal="right" vertical="center"/>
    </xf>
    <xf numFmtId="49" fontId="22" fillId="0" borderId="22" xfId="19" applyNumberFormat="1" applyFont="1" applyBorder="1" applyAlignment="1">
      <alignment horizontal="center" vertical="center" wrapText="1"/>
    </xf>
    <xf numFmtId="49" fontId="22" fillId="0" borderId="28" xfId="19" applyNumberFormat="1" applyFont="1" applyBorder="1" applyAlignment="1">
      <alignment horizontal="center" vertical="center" wrapText="1"/>
    </xf>
    <xf numFmtId="49" fontId="5" fillId="0" borderId="0" xfId="19" applyNumberFormat="1" applyFont="1" applyAlignment="1">
      <alignment horizontal="right" vertical="center"/>
    </xf>
    <xf numFmtId="49" fontId="14" fillId="0" borderId="26" xfId="19" applyNumberFormat="1" applyFont="1" applyBorder="1" applyAlignment="1" applyProtection="1">
      <alignment horizontal="center" vertical="center" wrapText="1"/>
    </xf>
    <xf numFmtId="49" fontId="14" fillId="0" borderId="13" xfId="19" applyNumberFormat="1" applyFont="1" applyBorder="1" applyAlignment="1" applyProtection="1">
      <alignment horizontal="center" vertical="center" wrapText="1"/>
    </xf>
    <xf numFmtId="49" fontId="14" fillId="0" borderId="15" xfId="19" applyNumberFormat="1" applyFont="1" applyBorder="1" applyAlignment="1" applyProtection="1">
      <alignment horizontal="center" vertical="center" wrapText="1"/>
    </xf>
    <xf numFmtId="49" fontId="14" fillId="0" borderId="32" xfId="19" applyNumberFormat="1" applyFont="1" applyBorder="1" applyAlignment="1" applyProtection="1">
      <alignment horizontal="center" vertical="center" wrapText="1"/>
    </xf>
    <xf numFmtId="49" fontId="14" fillId="0" borderId="34" xfId="19" applyNumberFormat="1" applyFont="1" applyBorder="1" applyAlignment="1" applyProtection="1">
      <alignment horizontal="center" vertical="center" wrapText="1"/>
    </xf>
    <xf numFmtId="49" fontId="14" fillId="0" borderId="18" xfId="19" applyNumberFormat="1" applyFont="1" applyBorder="1" applyAlignment="1" applyProtection="1">
      <alignment horizontal="center" vertical="center" wrapText="1"/>
    </xf>
    <xf numFmtId="49" fontId="14" fillId="0" borderId="17" xfId="19" applyNumberFormat="1" applyFont="1" applyBorder="1" applyAlignment="1" applyProtection="1">
      <alignment horizontal="center" vertical="center" wrapText="1"/>
    </xf>
    <xf numFmtId="49" fontId="14" fillId="0" borderId="31" xfId="19" applyNumberFormat="1" applyFont="1" applyBorder="1" applyAlignment="1" applyProtection="1">
      <alignment horizontal="center" vertical="center" wrapText="1"/>
    </xf>
    <xf numFmtId="49" fontId="14" fillId="0" borderId="34" xfId="19" applyNumberFormat="1" applyFont="1" applyBorder="1" applyAlignment="1" applyProtection="1">
      <alignment horizontal="center" vertical="center"/>
    </xf>
    <xf numFmtId="49" fontId="14" fillId="0" borderId="26" xfId="19" applyNumberFormat="1" applyFont="1" applyBorder="1" applyAlignment="1" applyProtection="1">
      <alignment horizontal="center" vertical="center"/>
    </xf>
    <xf numFmtId="49" fontId="14" fillId="0" borderId="17" xfId="19" applyNumberFormat="1" applyFont="1" applyBorder="1" applyAlignment="1" applyProtection="1">
      <alignment horizontal="center" vertical="center" shrinkToFit="1"/>
    </xf>
    <xf numFmtId="49" fontId="14" fillId="0" borderId="31" xfId="19" applyNumberFormat="1" applyFont="1" applyBorder="1" applyAlignment="1" applyProtection="1">
      <alignment horizontal="center" vertical="center" shrinkToFit="1"/>
    </xf>
    <xf numFmtId="49" fontId="26" fillId="0" borderId="18" xfId="19" applyNumberFormat="1" applyFont="1" applyBorder="1" applyAlignment="1" applyProtection="1">
      <alignment horizontal="center" vertical="center" wrapText="1"/>
    </xf>
    <xf numFmtId="49" fontId="26" fillId="0" borderId="17" xfId="19" applyNumberFormat="1" applyFont="1" applyBorder="1" applyAlignment="1" applyProtection="1">
      <alignment horizontal="center" vertical="center" wrapText="1"/>
    </xf>
    <xf numFmtId="49" fontId="22" fillId="0" borderId="25" xfId="19" applyNumberFormat="1" applyFont="1" applyBorder="1" applyAlignment="1" applyProtection="1">
      <alignment horizontal="center" vertical="center" wrapText="1"/>
    </xf>
    <xf numFmtId="0" fontId="79" fillId="0" borderId="22" xfId="0" applyFont="1" applyBorder="1" applyAlignment="1">
      <alignment horizontal="center" vertical="center" wrapText="1"/>
    </xf>
    <xf numFmtId="0" fontId="79" fillId="0" borderId="28" xfId="0" applyFont="1" applyBorder="1" applyAlignment="1">
      <alignment horizontal="center" vertical="center" wrapText="1"/>
    </xf>
    <xf numFmtId="49" fontId="94" fillId="0" borderId="32" xfId="19" applyNumberFormat="1" applyFont="1" applyBorder="1" applyAlignment="1" applyProtection="1">
      <alignment horizontal="center" vertical="center" wrapText="1"/>
    </xf>
    <xf numFmtId="49" fontId="94" fillId="0" borderId="34" xfId="19" applyNumberFormat="1" applyFont="1" applyBorder="1" applyAlignment="1" applyProtection="1">
      <alignment horizontal="center" vertical="center" wrapText="1"/>
    </xf>
    <xf numFmtId="49" fontId="14" fillId="0" borderId="27" xfId="19" applyNumberFormat="1" applyFont="1" applyBorder="1" applyAlignment="1" applyProtection="1">
      <alignment horizontal="center" vertical="center" wrapText="1"/>
    </xf>
    <xf numFmtId="0" fontId="96" fillId="0" borderId="27" xfId="0" applyFont="1" applyBorder="1" applyAlignment="1">
      <alignment horizontal="center" vertical="center" wrapText="1"/>
    </xf>
    <xf numFmtId="0" fontId="96" fillId="0" borderId="22" xfId="0" applyFont="1" applyBorder="1" applyAlignment="1">
      <alignment horizontal="center" vertical="center" wrapText="1"/>
    </xf>
    <xf numFmtId="41" fontId="22" fillId="0" borderId="0" xfId="19" applyNumberFormat="1" applyFont="1" applyBorder="1" applyAlignment="1" applyProtection="1">
      <alignment horizontal="left"/>
    </xf>
    <xf numFmtId="0" fontId="96" fillId="0" borderId="32" xfId="0" applyFont="1" applyBorder="1" applyAlignment="1">
      <alignment horizontal="center" vertical="center" wrapText="1"/>
    </xf>
    <xf numFmtId="0" fontId="96" fillId="0" borderId="11"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6" xfId="0" applyFont="1" applyBorder="1" applyAlignment="1">
      <alignment horizontal="center" vertical="center" wrapText="1"/>
    </xf>
    <xf numFmtId="0" fontId="14" fillId="0" borderId="27" xfId="0" applyFont="1" applyBorder="1" applyAlignment="1">
      <alignment horizontal="center" vertical="center" wrapText="1"/>
    </xf>
    <xf numFmtId="0" fontId="14" fillId="0" borderId="22" xfId="0" applyFont="1" applyBorder="1" applyAlignment="1">
      <alignment horizontal="center" vertical="center" wrapText="1"/>
    </xf>
    <xf numFmtId="0" fontId="14" fillId="0" borderId="32" xfId="0" applyFont="1" applyBorder="1" applyAlignment="1">
      <alignment horizontal="center" vertical="center" wrapText="1"/>
    </xf>
    <xf numFmtId="49" fontId="42" fillId="0" borderId="18" xfId="19" applyNumberFormat="1" applyFont="1" applyBorder="1" applyAlignment="1" applyProtection="1">
      <alignment horizontal="center" vertical="center" wrapText="1"/>
    </xf>
    <xf numFmtId="49" fontId="42" fillId="0" borderId="17" xfId="19" applyNumberFormat="1" applyFont="1" applyBorder="1" applyAlignment="1" applyProtection="1">
      <alignment horizontal="center" vertical="center" wrapText="1"/>
    </xf>
    <xf numFmtId="0" fontId="22" fillId="0" borderId="17" xfId="0" applyFont="1" applyBorder="1" applyAlignment="1">
      <alignment horizontal="center" vertical="center" wrapText="1"/>
    </xf>
    <xf numFmtId="0" fontId="14" fillId="0" borderId="34" xfId="0" applyFont="1" applyBorder="1" applyAlignment="1">
      <alignment horizontal="center" justifyLastLine="1"/>
    </xf>
    <xf numFmtId="0" fontId="14" fillId="0" borderId="26" xfId="0" applyFont="1" applyBorder="1" applyAlignment="1">
      <alignment horizontal="center" justifyLastLine="1"/>
    </xf>
    <xf numFmtId="0" fontId="14" fillId="0" borderId="0" xfId="0" applyFont="1" applyBorder="1" applyAlignment="1">
      <alignment horizontal="center" justifyLastLine="1"/>
    </xf>
    <xf numFmtId="0" fontId="14" fillId="0" borderId="13" xfId="0" applyFont="1" applyBorder="1" applyAlignment="1">
      <alignment horizontal="center" justifyLastLine="1"/>
    </xf>
    <xf numFmtId="0" fontId="14" fillId="0" borderId="0" xfId="0" applyFont="1" applyBorder="1" applyAlignment="1">
      <alignment horizontal="center" vertical="center" justifyLastLine="1"/>
    </xf>
    <xf numFmtId="0" fontId="14" fillId="0" borderId="13" xfId="0" applyFont="1" applyBorder="1" applyAlignment="1">
      <alignment horizontal="center" vertical="center" justifyLastLine="1"/>
    </xf>
    <xf numFmtId="177" fontId="22" fillId="0" borderId="0" xfId="19" applyNumberFormat="1" applyFont="1" applyAlignment="1" applyProtection="1">
      <alignment horizontal="left" shrinkToFit="1"/>
    </xf>
    <xf numFmtId="177" fontId="14" fillId="0" borderId="32" xfId="19" applyNumberFormat="1" applyFont="1" applyBorder="1" applyAlignment="1" applyProtection="1">
      <alignment horizontal="center" vertical="center" wrapText="1"/>
    </xf>
    <xf numFmtId="177" fontId="14" fillId="0" borderId="34" xfId="19" applyNumberFormat="1" applyFont="1" applyBorder="1" applyAlignment="1" applyProtection="1">
      <alignment horizontal="center" vertical="center" wrapText="1"/>
    </xf>
    <xf numFmtId="177" fontId="14" fillId="0" borderId="18" xfId="19" applyNumberFormat="1" applyFont="1" applyBorder="1" applyAlignment="1" applyProtection="1">
      <alignment horizontal="center" vertical="center" wrapText="1"/>
    </xf>
    <xf numFmtId="177" fontId="14" fillId="0" borderId="17" xfId="19" applyNumberFormat="1" applyFont="1" applyBorder="1" applyAlignment="1" applyProtection="1">
      <alignment horizontal="center" vertical="center" wrapText="1"/>
    </xf>
    <xf numFmtId="177" fontId="14" fillId="0" borderId="27" xfId="19" applyNumberFormat="1" applyFont="1" applyBorder="1" applyAlignment="1" applyProtection="1">
      <alignment horizontal="center" vertical="center" wrapText="1" shrinkToFit="1"/>
    </xf>
    <xf numFmtId="177" fontId="14" fillId="0" borderId="22" xfId="19" applyNumberFormat="1" applyFont="1" applyBorder="1" applyAlignment="1" applyProtection="1">
      <alignment horizontal="center" vertical="center" wrapText="1" shrinkToFit="1"/>
    </xf>
    <xf numFmtId="177" fontId="5" fillId="0" borderId="0" xfId="19" applyNumberFormat="1" applyFont="1" applyAlignment="1">
      <alignment horizontal="center"/>
    </xf>
    <xf numFmtId="177" fontId="10" fillId="0" borderId="0" xfId="19" applyNumberFormat="1" applyFont="1" applyAlignment="1" applyProtection="1">
      <alignment horizontal="center"/>
    </xf>
    <xf numFmtId="177" fontId="14" fillId="0" borderId="26" xfId="19" applyNumberFormat="1" applyFont="1" applyBorder="1" applyAlignment="1" applyProtection="1">
      <alignment horizontal="center" vertical="center" wrapText="1"/>
    </xf>
    <xf numFmtId="0" fontId="14" fillId="0" borderId="13" xfId="0" applyFont="1" applyBorder="1">
      <alignment vertical="center"/>
    </xf>
    <xf numFmtId="0" fontId="14" fillId="0" borderId="15" xfId="0" applyFont="1" applyBorder="1">
      <alignment vertical="center"/>
    </xf>
    <xf numFmtId="177" fontId="14" fillId="0" borderId="27" xfId="19" applyNumberFormat="1" applyFont="1" applyBorder="1" applyAlignment="1" applyProtection="1">
      <alignment horizontal="center" vertical="center" wrapText="1"/>
    </xf>
    <xf numFmtId="177" fontId="14" fillId="0" borderId="22" xfId="19" applyNumberFormat="1" applyFont="1" applyBorder="1" applyAlignment="1" applyProtection="1">
      <alignment horizontal="center" vertical="center" wrapText="1"/>
    </xf>
    <xf numFmtId="177" fontId="26" fillId="0" borderId="27" xfId="19" applyNumberFormat="1" applyFont="1" applyBorder="1" applyAlignment="1" applyProtection="1">
      <alignment horizontal="center" vertical="center" wrapText="1"/>
    </xf>
    <xf numFmtId="177" fontId="26" fillId="0" borderId="22" xfId="19" applyNumberFormat="1" applyFont="1" applyBorder="1" applyAlignment="1" applyProtection="1">
      <alignment horizontal="center" vertical="center" wrapText="1"/>
    </xf>
    <xf numFmtId="41" fontId="14" fillId="0" borderId="0" xfId="21" applyNumberFormat="1" applyFont="1" applyBorder="1" applyAlignment="1">
      <alignment horizontal="left" vertical="center" wrapText="1"/>
    </xf>
    <xf numFmtId="41" fontId="14" fillId="0" borderId="13" xfId="21" applyNumberFormat="1" applyFont="1" applyBorder="1" applyAlignment="1">
      <alignment horizontal="left" vertical="center" wrapText="1"/>
    </xf>
    <xf numFmtId="1" fontId="14" fillId="0" borderId="0" xfId="21" applyNumberFormat="1" applyFont="1" applyBorder="1" applyAlignment="1" applyProtection="1">
      <alignment horizontal="left" vertical="center" wrapText="1"/>
    </xf>
    <xf numFmtId="1" fontId="14" fillId="0" borderId="13" xfId="21" applyFont="1" applyBorder="1" applyAlignment="1">
      <alignment horizontal="left" vertical="center"/>
    </xf>
    <xf numFmtId="1" fontId="10" fillId="0" borderId="0" xfId="21" applyNumberFormat="1" applyFont="1" applyAlignment="1" applyProtection="1">
      <alignment horizontal="center"/>
    </xf>
    <xf numFmtId="1" fontId="15" fillId="0" borderId="22" xfId="21" applyFont="1" applyBorder="1" applyAlignment="1">
      <alignment horizontal="center" vertical="center" wrapText="1"/>
    </xf>
    <xf numFmtId="1" fontId="15" fillId="0" borderId="28" xfId="21" applyFont="1" applyBorder="1" applyAlignment="1">
      <alignment horizontal="center" vertical="center" wrapText="1"/>
    </xf>
    <xf numFmtId="1" fontId="14" fillId="0" borderId="34" xfId="21" applyNumberFormat="1" applyFont="1" applyBorder="1" applyAlignment="1" applyProtection="1">
      <alignment horizontal="center" vertical="center" wrapText="1"/>
    </xf>
    <xf numFmtId="1" fontId="14" fillId="0" borderId="26" xfId="21" applyNumberFormat="1" applyFont="1" applyBorder="1" applyAlignment="1" applyProtection="1">
      <alignment horizontal="center" vertical="center" wrapText="1"/>
    </xf>
    <xf numFmtId="1" fontId="14" fillId="0" borderId="0" xfId="21" applyNumberFormat="1" applyFont="1" applyBorder="1" applyAlignment="1" applyProtection="1">
      <alignment horizontal="center" vertical="center" wrapText="1"/>
    </xf>
    <xf numFmtId="1" fontId="14" fillId="0" borderId="13" xfId="21" applyNumberFormat="1" applyFont="1" applyBorder="1" applyAlignment="1" applyProtection="1">
      <alignment horizontal="center" vertical="center" wrapText="1"/>
    </xf>
    <xf numFmtId="1" fontId="14" fillId="0" borderId="14" xfId="21" applyNumberFormat="1" applyFont="1" applyBorder="1" applyAlignment="1" applyProtection="1">
      <alignment horizontal="center" vertical="center" wrapText="1"/>
    </xf>
    <xf numFmtId="1" fontId="14" fillId="0" borderId="15" xfId="21" applyNumberFormat="1" applyFont="1" applyBorder="1" applyAlignment="1" applyProtection="1">
      <alignment horizontal="center" vertical="center" wrapText="1"/>
    </xf>
    <xf numFmtId="1" fontId="22" fillId="0" borderId="0" xfId="21" applyFont="1" applyAlignment="1">
      <alignment horizontal="center"/>
    </xf>
    <xf numFmtId="1" fontId="14" fillId="0" borderId="27" xfId="21" applyFont="1" applyBorder="1" applyAlignment="1">
      <alignment horizontal="center" vertical="center" wrapText="1"/>
    </xf>
    <xf numFmtId="1" fontId="14" fillId="0" borderId="22" xfId="21" applyFont="1" applyBorder="1" applyAlignment="1">
      <alignment horizontal="center" vertical="center" wrapText="1"/>
    </xf>
    <xf numFmtId="1" fontId="14" fillId="0" borderId="32" xfId="21" applyFont="1" applyBorder="1" applyAlignment="1">
      <alignment horizontal="center" vertical="center" wrapText="1"/>
    </xf>
    <xf numFmtId="1" fontId="14" fillId="0" borderId="11" xfId="21" applyFont="1" applyBorder="1" applyAlignment="1">
      <alignment horizontal="center" vertical="center" wrapText="1"/>
    </xf>
    <xf numFmtId="1" fontId="22" fillId="0" borderId="0" xfId="21" applyFont="1" applyAlignment="1">
      <alignment horizontal="left"/>
    </xf>
    <xf numFmtId="1" fontId="22" fillId="0" borderId="14" xfId="21" applyFont="1" applyBorder="1" applyAlignment="1">
      <alignment horizontal="right"/>
    </xf>
    <xf numFmtId="1" fontId="22" fillId="0" borderId="0" xfId="21" applyFont="1" applyAlignment="1">
      <alignment horizontal="right"/>
    </xf>
    <xf numFmtId="1" fontId="10" fillId="0" borderId="0" xfId="21" applyFont="1" applyAlignment="1">
      <alignment horizontal="right"/>
    </xf>
    <xf numFmtId="1" fontId="14" fillId="0" borderId="36" xfId="21" applyFont="1" applyBorder="1" applyAlignment="1">
      <alignment horizontal="center" vertical="center"/>
    </xf>
    <xf numFmtId="1" fontId="14" fillId="0" borderId="34" xfId="21" applyFont="1" applyBorder="1" applyAlignment="1">
      <alignment horizontal="center" vertical="center"/>
    </xf>
    <xf numFmtId="1" fontId="14" fillId="0" borderId="37" xfId="21" applyFont="1" applyBorder="1" applyAlignment="1">
      <alignment horizontal="center" vertical="center"/>
    </xf>
    <xf numFmtId="1" fontId="14" fillId="0" borderId="38" xfId="21" applyFont="1" applyBorder="1" applyAlignment="1">
      <alignment horizontal="center" vertical="center"/>
    </xf>
    <xf numFmtId="1" fontId="5" fillId="0" borderId="0" xfId="21" applyFont="1" applyAlignment="1">
      <alignment horizontal="right"/>
    </xf>
    <xf numFmtId="1" fontId="5" fillId="0" borderId="0" xfId="21" applyFont="1" applyAlignment="1">
      <alignment horizontal="left"/>
    </xf>
    <xf numFmtId="41" fontId="14" fillId="0" borderId="26" xfId="21" applyNumberFormat="1" applyFont="1" applyBorder="1" applyAlignment="1">
      <alignment horizontal="center" vertical="center" wrapText="1"/>
    </xf>
    <xf numFmtId="41" fontId="14" fillId="0" borderId="13" xfId="21" applyNumberFormat="1" applyFont="1" applyBorder="1" applyAlignment="1">
      <alignment horizontal="center" vertical="center" wrapText="1"/>
    </xf>
    <xf numFmtId="41" fontId="14" fillId="0" borderId="15" xfId="21" applyNumberFormat="1" applyFont="1" applyBorder="1" applyAlignment="1">
      <alignment horizontal="center" vertical="center" wrapText="1"/>
    </xf>
    <xf numFmtId="1" fontId="14" fillId="0" borderId="1" xfId="21" applyFont="1" applyBorder="1" applyAlignment="1">
      <alignment horizontal="center" vertical="center"/>
    </xf>
    <xf numFmtId="1" fontId="14" fillId="0" borderId="19" xfId="21" applyFont="1" applyBorder="1" applyAlignment="1">
      <alignment horizontal="center" vertical="center"/>
    </xf>
    <xf numFmtId="1" fontId="14" fillId="0" borderId="21" xfId="21" applyFont="1" applyBorder="1" applyAlignment="1">
      <alignment horizontal="center" vertical="center"/>
    </xf>
    <xf numFmtId="1" fontId="14" fillId="0" borderId="24" xfId="21" applyFont="1" applyBorder="1" applyAlignment="1">
      <alignment horizontal="center" vertical="center"/>
    </xf>
    <xf numFmtId="1" fontId="14" fillId="0" borderId="11" xfId="21" applyFont="1" applyBorder="1" applyAlignment="1">
      <alignment horizontal="center" vertical="center"/>
    </xf>
    <xf numFmtId="1" fontId="14" fillId="0" borderId="23" xfId="21" applyFont="1" applyBorder="1" applyAlignment="1">
      <alignment horizontal="center" vertical="center"/>
    </xf>
    <xf numFmtId="1" fontId="14" fillId="0" borderId="22" xfId="21" applyFont="1" applyBorder="1" applyAlignment="1">
      <alignment horizontal="center" vertical="center"/>
    </xf>
    <xf numFmtId="1" fontId="14" fillId="0" borderId="19" xfId="21" applyFont="1" applyBorder="1" applyAlignment="1">
      <alignment horizontal="left" vertical="center"/>
    </xf>
    <xf numFmtId="1" fontId="14" fillId="0" borderId="21" xfId="21" applyFont="1" applyBorder="1" applyAlignment="1">
      <alignment horizontal="left" vertical="center"/>
    </xf>
    <xf numFmtId="1" fontId="14" fillId="0" borderId="23" xfId="21" applyFont="1" applyFill="1" applyBorder="1" applyAlignment="1">
      <alignment horizontal="center" vertical="center"/>
    </xf>
    <xf numFmtId="1" fontId="14" fillId="0" borderId="22" xfId="21" applyFont="1" applyFill="1" applyBorder="1" applyAlignment="1">
      <alignment horizontal="center" vertical="center"/>
    </xf>
    <xf numFmtId="1" fontId="14" fillId="0" borderId="28" xfId="21" applyFont="1" applyBorder="1" applyAlignment="1">
      <alignment horizontal="center" vertical="center" wrapText="1"/>
    </xf>
    <xf numFmtId="1" fontId="14" fillId="0" borderId="27" xfId="21" applyFont="1" applyBorder="1" applyAlignment="1">
      <alignment vertical="center" wrapText="1"/>
    </xf>
    <xf numFmtId="1" fontId="14" fillId="0" borderId="22" xfId="21" applyFont="1" applyBorder="1" applyAlignment="1">
      <alignment vertical="center" wrapText="1"/>
    </xf>
    <xf numFmtId="0" fontId="22" fillId="0" borderId="14" xfId="0" applyFont="1" applyBorder="1" applyAlignment="1">
      <alignment horizontal="right" vertical="center"/>
    </xf>
    <xf numFmtId="0" fontId="22" fillId="0" borderId="0" xfId="0" applyFont="1" applyBorder="1" applyAlignment="1">
      <alignment horizontal="right" vertical="center"/>
    </xf>
    <xf numFmtId="0" fontId="30" fillId="0" borderId="0" xfId="0" applyFont="1" applyAlignment="1">
      <alignment horizontal="right"/>
    </xf>
    <xf numFmtId="0" fontId="14" fillId="0" borderId="12" xfId="0" applyFont="1" applyBorder="1" applyAlignment="1">
      <alignment horizontal="center" vertical="center"/>
    </xf>
    <xf numFmtId="0" fontId="14" fillId="0" borderId="1" xfId="0" applyFont="1" applyBorder="1" applyAlignment="1">
      <alignment horizontal="center" vertical="center"/>
    </xf>
    <xf numFmtId="0" fontId="14" fillId="0" borderId="14" xfId="0" applyFont="1" applyBorder="1" applyAlignment="1">
      <alignment horizontal="right" vertical="center"/>
    </xf>
    <xf numFmtId="0" fontId="14" fillId="0" borderId="0" xfId="0" applyFont="1" applyBorder="1" applyAlignment="1">
      <alignment horizontal="right" vertical="center"/>
    </xf>
    <xf numFmtId="0" fontId="0" fillId="26" borderId="0" xfId="0" applyFill="1">
      <alignment vertical="center"/>
    </xf>
    <xf numFmtId="0" fontId="101" fillId="26" borderId="0" xfId="0" applyFont="1" applyFill="1" applyAlignment="1">
      <alignment horizontal="center" vertical="center"/>
    </xf>
    <xf numFmtId="0" fontId="101" fillId="17" borderId="0" xfId="0" applyFont="1" applyFill="1" applyAlignment="1">
      <alignment horizontal="center" vertical="center"/>
    </xf>
    <xf numFmtId="0" fontId="101" fillId="0" borderId="0" xfId="0" applyFont="1" applyFill="1" applyAlignment="1">
      <alignment vertical="center"/>
    </xf>
    <xf numFmtId="0" fontId="102" fillId="26" borderId="0" xfId="0" applyFont="1" applyFill="1" applyAlignment="1">
      <alignment horizontal="center" vertical="center"/>
    </xf>
    <xf numFmtId="0" fontId="4" fillId="0" borderId="0" xfId="0" applyFont="1" applyFill="1">
      <alignment vertical="center"/>
    </xf>
    <xf numFmtId="0" fontId="103" fillId="17" borderId="0" xfId="0" applyFont="1" applyFill="1" applyAlignment="1">
      <alignment horizontal="center" vertical="center"/>
    </xf>
    <xf numFmtId="0" fontId="102" fillId="0" borderId="0" xfId="0" applyFont="1" applyFill="1" applyAlignment="1">
      <alignment vertical="center"/>
    </xf>
    <xf numFmtId="0" fontId="5" fillId="0" borderId="0" xfId="0" applyFont="1" applyFill="1">
      <alignment vertical="center"/>
    </xf>
    <xf numFmtId="0" fontId="5" fillId="26" borderId="0" xfId="0" applyFont="1" applyFill="1">
      <alignment vertical="center"/>
    </xf>
    <xf numFmtId="0" fontId="104" fillId="17" borderId="0" xfId="0" applyFont="1" applyFill="1">
      <alignment vertical="center"/>
    </xf>
    <xf numFmtId="0" fontId="105" fillId="26" borderId="0" xfId="0" applyFont="1" applyFill="1" applyAlignment="1">
      <alignment horizontal="center" vertical="center"/>
    </xf>
    <xf numFmtId="0" fontId="106" fillId="0" borderId="0" xfId="0" applyFont="1" applyFill="1">
      <alignment vertical="center"/>
    </xf>
    <xf numFmtId="0" fontId="107" fillId="17" borderId="0" xfId="0" applyFont="1" applyFill="1" applyAlignment="1">
      <alignment horizontal="center" vertical="center"/>
    </xf>
    <xf numFmtId="0" fontId="108" fillId="0" borderId="0" xfId="0" applyFont="1" applyFill="1" applyAlignment="1">
      <alignment vertical="center"/>
    </xf>
    <xf numFmtId="0" fontId="106" fillId="0" borderId="0" xfId="0" applyFont="1">
      <alignment vertical="center"/>
    </xf>
    <xf numFmtId="0" fontId="108" fillId="26" borderId="0" xfId="0" applyFont="1" applyFill="1" applyAlignment="1">
      <alignment horizontal="center" vertical="center"/>
    </xf>
    <xf numFmtId="0" fontId="3" fillId="0" borderId="0" xfId="0" applyFont="1" applyFill="1">
      <alignment vertical="center"/>
    </xf>
    <xf numFmtId="0" fontId="109" fillId="26" borderId="0" xfId="0" applyFont="1" applyFill="1" applyAlignment="1">
      <alignment vertical="center"/>
    </xf>
    <xf numFmtId="0" fontId="110" fillId="17" borderId="0" xfId="0" applyFont="1" applyFill="1" applyAlignment="1">
      <alignment horizontal="center" vertical="center"/>
    </xf>
    <xf numFmtId="0" fontId="109" fillId="0" borderId="0" xfId="0" applyFont="1" applyFill="1" applyAlignment="1">
      <alignment vertical="center"/>
    </xf>
    <xf numFmtId="0" fontId="10" fillId="0" borderId="0" xfId="0" applyFont="1" applyFill="1">
      <alignment vertical="center"/>
    </xf>
    <xf numFmtId="0" fontId="14" fillId="26" borderId="0" xfId="0" applyFont="1" applyFill="1">
      <alignment vertical="center"/>
    </xf>
    <xf numFmtId="0" fontId="8" fillId="17" borderId="0" xfId="0" applyFont="1" applyFill="1">
      <alignment vertical="center"/>
    </xf>
    <xf numFmtId="0" fontId="111" fillId="26" borderId="0" xfId="0" applyFont="1" applyFill="1" applyAlignment="1">
      <alignment horizontal="center" vertical="center"/>
    </xf>
    <xf numFmtId="0" fontId="111" fillId="17" borderId="0" xfId="0" applyFont="1" applyFill="1" applyAlignment="1">
      <alignment horizontal="center" vertical="center"/>
    </xf>
    <xf numFmtId="0" fontId="112" fillId="17" borderId="0" xfId="0" applyFont="1" applyFill="1" applyAlignment="1">
      <alignment horizontal="center" vertical="center"/>
    </xf>
    <xf numFmtId="0" fontId="111" fillId="0" borderId="0" xfId="0" applyFont="1" applyFill="1" applyAlignment="1">
      <alignment vertical="center"/>
    </xf>
    <xf numFmtId="0" fontId="4" fillId="26" borderId="0" xfId="0" applyFont="1" applyFill="1">
      <alignment vertical="center"/>
    </xf>
    <xf numFmtId="0" fontId="113" fillId="26" borderId="0" xfId="0" applyFont="1" applyFill="1" applyAlignment="1">
      <alignment vertical="center"/>
    </xf>
    <xf numFmtId="0" fontId="113" fillId="0" borderId="0" xfId="0" applyFont="1" applyFill="1" applyAlignment="1">
      <alignment vertical="center"/>
    </xf>
    <xf numFmtId="0" fontId="9" fillId="17" borderId="0" xfId="0" applyFont="1" applyFill="1" applyAlignment="1">
      <alignment vertical="center"/>
    </xf>
    <xf numFmtId="0" fontId="9" fillId="26" borderId="0" xfId="0" applyFont="1" applyFill="1" applyAlignment="1">
      <alignment vertical="center"/>
    </xf>
    <xf numFmtId="0" fontId="114" fillId="26" borderId="0" xfId="0" applyFont="1" applyFill="1" applyAlignment="1">
      <alignment horizontal="center" vertical="center"/>
    </xf>
    <xf numFmtId="0" fontId="115" fillId="26" borderId="0" xfId="0" applyFont="1" applyFill="1" applyAlignment="1">
      <alignment vertical="center"/>
    </xf>
    <xf numFmtId="0" fontId="116" fillId="17" borderId="0" xfId="0" applyFont="1" applyFill="1">
      <alignment vertical="center"/>
    </xf>
    <xf numFmtId="0" fontId="118" fillId="17" borderId="0" xfId="61" applyFont="1" applyFill="1" applyAlignment="1" applyProtection="1">
      <alignment horizontal="left" vertical="center"/>
    </xf>
    <xf numFmtId="0" fontId="119" fillId="26" borderId="0" xfId="0" applyFont="1" applyFill="1">
      <alignment vertical="center"/>
    </xf>
    <xf numFmtId="0" fontId="120" fillId="26" borderId="0" xfId="0" applyFont="1" applyFill="1">
      <alignment vertical="center"/>
    </xf>
    <xf numFmtId="0" fontId="121" fillId="17" borderId="0" xfId="0" applyFont="1" applyFill="1">
      <alignment vertical="center"/>
    </xf>
    <xf numFmtId="0" fontId="122" fillId="17" borderId="0" xfId="0" applyFont="1" applyFill="1">
      <alignment vertical="center"/>
    </xf>
    <xf numFmtId="0" fontId="12" fillId="17" borderId="0" xfId="0" applyFont="1" applyFill="1">
      <alignment vertical="center"/>
    </xf>
    <xf numFmtId="0" fontId="123" fillId="0" borderId="0" xfId="0" applyFont="1" applyFill="1">
      <alignment vertical="center"/>
    </xf>
    <xf numFmtId="0" fontId="44" fillId="26" borderId="0" xfId="0" applyFont="1" applyFill="1">
      <alignment vertical="center"/>
    </xf>
    <xf numFmtId="0" fontId="123" fillId="26" borderId="0" xfId="0" applyFont="1" applyFill="1">
      <alignment vertical="center"/>
    </xf>
    <xf numFmtId="0" fontId="124" fillId="26" borderId="0" xfId="0" applyFont="1" applyFill="1" applyAlignment="1">
      <alignment horizontal="left" vertical="center"/>
    </xf>
    <xf numFmtId="0" fontId="124" fillId="26" borderId="0" xfId="0" applyFont="1" applyFill="1">
      <alignment vertical="center"/>
    </xf>
    <xf numFmtId="0" fontId="44" fillId="0" borderId="0" xfId="0" applyFont="1" applyFill="1">
      <alignment vertical="center"/>
    </xf>
    <xf numFmtId="0" fontId="125" fillId="17" borderId="0" xfId="0" applyFont="1" applyFill="1">
      <alignment vertical="center"/>
    </xf>
    <xf numFmtId="0" fontId="126" fillId="17" borderId="0" xfId="61" applyFont="1" applyFill="1" applyAlignment="1" applyProtection="1">
      <alignment vertical="center"/>
    </xf>
    <xf numFmtId="0" fontId="127" fillId="17" borderId="0" xfId="61" applyFont="1" applyFill="1" applyAlignment="1" applyProtection="1">
      <alignment horizontal="left" vertical="center"/>
    </xf>
    <xf numFmtId="0" fontId="127" fillId="17" borderId="0" xfId="61" applyFont="1" applyFill="1" applyAlignment="1" applyProtection="1">
      <alignment horizontal="left" vertical="center"/>
    </xf>
    <xf numFmtId="0" fontId="44" fillId="0" borderId="0" xfId="0" applyFont="1">
      <alignment vertical="center"/>
    </xf>
    <xf numFmtId="0" fontId="129" fillId="17" borderId="0" xfId="0" applyFont="1" applyFill="1">
      <alignment vertical="center"/>
    </xf>
    <xf numFmtId="0" fontId="9" fillId="0" borderId="0" xfId="0" applyFont="1" applyFill="1">
      <alignment vertical="center"/>
    </xf>
    <xf numFmtId="0" fontId="1" fillId="26" borderId="0" xfId="0" applyFont="1" applyFill="1">
      <alignment vertical="center"/>
    </xf>
    <xf numFmtId="0" fontId="13" fillId="26" borderId="0" xfId="0" applyFont="1" applyFill="1">
      <alignment vertical="center"/>
    </xf>
    <xf numFmtId="0" fontId="1" fillId="0" borderId="0" xfId="0" applyFont="1">
      <alignment vertical="center"/>
    </xf>
    <xf numFmtId="0" fontId="132" fillId="17" borderId="0" xfId="0" applyFont="1" applyFill="1" applyAlignment="1">
      <alignment horizontal="left" vertical="center"/>
    </xf>
    <xf numFmtId="0" fontId="131" fillId="26" borderId="0" xfId="0" applyFont="1" applyFill="1">
      <alignment vertical="center"/>
    </xf>
    <xf numFmtId="0" fontId="44" fillId="26" borderId="0" xfId="0" applyFont="1" applyFill="1" applyAlignment="1">
      <alignment horizontal="left" vertical="center"/>
    </xf>
    <xf numFmtId="0" fontId="134" fillId="17" borderId="0" xfId="0" applyFont="1" applyFill="1">
      <alignment vertical="center"/>
    </xf>
    <xf numFmtId="0" fontId="123" fillId="26" borderId="0" xfId="0" applyFont="1" applyFill="1" applyAlignment="1">
      <alignment horizontal="left" vertical="center"/>
    </xf>
    <xf numFmtId="0" fontId="129" fillId="17" borderId="0" xfId="61" applyFont="1" applyFill="1" applyAlignment="1" applyProtection="1">
      <alignment horizontal="left" vertical="center"/>
    </xf>
    <xf numFmtId="0" fontId="124" fillId="26" borderId="0" xfId="0" applyFont="1" applyFill="1" applyAlignment="1">
      <alignment horizontal="left" vertical="center"/>
    </xf>
    <xf numFmtId="0" fontId="135" fillId="0" borderId="0" xfId="0" applyFont="1" applyFill="1">
      <alignment vertical="center"/>
    </xf>
    <xf numFmtId="41" fontId="22" fillId="0" borderId="0" xfId="27" applyNumberFormat="1" applyFont="1" applyBorder="1" applyAlignment="1">
      <alignment horizontal="left"/>
    </xf>
  </cellXfs>
  <cellStyles count="62">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一般_16,17戶口查察" xfId="19"/>
    <cellStyle name="一般_18取締攤販" xfId="20"/>
    <cellStyle name="一般_21,22現有人數" xfId="21"/>
    <cellStyle name="一般_2嫌犯-年齡別" xfId="22"/>
    <cellStyle name="一般_4少年事件" xfId="23"/>
    <cellStyle name="一般_5查獲槍彈" xfId="24"/>
    <cellStyle name="一般_6社秩法" xfId="25"/>
    <cellStyle name="一般_7經濟案件" xfId="26"/>
    <cellStyle name="一般_8-12,15交通事故" xfId="27"/>
    <cellStyle name="一般_交通事故時間" xfId="28"/>
    <cellStyle name="一般_交通事故場所" xfId="29"/>
    <cellStyle name="一般_社秩法" xfId="30"/>
    <cellStyle name="一般_社區治安980223" xfId="31"/>
    <cellStyle name="一般_舉發交通-車種別" xfId="32"/>
    <cellStyle name="千分位[0]" xfId="33" builtinId="6"/>
    <cellStyle name="中等" xfId="34" builtinId="28" customBuiltin="1"/>
    <cellStyle name="用公式" xfId="35"/>
    <cellStyle name="合計" xfId="36" builtinId="25" customBuiltin="1"/>
    <cellStyle name="好" xfId="37" builtinId="26" customBuiltin="1"/>
    <cellStyle name="指標-標題" xfId="38"/>
    <cellStyle name="計算方式" xfId="39" builtinId="22" customBuiltin="1"/>
    <cellStyle name="連結的儲存格" xfId="40" builtinId="24" customBuiltin="1"/>
    <cellStyle name="備註" xfId="41" builtinId="10" customBuiltin="1"/>
    <cellStyle name="超連結" xfId="61" builtinId="8"/>
    <cellStyle name="會計小數" xfId="42"/>
    <cellStyle name="會計整數" xfId="43"/>
    <cellStyle name="說明文字" xfId="44" builtinId="53" customBuiltin="1"/>
    <cellStyle name="輔色1" xfId="45" builtinId="29" customBuiltin="1"/>
    <cellStyle name="輔色2" xfId="46" builtinId="33" customBuiltin="1"/>
    <cellStyle name="輔色3" xfId="47" builtinId="37" customBuiltin="1"/>
    <cellStyle name="輔色4" xfId="48" builtinId="41" customBuiltin="1"/>
    <cellStyle name="輔色5" xfId="49" builtinId="45" customBuiltin="1"/>
    <cellStyle name="輔色6" xfId="50" builtinId="49" customBuiltin="1"/>
    <cellStyle name="標題" xfId="51" builtinId="15" customBuiltin="1"/>
    <cellStyle name="標題 1" xfId="52" builtinId="16" customBuiltin="1"/>
    <cellStyle name="標題 2" xfId="53" builtinId="17" customBuiltin="1"/>
    <cellStyle name="標題 3" xfId="54" builtinId="18" customBuiltin="1"/>
    <cellStyle name="標題 4" xfId="55" builtinId="19" customBuiltin="1"/>
    <cellStyle name="輸入" xfId="56" builtinId="20" customBuiltin="1"/>
    <cellStyle name="輸出" xfId="57" builtinId="21" customBuiltin="1"/>
    <cellStyle name="檢查儲存格" xfId="58" builtinId="23" customBuiltin="1"/>
    <cellStyle name="壞" xfId="59" builtinId="27" customBuiltin="1"/>
    <cellStyle name="警告文字" xfId="60" builtinId="11" customBuiltin="1"/>
  </cellStyles>
  <dxfs count="0"/>
  <tableStyles count="0" defaultTableStyle="TableStyleMedium2" defaultPivotStyle="PivotStyleLight16"/>
  <colors>
    <mruColors>
      <color rgb="FF1306BA"/>
      <color rgb="FF0000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6"/>
  </sheetPr>
  <dimension ref="A1:W53"/>
  <sheetViews>
    <sheetView topLeftCell="A4" zoomScaleNormal="100" zoomScaleSheetLayoutView="100" workbookViewId="0">
      <selection activeCell="D48" sqref="D48"/>
    </sheetView>
  </sheetViews>
  <sheetFormatPr defaultRowHeight="17"/>
  <cols>
    <col min="1" max="1" width="3.375" customWidth="1"/>
    <col min="2" max="2" width="5.75" customWidth="1"/>
    <col min="3" max="3" width="4.875" customWidth="1"/>
    <col min="4" max="4" width="10.5" customWidth="1"/>
    <col min="5" max="5" width="10.375" customWidth="1"/>
    <col min="6" max="6" width="10.25" customWidth="1"/>
    <col min="7" max="8" width="11.25" customWidth="1"/>
    <col min="9" max="9" width="10.625" customWidth="1"/>
    <col min="10" max="10" width="11.625" customWidth="1"/>
    <col min="11" max="11" width="2.625" customWidth="1"/>
    <col min="20" max="20" width="43" customWidth="1"/>
    <col min="21" max="23" width="9" style="238"/>
    <col min="257" max="257" width="3.375" customWidth="1"/>
    <col min="258" max="258" width="5.75" customWidth="1"/>
    <col min="259" max="259" width="4.875" customWidth="1"/>
    <col min="260" max="260" width="10.5" customWidth="1"/>
    <col min="261" max="261" width="10.375" customWidth="1"/>
    <col min="262" max="262" width="10.25" customWidth="1"/>
    <col min="263" max="264" width="11.25" customWidth="1"/>
    <col min="265" max="265" width="10.625" customWidth="1"/>
    <col min="266" max="266" width="11.625" customWidth="1"/>
    <col min="267" max="267" width="2.625" customWidth="1"/>
    <col min="276" max="276" width="43" customWidth="1"/>
    <col min="513" max="513" width="3.375" customWidth="1"/>
    <col min="514" max="514" width="5.75" customWidth="1"/>
    <col min="515" max="515" width="4.875" customWidth="1"/>
    <col min="516" max="516" width="10.5" customWidth="1"/>
    <col min="517" max="517" width="10.375" customWidth="1"/>
    <col min="518" max="518" width="10.25" customWidth="1"/>
    <col min="519" max="520" width="11.25" customWidth="1"/>
    <col min="521" max="521" width="10.625" customWidth="1"/>
    <col min="522" max="522" width="11.625" customWidth="1"/>
    <col min="523" max="523" width="2.625" customWidth="1"/>
    <col min="532" max="532" width="43" customWidth="1"/>
    <col min="769" max="769" width="3.375" customWidth="1"/>
    <col min="770" max="770" width="5.75" customWidth="1"/>
    <col min="771" max="771" width="4.875" customWidth="1"/>
    <col min="772" max="772" width="10.5" customWidth="1"/>
    <col min="773" max="773" width="10.375" customWidth="1"/>
    <col min="774" max="774" width="10.25" customWidth="1"/>
    <col min="775" max="776" width="11.25" customWidth="1"/>
    <col min="777" max="777" width="10.625" customWidth="1"/>
    <col min="778" max="778" width="11.625" customWidth="1"/>
    <col min="779" max="779" width="2.625" customWidth="1"/>
    <col min="788" max="788" width="43" customWidth="1"/>
    <col min="1025" max="1025" width="3.375" customWidth="1"/>
    <col min="1026" max="1026" width="5.75" customWidth="1"/>
    <col min="1027" max="1027" width="4.875" customWidth="1"/>
    <col min="1028" max="1028" width="10.5" customWidth="1"/>
    <col min="1029" max="1029" width="10.375" customWidth="1"/>
    <col min="1030" max="1030" width="10.25" customWidth="1"/>
    <col min="1031" max="1032" width="11.25" customWidth="1"/>
    <col min="1033" max="1033" width="10.625" customWidth="1"/>
    <col min="1034" max="1034" width="11.625" customWidth="1"/>
    <col min="1035" max="1035" width="2.625" customWidth="1"/>
    <col min="1044" max="1044" width="43" customWidth="1"/>
    <col min="1281" max="1281" width="3.375" customWidth="1"/>
    <col min="1282" max="1282" width="5.75" customWidth="1"/>
    <col min="1283" max="1283" width="4.875" customWidth="1"/>
    <col min="1284" max="1284" width="10.5" customWidth="1"/>
    <col min="1285" max="1285" width="10.375" customWidth="1"/>
    <col min="1286" max="1286" width="10.25" customWidth="1"/>
    <col min="1287" max="1288" width="11.25" customWidth="1"/>
    <col min="1289" max="1289" width="10.625" customWidth="1"/>
    <col min="1290" max="1290" width="11.625" customWidth="1"/>
    <col min="1291" max="1291" width="2.625" customWidth="1"/>
    <col min="1300" max="1300" width="43" customWidth="1"/>
    <col min="1537" max="1537" width="3.375" customWidth="1"/>
    <col min="1538" max="1538" width="5.75" customWidth="1"/>
    <col min="1539" max="1539" width="4.875" customWidth="1"/>
    <col min="1540" max="1540" width="10.5" customWidth="1"/>
    <col min="1541" max="1541" width="10.375" customWidth="1"/>
    <col min="1542" max="1542" width="10.25" customWidth="1"/>
    <col min="1543" max="1544" width="11.25" customWidth="1"/>
    <col min="1545" max="1545" width="10.625" customWidth="1"/>
    <col min="1546" max="1546" width="11.625" customWidth="1"/>
    <col min="1547" max="1547" width="2.625" customWidth="1"/>
    <col min="1556" max="1556" width="43" customWidth="1"/>
    <col min="1793" max="1793" width="3.375" customWidth="1"/>
    <col min="1794" max="1794" width="5.75" customWidth="1"/>
    <col min="1795" max="1795" width="4.875" customWidth="1"/>
    <col min="1796" max="1796" width="10.5" customWidth="1"/>
    <col min="1797" max="1797" width="10.375" customWidth="1"/>
    <col min="1798" max="1798" width="10.25" customWidth="1"/>
    <col min="1799" max="1800" width="11.25" customWidth="1"/>
    <col min="1801" max="1801" width="10.625" customWidth="1"/>
    <col min="1802" max="1802" width="11.625" customWidth="1"/>
    <col min="1803" max="1803" width="2.625" customWidth="1"/>
    <col min="1812" max="1812" width="43" customWidth="1"/>
    <col min="2049" max="2049" width="3.375" customWidth="1"/>
    <col min="2050" max="2050" width="5.75" customWidth="1"/>
    <col min="2051" max="2051" width="4.875" customWidth="1"/>
    <col min="2052" max="2052" width="10.5" customWidth="1"/>
    <col min="2053" max="2053" width="10.375" customWidth="1"/>
    <col min="2054" max="2054" width="10.25" customWidth="1"/>
    <col min="2055" max="2056" width="11.25" customWidth="1"/>
    <col min="2057" max="2057" width="10.625" customWidth="1"/>
    <col min="2058" max="2058" width="11.625" customWidth="1"/>
    <col min="2059" max="2059" width="2.625" customWidth="1"/>
    <col min="2068" max="2068" width="43" customWidth="1"/>
    <col min="2305" max="2305" width="3.375" customWidth="1"/>
    <col min="2306" max="2306" width="5.75" customWidth="1"/>
    <col min="2307" max="2307" width="4.875" customWidth="1"/>
    <col min="2308" max="2308" width="10.5" customWidth="1"/>
    <col min="2309" max="2309" width="10.375" customWidth="1"/>
    <col min="2310" max="2310" width="10.25" customWidth="1"/>
    <col min="2311" max="2312" width="11.25" customWidth="1"/>
    <col min="2313" max="2313" width="10.625" customWidth="1"/>
    <col min="2314" max="2314" width="11.625" customWidth="1"/>
    <col min="2315" max="2315" width="2.625" customWidth="1"/>
    <col min="2324" max="2324" width="43" customWidth="1"/>
    <col min="2561" max="2561" width="3.375" customWidth="1"/>
    <col min="2562" max="2562" width="5.75" customWidth="1"/>
    <col min="2563" max="2563" width="4.875" customWidth="1"/>
    <col min="2564" max="2564" width="10.5" customWidth="1"/>
    <col min="2565" max="2565" width="10.375" customWidth="1"/>
    <col min="2566" max="2566" width="10.25" customWidth="1"/>
    <col min="2567" max="2568" width="11.25" customWidth="1"/>
    <col min="2569" max="2569" width="10.625" customWidth="1"/>
    <col min="2570" max="2570" width="11.625" customWidth="1"/>
    <col min="2571" max="2571" width="2.625" customWidth="1"/>
    <col min="2580" max="2580" width="43" customWidth="1"/>
    <col min="2817" max="2817" width="3.375" customWidth="1"/>
    <col min="2818" max="2818" width="5.75" customWidth="1"/>
    <col min="2819" max="2819" width="4.875" customWidth="1"/>
    <col min="2820" max="2820" width="10.5" customWidth="1"/>
    <col min="2821" max="2821" width="10.375" customWidth="1"/>
    <col min="2822" max="2822" width="10.25" customWidth="1"/>
    <col min="2823" max="2824" width="11.25" customWidth="1"/>
    <col min="2825" max="2825" width="10.625" customWidth="1"/>
    <col min="2826" max="2826" width="11.625" customWidth="1"/>
    <col min="2827" max="2827" width="2.625" customWidth="1"/>
    <col min="2836" max="2836" width="43" customWidth="1"/>
    <col min="3073" max="3073" width="3.375" customWidth="1"/>
    <col min="3074" max="3074" width="5.75" customWidth="1"/>
    <col min="3075" max="3075" width="4.875" customWidth="1"/>
    <col min="3076" max="3076" width="10.5" customWidth="1"/>
    <col min="3077" max="3077" width="10.375" customWidth="1"/>
    <col min="3078" max="3078" width="10.25" customWidth="1"/>
    <col min="3079" max="3080" width="11.25" customWidth="1"/>
    <col min="3081" max="3081" width="10.625" customWidth="1"/>
    <col min="3082" max="3082" width="11.625" customWidth="1"/>
    <col min="3083" max="3083" width="2.625" customWidth="1"/>
    <col min="3092" max="3092" width="43" customWidth="1"/>
    <col min="3329" max="3329" width="3.375" customWidth="1"/>
    <col min="3330" max="3330" width="5.75" customWidth="1"/>
    <col min="3331" max="3331" width="4.875" customWidth="1"/>
    <col min="3332" max="3332" width="10.5" customWidth="1"/>
    <col min="3333" max="3333" width="10.375" customWidth="1"/>
    <col min="3334" max="3334" width="10.25" customWidth="1"/>
    <col min="3335" max="3336" width="11.25" customWidth="1"/>
    <col min="3337" max="3337" width="10.625" customWidth="1"/>
    <col min="3338" max="3338" width="11.625" customWidth="1"/>
    <col min="3339" max="3339" width="2.625" customWidth="1"/>
    <col min="3348" max="3348" width="43" customWidth="1"/>
    <col min="3585" max="3585" width="3.375" customWidth="1"/>
    <col min="3586" max="3586" width="5.75" customWidth="1"/>
    <col min="3587" max="3587" width="4.875" customWidth="1"/>
    <col min="3588" max="3588" width="10.5" customWidth="1"/>
    <col min="3589" max="3589" width="10.375" customWidth="1"/>
    <col min="3590" max="3590" width="10.25" customWidth="1"/>
    <col min="3591" max="3592" width="11.25" customWidth="1"/>
    <col min="3593" max="3593" width="10.625" customWidth="1"/>
    <col min="3594" max="3594" width="11.625" customWidth="1"/>
    <col min="3595" max="3595" width="2.625" customWidth="1"/>
    <col min="3604" max="3604" width="43" customWidth="1"/>
    <col min="3841" max="3841" width="3.375" customWidth="1"/>
    <col min="3842" max="3842" width="5.75" customWidth="1"/>
    <col min="3843" max="3843" width="4.875" customWidth="1"/>
    <col min="3844" max="3844" width="10.5" customWidth="1"/>
    <col min="3845" max="3845" width="10.375" customWidth="1"/>
    <col min="3846" max="3846" width="10.25" customWidth="1"/>
    <col min="3847" max="3848" width="11.25" customWidth="1"/>
    <col min="3849" max="3849" width="10.625" customWidth="1"/>
    <col min="3850" max="3850" width="11.625" customWidth="1"/>
    <col min="3851" max="3851" width="2.625" customWidth="1"/>
    <col min="3860" max="3860" width="43" customWidth="1"/>
    <col min="4097" max="4097" width="3.375" customWidth="1"/>
    <col min="4098" max="4098" width="5.75" customWidth="1"/>
    <col min="4099" max="4099" width="4.875" customWidth="1"/>
    <col min="4100" max="4100" width="10.5" customWidth="1"/>
    <col min="4101" max="4101" width="10.375" customWidth="1"/>
    <col min="4102" max="4102" width="10.25" customWidth="1"/>
    <col min="4103" max="4104" width="11.25" customWidth="1"/>
    <col min="4105" max="4105" width="10.625" customWidth="1"/>
    <col min="4106" max="4106" width="11.625" customWidth="1"/>
    <col min="4107" max="4107" width="2.625" customWidth="1"/>
    <col min="4116" max="4116" width="43" customWidth="1"/>
    <col min="4353" max="4353" width="3.375" customWidth="1"/>
    <col min="4354" max="4354" width="5.75" customWidth="1"/>
    <col min="4355" max="4355" width="4.875" customWidth="1"/>
    <col min="4356" max="4356" width="10.5" customWidth="1"/>
    <col min="4357" max="4357" width="10.375" customWidth="1"/>
    <col min="4358" max="4358" width="10.25" customWidth="1"/>
    <col min="4359" max="4360" width="11.25" customWidth="1"/>
    <col min="4361" max="4361" width="10.625" customWidth="1"/>
    <col min="4362" max="4362" width="11.625" customWidth="1"/>
    <col min="4363" max="4363" width="2.625" customWidth="1"/>
    <col min="4372" max="4372" width="43" customWidth="1"/>
    <col min="4609" max="4609" width="3.375" customWidth="1"/>
    <col min="4610" max="4610" width="5.75" customWidth="1"/>
    <col min="4611" max="4611" width="4.875" customWidth="1"/>
    <col min="4612" max="4612" width="10.5" customWidth="1"/>
    <col min="4613" max="4613" width="10.375" customWidth="1"/>
    <col min="4614" max="4614" width="10.25" customWidth="1"/>
    <col min="4615" max="4616" width="11.25" customWidth="1"/>
    <col min="4617" max="4617" width="10.625" customWidth="1"/>
    <col min="4618" max="4618" width="11.625" customWidth="1"/>
    <col min="4619" max="4619" width="2.625" customWidth="1"/>
    <col min="4628" max="4628" width="43" customWidth="1"/>
    <col min="4865" max="4865" width="3.375" customWidth="1"/>
    <col min="4866" max="4866" width="5.75" customWidth="1"/>
    <col min="4867" max="4867" width="4.875" customWidth="1"/>
    <col min="4868" max="4868" width="10.5" customWidth="1"/>
    <col min="4869" max="4869" width="10.375" customWidth="1"/>
    <col min="4870" max="4870" width="10.25" customWidth="1"/>
    <col min="4871" max="4872" width="11.25" customWidth="1"/>
    <col min="4873" max="4873" width="10.625" customWidth="1"/>
    <col min="4874" max="4874" width="11.625" customWidth="1"/>
    <col min="4875" max="4875" width="2.625" customWidth="1"/>
    <col min="4884" max="4884" width="43" customWidth="1"/>
    <col min="5121" max="5121" width="3.375" customWidth="1"/>
    <col min="5122" max="5122" width="5.75" customWidth="1"/>
    <col min="5123" max="5123" width="4.875" customWidth="1"/>
    <col min="5124" max="5124" width="10.5" customWidth="1"/>
    <col min="5125" max="5125" width="10.375" customWidth="1"/>
    <col min="5126" max="5126" width="10.25" customWidth="1"/>
    <col min="5127" max="5128" width="11.25" customWidth="1"/>
    <col min="5129" max="5129" width="10.625" customWidth="1"/>
    <col min="5130" max="5130" width="11.625" customWidth="1"/>
    <col min="5131" max="5131" width="2.625" customWidth="1"/>
    <col min="5140" max="5140" width="43" customWidth="1"/>
    <col min="5377" max="5377" width="3.375" customWidth="1"/>
    <col min="5378" max="5378" width="5.75" customWidth="1"/>
    <col min="5379" max="5379" width="4.875" customWidth="1"/>
    <col min="5380" max="5380" width="10.5" customWidth="1"/>
    <col min="5381" max="5381" width="10.375" customWidth="1"/>
    <col min="5382" max="5382" width="10.25" customWidth="1"/>
    <col min="5383" max="5384" width="11.25" customWidth="1"/>
    <col min="5385" max="5385" width="10.625" customWidth="1"/>
    <col min="5386" max="5386" width="11.625" customWidth="1"/>
    <col min="5387" max="5387" width="2.625" customWidth="1"/>
    <col min="5396" max="5396" width="43" customWidth="1"/>
    <col min="5633" max="5633" width="3.375" customWidth="1"/>
    <col min="5634" max="5634" width="5.75" customWidth="1"/>
    <col min="5635" max="5635" width="4.875" customWidth="1"/>
    <col min="5636" max="5636" width="10.5" customWidth="1"/>
    <col min="5637" max="5637" width="10.375" customWidth="1"/>
    <col min="5638" max="5638" width="10.25" customWidth="1"/>
    <col min="5639" max="5640" width="11.25" customWidth="1"/>
    <col min="5641" max="5641" width="10.625" customWidth="1"/>
    <col min="5642" max="5642" width="11.625" customWidth="1"/>
    <col min="5643" max="5643" width="2.625" customWidth="1"/>
    <col min="5652" max="5652" width="43" customWidth="1"/>
    <col min="5889" max="5889" width="3.375" customWidth="1"/>
    <col min="5890" max="5890" width="5.75" customWidth="1"/>
    <col min="5891" max="5891" width="4.875" customWidth="1"/>
    <col min="5892" max="5892" width="10.5" customWidth="1"/>
    <col min="5893" max="5893" width="10.375" customWidth="1"/>
    <col min="5894" max="5894" width="10.25" customWidth="1"/>
    <col min="5895" max="5896" width="11.25" customWidth="1"/>
    <col min="5897" max="5897" width="10.625" customWidth="1"/>
    <col min="5898" max="5898" width="11.625" customWidth="1"/>
    <col min="5899" max="5899" width="2.625" customWidth="1"/>
    <col min="5908" max="5908" width="43" customWidth="1"/>
    <col min="6145" max="6145" width="3.375" customWidth="1"/>
    <col min="6146" max="6146" width="5.75" customWidth="1"/>
    <col min="6147" max="6147" width="4.875" customWidth="1"/>
    <col min="6148" max="6148" width="10.5" customWidth="1"/>
    <col min="6149" max="6149" width="10.375" customWidth="1"/>
    <col min="6150" max="6150" width="10.25" customWidth="1"/>
    <col min="6151" max="6152" width="11.25" customWidth="1"/>
    <col min="6153" max="6153" width="10.625" customWidth="1"/>
    <col min="6154" max="6154" width="11.625" customWidth="1"/>
    <col min="6155" max="6155" width="2.625" customWidth="1"/>
    <col min="6164" max="6164" width="43" customWidth="1"/>
    <col min="6401" max="6401" width="3.375" customWidth="1"/>
    <col min="6402" max="6402" width="5.75" customWidth="1"/>
    <col min="6403" max="6403" width="4.875" customWidth="1"/>
    <col min="6404" max="6404" width="10.5" customWidth="1"/>
    <col min="6405" max="6405" width="10.375" customWidth="1"/>
    <col min="6406" max="6406" width="10.25" customWidth="1"/>
    <col min="6407" max="6408" width="11.25" customWidth="1"/>
    <col min="6409" max="6409" width="10.625" customWidth="1"/>
    <col min="6410" max="6410" width="11.625" customWidth="1"/>
    <col min="6411" max="6411" width="2.625" customWidth="1"/>
    <col min="6420" max="6420" width="43" customWidth="1"/>
    <col min="6657" max="6657" width="3.375" customWidth="1"/>
    <col min="6658" max="6658" width="5.75" customWidth="1"/>
    <col min="6659" max="6659" width="4.875" customWidth="1"/>
    <col min="6660" max="6660" width="10.5" customWidth="1"/>
    <col min="6661" max="6661" width="10.375" customWidth="1"/>
    <col min="6662" max="6662" width="10.25" customWidth="1"/>
    <col min="6663" max="6664" width="11.25" customWidth="1"/>
    <col min="6665" max="6665" width="10.625" customWidth="1"/>
    <col min="6666" max="6666" width="11.625" customWidth="1"/>
    <col min="6667" max="6667" width="2.625" customWidth="1"/>
    <col min="6676" max="6676" width="43" customWidth="1"/>
    <col min="6913" max="6913" width="3.375" customWidth="1"/>
    <col min="6914" max="6914" width="5.75" customWidth="1"/>
    <col min="6915" max="6915" width="4.875" customWidth="1"/>
    <col min="6916" max="6916" width="10.5" customWidth="1"/>
    <col min="6917" max="6917" width="10.375" customWidth="1"/>
    <col min="6918" max="6918" width="10.25" customWidth="1"/>
    <col min="6919" max="6920" width="11.25" customWidth="1"/>
    <col min="6921" max="6921" width="10.625" customWidth="1"/>
    <col min="6922" max="6922" width="11.625" customWidth="1"/>
    <col min="6923" max="6923" width="2.625" customWidth="1"/>
    <col min="6932" max="6932" width="43" customWidth="1"/>
    <col min="7169" max="7169" width="3.375" customWidth="1"/>
    <col min="7170" max="7170" width="5.75" customWidth="1"/>
    <col min="7171" max="7171" width="4.875" customWidth="1"/>
    <col min="7172" max="7172" width="10.5" customWidth="1"/>
    <col min="7173" max="7173" width="10.375" customWidth="1"/>
    <col min="7174" max="7174" width="10.25" customWidth="1"/>
    <col min="7175" max="7176" width="11.25" customWidth="1"/>
    <col min="7177" max="7177" width="10.625" customWidth="1"/>
    <col min="7178" max="7178" width="11.625" customWidth="1"/>
    <col min="7179" max="7179" width="2.625" customWidth="1"/>
    <col min="7188" max="7188" width="43" customWidth="1"/>
    <col min="7425" max="7425" width="3.375" customWidth="1"/>
    <col min="7426" max="7426" width="5.75" customWidth="1"/>
    <col min="7427" max="7427" width="4.875" customWidth="1"/>
    <col min="7428" max="7428" width="10.5" customWidth="1"/>
    <col min="7429" max="7429" width="10.375" customWidth="1"/>
    <col min="7430" max="7430" width="10.25" customWidth="1"/>
    <col min="7431" max="7432" width="11.25" customWidth="1"/>
    <col min="7433" max="7433" width="10.625" customWidth="1"/>
    <col min="7434" max="7434" width="11.625" customWidth="1"/>
    <col min="7435" max="7435" width="2.625" customWidth="1"/>
    <col min="7444" max="7444" width="43" customWidth="1"/>
    <col min="7681" max="7681" width="3.375" customWidth="1"/>
    <col min="7682" max="7682" width="5.75" customWidth="1"/>
    <col min="7683" max="7683" width="4.875" customWidth="1"/>
    <col min="7684" max="7684" width="10.5" customWidth="1"/>
    <col min="7685" max="7685" width="10.375" customWidth="1"/>
    <col min="7686" max="7686" width="10.25" customWidth="1"/>
    <col min="7687" max="7688" width="11.25" customWidth="1"/>
    <col min="7689" max="7689" width="10.625" customWidth="1"/>
    <col min="7690" max="7690" width="11.625" customWidth="1"/>
    <col min="7691" max="7691" width="2.625" customWidth="1"/>
    <col min="7700" max="7700" width="43" customWidth="1"/>
    <col min="7937" max="7937" width="3.375" customWidth="1"/>
    <col min="7938" max="7938" width="5.75" customWidth="1"/>
    <col min="7939" max="7939" width="4.875" customWidth="1"/>
    <col min="7940" max="7940" width="10.5" customWidth="1"/>
    <col min="7941" max="7941" width="10.375" customWidth="1"/>
    <col min="7942" max="7942" width="10.25" customWidth="1"/>
    <col min="7943" max="7944" width="11.25" customWidth="1"/>
    <col min="7945" max="7945" width="10.625" customWidth="1"/>
    <col min="7946" max="7946" width="11.625" customWidth="1"/>
    <col min="7947" max="7947" width="2.625" customWidth="1"/>
    <col min="7956" max="7956" width="43" customWidth="1"/>
    <col min="8193" max="8193" width="3.375" customWidth="1"/>
    <col min="8194" max="8194" width="5.75" customWidth="1"/>
    <col min="8195" max="8195" width="4.875" customWidth="1"/>
    <col min="8196" max="8196" width="10.5" customWidth="1"/>
    <col min="8197" max="8197" width="10.375" customWidth="1"/>
    <col min="8198" max="8198" width="10.25" customWidth="1"/>
    <col min="8199" max="8200" width="11.25" customWidth="1"/>
    <col min="8201" max="8201" width="10.625" customWidth="1"/>
    <col min="8202" max="8202" width="11.625" customWidth="1"/>
    <col min="8203" max="8203" width="2.625" customWidth="1"/>
    <col min="8212" max="8212" width="43" customWidth="1"/>
    <col min="8449" max="8449" width="3.375" customWidth="1"/>
    <col min="8450" max="8450" width="5.75" customWidth="1"/>
    <col min="8451" max="8451" width="4.875" customWidth="1"/>
    <col min="8452" max="8452" width="10.5" customWidth="1"/>
    <col min="8453" max="8453" width="10.375" customWidth="1"/>
    <col min="8454" max="8454" width="10.25" customWidth="1"/>
    <col min="8455" max="8456" width="11.25" customWidth="1"/>
    <col min="8457" max="8457" width="10.625" customWidth="1"/>
    <col min="8458" max="8458" width="11.625" customWidth="1"/>
    <col min="8459" max="8459" width="2.625" customWidth="1"/>
    <col min="8468" max="8468" width="43" customWidth="1"/>
    <col min="8705" max="8705" width="3.375" customWidth="1"/>
    <col min="8706" max="8706" width="5.75" customWidth="1"/>
    <col min="8707" max="8707" width="4.875" customWidth="1"/>
    <col min="8708" max="8708" width="10.5" customWidth="1"/>
    <col min="8709" max="8709" width="10.375" customWidth="1"/>
    <col min="8710" max="8710" width="10.25" customWidth="1"/>
    <col min="8711" max="8712" width="11.25" customWidth="1"/>
    <col min="8713" max="8713" width="10.625" customWidth="1"/>
    <col min="8714" max="8714" width="11.625" customWidth="1"/>
    <col min="8715" max="8715" width="2.625" customWidth="1"/>
    <col min="8724" max="8724" width="43" customWidth="1"/>
    <col min="8961" max="8961" width="3.375" customWidth="1"/>
    <col min="8962" max="8962" width="5.75" customWidth="1"/>
    <col min="8963" max="8963" width="4.875" customWidth="1"/>
    <col min="8964" max="8964" width="10.5" customWidth="1"/>
    <col min="8965" max="8965" width="10.375" customWidth="1"/>
    <col min="8966" max="8966" width="10.25" customWidth="1"/>
    <col min="8967" max="8968" width="11.25" customWidth="1"/>
    <col min="8969" max="8969" width="10.625" customWidth="1"/>
    <col min="8970" max="8970" width="11.625" customWidth="1"/>
    <col min="8971" max="8971" width="2.625" customWidth="1"/>
    <col min="8980" max="8980" width="43" customWidth="1"/>
    <col min="9217" max="9217" width="3.375" customWidth="1"/>
    <col min="9218" max="9218" width="5.75" customWidth="1"/>
    <col min="9219" max="9219" width="4.875" customWidth="1"/>
    <col min="9220" max="9220" width="10.5" customWidth="1"/>
    <col min="9221" max="9221" width="10.375" customWidth="1"/>
    <col min="9222" max="9222" width="10.25" customWidth="1"/>
    <col min="9223" max="9224" width="11.25" customWidth="1"/>
    <col min="9225" max="9225" width="10.625" customWidth="1"/>
    <col min="9226" max="9226" width="11.625" customWidth="1"/>
    <col min="9227" max="9227" width="2.625" customWidth="1"/>
    <col min="9236" max="9236" width="43" customWidth="1"/>
    <col min="9473" max="9473" width="3.375" customWidth="1"/>
    <col min="9474" max="9474" width="5.75" customWidth="1"/>
    <col min="9475" max="9475" width="4.875" customWidth="1"/>
    <col min="9476" max="9476" width="10.5" customWidth="1"/>
    <col min="9477" max="9477" width="10.375" customWidth="1"/>
    <col min="9478" max="9478" width="10.25" customWidth="1"/>
    <col min="9479" max="9480" width="11.25" customWidth="1"/>
    <col min="9481" max="9481" width="10.625" customWidth="1"/>
    <col min="9482" max="9482" width="11.625" customWidth="1"/>
    <col min="9483" max="9483" width="2.625" customWidth="1"/>
    <col min="9492" max="9492" width="43" customWidth="1"/>
    <col min="9729" max="9729" width="3.375" customWidth="1"/>
    <col min="9730" max="9730" width="5.75" customWidth="1"/>
    <col min="9731" max="9731" width="4.875" customWidth="1"/>
    <col min="9732" max="9732" width="10.5" customWidth="1"/>
    <col min="9733" max="9733" width="10.375" customWidth="1"/>
    <col min="9734" max="9734" width="10.25" customWidth="1"/>
    <col min="9735" max="9736" width="11.25" customWidth="1"/>
    <col min="9737" max="9737" width="10.625" customWidth="1"/>
    <col min="9738" max="9738" width="11.625" customWidth="1"/>
    <col min="9739" max="9739" width="2.625" customWidth="1"/>
    <col min="9748" max="9748" width="43" customWidth="1"/>
    <col min="9985" max="9985" width="3.375" customWidth="1"/>
    <col min="9986" max="9986" width="5.75" customWidth="1"/>
    <col min="9987" max="9987" width="4.875" customWidth="1"/>
    <col min="9988" max="9988" width="10.5" customWidth="1"/>
    <col min="9989" max="9989" width="10.375" customWidth="1"/>
    <col min="9990" max="9990" width="10.25" customWidth="1"/>
    <col min="9991" max="9992" width="11.25" customWidth="1"/>
    <col min="9993" max="9993" width="10.625" customWidth="1"/>
    <col min="9994" max="9994" width="11.625" customWidth="1"/>
    <col min="9995" max="9995" width="2.625" customWidth="1"/>
    <col min="10004" max="10004" width="43" customWidth="1"/>
    <col min="10241" max="10241" width="3.375" customWidth="1"/>
    <col min="10242" max="10242" width="5.75" customWidth="1"/>
    <col min="10243" max="10243" width="4.875" customWidth="1"/>
    <col min="10244" max="10244" width="10.5" customWidth="1"/>
    <col min="10245" max="10245" width="10.375" customWidth="1"/>
    <col min="10246" max="10246" width="10.25" customWidth="1"/>
    <col min="10247" max="10248" width="11.25" customWidth="1"/>
    <col min="10249" max="10249" width="10.625" customWidth="1"/>
    <col min="10250" max="10250" width="11.625" customWidth="1"/>
    <col min="10251" max="10251" width="2.625" customWidth="1"/>
    <col min="10260" max="10260" width="43" customWidth="1"/>
    <col min="10497" max="10497" width="3.375" customWidth="1"/>
    <col min="10498" max="10498" width="5.75" customWidth="1"/>
    <col min="10499" max="10499" width="4.875" customWidth="1"/>
    <col min="10500" max="10500" width="10.5" customWidth="1"/>
    <col min="10501" max="10501" width="10.375" customWidth="1"/>
    <col min="10502" max="10502" width="10.25" customWidth="1"/>
    <col min="10503" max="10504" width="11.25" customWidth="1"/>
    <col min="10505" max="10505" width="10.625" customWidth="1"/>
    <col min="10506" max="10506" width="11.625" customWidth="1"/>
    <col min="10507" max="10507" width="2.625" customWidth="1"/>
    <col min="10516" max="10516" width="43" customWidth="1"/>
    <col min="10753" max="10753" width="3.375" customWidth="1"/>
    <col min="10754" max="10754" width="5.75" customWidth="1"/>
    <col min="10755" max="10755" width="4.875" customWidth="1"/>
    <col min="10756" max="10756" width="10.5" customWidth="1"/>
    <col min="10757" max="10757" width="10.375" customWidth="1"/>
    <col min="10758" max="10758" width="10.25" customWidth="1"/>
    <col min="10759" max="10760" width="11.25" customWidth="1"/>
    <col min="10761" max="10761" width="10.625" customWidth="1"/>
    <col min="10762" max="10762" width="11.625" customWidth="1"/>
    <col min="10763" max="10763" width="2.625" customWidth="1"/>
    <col min="10772" max="10772" width="43" customWidth="1"/>
    <col min="11009" max="11009" width="3.375" customWidth="1"/>
    <col min="11010" max="11010" width="5.75" customWidth="1"/>
    <col min="11011" max="11011" width="4.875" customWidth="1"/>
    <col min="11012" max="11012" width="10.5" customWidth="1"/>
    <col min="11013" max="11013" width="10.375" customWidth="1"/>
    <col min="11014" max="11014" width="10.25" customWidth="1"/>
    <col min="11015" max="11016" width="11.25" customWidth="1"/>
    <col min="11017" max="11017" width="10.625" customWidth="1"/>
    <col min="11018" max="11018" width="11.625" customWidth="1"/>
    <col min="11019" max="11019" width="2.625" customWidth="1"/>
    <col min="11028" max="11028" width="43" customWidth="1"/>
    <col min="11265" max="11265" width="3.375" customWidth="1"/>
    <col min="11266" max="11266" width="5.75" customWidth="1"/>
    <col min="11267" max="11267" width="4.875" customWidth="1"/>
    <col min="11268" max="11268" width="10.5" customWidth="1"/>
    <col min="11269" max="11269" width="10.375" customWidth="1"/>
    <col min="11270" max="11270" width="10.25" customWidth="1"/>
    <col min="11271" max="11272" width="11.25" customWidth="1"/>
    <col min="11273" max="11273" width="10.625" customWidth="1"/>
    <col min="11274" max="11274" width="11.625" customWidth="1"/>
    <col min="11275" max="11275" width="2.625" customWidth="1"/>
    <col min="11284" max="11284" width="43" customWidth="1"/>
    <col min="11521" max="11521" width="3.375" customWidth="1"/>
    <col min="11522" max="11522" width="5.75" customWidth="1"/>
    <col min="11523" max="11523" width="4.875" customWidth="1"/>
    <col min="11524" max="11524" width="10.5" customWidth="1"/>
    <col min="11525" max="11525" width="10.375" customWidth="1"/>
    <col min="11526" max="11526" width="10.25" customWidth="1"/>
    <col min="11527" max="11528" width="11.25" customWidth="1"/>
    <col min="11529" max="11529" width="10.625" customWidth="1"/>
    <col min="11530" max="11530" width="11.625" customWidth="1"/>
    <col min="11531" max="11531" width="2.625" customWidth="1"/>
    <col min="11540" max="11540" width="43" customWidth="1"/>
    <col min="11777" max="11777" width="3.375" customWidth="1"/>
    <col min="11778" max="11778" width="5.75" customWidth="1"/>
    <col min="11779" max="11779" width="4.875" customWidth="1"/>
    <col min="11780" max="11780" width="10.5" customWidth="1"/>
    <col min="11781" max="11781" width="10.375" customWidth="1"/>
    <col min="11782" max="11782" width="10.25" customWidth="1"/>
    <col min="11783" max="11784" width="11.25" customWidth="1"/>
    <col min="11785" max="11785" width="10.625" customWidth="1"/>
    <col min="11786" max="11786" width="11.625" customWidth="1"/>
    <col min="11787" max="11787" width="2.625" customWidth="1"/>
    <col min="11796" max="11796" width="43" customWidth="1"/>
    <col min="12033" max="12033" width="3.375" customWidth="1"/>
    <col min="12034" max="12034" width="5.75" customWidth="1"/>
    <col min="12035" max="12035" width="4.875" customWidth="1"/>
    <col min="12036" max="12036" width="10.5" customWidth="1"/>
    <col min="12037" max="12037" width="10.375" customWidth="1"/>
    <col min="12038" max="12038" width="10.25" customWidth="1"/>
    <col min="12039" max="12040" width="11.25" customWidth="1"/>
    <col min="12041" max="12041" width="10.625" customWidth="1"/>
    <col min="12042" max="12042" width="11.625" customWidth="1"/>
    <col min="12043" max="12043" width="2.625" customWidth="1"/>
    <col min="12052" max="12052" width="43" customWidth="1"/>
    <col min="12289" max="12289" width="3.375" customWidth="1"/>
    <col min="12290" max="12290" width="5.75" customWidth="1"/>
    <col min="12291" max="12291" width="4.875" customWidth="1"/>
    <col min="12292" max="12292" width="10.5" customWidth="1"/>
    <col min="12293" max="12293" width="10.375" customWidth="1"/>
    <col min="12294" max="12294" width="10.25" customWidth="1"/>
    <col min="12295" max="12296" width="11.25" customWidth="1"/>
    <col min="12297" max="12297" width="10.625" customWidth="1"/>
    <col min="12298" max="12298" width="11.625" customWidth="1"/>
    <col min="12299" max="12299" width="2.625" customWidth="1"/>
    <col min="12308" max="12308" width="43" customWidth="1"/>
    <col min="12545" max="12545" width="3.375" customWidth="1"/>
    <col min="12546" max="12546" width="5.75" customWidth="1"/>
    <col min="12547" max="12547" width="4.875" customWidth="1"/>
    <col min="12548" max="12548" width="10.5" customWidth="1"/>
    <col min="12549" max="12549" width="10.375" customWidth="1"/>
    <col min="12550" max="12550" width="10.25" customWidth="1"/>
    <col min="12551" max="12552" width="11.25" customWidth="1"/>
    <col min="12553" max="12553" width="10.625" customWidth="1"/>
    <col min="12554" max="12554" width="11.625" customWidth="1"/>
    <col min="12555" max="12555" width="2.625" customWidth="1"/>
    <col min="12564" max="12564" width="43" customWidth="1"/>
    <col min="12801" max="12801" width="3.375" customWidth="1"/>
    <col min="12802" max="12802" width="5.75" customWidth="1"/>
    <col min="12803" max="12803" width="4.875" customWidth="1"/>
    <col min="12804" max="12804" width="10.5" customWidth="1"/>
    <col min="12805" max="12805" width="10.375" customWidth="1"/>
    <col min="12806" max="12806" width="10.25" customWidth="1"/>
    <col min="12807" max="12808" width="11.25" customWidth="1"/>
    <col min="12809" max="12809" width="10.625" customWidth="1"/>
    <col min="12810" max="12810" width="11.625" customWidth="1"/>
    <col min="12811" max="12811" width="2.625" customWidth="1"/>
    <col min="12820" max="12820" width="43" customWidth="1"/>
    <col min="13057" max="13057" width="3.375" customWidth="1"/>
    <col min="13058" max="13058" width="5.75" customWidth="1"/>
    <col min="13059" max="13059" width="4.875" customWidth="1"/>
    <col min="13060" max="13060" width="10.5" customWidth="1"/>
    <col min="13061" max="13061" width="10.375" customWidth="1"/>
    <col min="13062" max="13062" width="10.25" customWidth="1"/>
    <col min="13063" max="13064" width="11.25" customWidth="1"/>
    <col min="13065" max="13065" width="10.625" customWidth="1"/>
    <col min="13066" max="13066" width="11.625" customWidth="1"/>
    <col min="13067" max="13067" width="2.625" customWidth="1"/>
    <col min="13076" max="13076" width="43" customWidth="1"/>
    <col min="13313" max="13313" width="3.375" customWidth="1"/>
    <col min="13314" max="13314" width="5.75" customWidth="1"/>
    <col min="13315" max="13315" width="4.875" customWidth="1"/>
    <col min="13316" max="13316" width="10.5" customWidth="1"/>
    <col min="13317" max="13317" width="10.375" customWidth="1"/>
    <col min="13318" max="13318" width="10.25" customWidth="1"/>
    <col min="13319" max="13320" width="11.25" customWidth="1"/>
    <col min="13321" max="13321" width="10.625" customWidth="1"/>
    <col min="13322" max="13322" width="11.625" customWidth="1"/>
    <col min="13323" max="13323" width="2.625" customWidth="1"/>
    <col min="13332" max="13332" width="43" customWidth="1"/>
    <col min="13569" max="13569" width="3.375" customWidth="1"/>
    <col min="13570" max="13570" width="5.75" customWidth="1"/>
    <col min="13571" max="13571" width="4.875" customWidth="1"/>
    <col min="13572" max="13572" width="10.5" customWidth="1"/>
    <col min="13573" max="13573" width="10.375" customWidth="1"/>
    <col min="13574" max="13574" width="10.25" customWidth="1"/>
    <col min="13575" max="13576" width="11.25" customWidth="1"/>
    <col min="13577" max="13577" width="10.625" customWidth="1"/>
    <col min="13578" max="13578" width="11.625" customWidth="1"/>
    <col min="13579" max="13579" width="2.625" customWidth="1"/>
    <col min="13588" max="13588" width="43" customWidth="1"/>
    <col min="13825" max="13825" width="3.375" customWidth="1"/>
    <col min="13826" max="13826" width="5.75" customWidth="1"/>
    <col min="13827" max="13827" width="4.875" customWidth="1"/>
    <col min="13828" max="13828" width="10.5" customWidth="1"/>
    <col min="13829" max="13829" width="10.375" customWidth="1"/>
    <col min="13830" max="13830" width="10.25" customWidth="1"/>
    <col min="13831" max="13832" width="11.25" customWidth="1"/>
    <col min="13833" max="13833" width="10.625" customWidth="1"/>
    <col min="13834" max="13834" width="11.625" customWidth="1"/>
    <col min="13835" max="13835" width="2.625" customWidth="1"/>
    <col min="13844" max="13844" width="43" customWidth="1"/>
    <col min="14081" max="14081" width="3.375" customWidth="1"/>
    <col min="14082" max="14082" width="5.75" customWidth="1"/>
    <col min="14083" max="14083" width="4.875" customWidth="1"/>
    <col min="14084" max="14084" width="10.5" customWidth="1"/>
    <col min="14085" max="14085" width="10.375" customWidth="1"/>
    <col min="14086" max="14086" width="10.25" customWidth="1"/>
    <col min="14087" max="14088" width="11.25" customWidth="1"/>
    <col min="14089" max="14089" width="10.625" customWidth="1"/>
    <col min="14090" max="14090" width="11.625" customWidth="1"/>
    <col min="14091" max="14091" width="2.625" customWidth="1"/>
    <col min="14100" max="14100" width="43" customWidth="1"/>
    <col min="14337" max="14337" width="3.375" customWidth="1"/>
    <col min="14338" max="14338" width="5.75" customWidth="1"/>
    <col min="14339" max="14339" width="4.875" customWidth="1"/>
    <col min="14340" max="14340" width="10.5" customWidth="1"/>
    <col min="14341" max="14341" width="10.375" customWidth="1"/>
    <col min="14342" max="14342" width="10.25" customWidth="1"/>
    <col min="14343" max="14344" width="11.25" customWidth="1"/>
    <col min="14345" max="14345" width="10.625" customWidth="1"/>
    <col min="14346" max="14346" width="11.625" customWidth="1"/>
    <col min="14347" max="14347" width="2.625" customWidth="1"/>
    <col min="14356" max="14356" width="43" customWidth="1"/>
    <col min="14593" max="14593" width="3.375" customWidth="1"/>
    <col min="14594" max="14594" width="5.75" customWidth="1"/>
    <col min="14595" max="14595" width="4.875" customWidth="1"/>
    <col min="14596" max="14596" width="10.5" customWidth="1"/>
    <col min="14597" max="14597" width="10.375" customWidth="1"/>
    <col min="14598" max="14598" width="10.25" customWidth="1"/>
    <col min="14599" max="14600" width="11.25" customWidth="1"/>
    <col min="14601" max="14601" width="10.625" customWidth="1"/>
    <col min="14602" max="14602" width="11.625" customWidth="1"/>
    <col min="14603" max="14603" width="2.625" customWidth="1"/>
    <col min="14612" max="14612" width="43" customWidth="1"/>
    <col min="14849" max="14849" width="3.375" customWidth="1"/>
    <col min="14850" max="14850" width="5.75" customWidth="1"/>
    <col min="14851" max="14851" width="4.875" customWidth="1"/>
    <col min="14852" max="14852" width="10.5" customWidth="1"/>
    <col min="14853" max="14853" width="10.375" customWidth="1"/>
    <col min="14854" max="14854" width="10.25" customWidth="1"/>
    <col min="14855" max="14856" width="11.25" customWidth="1"/>
    <col min="14857" max="14857" width="10.625" customWidth="1"/>
    <col min="14858" max="14858" width="11.625" customWidth="1"/>
    <col min="14859" max="14859" width="2.625" customWidth="1"/>
    <col min="14868" max="14868" width="43" customWidth="1"/>
    <col min="15105" max="15105" width="3.375" customWidth="1"/>
    <col min="15106" max="15106" width="5.75" customWidth="1"/>
    <col min="15107" max="15107" width="4.875" customWidth="1"/>
    <col min="15108" max="15108" width="10.5" customWidth="1"/>
    <col min="15109" max="15109" width="10.375" customWidth="1"/>
    <col min="15110" max="15110" width="10.25" customWidth="1"/>
    <col min="15111" max="15112" width="11.25" customWidth="1"/>
    <col min="15113" max="15113" width="10.625" customWidth="1"/>
    <col min="15114" max="15114" width="11.625" customWidth="1"/>
    <col min="15115" max="15115" width="2.625" customWidth="1"/>
    <col min="15124" max="15124" width="43" customWidth="1"/>
    <col min="15361" max="15361" width="3.375" customWidth="1"/>
    <col min="15362" max="15362" width="5.75" customWidth="1"/>
    <col min="15363" max="15363" width="4.875" customWidth="1"/>
    <col min="15364" max="15364" width="10.5" customWidth="1"/>
    <col min="15365" max="15365" width="10.375" customWidth="1"/>
    <col min="15366" max="15366" width="10.25" customWidth="1"/>
    <col min="15367" max="15368" width="11.25" customWidth="1"/>
    <col min="15369" max="15369" width="10.625" customWidth="1"/>
    <col min="15370" max="15370" width="11.625" customWidth="1"/>
    <col min="15371" max="15371" width="2.625" customWidth="1"/>
    <col min="15380" max="15380" width="43" customWidth="1"/>
    <col min="15617" max="15617" width="3.375" customWidth="1"/>
    <col min="15618" max="15618" width="5.75" customWidth="1"/>
    <col min="15619" max="15619" width="4.875" customWidth="1"/>
    <col min="15620" max="15620" width="10.5" customWidth="1"/>
    <col min="15621" max="15621" width="10.375" customWidth="1"/>
    <col min="15622" max="15622" width="10.25" customWidth="1"/>
    <col min="15623" max="15624" width="11.25" customWidth="1"/>
    <col min="15625" max="15625" width="10.625" customWidth="1"/>
    <col min="15626" max="15626" width="11.625" customWidth="1"/>
    <col min="15627" max="15627" width="2.625" customWidth="1"/>
    <col min="15636" max="15636" width="43" customWidth="1"/>
    <col min="15873" max="15873" width="3.375" customWidth="1"/>
    <col min="15874" max="15874" width="5.75" customWidth="1"/>
    <col min="15875" max="15875" width="4.875" customWidth="1"/>
    <col min="15876" max="15876" width="10.5" customWidth="1"/>
    <col min="15877" max="15877" width="10.375" customWidth="1"/>
    <col min="15878" max="15878" width="10.25" customWidth="1"/>
    <col min="15879" max="15880" width="11.25" customWidth="1"/>
    <col min="15881" max="15881" width="10.625" customWidth="1"/>
    <col min="15882" max="15882" width="11.625" customWidth="1"/>
    <col min="15883" max="15883" width="2.625" customWidth="1"/>
    <col min="15892" max="15892" width="43" customWidth="1"/>
    <col min="16129" max="16129" width="3.375" customWidth="1"/>
    <col min="16130" max="16130" width="5.75" customWidth="1"/>
    <col min="16131" max="16131" width="4.875" customWidth="1"/>
    <col min="16132" max="16132" width="10.5" customWidth="1"/>
    <col min="16133" max="16133" width="10.375" customWidth="1"/>
    <col min="16134" max="16134" width="10.25" customWidth="1"/>
    <col min="16135" max="16136" width="11.25" customWidth="1"/>
    <col min="16137" max="16137" width="10.625" customWidth="1"/>
    <col min="16138" max="16138" width="11.625" customWidth="1"/>
    <col min="16139" max="16139" width="2.625" customWidth="1"/>
    <col min="16148" max="16148" width="43" customWidth="1"/>
  </cols>
  <sheetData>
    <row r="1" spans="1:23" ht="5.95" customHeight="1">
      <c r="A1" s="2405"/>
      <c r="B1" s="2405"/>
      <c r="C1" s="2405"/>
      <c r="D1" s="2405"/>
      <c r="E1" s="2405"/>
      <c r="F1" s="2405"/>
      <c r="G1" s="2405"/>
      <c r="H1" s="2405"/>
      <c r="I1" s="2405"/>
      <c r="J1" s="2405"/>
      <c r="K1" s="238"/>
      <c r="L1" s="235"/>
      <c r="M1" s="235"/>
      <c r="N1" s="235"/>
      <c r="O1" s="235"/>
      <c r="P1" s="235"/>
      <c r="Q1" s="235"/>
      <c r="R1" s="235"/>
      <c r="S1" s="235"/>
      <c r="T1" s="235"/>
    </row>
    <row r="2" spans="1:23" ht="16.5" customHeight="1">
      <c r="A2" s="2406"/>
      <c r="B2" s="2406"/>
      <c r="C2" s="2406"/>
      <c r="D2" s="2406"/>
      <c r="E2" s="2406"/>
      <c r="F2" s="2406"/>
      <c r="G2" s="2406"/>
      <c r="H2" s="2406"/>
      <c r="I2" s="2406"/>
      <c r="J2" s="2406"/>
      <c r="K2" s="238"/>
      <c r="L2" s="2407"/>
      <c r="M2" s="2407"/>
      <c r="N2" s="2407"/>
      <c r="O2" s="2407"/>
      <c r="P2" s="2407"/>
      <c r="Q2" s="2407"/>
      <c r="R2" s="2407"/>
      <c r="S2" s="2407"/>
      <c r="T2" s="2407"/>
      <c r="U2" s="2408"/>
    </row>
    <row r="3" spans="1:23" s="176" customFormat="1" ht="26.35" customHeight="1">
      <c r="A3" s="2409" t="s">
        <v>3466</v>
      </c>
      <c r="B3" s="2409"/>
      <c r="C3" s="2409"/>
      <c r="D3" s="2409"/>
      <c r="E3" s="2409"/>
      <c r="F3" s="2409"/>
      <c r="G3" s="2409"/>
      <c r="H3" s="2409"/>
      <c r="I3" s="2409"/>
      <c r="J3" s="2409"/>
      <c r="K3" s="2410"/>
      <c r="L3" s="2411">
        <v>2020</v>
      </c>
      <c r="M3" s="2411"/>
      <c r="N3" s="2411"/>
      <c r="O3" s="2411"/>
      <c r="P3" s="2411"/>
      <c r="Q3" s="2411"/>
      <c r="R3" s="2411"/>
      <c r="S3" s="2411"/>
      <c r="T3" s="2411"/>
      <c r="U3" s="2412"/>
      <c r="V3" s="2413"/>
      <c r="W3" s="2413"/>
    </row>
    <row r="4" spans="1:23" s="176" customFormat="1" ht="24.8" customHeight="1">
      <c r="A4" s="2414"/>
      <c r="B4" s="2414"/>
      <c r="C4" s="2414"/>
      <c r="D4" s="2414"/>
      <c r="E4" s="2414"/>
      <c r="F4" s="2414"/>
      <c r="G4" s="2414"/>
      <c r="H4" s="2414"/>
      <c r="I4" s="2414"/>
      <c r="J4" s="2414"/>
      <c r="K4" s="2413"/>
      <c r="L4" s="2415"/>
      <c r="M4" s="2415"/>
      <c r="N4" s="2415"/>
      <c r="O4" s="2415"/>
      <c r="P4" s="2415"/>
      <c r="Q4" s="2415"/>
      <c r="R4" s="2415"/>
      <c r="S4" s="2415"/>
      <c r="T4" s="2415"/>
      <c r="U4" s="2413"/>
      <c r="V4" s="2413"/>
      <c r="W4" s="2413"/>
    </row>
    <row r="5" spans="1:23" s="2420" customFormat="1" ht="30.1" customHeight="1">
      <c r="A5" s="2416" t="s">
        <v>3467</v>
      </c>
      <c r="B5" s="2416"/>
      <c r="C5" s="2416"/>
      <c r="D5" s="2416"/>
      <c r="E5" s="2416"/>
      <c r="F5" s="2416"/>
      <c r="G5" s="2416"/>
      <c r="H5" s="2416"/>
      <c r="I5" s="2416"/>
      <c r="J5" s="2416"/>
      <c r="K5" s="2417"/>
      <c r="L5" s="2418" t="s">
        <v>3468</v>
      </c>
      <c r="M5" s="2418"/>
      <c r="N5" s="2418"/>
      <c r="O5" s="2418"/>
      <c r="P5" s="2418"/>
      <c r="Q5" s="2418"/>
      <c r="R5" s="2418"/>
      <c r="S5" s="2418"/>
      <c r="T5" s="2418"/>
      <c r="U5" s="2419"/>
      <c r="V5" s="2417"/>
      <c r="W5" s="2417"/>
    </row>
    <row r="6" spans="1:23" s="423" customFormat="1" ht="23.95" customHeight="1">
      <c r="A6" s="2421" t="s">
        <v>3469</v>
      </c>
      <c r="B6" s="2421"/>
      <c r="C6" s="2421"/>
      <c r="D6" s="2421"/>
      <c r="E6" s="2421"/>
      <c r="F6" s="2421"/>
      <c r="G6" s="2421"/>
      <c r="H6" s="2421"/>
      <c r="I6" s="2421"/>
      <c r="J6" s="2421"/>
      <c r="K6" s="2422"/>
      <c r="L6" s="2418"/>
      <c r="M6" s="2418"/>
      <c r="N6" s="2418"/>
      <c r="O6" s="2418"/>
      <c r="P6" s="2418"/>
      <c r="Q6" s="2418"/>
      <c r="R6" s="2418"/>
      <c r="S6" s="2418"/>
      <c r="T6" s="2418"/>
      <c r="U6" s="2419"/>
      <c r="V6" s="2422"/>
      <c r="W6" s="2422"/>
    </row>
    <row r="7" spans="1:23" s="175" customFormat="1" ht="34.5" customHeight="1">
      <c r="A7" s="2423" t="s">
        <v>3470</v>
      </c>
      <c r="B7" s="2423"/>
      <c r="C7" s="2423"/>
      <c r="D7" s="2423"/>
      <c r="E7" s="2423"/>
      <c r="F7" s="2423"/>
      <c r="G7" s="2423"/>
      <c r="H7" s="2423"/>
      <c r="I7" s="2423"/>
      <c r="J7" s="2423"/>
      <c r="K7" s="490"/>
      <c r="L7" s="2424" t="s">
        <v>3471</v>
      </c>
      <c r="M7" s="2424"/>
      <c r="N7" s="2424"/>
      <c r="O7" s="2424"/>
      <c r="P7" s="2424"/>
      <c r="Q7" s="2424"/>
      <c r="R7" s="2424"/>
      <c r="S7" s="2424"/>
      <c r="T7" s="2424"/>
      <c r="U7" s="2425"/>
      <c r="V7" s="2426"/>
      <c r="W7" s="2426"/>
    </row>
    <row r="8" spans="1:23" s="177" customFormat="1" ht="20.25" customHeight="1">
      <c r="A8" s="2427"/>
      <c r="B8" s="2427"/>
      <c r="C8" s="2427"/>
      <c r="D8" s="2427"/>
      <c r="E8" s="2427"/>
      <c r="F8" s="2427"/>
      <c r="G8" s="2427"/>
      <c r="H8" s="2427"/>
      <c r="I8" s="2427"/>
      <c r="J8" s="2427"/>
      <c r="K8" s="490"/>
      <c r="L8" s="2428"/>
      <c r="M8" s="2428"/>
      <c r="N8" s="2428"/>
      <c r="O8" s="2428"/>
      <c r="P8" s="2428"/>
      <c r="Q8" s="2428"/>
      <c r="R8" s="2428"/>
      <c r="S8" s="2428"/>
      <c r="T8" s="2428"/>
      <c r="U8" s="2425"/>
      <c r="V8" s="490"/>
      <c r="W8" s="490"/>
    </row>
    <row r="9" spans="1:23" s="177" customFormat="1" ht="21.1" customHeight="1">
      <c r="A9" s="2429" t="s">
        <v>3472</v>
      </c>
      <c r="B9" s="2429"/>
      <c r="C9" s="2429"/>
      <c r="D9" s="2429"/>
      <c r="E9" s="2429"/>
      <c r="F9" s="2429"/>
      <c r="G9" s="2429"/>
      <c r="H9" s="2429"/>
      <c r="I9" s="2429"/>
      <c r="J9" s="2429"/>
      <c r="K9" s="2410"/>
      <c r="L9" s="2430" t="s">
        <v>3473</v>
      </c>
      <c r="M9" s="2431"/>
      <c r="N9" s="2431"/>
      <c r="O9" s="2431"/>
      <c r="P9" s="2431"/>
      <c r="Q9" s="2431"/>
      <c r="R9" s="2431"/>
      <c r="S9" s="2431"/>
      <c r="T9" s="2431"/>
      <c r="U9" s="2432"/>
      <c r="V9" s="490"/>
      <c r="W9" s="490"/>
    </row>
    <row r="10" spans="1:23" s="5" customFormat="1" ht="25.15">
      <c r="A10" s="2433"/>
      <c r="B10" s="2434" t="s">
        <v>3474</v>
      </c>
      <c r="C10" s="2434"/>
      <c r="D10" s="2434"/>
      <c r="E10" s="2434"/>
      <c r="F10" s="2434"/>
      <c r="G10" s="2434"/>
      <c r="H10" s="2434"/>
      <c r="I10" s="2434"/>
      <c r="J10" s="2434"/>
      <c r="K10" s="2435"/>
      <c r="L10" s="235"/>
      <c r="M10" s="235"/>
      <c r="N10" s="235"/>
      <c r="O10" s="235"/>
      <c r="P10" s="2436"/>
      <c r="Q10" s="235"/>
      <c r="R10" s="235"/>
      <c r="S10" s="235"/>
      <c r="T10" s="235"/>
      <c r="U10" s="238"/>
      <c r="V10" s="2410"/>
      <c r="W10" s="2410"/>
    </row>
    <row r="11" spans="1:23" ht="25.5" customHeight="1">
      <c r="A11" s="2405"/>
      <c r="B11" s="2405"/>
      <c r="C11" s="2405"/>
      <c r="D11" s="2405"/>
      <c r="E11" s="2405"/>
      <c r="F11" s="2437"/>
      <c r="G11" s="2405"/>
      <c r="H11" s="2405"/>
      <c r="I11" s="2405"/>
      <c r="J11" s="2405"/>
      <c r="K11" s="238"/>
      <c r="L11" s="235"/>
      <c r="M11" s="235"/>
      <c r="N11" s="235"/>
      <c r="O11" s="235"/>
      <c r="P11" s="235"/>
      <c r="Q11" s="235"/>
      <c r="R11" s="235"/>
      <c r="S11" s="235"/>
      <c r="T11" s="235"/>
      <c r="U11"/>
    </row>
    <row r="12" spans="1:23" s="176" customFormat="1" ht="25.5" customHeight="1">
      <c r="A12" s="2414"/>
      <c r="B12" s="2414"/>
      <c r="C12" s="2438" t="s">
        <v>3475</v>
      </c>
      <c r="D12" s="2438"/>
      <c r="E12" s="2438"/>
      <c r="F12" s="2439"/>
      <c r="G12" s="2414"/>
      <c r="H12" s="2414"/>
      <c r="I12" s="2414"/>
      <c r="J12" s="2414"/>
      <c r="K12" s="2413"/>
      <c r="L12" s="2440"/>
      <c r="M12" s="2441" t="s">
        <v>3476</v>
      </c>
      <c r="N12" s="2441"/>
      <c r="O12" s="2441"/>
      <c r="P12" s="2441"/>
      <c r="Q12" s="2441"/>
      <c r="R12" s="2441"/>
      <c r="S12" s="2441"/>
      <c r="T12" s="2441"/>
      <c r="U12" s="2426"/>
      <c r="V12" s="2413"/>
      <c r="W12" s="2413"/>
    </row>
    <row r="13" spans="1:23" s="177" customFormat="1" ht="18.7" customHeight="1">
      <c r="A13" s="2427"/>
      <c r="B13" s="2414"/>
      <c r="C13" s="2442" t="s">
        <v>3477</v>
      </c>
      <c r="D13" s="2443"/>
      <c r="E13" s="2443"/>
      <c r="F13" s="2414"/>
      <c r="G13" s="2414"/>
      <c r="H13" s="2414"/>
      <c r="I13" s="2414"/>
      <c r="J13" s="2427"/>
      <c r="K13" s="490"/>
      <c r="L13" s="2444"/>
      <c r="M13" s="2445" t="s">
        <v>3478</v>
      </c>
      <c r="N13" s="2445"/>
      <c r="O13" s="2445"/>
      <c r="P13" s="2446"/>
      <c r="Q13" s="2446"/>
      <c r="R13" s="2446"/>
      <c r="S13" s="2446"/>
      <c r="T13" s="2446"/>
      <c r="U13" s="2447"/>
      <c r="V13" s="490"/>
      <c r="W13" s="490"/>
    </row>
    <row r="14" spans="1:23" s="2457" customFormat="1" ht="18.7" customHeight="1">
      <c r="A14" s="2448"/>
      <c r="B14" s="2449"/>
      <c r="C14" s="2449"/>
      <c r="D14" s="2450" t="s">
        <v>3479</v>
      </c>
      <c r="E14" s="2450"/>
      <c r="F14" s="2450"/>
      <c r="G14" s="2451"/>
      <c r="H14" s="2451"/>
      <c r="I14" s="2449"/>
      <c r="J14" s="2448"/>
      <c r="K14" s="2452"/>
      <c r="L14" s="2453"/>
      <c r="M14" s="2454"/>
      <c r="N14" s="2455" t="s">
        <v>3480</v>
      </c>
      <c r="O14" s="2455"/>
      <c r="P14" s="2455"/>
      <c r="Q14" s="2455"/>
      <c r="R14" s="2456"/>
      <c r="S14" s="2456"/>
      <c r="T14" s="2456"/>
      <c r="U14" s="2447"/>
      <c r="V14" s="2452"/>
      <c r="W14" s="2452"/>
    </row>
    <row r="15" spans="1:23" s="2457" customFormat="1" ht="18.7" customHeight="1">
      <c r="A15" s="2448"/>
      <c r="B15" s="2449"/>
      <c r="C15" s="2449"/>
      <c r="D15" s="2450" t="s">
        <v>3481</v>
      </c>
      <c r="E15" s="2450"/>
      <c r="F15" s="2450"/>
      <c r="G15" s="2450"/>
      <c r="H15" s="2450"/>
      <c r="I15" s="2450"/>
      <c r="J15" s="2448"/>
      <c r="K15" s="2452"/>
      <c r="L15" s="2453"/>
      <c r="M15" s="2458"/>
      <c r="N15" s="2455" t="s">
        <v>3482</v>
      </c>
      <c r="O15" s="2455"/>
      <c r="P15" s="2455"/>
      <c r="Q15" s="2455"/>
      <c r="R15" s="2456"/>
      <c r="S15" s="2456"/>
      <c r="T15" s="2456"/>
      <c r="U15" s="2447"/>
      <c r="V15" s="2452"/>
      <c r="W15" s="2452"/>
    </row>
    <row r="16" spans="1:23" s="2457" customFormat="1" ht="18.7" customHeight="1">
      <c r="A16" s="2448"/>
      <c r="B16" s="2449"/>
      <c r="C16" s="2449"/>
      <c r="D16" s="2450" t="s">
        <v>3483</v>
      </c>
      <c r="E16" s="2450"/>
      <c r="F16" s="2450"/>
      <c r="G16" s="2450"/>
      <c r="H16" s="2450"/>
      <c r="I16" s="2449"/>
      <c r="J16" s="2448"/>
      <c r="K16" s="2452"/>
      <c r="L16" s="2453"/>
      <c r="M16" s="2458"/>
      <c r="N16" s="2455" t="s">
        <v>3484</v>
      </c>
      <c r="O16" s="2455"/>
      <c r="P16" s="2455"/>
      <c r="Q16" s="2455"/>
      <c r="R16" s="2455"/>
      <c r="S16" s="2456"/>
      <c r="T16" s="2456"/>
      <c r="U16" s="2447"/>
      <c r="V16" s="2452"/>
      <c r="W16" s="2452"/>
    </row>
    <row r="17" spans="1:23" s="2457" customFormat="1" ht="18.7" customHeight="1">
      <c r="A17" s="2448"/>
      <c r="B17" s="2449"/>
      <c r="C17" s="2449"/>
      <c r="D17" s="2450" t="s">
        <v>3485</v>
      </c>
      <c r="E17" s="2450"/>
      <c r="F17" s="2450"/>
      <c r="G17" s="2450"/>
      <c r="H17" s="2450"/>
      <c r="I17" s="2450"/>
      <c r="J17" s="2450"/>
      <c r="K17" s="2452"/>
      <c r="L17" s="2453"/>
      <c r="M17" s="2458"/>
      <c r="N17" s="2455" t="s">
        <v>3486</v>
      </c>
      <c r="O17" s="2455"/>
      <c r="P17" s="2455"/>
      <c r="Q17" s="2455"/>
      <c r="R17" s="2455"/>
      <c r="S17" s="2455"/>
      <c r="T17" s="2455"/>
      <c r="U17" s="2447"/>
      <c r="V17" s="2452"/>
      <c r="W17" s="2452"/>
    </row>
    <row r="18" spans="1:23" s="2457" customFormat="1" ht="18.7" customHeight="1">
      <c r="A18" s="2448"/>
      <c r="B18" s="2449"/>
      <c r="C18" s="2449"/>
      <c r="D18" s="2450" t="s">
        <v>3487</v>
      </c>
      <c r="E18" s="2450"/>
      <c r="F18" s="2450"/>
      <c r="G18" s="2450"/>
      <c r="H18" s="2450"/>
      <c r="I18" s="2450"/>
      <c r="J18" s="2450"/>
      <c r="K18" s="2452"/>
      <c r="L18" s="2453"/>
      <c r="M18" s="2458"/>
      <c r="N18" s="2455" t="s">
        <v>3488</v>
      </c>
      <c r="O18" s="2455"/>
      <c r="P18" s="2455"/>
      <c r="Q18" s="2455"/>
      <c r="R18" s="2455"/>
      <c r="S18" s="2455"/>
      <c r="T18" s="2455"/>
      <c r="U18" s="2447"/>
      <c r="V18" s="2452"/>
      <c r="W18" s="2452"/>
    </row>
    <row r="19" spans="1:23" s="2457" customFormat="1" ht="18.7" customHeight="1">
      <c r="A19" s="2448"/>
      <c r="B19" s="2449"/>
      <c r="C19" s="2449"/>
      <c r="D19" s="2450" t="s">
        <v>3489</v>
      </c>
      <c r="E19" s="2450"/>
      <c r="F19" s="2450"/>
      <c r="G19" s="2450"/>
      <c r="H19" s="2450"/>
      <c r="I19" s="2450"/>
      <c r="J19" s="2450"/>
      <c r="K19" s="2452"/>
      <c r="L19" s="2453"/>
      <c r="M19" s="2458"/>
      <c r="N19" s="2455" t="s">
        <v>3490</v>
      </c>
      <c r="O19" s="2455"/>
      <c r="P19" s="2455"/>
      <c r="Q19" s="2455"/>
      <c r="R19" s="2455"/>
      <c r="S19" s="2455"/>
      <c r="T19" s="2455"/>
      <c r="U19" s="2447"/>
      <c r="V19" s="2452"/>
      <c r="W19" s="2452"/>
    </row>
    <row r="20" spans="1:23" s="2457" customFormat="1" ht="18.7" customHeight="1">
      <c r="A20" s="2448"/>
      <c r="B20" s="2449"/>
      <c r="C20" s="2449"/>
      <c r="D20" s="2450" t="s">
        <v>3491</v>
      </c>
      <c r="E20" s="2450"/>
      <c r="F20" s="2450"/>
      <c r="G20" s="2450"/>
      <c r="H20" s="2450"/>
      <c r="I20" s="2449"/>
      <c r="J20" s="2448"/>
      <c r="K20" s="2452"/>
      <c r="L20" s="2453"/>
      <c r="M20" s="2458"/>
      <c r="N20" s="2455" t="s">
        <v>3492</v>
      </c>
      <c r="O20" s="2455"/>
      <c r="P20" s="2455"/>
      <c r="Q20" s="2455"/>
      <c r="R20" s="2455"/>
      <c r="S20" s="2455"/>
      <c r="T20" s="2455"/>
      <c r="U20" s="2459"/>
      <c r="V20" s="2452"/>
      <c r="W20" s="2452"/>
    </row>
    <row r="21" spans="1:23" s="2462" customFormat="1" ht="18.7" customHeight="1">
      <c r="A21" s="2460"/>
      <c r="B21" s="2461"/>
      <c r="C21" s="2442" t="s">
        <v>3493</v>
      </c>
      <c r="D21" s="2449"/>
      <c r="E21" s="2449"/>
      <c r="F21" s="2449"/>
      <c r="G21" s="2449"/>
      <c r="H21" s="2449"/>
      <c r="I21" s="2461"/>
      <c r="J21" s="2460"/>
      <c r="K21" s="236"/>
      <c r="L21" s="2444"/>
      <c r="M21" s="2445" t="s">
        <v>3494</v>
      </c>
      <c r="N21" s="2446"/>
      <c r="O21" s="2446"/>
      <c r="P21" s="2446"/>
      <c r="Q21" s="2446"/>
      <c r="R21" s="2446"/>
      <c r="S21" s="2446"/>
      <c r="T21" s="2446"/>
      <c r="U21" s="2447"/>
      <c r="V21" s="236"/>
      <c r="W21" s="236"/>
    </row>
    <row r="22" spans="1:23" s="2457" customFormat="1" ht="18.7" customHeight="1">
      <c r="A22" s="2448"/>
      <c r="B22" s="2449"/>
      <c r="C22" s="2449"/>
      <c r="D22" s="2450" t="s">
        <v>3495</v>
      </c>
      <c r="E22" s="2450"/>
      <c r="F22" s="2450"/>
      <c r="G22" s="2450"/>
      <c r="H22" s="2450"/>
      <c r="I22" s="2450"/>
      <c r="J22" s="2450"/>
      <c r="K22" s="2452"/>
      <c r="L22" s="2453"/>
      <c r="M22" s="2458"/>
      <c r="N22" s="2455" t="s">
        <v>3496</v>
      </c>
      <c r="O22" s="2455"/>
      <c r="P22" s="2455"/>
      <c r="Q22" s="2455"/>
      <c r="R22" s="2455"/>
      <c r="S22" s="2455"/>
      <c r="T22" s="2463"/>
      <c r="U22" s="2447"/>
      <c r="V22" s="2452"/>
      <c r="W22" s="2452"/>
    </row>
    <row r="23" spans="1:23" s="2457" customFormat="1" ht="18.7" customHeight="1">
      <c r="A23" s="2448"/>
      <c r="B23" s="2449"/>
      <c r="C23" s="2449"/>
      <c r="D23" s="2450" t="s">
        <v>3497</v>
      </c>
      <c r="E23" s="2450"/>
      <c r="F23" s="2450"/>
      <c r="G23" s="2450"/>
      <c r="H23" s="2450"/>
      <c r="I23" s="2450"/>
      <c r="J23" s="2450"/>
      <c r="K23" s="2452"/>
      <c r="L23" s="2453"/>
      <c r="M23" s="2458"/>
      <c r="N23" s="2455" t="s">
        <v>3498</v>
      </c>
      <c r="O23" s="2455"/>
      <c r="P23" s="2455"/>
      <c r="Q23" s="2455"/>
      <c r="R23" s="2455"/>
      <c r="S23" s="2463"/>
      <c r="T23" s="2463"/>
      <c r="U23" s="2447"/>
      <c r="V23" s="2452"/>
      <c r="W23" s="2452"/>
    </row>
    <row r="24" spans="1:23" s="2457" customFormat="1" ht="18.7" customHeight="1">
      <c r="A24" s="2448"/>
      <c r="B24" s="2449"/>
      <c r="C24" s="2449"/>
      <c r="D24" s="2450" t="s">
        <v>3499</v>
      </c>
      <c r="E24" s="2450"/>
      <c r="F24" s="2450"/>
      <c r="G24" s="2450"/>
      <c r="H24" s="2450"/>
      <c r="I24" s="2450"/>
      <c r="J24" s="2450"/>
      <c r="K24" s="2452"/>
      <c r="L24" s="2453"/>
      <c r="M24" s="2458"/>
      <c r="N24" s="2455" t="s">
        <v>3500</v>
      </c>
      <c r="O24" s="2455"/>
      <c r="P24" s="2455"/>
      <c r="Q24" s="2455"/>
      <c r="R24" s="2455"/>
      <c r="S24" s="2455"/>
      <c r="T24" s="2463"/>
      <c r="U24" s="2447"/>
      <c r="V24" s="2452"/>
      <c r="W24" s="2452"/>
    </row>
    <row r="25" spans="1:23" s="2457" customFormat="1" ht="18.7" customHeight="1">
      <c r="A25" s="2448"/>
      <c r="B25" s="2449"/>
      <c r="C25" s="2449"/>
      <c r="D25" s="2450" t="s">
        <v>3501</v>
      </c>
      <c r="E25" s="2450"/>
      <c r="F25" s="2450"/>
      <c r="G25" s="2450"/>
      <c r="H25" s="2450"/>
      <c r="I25" s="2450"/>
      <c r="J25" s="2450"/>
      <c r="K25" s="2452"/>
      <c r="L25" s="2453"/>
      <c r="M25" s="2458"/>
      <c r="N25" s="2455" t="s">
        <v>3502</v>
      </c>
      <c r="O25" s="2455"/>
      <c r="P25" s="2455"/>
      <c r="Q25" s="2455"/>
      <c r="R25" s="2455"/>
      <c r="S25" s="2455"/>
      <c r="T25" s="2455"/>
      <c r="U25" s="2447"/>
      <c r="V25" s="2452"/>
      <c r="W25" s="2452"/>
    </row>
    <row r="26" spans="1:23" s="2457" customFormat="1" ht="18.7" customHeight="1">
      <c r="A26" s="2448"/>
      <c r="B26" s="2449"/>
      <c r="C26" s="2449"/>
      <c r="D26" s="2450" t="s">
        <v>3503</v>
      </c>
      <c r="E26" s="2450"/>
      <c r="F26" s="2450"/>
      <c r="G26" s="2450"/>
      <c r="H26" s="2450"/>
      <c r="I26" s="2450"/>
      <c r="J26" s="2450"/>
      <c r="K26" s="2452"/>
      <c r="L26" s="2453"/>
      <c r="M26" s="2458"/>
      <c r="N26" s="2455" t="s">
        <v>3504</v>
      </c>
      <c r="O26" s="2455"/>
      <c r="P26" s="2455"/>
      <c r="Q26" s="2455"/>
      <c r="R26" s="2455"/>
      <c r="S26" s="2455"/>
      <c r="T26" s="2463"/>
      <c r="U26" s="2447"/>
      <c r="V26" s="2452"/>
      <c r="W26" s="2452"/>
    </row>
    <row r="27" spans="1:23" s="2457" customFormat="1" ht="18.7" customHeight="1">
      <c r="A27" s="2448"/>
      <c r="B27" s="2449"/>
      <c r="C27" s="2449"/>
      <c r="D27" s="2450" t="s">
        <v>3505</v>
      </c>
      <c r="E27" s="2450"/>
      <c r="F27" s="2450"/>
      <c r="G27" s="2450"/>
      <c r="H27" s="2450"/>
      <c r="I27" s="2450"/>
      <c r="J27" s="2450"/>
      <c r="K27" s="2452"/>
      <c r="L27" s="2453"/>
      <c r="M27" s="2458"/>
      <c r="N27" s="2455" t="s">
        <v>3506</v>
      </c>
      <c r="O27" s="2455"/>
      <c r="P27" s="2455"/>
      <c r="Q27" s="2455"/>
      <c r="R27" s="2455"/>
      <c r="S27" s="2455"/>
      <c r="T27" s="2455"/>
      <c r="U27" s="2447"/>
      <c r="V27" s="2452"/>
      <c r="W27" s="2452"/>
    </row>
    <row r="28" spans="1:23" s="2457" customFormat="1" ht="18.7" customHeight="1">
      <c r="A28" s="2448"/>
      <c r="B28" s="2449"/>
      <c r="C28" s="2449"/>
      <c r="D28" s="2450" t="s">
        <v>3507</v>
      </c>
      <c r="E28" s="2450"/>
      <c r="F28" s="2450"/>
      <c r="G28" s="2450"/>
      <c r="H28" s="2450"/>
      <c r="I28" s="2450"/>
      <c r="J28" s="2450"/>
      <c r="K28" s="2452"/>
      <c r="L28" s="2453"/>
      <c r="M28" s="2458"/>
      <c r="N28" s="2455" t="s">
        <v>3508</v>
      </c>
      <c r="O28" s="2455"/>
      <c r="P28" s="2455"/>
      <c r="Q28" s="2455"/>
      <c r="R28" s="2455"/>
      <c r="S28" s="2455"/>
      <c r="T28" s="2455"/>
      <c r="U28" s="2447"/>
      <c r="V28" s="2452"/>
      <c r="W28" s="2452"/>
    </row>
    <row r="29" spans="1:23" s="2457" customFormat="1" ht="18.7" customHeight="1">
      <c r="A29" s="2448"/>
      <c r="B29" s="2449"/>
      <c r="C29" s="2449"/>
      <c r="D29" s="2450" t="s">
        <v>3509</v>
      </c>
      <c r="E29" s="2450"/>
      <c r="F29" s="2450"/>
      <c r="G29" s="2450"/>
      <c r="H29" s="2450"/>
      <c r="I29" s="2450"/>
      <c r="J29" s="2450"/>
      <c r="K29" s="2452"/>
      <c r="L29" s="2453"/>
      <c r="M29" s="2458"/>
      <c r="N29" s="2455" t="s">
        <v>3510</v>
      </c>
      <c r="O29" s="2455"/>
      <c r="P29" s="2455"/>
      <c r="Q29" s="2455"/>
      <c r="R29" s="2455"/>
      <c r="S29" s="2455"/>
      <c r="T29" s="2463"/>
      <c r="U29" s="2426"/>
      <c r="V29" s="2452"/>
      <c r="W29" s="2452"/>
    </row>
    <row r="30" spans="1:23" s="177" customFormat="1" ht="18.7" customHeight="1">
      <c r="A30" s="2427"/>
      <c r="B30" s="2414"/>
      <c r="C30" s="2442" t="s">
        <v>3511</v>
      </c>
      <c r="D30" s="2443" t="s">
        <v>3512</v>
      </c>
      <c r="E30" s="2449"/>
      <c r="F30" s="2449"/>
      <c r="G30" s="2449"/>
      <c r="H30" s="2449"/>
      <c r="I30" s="2414"/>
      <c r="J30" s="2427"/>
      <c r="K30" s="490"/>
      <c r="L30" s="2444"/>
      <c r="M30" s="2445" t="s">
        <v>3513</v>
      </c>
      <c r="N30" s="2446"/>
      <c r="O30" s="2446"/>
      <c r="P30" s="2446"/>
      <c r="Q30" s="2446"/>
      <c r="R30" s="2446"/>
      <c r="S30" s="2446"/>
      <c r="T30" s="2446"/>
      <c r="U30" s="2447"/>
      <c r="V30" s="490"/>
      <c r="W30" s="490"/>
    </row>
    <row r="31" spans="1:23" s="2457" customFormat="1" ht="18.7" customHeight="1">
      <c r="A31" s="2448"/>
      <c r="B31" s="2449"/>
      <c r="C31" s="2449"/>
      <c r="D31" s="2450" t="s">
        <v>3514</v>
      </c>
      <c r="E31" s="2450"/>
      <c r="F31" s="2450"/>
      <c r="G31" s="2450"/>
      <c r="H31" s="2450"/>
      <c r="I31" s="2450"/>
      <c r="J31" s="2464"/>
      <c r="K31" s="2452"/>
      <c r="L31" s="2453"/>
      <c r="M31" s="2458"/>
      <c r="N31" s="2455" t="s">
        <v>3515</v>
      </c>
      <c r="O31" s="2455"/>
      <c r="P31" s="2455"/>
      <c r="Q31" s="2455"/>
      <c r="R31" s="2455"/>
      <c r="S31" s="2455"/>
      <c r="T31" s="2455"/>
      <c r="U31" s="2447"/>
      <c r="V31" s="2452"/>
      <c r="W31" s="2452"/>
    </row>
    <row r="32" spans="1:23" s="2457" customFormat="1" ht="18.7" customHeight="1">
      <c r="A32" s="2448"/>
      <c r="B32" s="2449"/>
      <c r="C32" s="2449"/>
      <c r="D32" s="2450" t="s">
        <v>3516</v>
      </c>
      <c r="E32" s="2450"/>
      <c r="F32" s="2450"/>
      <c r="G32" s="2450"/>
      <c r="H32" s="2450"/>
      <c r="I32" s="2450"/>
      <c r="J32" s="2450"/>
      <c r="K32" s="2452"/>
      <c r="L32" s="2453"/>
      <c r="M32" s="2458"/>
      <c r="N32" s="2455" t="s">
        <v>3517</v>
      </c>
      <c r="O32" s="2455"/>
      <c r="P32" s="2455"/>
      <c r="Q32" s="2455"/>
      <c r="R32" s="2455"/>
      <c r="S32" s="2455"/>
      <c r="T32" s="2455"/>
      <c r="U32" s="2426"/>
      <c r="V32" s="2452"/>
      <c r="W32" s="2452"/>
    </row>
    <row r="33" spans="1:23" s="177" customFormat="1" ht="18.7" customHeight="1">
      <c r="A33" s="2427"/>
      <c r="B33" s="2414"/>
      <c r="C33" s="2442" t="s">
        <v>3518</v>
      </c>
      <c r="D33" s="2449"/>
      <c r="E33" s="2449"/>
      <c r="F33" s="2449"/>
      <c r="G33" s="2449"/>
      <c r="H33" s="2449"/>
      <c r="I33" s="2414"/>
      <c r="J33" s="2427"/>
      <c r="K33" s="490"/>
      <c r="L33" s="2444"/>
      <c r="M33" s="2445" t="s">
        <v>3519</v>
      </c>
      <c r="N33" s="2446"/>
      <c r="O33" s="2446"/>
      <c r="P33" s="2446"/>
      <c r="Q33" s="2446"/>
      <c r="R33" s="2446"/>
      <c r="S33" s="2446"/>
      <c r="T33" s="2446"/>
      <c r="U33" s="2447"/>
      <c r="V33" s="490"/>
      <c r="W33" s="490"/>
    </row>
    <row r="34" spans="1:23" s="2457" customFormat="1" ht="18.7" customHeight="1">
      <c r="A34" s="2448"/>
      <c r="B34" s="2449"/>
      <c r="C34" s="2449"/>
      <c r="D34" s="2450" t="s">
        <v>3520</v>
      </c>
      <c r="E34" s="2450"/>
      <c r="F34" s="2450"/>
      <c r="G34" s="2450"/>
      <c r="H34" s="2450"/>
      <c r="I34" s="2450"/>
      <c r="J34" s="2465"/>
      <c r="K34" s="2452"/>
      <c r="L34" s="2453"/>
      <c r="M34" s="2466"/>
      <c r="N34" s="2455" t="s">
        <v>3521</v>
      </c>
      <c r="O34" s="2455"/>
      <c r="P34" s="2455"/>
      <c r="Q34" s="2455"/>
      <c r="R34" s="2455"/>
      <c r="S34" s="2455"/>
      <c r="T34" s="2455"/>
      <c r="U34" s="2447"/>
      <c r="V34" s="2452"/>
      <c r="W34" s="2452"/>
    </row>
    <row r="35" spans="1:23" s="2457" customFormat="1" ht="0.7" customHeight="1">
      <c r="A35" s="2448"/>
      <c r="B35" s="2449"/>
      <c r="C35" s="2449"/>
      <c r="D35" s="2467" t="s">
        <v>3522</v>
      </c>
      <c r="E35" s="2467"/>
      <c r="F35" s="2467"/>
      <c r="G35" s="2467"/>
      <c r="H35" s="2467"/>
      <c r="I35" s="2467"/>
      <c r="J35" s="2467"/>
      <c r="K35" s="2452"/>
      <c r="L35" s="2453"/>
      <c r="M35" s="2466"/>
      <c r="N35" s="2468" t="s">
        <v>3523</v>
      </c>
      <c r="O35" s="2468"/>
      <c r="P35" s="2468"/>
      <c r="Q35" s="2468"/>
      <c r="R35" s="2468"/>
      <c r="S35" s="2468"/>
      <c r="T35" s="2468"/>
      <c r="U35" s="2426"/>
      <c r="V35" s="2452"/>
      <c r="W35" s="2452"/>
    </row>
    <row r="36" spans="1:23" s="177" customFormat="1" ht="18.7" customHeight="1">
      <c r="A36" s="2427"/>
      <c r="B36" s="2414"/>
      <c r="C36" s="2442" t="s">
        <v>3524</v>
      </c>
      <c r="D36" s="2449"/>
      <c r="E36" s="2449"/>
      <c r="F36" s="2449"/>
      <c r="G36" s="2449"/>
      <c r="H36" s="2449"/>
      <c r="I36" s="2414"/>
      <c r="J36" s="2427"/>
      <c r="K36" s="490"/>
      <c r="L36" s="2444"/>
      <c r="M36" s="2445" t="s">
        <v>3525</v>
      </c>
      <c r="N36" s="2446"/>
      <c r="O36" s="2446"/>
      <c r="P36" s="2446"/>
      <c r="Q36" s="2446"/>
      <c r="R36" s="2446"/>
      <c r="S36" s="2446"/>
      <c r="T36" s="2446"/>
      <c r="U36" s="2447"/>
      <c r="V36" s="490"/>
      <c r="W36" s="490"/>
    </row>
    <row r="37" spans="1:23" s="2457" customFormat="1" ht="18.7" customHeight="1">
      <c r="A37" s="2448"/>
      <c r="B37" s="2449"/>
      <c r="C37" s="2449"/>
      <c r="D37" s="2450" t="s">
        <v>3526</v>
      </c>
      <c r="E37" s="2450"/>
      <c r="F37" s="2450"/>
      <c r="G37" s="2450"/>
      <c r="H37" s="2450"/>
      <c r="I37" s="2450"/>
      <c r="J37" s="2450"/>
      <c r="K37" s="2452"/>
      <c r="L37" s="2453"/>
      <c r="M37" s="2458"/>
      <c r="N37" s="2455" t="s">
        <v>3527</v>
      </c>
      <c r="O37" s="2455"/>
      <c r="P37" s="2455"/>
      <c r="Q37" s="2455"/>
      <c r="R37" s="2455"/>
      <c r="S37" s="2455"/>
      <c r="T37" s="2455"/>
      <c r="U37" s="2447"/>
      <c r="V37" s="2452"/>
      <c r="W37" s="2452"/>
    </row>
    <row r="38" spans="1:23" s="2457" customFormat="1" ht="18.7" customHeight="1">
      <c r="A38" s="2448"/>
      <c r="B38" s="2449"/>
      <c r="C38" s="2449"/>
      <c r="D38" s="2450" t="s">
        <v>3528</v>
      </c>
      <c r="E38" s="2450"/>
      <c r="F38" s="2450"/>
      <c r="G38" s="2450"/>
      <c r="H38" s="2450"/>
      <c r="I38" s="2469"/>
      <c r="J38" s="2469"/>
      <c r="K38" s="2452"/>
      <c r="L38" s="2453"/>
      <c r="M38" s="2458"/>
      <c r="N38" s="2456" t="s">
        <v>3529</v>
      </c>
      <c r="O38" s="2456"/>
      <c r="P38" s="2456"/>
      <c r="Q38" s="2456"/>
      <c r="R38" s="2456"/>
      <c r="S38" s="2456"/>
      <c r="T38" s="2456"/>
      <c r="U38" s="2447"/>
      <c r="V38" s="2452"/>
      <c r="W38" s="2452"/>
    </row>
    <row r="39" spans="1:23" s="2457" customFormat="1" ht="18.7" customHeight="1">
      <c r="A39" s="2448"/>
      <c r="B39" s="2449"/>
      <c r="C39" s="2449"/>
      <c r="D39" s="2450" t="s">
        <v>3530</v>
      </c>
      <c r="E39" s="2450"/>
      <c r="F39" s="2450"/>
      <c r="G39" s="2450"/>
      <c r="H39" s="2450"/>
      <c r="I39" s="2469"/>
      <c r="J39" s="2448"/>
      <c r="K39" s="2452"/>
      <c r="L39" s="2453"/>
      <c r="M39" s="2458"/>
      <c r="N39" s="2455" t="s">
        <v>3531</v>
      </c>
      <c r="O39" s="2455"/>
      <c r="P39" s="2455"/>
      <c r="Q39" s="2455"/>
      <c r="R39" s="2455"/>
      <c r="S39" s="2455"/>
      <c r="T39" s="2455"/>
      <c r="U39" s="2426"/>
      <c r="V39" s="2452"/>
      <c r="W39" s="2452"/>
    </row>
    <row r="40" spans="1:23" s="177" customFormat="1" ht="18.7" customHeight="1">
      <c r="A40" s="2427"/>
      <c r="B40" s="2414"/>
      <c r="C40" s="2442" t="s">
        <v>3532</v>
      </c>
      <c r="D40" s="2449"/>
      <c r="E40" s="2449"/>
      <c r="F40" s="2449"/>
      <c r="G40" s="2449"/>
      <c r="H40" s="2449"/>
      <c r="I40" s="2414"/>
      <c r="J40" s="2427"/>
      <c r="K40" s="490"/>
      <c r="L40" s="2444"/>
      <c r="M40" s="2445" t="s">
        <v>3533</v>
      </c>
      <c r="N40" s="2446"/>
      <c r="O40" s="2446"/>
      <c r="P40" s="2446"/>
      <c r="Q40" s="2446"/>
      <c r="R40" s="2446"/>
      <c r="S40" s="2446"/>
      <c r="T40" s="2446"/>
      <c r="U40" s="2447"/>
      <c r="V40" s="490"/>
      <c r="W40" s="490"/>
    </row>
    <row r="41" spans="1:23" s="2457" customFormat="1" ht="18.7" customHeight="1">
      <c r="A41" s="2448"/>
      <c r="B41" s="2449"/>
      <c r="C41" s="2449"/>
      <c r="D41" s="2450" t="s">
        <v>3534</v>
      </c>
      <c r="E41" s="2450"/>
      <c r="F41" s="2450"/>
      <c r="G41" s="2450"/>
      <c r="H41" s="2450"/>
      <c r="I41" s="2449"/>
      <c r="J41" s="2448"/>
      <c r="K41" s="2452"/>
      <c r="L41" s="2453"/>
      <c r="M41" s="2458"/>
      <c r="N41" s="2455" t="s">
        <v>3535</v>
      </c>
      <c r="O41" s="2455"/>
      <c r="P41" s="2455"/>
      <c r="Q41" s="2455"/>
      <c r="R41" s="2455"/>
      <c r="S41" s="2455"/>
      <c r="T41" s="2455"/>
      <c r="U41" s="2447"/>
      <c r="V41" s="2452"/>
      <c r="W41" s="2452"/>
    </row>
    <row r="42" spans="1:23" s="2457" customFormat="1" ht="18.7" customHeight="1">
      <c r="A42" s="2448"/>
      <c r="B42" s="2449"/>
      <c r="C42" s="2449"/>
      <c r="D42" s="2450" t="s">
        <v>3536</v>
      </c>
      <c r="E42" s="2450"/>
      <c r="F42" s="2450"/>
      <c r="G42" s="2450"/>
      <c r="H42" s="2450"/>
      <c r="I42" s="2449"/>
      <c r="J42" s="2448"/>
      <c r="K42" s="2452"/>
      <c r="L42" s="2453"/>
      <c r="M42" s="2458"/>
      <c r="N42" s="2455" t="s">
        <v>3537</v>
      </c>
      <c r="O42" s="2455"/>
      <c r="P42" s="2455"/>
      <c r="Q42" s="2455"/>
      <c r="R42" s="2455"/>
      <c r="S42" s="2455"/>
      <c r="T42" s="2455"/>
      <c r="U42" s="2447"/>
      <c r="V42" s="2452"/>
      <c r="W42" s="2452"/>
    </row>
    <row r="43" spans="1:23" s="2457" customFormat="1" ht="18.7" customHeight="1">
      <c r="A43" s="2448"/>
      <c r="B43" s="2449"/>
      <c r="C43" s="2449"/>
      <c r="D43" s="2450" t="s">
        <v>3538</v>
      </c>
      <c r="E43" s="2450"/>
      <c r="F43" s="2450"/>
      <c r="G43" s="2450"/>
      <c r="H43" s="2450"/>
      <c r="I43" s="2450"/>
      <c r="J43" s="2450"/>
      <c r="K43" s="2452"/>
      <c r="L43" s="2453"/>
      <c r="M43" s="2466"/>
      <c r="N43" s="2455" t="s">
        <v>3539</v>
      </c>
      <c r="O43" s="2455"/>
      <c r="P43" s="2455"/>
      <c r="Q43" s="2455"/>
      <c r="R43" s="2455"/>
      <c r="S43" s="2455"/>
      <c r="T43" s="2455"/>
      <c r="U43" s="2447"/>
      <c r="V43" s="2452"/>
      <c r="W43" s="2452"/>
    </row>
    <row r="44" spans="1:23" s="2457" customFormat="1" ht="18.7" customHeight="1">
      <c r="A44" s="2448"/>
      <c r="B44" s="2449"/>
      <c r="C44" s="2449"/>
      <c r="D44" s="2450" t="s">
        <v>3540</v>
      </c>
      <c r="E44" s="2450"/>
      <c r="F44" s="2450"/>
      <c r="G44" s="2450"/>
      <c r="H44" s="2450"/>
      <c r="I44" s="2450"/>
      <c r="J44" s="2450"/>
      <c r="K44" s="2452"/>
      <c r="L44" s="2453"/>
      <c r="M44" s="2466"/>
      <c r="N44" s="2455" t="s">
        <v>3541</v>
      </c>
      <c r="O44" s="2455"/>
      <c r="P44" s="2455"/>
      <c r="Q44" s="2455"/>
      <c r="R44" s="2455"/>
      <c r="S44" s="2455"/>
      <c r="T44" s="2455"/>
      <c r="U44" s="2452"/>
      <c r="V44" s="2452"/>
      <c r="W44" s="2452"/>
    </row>
    <row r="45" spans="1:23" ht="19.05">
      <c r="B45" s="327"/>
      <c r="C45" s="327"/>
      <c r="D45" s="327"/>
      <c r="E45" s="327"/>
      <c r="F45" s="327"/>
      <c r="G45" s="327"/>
      <c r="H45" s="327"/>
      <c r="I45" s="327"/>
      <c r="K45" s="238"/>
      <c r="L45" s="2470"/>
      <c r="M45" s="2470"/>
      <c r="N45" s="2470"/>
      <c r="O45" s="2470"/>
      <c r="P45" s="2470"/>
      <c r="Q45" s="2470"/>
      <c r="R45" s="2470"/>
      <c r="S45" s="2470"/>
      <c r="T45" s="2470"/>
    </row>
    <row r="46" spans="1:23" ht="19.05">
      <c r="B46" s="327"/>
      <c r="C46" s="327"/>
      <c r="D46" s="327"/>
      <c r="E46" s="327"/>
      <c r="F46" s="327"/>
      <c r="G46" s="327"/>
      <c r="H46" s="327"/>
      <c r="I46" s="327"/>
    </row>
    <row r="47" spans="1:23" ht="19.05">
      <c r="B47" s="327"/>
      <c r="C47" s="327"/>
      <c r="D47" s="327"/>
      <c r="E47" s="327"/>
      <c r="F47" s="327"/>
      <c r="G47" s="327"/>
      <c r="H47" s="327"/>
      <c r="I47" s="327"/>
    </row>
    <row r="48" spans="1:23" ht="19.05">
      <c r="B48" s="327"/>
      <c r="C48" s="327"/>
      <c r="D48" s="327"/>
      <c r="E48" s="327"/>
      <c r="F48" s="327"/>
      <c r="G48" s="327"/>
      <c r="H48" s="327"/>
      <c r="I48" s="327"/>
    </row>
    <row r="49" spans="2:9" ht="19.05">
      <c r="B49" s="327"/>
      <c r="C49" s="327"/>
      <c r="D49" s="327"/>
      <c r="E49" s="327"/>
      <c r="F49" s="327"/>
      <c r="G49" s="327"/>
      <c r="H49" s="327"/>
      <c r="I49" s="327"/>
    </row>
    <row r="50" spans="2:9" ht="19.05">
      <c r="B50" s="327"/>
      <c r="C50" s="327"/>
      <c r="D50" s="327"/>
      <c r="E50" s="327"/>
      <c r="F50" s="327"/>
      <c r="G50" s="327"/>
      <c r="H50" s="327"/>
      <c r="I50" s="327"/>
    </row>
    <row r="51" spans="2:9" ht="19.05">
      <c r="B51" s="327"/>
      <c r="C51" s="327"/>
      <c r="D51" s="327"/>
      <c r="E51" s="327"/>
      <c r="F51" s="327"/>
      <c r="G51" s="327"/>
      <c r="H51" s="327"/>
      <c r="I51" s="327"/>
    </row>
    <row r="52" spans="2:9" ht="19.05">
      <c r="B52" s="327"/>
      <c r="C52" s="327"/>
      <c r="D52" s="327"/>
      <c r="E52" s="327"/>
      <c r="F52" s="327"/>
      <c r="G52" s="327"/>
      <c r="H52" s="327"/>
      <c r="I52" s="327"/>
    </row>
    <row r="53" spans="2:9" ht="19.05">
      <c r="B53" s="327"/>
      <c r="C53" s="327"/>
      <c r="D53" s="327"/>
      <c r="E53" s="327"/>
      <c r="F53" s="327"/>
      <c r="G53" s="327"/>
      <c r="H53" s="327"/>
      <c r="I53" s="327"/>
    </row>
  </sheetData>
  <mergeCells count="65">
    <mergeCell ref="D43:J43"/>
    <mergeCell ref="N43:T43"/>
    <mergeCell ref="D44:J44"/>
    <mergeCell ref="N44:T44"/>
    <mergeCell ref="D38:H38"/>
    <mergeCell ref="D39:H39"/>
    <mergeCell ref="N39:T39"/>
    <mergeCell ref="D41:H41"/>
    <mergeCell ref="N41:T41"/>
    <mergeCell ref="D42:H42"/>
    <mergeCell ref="N42:T42"/>
    <mergeCell ref="D34:I34"/>
    <mergeCell ref="N34:T34"/>
    <mergeCell ref="D35:J35"/>
    <mergeCell ref="N35:T35"/>
    <mergeCell ref="D37:J37"/>
    <mergeCell ref="N37:T37"/>
    <mergeCell ref="D29:J29"/>
    <mergeCell ref="N29:S29"/>
    <mergeCell ref="D31:I31"/>
    <mergeCell ref="N31:T31"/>
    <mergeCell ref="D32:J32"/>
    <mergeCell ref="N32:T32"/>
    <mergeCell ref="D26:J26"/>
    <mergeCell ref="N26:S26"/>
    <mergeCell ref="D27:J27"/>
    <mergeCell ref="N27:T27"/>
    <mergeCell ref="D28:J28"/>
    <mergeCell ref="N28:T28"/>
    <mergeCell ref="D23:J23"/>
    <mergeCell ref="N23:R23"/>
    <mergeCell ref="D24:J24"/>
    <mergeCell ref="N24:S24"/>
    <mergeCell ref="D25:J25"/>
    <mergeCell ref="N25:T25"/>
    <mergeCell ref="D19:J19"/>
    <mergeCell ref="N19:T19"/>
    <mergeCell ref="D20:H20"/>
    <mergeCell ref="N20:T20"/>
    <mergeCell ref="D22:J22"/>
    <mergeCell ref="N22:S22"/>
    <mergeCell ref="D16:H16"/>
    <mergeCell ref="N16:R16"/>
    <mergeCell ref="D17:J17"/>
    <mergeCell ref="N17:T17"/>
    <mergeCell ref="D18:J18"/>
    <mergeCell ref="N18:T18"/>
    <mergeCell ref="C12:E12"/>
    <mergeCell ref="M12:T12"/>
    <mergeCell ref="D14:F14"/>
    <mergeCell ref="N14:Q14"/>
    <mergeCell ref="D15:I15"/>
    <mergeCell ref="N15:Q15"/>
    <mergeCell ref="A6:J6"/>
    <mergeCell ref="L6:T6"/>
    <mergeCell ref="A7:J7"/>
    <mergeCell ref="L7:T7"/>
    <mergeCell ref="A9:J9"/>
    <mergeCell ref="L9:T9"/>
    <mergeCell ref="A2:J2"/>
    <mergeCell ref="L2:T2"/>
    <mergeCell ref="A3:J3"/>
    <mergeCell ref="L3:T3"/>
    <mergeCell ref="A5:J5"/>
    <mergeCell ref="L5:T5"/>
  </mergeCells>
  <phoneticPr fontId="2" type="noConversion"/>
  <pageMargins left="0.34" right="0.36" top="0.51" bottom="0.31" header="0.25" footer="0.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3:CK42"/>
  <sheetViews>
    <sheetView topLeftCell="A4" zoomScaleNormal="100" zoomScaleSheetLayoutView="100" workbookViewId="0">
      <pane xSplit="2" ySplit="4" topLeftCell="BR15" activePane="bottomRight" state="frozen"/>
      <selection activeCell="A4" sqref="A4"/>
      <selection pane="topRight" activeCell="C4" sqref="C4"/>
      <selection pane="bottomLeft" activeCell="A8" sqref="A8"/>
      <selection pane="bottomRight" activeCell="CA29" sqref="CA29"/>
    </sheetView>
  </sheetViews>
  <sheetFormatPr defaultRowHeight="17"/>
  <cols>
    <col min="1" max="1" width="4.5" customWidth="1"/>
    <col min="2" max="2" width="13.375" customWidth="1"/>
    <col min="3" max="3" width="9" customWidth="1"/>
    <col min="4" max="4" width="10.875" customWidth="1"/>
    <col min="5" max="5" width="10.875" style="235" customWidth="1"/>
    <col min="6" max="6" width="10.75" customWidth="1"/>
    <col min="7" max="7" width="9" style="235"/>
    <col min="8" max="8" width="8" style="235" customWidth="1"/>
    <col min="9" max="9" width="7.5" customWidth="1"/>
    <col min="10" max="11" width="7.125" style="236" customWidth="1"/>
    <col min="12" max="12" width="7.875" style="235" customWidth="1"/>
    <col min="13" max="13" width="8" customWidth="1"/>
    <col min="14" max="14" width="7.625" customWidth="1"/>
    <col min="15" max="15" width="9" style="235"/>
    <col min="16" max="16" width="7.875" customWidth="1"/>
    <col min="17" max="18" width="8.625" customWidth="1"/>
    <col min="20" max="20" width="7.5" style="235" customWidth="1"/>
    <col min="21" max="21" width="8.5" customWidth="1"/>
    <col min="22" max="22" width="8.625" customWidth="1"/>
    <col min="25" max="25" width="7.875" customWidth="1"/>
    <col min="26" max="26" width="1.75" customWidth="1"/>
    <col min="27" max="27" width="7.375" style="235" customWidth="1"/>
    <col min="28" max="28" width="10.25" style="238" customWidth="1"/>
    <col min="29" max="29" width="8.875" style="238" customWidth="1"/>
    <col min="30" max="32" width="7.375" style="238" customWidth="1"/>
    <col min="33" max="33" width="9" style="238"/>
    <col min="34" max="34" width="9.375" style="238" customWidth="1"/>
    <col min="35" max="35" width="7.875" style="235" customWidth="1"/>
    <col min="36" max="36" width="10" style="238" customWidth="1"/>
    <col min="37" max="43" width="8.5" style="238" customWidth="1"/>
    <col min="44" max="44" width="9.875" style="239" customWidth="1"/>
    <col min="45" max="45" width="8" customWidth="1"/>
    <col min="47" max="47" width="10.75" customWidth="1"/>
    <col min="48" max="48" width="10.25" customWidth="1"/>
    <col min="49" max="49" width="10.625" customWidth="1"/>
    <col min="50" max="50" width="12" style="235" customWidth="1"/>
    <col min="52" max="52" width="10.625" style="13" customWidth="1"/>
    <col min="53" max="53" width="1.5" customWidth="1"/>
    <col min="54" max="54" width="8.875" customWidth="1"/>
    <col min="55" max="55" width="7.875" customWidth="1"/>
    <col min="56" max="56" width="6.625" customWidth="1"/>
    <col min="57" max="59" width="10.625" customWidth="1"/>
    <col min="60" max="60" width="7.875" customWidth="1"/>
    <col min="61" max="63" width="10.625" customWidth="1"/>
    <col min="64" max="64" width="5.75" customWidth="1"/>
    <col min="65" max="65" width="10.625" customWidth="1"/>
    <col min="66" max="66" width="10.125" customWidth="1"/>
    <col min="67" max="67" width="10.625" customWidth="1"/>
    <col min="68" max="68" width="6.25" customWidth="1"/>
    <col min="69" max="69" width="10.625" customWidth="1"/>
    <col min="70" max="70" width="8.375" customWidth="1"/>
    <col min="71" max="71" width="10.25" bestFit="1" customWidth="1"/>
    <col min="72" max="72" width="8" customWidth="1"/>
    <col min="73" max="73" width="10" customWidth="1"/>
    <col min="74" max="74" width="8.125" customWidth="1"/>
    <col min="75" max="75" width="9.625" customWidth="1"/>
    <col min="76" max="76" width="7.125" customWidth="1"/>
    <col min="77" max="77" width="11.625" customWidth="1"/>
    <col min="78" max="78" width="8.25" style="235" customWidth="1"/>
    <col min="79" max="79" width="10.375" style="235" customWidth="1"/>
    <col min="80" max="80" width="3" customWidth="1"/>
    <col min="81" max="81" width="9.875" bestFit="1" customWidth="1"/>
    <col min="82" max="82" width="9.75" style="235" customWidth="1"/>
    <col min="83" max="85" width="9.125" bestFit="1" customWidth="1"/>
    <col min="86" max="86" width="9.125" customWidth="1"/>
    <col min="88" max="88" width="9" style="235"/>
    <col min="89" max="89" width="2.125" customWidth="1"/>
  </cols>
  <sheetData>
    <row r="3" spans="1:89" ht="25.15">
      <c r="E3" s="232" t="s">
        <v>626</v>
      </c>
      <c r="F3" s="233" t="s">
        <v>627</v>
      </c>
      <c r="G3" s="234" t="s">
        <v>626</v>
      </c>
      <c r="O3" s="237"/>
    </row>
    <row r="4" spans="1:89" ht="54.7" customHeight="1">
      <c r="B4" s="240" t="s">
        <v>1691</v>
      </c>
      <c r="C4" s="240"/>
      <c r="D4" s="241"/>
      <c r="E4" s="242"/>
      <c r="F4" s="243" t="s">
        <v>628</v>
      </c>
      <c r="G4" s="244"/>
      <c r="H4" s="244"/>
      <c r="I4" s="245"/>
      <c r="J4" s="245"/>
      <c r="K4" s="245"/>
      <c r="L4" s="246"/>
      <c r="M4" s="247"/>
      <c r="N4" s="247"/>
      <c r="O4" s="248" t="s">
        <v>629</v>
      </c>
      <c r="P4" s="247"/>
      <c r="Q4" s="247"/>
      <c r="R4" s="247"/>
      <c r="S4" s="247"/>
      <c r="T4" s="368"/>
      <c r="U4" s="1782"/>
      <c r="V4" s="1782"/>
      <c r="W4" s="1782"/>
      <c r="X4" s="1782"/>
      <c r="Y4" s="1782"/>
      <c r="AA4" s="1783" t="s">
        <v>630</v>
      </c>
      <c r="AB4" s="1780"/>
      <c r="AC4" s="1780"/>
      <c r="AD4" s="1780"/>
      <c r="AE4" s="1780"/>
      <c r="AF4" s="1780"/>
      <c r="AG4" s="1780"/>
      <c r="AH4" s="1780"/>
      <c r="AI4" s="1782"/>
      <c r="AJ4" s="249"/>
      <c r="AK4" s="250"/>
      <c r="AL4" s="250"/>
      <c r="AM4" s="250"/>
      <c r="AN4" s="250"/>
      <c r="AO4" s="250"/>
      <c r="AP4" s="249"/>
      <c r="AQ4" s="249"/>
      <c r="AR4" s="1778" t="s">
        <v>52</v>
      </c>
      <c r="AS4" s="1779"/>
      <c r="AT4" s="251" t="s">
        <v>631</v>
      </c>
      <c r="AV4" s="251"/>
      <c r="AW4" s="251"/>
      <c r="AX4" s="252"/>
      <c r="AY4" s="251"/>
      <c r="AZ4" s="253"/>
      <c r="BR4" s="1780" t="s">
        <v>632</v>
      </c>
      <c r="BS4" s="1780"/>
      <c r="BT4" s="1780"/>
      <c r="BU4" s="1780"/>
      <c r="BV4" s="1780"/>
      <c r="BW4" s="1780"/>
      <c r="BX4" s="1780"/>
      <c r="BY4" s="1780"/>
      <c r="BZ4" s="1780"/>
      <c r="CA4" s="1781"/>
      <c r="CB4" s="11"/>
      <c r="CC4" s="2"/>
      <c r="CD4" s="254"/>
      <c r="CE4" s="1780" t="s">
        <v>633</v>
      </c>
      <c r="CF4" s="1780"/>
      <c r="CG4" s="1780"/>
      <c r="CH4" s="1780"/>
      <c r="CI4" s="1780"/>
      <c r="CJ4" s="1781"/>
    </row>
    <row r="5" spans="1:89" ht="46.55" customHeight="1">
      <c r="B5" s="1793" t="s">
        <v>692</v>
      </c>
      <c r="C5" s="1760"/>
      <c r="D5" s="183" t="s">
        <v>634</v>
      </c>
      <c r="E5" s="1763" t="s">
        <v>635</v>
      </c>
      <c r="F5" s="185" t="s">
        <v>2885</v>
      </c>
      <c r="G5" s="255"/>
      <c r="H5" s="256"/>
      <c r="I5" s="180"/>
      <c r="J5" s="249"/>
      <c r="K5" s="249"/>
      <c r="L5" s="257"/>
      <c r="M5" s="190" t="s">
        <v>2886</v>
      </c>
      <c r="N5" s="190" t="s">
        <v>2887</v>
      </c>
      <c r="O5" s="255" t="s">
        <v>2885</v>
      </c>
      <c r="T5" s="258" t="s">
        <v>2886</v>
      </c>
      <c r="U5" s="197"/>
      <c r="V5" s="2"/>
      <c r="W5" s="2"/>
      <c r="X5" s="2"/>
      <c r="Y5" s="190" t="s">
        <v>2887</v>
      </c>
      <c r="AA5" s="258" t="s">
        <v>2885</v>
      </c>
      <c r="AB5" s="259"/>
      <c r="AC5" s="259"/>
      <c r="AD5" s="259"/>
      <c r="AE5" s="259"/>
      <c r="AF5" s="259"/>
      <c r="AG5" s="259"/>
      <c r="AH5" s="259"/>
      <c r="AI5" s="260" t="s">
        <v>2886</v>
      </c>
      <c r="AJ5" s="261" t="s">
        <v>2886</v>
      </c>
      <c r="AK5" s="249"/>
      <c r="AL5" s="249"/>
      <c r="AM5" s="249"/>
      <c r="AN5" s="249"/>
      <c r="AO5" s="249"/>
      <c r="AP5" s="262"/>
      <c r="AQ5" s="191" t="s">
        <v>2887</v>
      </c>
      <c r="AR5" s="263" t="s">
        <v>2885</v>
      </c>
      <c r="AS5" s="190" t="s">
        <v>2886</v>
      </c>
      <c r="AT5" s="183" t="s">
        <v>2886</v>
      </c>
      <c r="AU5" s="197"/>
      <c r="AV5" s="2"/>
      <c r="AW5" s="2"/>
      <c r="AX5" s="254"/>
      <c r="AY5" s="190" t="s">
        <v>2887</v>
      </c>
      <c r="AZ5" s="195" t="s">
        <v>636</v>
      </c>
      <c r="BB5" s="1" t="s">
        <v>637</v>
      </c>
      <c r="BD5" s="1783" t="s">
        <v>3419</v>
      </c>
      <c r="BE5" s="1781"/>
      <c r="BF5" s="264" t="s">
        <v>3043</v>
      </c>
      <c r="BG5" s="181"/>
      <c r="BH5" s="1780" t="s">
        <v>3044</v>
      </c>
      <c r="BI5" s="1781"/>
      <c r="BJ5" s="181" t="s">
        <v>3045</v>
      </c>
      <c r="BK5" s="181"/>
      <c r="BL5" s="1780" t="s">
        <v>3046</v>
      </c>
      <c r="BM5" s="1780"/>
      <c r="BN5" s="181" t="s">
        <v>3047</v>
      </c>
      <c r="BO5" s="181"/>
      <c r="BP5" s="1780" t="s">
        <v>2432</v>
      </c>
      <c r="BQ5" s="1781"/>
      <c r="BR5" s="1780" t="s">
        <v>2433</v>
      </c>
      <c r="BS5" s="1784"/>
      <c r="BT5" s="1785" t="s">
        <v>108</v>
      </c>
      <c r="BU5" s="1786"/>
      <c r="BV5" s="1791" t="s">
        <v>3406</v>
      </c>
      <c r="BW5" s="1792"/>
      <c r="BX5" s="1780" t="s">
        <v>3026</v>
      </c>
      <c r="BY5" s="1784"/>
      <c r="BZ5" s="1787" t="s">
        <v>3027</v>
      </c>
      <c r="CA5" s="1788"/>
      <c r="CB5" s="11"/>
      <c r="CC5" s="10" t="s">
        <v>3028</v>
      </c>
      <c r="CD5" s="1762" t="s">
        <v>3029</v>
      </c>
      <c r="CE5" s="1789" t="s">
        <v>3030</v>
      </c>
      <c r="CF5" s="1790"/>
      <c r="CG5" s="1790"/>
      <c r="CH5" s="1783" t="s">
        <v>3031</v>
      </c>
      <c r="CI5" s="1782"/>
      <c r="CJ5" s="1784"/>
    </row>
    <row r="6" spans="1:89" ht="32.299999999999997" customHeight="1">
      <c r="B6" s="1793"/>
      <c r="C6" s="1760"/>
      <c r="D6" s="182"/>
      <c r="E6" s="265"/>
      <c r="F6" s="190" t="s">
        <v>1741</v>
      </c>
      <c r="G6" s="266" t="s">
        <v>3032</v>
      </c>
      <c r="H6" s="267" t="s">
        <v>3033</v>
      </c>
      <c r="I6" s="202" t="s">
        <v>3034</v>
      </c>
      <c r="J6" s="268" t="s">
        <v>57</v>
      </c>
      <c r="K6" s="399" t="s">
        <v>592</v>
      </c>
      <c r="L6" s="269" t="s">
        <v>2089</v>
      </c>
      <c r="M6" s="190" t="s">
        <v>1741</v>
      </c>
      <c r="N6" s="190" t="s">
        <v>1747</v>
      </c>
      <c r="O6" s="270" t="s">
        <v>1741</v>
      </c>
      <c r="P6" s="194" t="s">
        <v>1742</v>
      </c>
      <c r="Q6" s="194" t="s">
        <v>1743</v>
      </c>
      <c r="R6" s="194" t="s">
        <v>1744</v>
      </c>
      <c r="S6" s="194" t="s">
        <v>1745</v>
      </c>
      <c r="T6" s="270" t="s">
        <v>1741</v>
      </c>
      <c r="U6" s="194" t="s">
        <v>1742</v>
      </c>
      <c r="V6" s="194" t="s">
        <v>1743</v>
      </c>
      <c r="W6" s="194" t="s">
        <v>1744</v>
      </c>
      <c r="X6" s="271" t="s">
        <v>1745</v>
      </c>
      <c r="Y6" s="190" t="s">
        <v>1747</v>
      </c>
      <c r="AA6" s="270" t="s">
        <v>1741</v>
      </c>
      <c r="AB6" s="272" t="s">
        <v>1694</v>
      </c>
      <c r="AC6" s="268" t="s">
        <v>1695</v>
      </c>
      <c r="AD6" s="273" t="s">
        <v>1748</v>
      </c>
      <c r="AE6" s="273" t="s">
        <v>1696</v>
      </c>
      <c r="AF6" s="273" t="s">
        <v>1697</v>
      </c>
      <c r="AG6" s="274" t="s">
        <v>1698</v>
      </c>
      <c r="AH6" s="274" t="s">
        <v>1699</v>
      </c>
      <c r="AI6" s="260" t="s">
        <v>1741</v>
      </c>
      <c r="AJ6" s="272" t="s">
        <v>1694</v>
      </c>
      <c r="AK6" s="191" t="s">
        <v>1695</v>
      </c>
      <c r="AL6" s="195" t="s">
        <v>1748</v>
      </c>
      <c r="AM6" s="195" t="s">
        <v>1696</v>
      </c>
      <c r="AN6" s="195" t="s">
        <v>1697</v>
      </c>
      <c r="AO6" s="275" t="s">
        <v>1698</v>
      </c>
      <c r="AP6" s="274" t="s">
        <v>1699</v>
      </c>
      <c r="AQ6" s="191" t="s">
        <v>1747</v>
      </c>
      <c r="AR6" s="276" t="s">
        <v>1741</v>
      </c>
      <c r="AS6" s="190" t="s">
        <v>1741</v>
      </c>
      <c r="AT6" s="184" t="s">
        <v>1741</v>
      </c>
      <c r="AU6" s="194" t="s">
        <v>1749</v>
      </c>
      <c r="AV6" s="194" t="s">
        <v>1750</v>
      </c>
      <c r="AW6" s="194" t="s">
        <v>1751</v>
      </c>
      <c r="AX6" s="277" t="s">
        <v>1752</v>
      </c>
      <c r="AY6" s="190" t="s">
        <v>1747</v>
      </c>
      <c r="AZ6" s="193" t="s">
        <v>1753</v>
      </c>
      <c r="BB6" s="211" t="s">
        <v>3035</v>
      </c>
      <c r="BC6" s="1765" t="s">
        <v>3036</v>
      </c>
      <c r="BD6" s="210" t="s">
        <v>1754</v>
      </c>
      <c r="BE6" s="278" t="s">
        <v>2100</v>
      </c>
      <c r="BF6" s="279" t="s">
        <v>3037</v>
      </c>
      <c r="BG6" s="1765" t="s">
        <v>3036</v>
      </c>
      <c r="BH6" s="210" t="s">
        <v>1754</v>
      </c>
      <c r="BI6" s="278" t="s">
        <v>2101</v>
      </c>
      <c r="BJ6" s="279" t="s">
        <v>3038</v>
      </c>
      <c r="BK6" s="1765" t="s">
        <v>3036</v>
      </c>
      <c r="BL6" s="210" t="s">
        <v>1754</v>
      </c>
      <c r="BM6" s="278" t="s">
        <v>2102</v>
      </c>
      <c r="BN6" s="211" t="s">
        <v>3039</v>
      </c>
      <c r="BO6" s="1765" t="s">
        <v>3036</v>
      </c>
      <c r="BP6" s="210" t="s">
        <v>1754</v>
      </c>
      <c r="BQ6" s="278" t="s">
        <v>2103</v>
      </c>
      <c r="BR6" s="179" t="s">
        <v>2104</v>
      </c>
      <c r="BS6" s="179" t="s">
        <v>2105</v>
      </c>
      <c r="BT6" s="179" t="s">
        <v>2104</v>
      </c>
      <c r="BU6" s="179" t="s">
        <v>2105</v>
      </c>
      <c r="BV6" s="1721" t="s">
        <v>1321</v>
      </c>
      <c r="BW6" s="1721" t="s">
        <v>1322</v>
      </c>
      <c r="BX6" s="179" t="s">
        <v>2104</v>
      </c>
      <c r="BY6" s="179" t="s">
        <v>2105</v>
      </c>
      <c r="BZ6" s="280" t="s">
        <v>2104</v>
      </c>
      <c r="CA6" s="280" t="s">
        <v>2105</v>
      </c>
      <c r="CB6" s="281"/>
      <c r="CC6" s="212"/>
      <c r="CD6" s="282"/>
      <c r="CE6" s="213" t="s">
        <v>3053</v>
      </c>
      <c r="CF6" s="214" t="s">
        <v>3054</v>
      </c>
      <c r="CG6" s="214" t="s">
        <v>3055</v>
      </c>
      <c r="CH6" s="213" t="s">
        <v>3053</v>
      </c>
      <c r="CI6" s="216" t="s">
        <v>2106</v>
      </c>
      <c r="CJ6" s="283" t="s">
        <v>3040</v>
      </c>
    </row>
    <row r="7" spans="1:89" s="353" customFormat="1" ht="21.75" customHeight="1">
      <c r="A7" s="413" t="s">
        <v>2943</v>
      </c>
      <c r="B7" s="345" t="s">
        <v>50</v>
      </c>
      <c r="C7" s="1766" t="s">
        <v>3444</v>
      </c>
      <c r="D7" s="346" t="s">
        <v>50</v>
      </c>
      <c r="E7" s="1764" t="s">
        <v>2938</v>
      </c>
      <c r="F7" s="347"/>
      <c r="G7" s="348" t="s">
        <v>1746</v>
      </c>
      <c r="H7" s="349" t="s">
        <v>1746</v>
      </c>
      <c r="I7" s="347" t="s">
        <v>1746</v>
      </c>
      <c r="J7" s="350" t="s">
        <v>1746</v>
      </c>
      <c r="K7" s="350" t="s">
        <v>1746</v>
      </c>
      <c r="L7" s="351" t="s">
        <v>1746</v>
      </c>
      <c r="M7" s="347"/>
      <c r="N7" s="347"/>
      <c r="O7" s="344" t="s">
        <v>3041</v>
      </c>
      <c r="P7" s="347" t="s">
        <v>1746</v>
      </c>
      <c r="Q7" s="347" t="s">
        <v>1746</v>
      </c>
      <c r="R7" s="347" t="s">
        <v>1746</v>
      </c>
      <c r="S7" s="347" t="s">
        <v>1746</v>
      </c>
      <c r="T7" s="344"/>
      <c r="U7" s="347" t="s">
        <v>1746</v>
      </c>
      <c r="V7" s="347" t="s">
        <v>1746</v>
      </c>
      <c r="W7" s="347" t="s">
        <v>1746</v>
      </c>
      <c r="X7" s="347" t="s">
        <v>1746</v>
      </c>
      <c r="Y7" s="347"/>
      <c r="AA7" s="344"/>
      <c r="AB7" s="354"/>
      <c r="AC7" s="354"/>
      <c r="AD7" s="354"/>
      <c r="AE7" s="354"/>
      <c r="AF7" s="354"/>
      <c r="AG7" s="354"/>
      <c r="AH7" s="354"/>
      <c r="AI7" s="349"/>
      <c r="AJ7" s="355"/>
      <c r="AK7" s="355"/>
      <c r="AL7" s="355"/>
      <c r="AM7" s="355"/>
      <c r="AN7" s="355"/>
      <c r="AO7" s="355"/>
      <c r="AP7" s="355"/>
      <c r="AQ7" s="355"/>
      <c r="AR7" s="356"/>
      <c r="AS7" s="347"/>
      <c r="AT7" s="352"/>
      <c r="AU7" s="357" t="s">
        <v>1746</v>
      </c>
      <c r="AV7" s="357" t="s">
        <v>1746</v>
      </c>
      <c r="AW7" s="357" t="s">
        <v>1746</v>
      </c>
      <c r="AX7" s="358" t="s">
        <v>1746</v>
      </c>
      <c r="AY7" s="347"/>
      <c r="AZ7" s="359"/>
      <c r="BB7" s="360" t="s">
        <v>50</v>
      </c>
      <c r="BC7" s="361"/>
      <c r="BE7" s="362"/>
      <c r="BF7" s="360" t="s">
        <v>50</v>
      </c>
      <c r="BG7" s="361"/>
      <c r="BI7" s="362"/>
      <c r="BJ7" s="360" t="s">
        <v>50</v>
      </c>
      <c r="BK7" s="361"/>
      <c r="BM7" s="361"/>
      <c r="BN7" s="360" t="s">
        <v>50</v>
      </c>
      <c r="BO7" s="361"/>
      <c r="BP7" s="363"/>
      <c r="BQ7" s="362"/>
      <c r="BR7" s="352" t="s">
        <v>1741</v>
      </c>
      <c r="BS7" s="352" t="s">
        <v>2532</v>
      </c>
      <c r="BT7" s="352" t="s">
        <v>1741</v>
      </c>
      <c r="BU7" s="352" t="s">
        <v>2532</v>
      </c>
      <c r="BV7" s="352" t="s">
        <v>1741</v>
      </c>
      <c r="BW7" s="352" t="s">
        <v>1330</v>
      </c>
      <c r="BX7" s="352" t="s">
        <v>1741</v>
      </c>
      <c r="BY7" s="352" t="s">
        <v>2532</v>
      </c>
      <c r="BZ7" s="344" t="s">
        <v>1741</v>
      </c>
      <c r="CA7" s="344" t="s">
        <v>2532</v>
      </c>
      <c r="CB7" s="364"/>
      <c r="CC7" s="365" t="s">
        <v>50</v>
      </c>
      <c r="CD7" s="366"/>
      <c r="CE7" s="352" t="s">
        <v>1741</v>
      </c>
      <c r="CF7" s="347" t="s">
        <v>1747</v>
      </c>
      <c r="CG7" s="347" t="s">
        <v>1747</v>
      </c>
      <c r="CH7" s="352" t="s">
        <v>1741</v>
      </c>
      <c r="CI7" s="352" t="s">
        <v>1741</v>
      </c>
      <c r="CJ7" s="344" t="s">
        <v>1741</v>
      </c>
    </row>
    <row r="8" spans="1:89" s="284" customFormat="1" hidden="1">
      <c r="A8" s="285" t="s">
        <v>2520</v>
      </c>
      <c r="B8" s="288" t="s">
        <v>1734</v>
      </c>
      <c r="C8" s="288"/>
      <c r="D8" s="289">
        <v>368439</v>
      </c>
      <c r="E8" s="290">
        <v>365198.5</v>
      </c>
      <c r="F8" s="284">
        <v>12177</v>
      </c>
      <c r="G8" s="291">
        <v>10187</v>
      </c>
      <c r="H8" s="292">
        <v>238</v>
      </c>
      <c r="J8" s="293">
        <v>607</v>
      </c>
      <c r="K8" s="1317">
        <v>262</v>
      </c>
      <c r="L8" s="294">
        <f>F8-SUM(G8:K8)</f>
        <v>883</v>
      </c>
      <c r="M8" s="284">
        <v>5640</v>
      </c>
      <c r="N8" s="284">
        <v>2973</v>
      </c>
      <c r="O8" s="292">
        <v>10187</v>
      </c>
      <c r="P8" s="284">
        <v>7</v>
      </c>
      <c r="Q8" s="284">
        <v>1342</v>
      </c>
      <c r="R8" s="284">
        <v>1301</v>
      </c>
      <c r="S8" s="284">
        <v>7537</v>
      </c>
      <c r="T8" s="295">
        <v>4048</v>
      </c>
      <c r="U8" s="284">
        <v>4</v>
      </c>
      <c r="V8" s="284">
        <v>424</v>
      </c>
      <c r="W8" s="284">
        <v>617</v>
      </c>
      <c r="X8" s="284">
        <v>3003</v>
      </c>
      <c r="Y8" s="284">
        <v>826</v>
      </c>
      <c r="AA8" s="295">
        <v>238</v>
      </c>
      <c r="AB8" s="296">
        <v>30</v>
      </c>
      <c r="AC8" s="296">
        <v>0</v>
      </c>
      <c r="AD8" s="296">
        <v>55</v>
      </c>
      <c r="AE8" s="296">
        <v>126</v>
      </c>
      <c r="AF8" s="296">
        <v>1</v>
      </c>
      <c r="AG8" s="296">
        <v>0</v>
      </c>
      <c r="AH8" s="296">
        <v>26</v>
      </c>
      <c r="AI8" s="295">
        <v>182</v>
      </c>
      <c r="AJ8" s="297">
        <v>29</v>
      </c>
      <c r="AK8" s="297">
        <v>0</v>
      </c>
      <c r="AL8" s="297">
        <v>56</v>
      </c>
      <c r="AM8" s="296">
        <v>75</v>
      </c>
      <c r="AN8" s="296">
        <v>1</v>
      </c>
      <c r="AO8" s="296">
        <v>0</v>
      </c>
      <c r="AP8" s="296">
        <v>21</v>
      </c>
      <c r="AQ8" s="296">
        <v>189</v>
      </c>
      <c r="AR8" s="239">
        <v>0</v>
      </c>
      <c r="AS8" s="284">
        <v>0</v>
      </c>
      <c r="AT8" s="284">
        <v>572</v>
      </c>
      <c r="AU8" s="284">
        <v>99</v>
      </c>
      <c r="AV8" s="284">
        <v>464</v>
      </c>
      <c r="AW8" s="284">
        <v>1</v>
      </c>
      <c r="AX8" s="292">
        <v>8</v>
      </c>
      <c r="AY8" s="284">
        <v>824</v>
      </c>
      <c r="AZ8" s="13">
        <v>9580.7900000000009</v>
      </c>
      <c r="BB8" s="284">
        <v>67703</v>
      </c>
      <c r="BC8" s="290">
        <v>67386.5</v>
      </c>
      <c r="BD8" s="285">
        <v>8</v>
      </c>
      <c r="BE8" s="298">
        <v>1.1871814087391392</v>
      </c>
      <c r="BF8" s="284">
        <v>33371</v>
      </c>
      <c r="BG8" s="290">
        <v>33574</v>
      </c>
      <c r="BH8" s="285">
        <v>358</v>
      </c>
      <c r="BI8" s="298">
        <v>106.63013045809257</v>
      </c>
      <c r="BJ8" s="284">
        <v>37160</v>
      </c>
      <c r="BK8" s="290">
        <v>37175</v>
      </c>
      <c r="BL8" s="284">
        <v>655</v>
      </c>
      <c r="BM8" s="298">
        <v>176.19367854741091</v>
      </c>
      <c r="BN8" s="284">
        <v>230205</v>
      </c>
      <c r="BO8" s="290">
        <v>227063</v>
      </c>
      <c r="BP8" s="285">
        <v>1952</v>
      </c>
      <c r="BQ8" s="298">
        <v>85.967330652726332</v>
      </c>
      <c r="BR8" s="284">
        <v>85</v>
      </c>
      <c r="BS8" s="284">
        <v>48796</v>
      </c>
      <c r="BT8" s="284">
        <v>29</v>
      </c>
      <c r="BU8" s="284">
        <v>4362</v>
      </c>
      <c r="BX8" s="284">
        <v>49</v>
      </c>
      <c r="BY8" s="284">
        <v>44321</v>
      </c>
      <c r="BZ8" s="299">
        <v>7</v>
      </c>
      <c r="CA8" s="299">
        <v>113</v>
      </c>
      <c r="CC8" s="286">
        <v>312136</v>
      </c>
      <c r="CD8" s="287">
        <v>304502.5</v>
      </c>
      <c r="CE8" s="284">
        <v>51</v>
      </c>
      <c r="CF8" s="284">
        <v>52</v>
      </c>
      <c r="CG8" s="284">
        <v>18</v>
      </c>
      <c r="CJ8" s="295">
        <v>0</v>
      </c>
    </row>
    <row r="9" spans="1:89" hidden="1">
      <c r="A9" s="284"/>
      <c r="B9" s="288" t="s">
        <v>1735</v>
      </c>
      <c r="C9" s="288"/>
      <c r="D9" s="336">
        <v>373296</v>
      </c>
      <c r="E9" s="337">
        <v>370867.5</v>
      </c>
      <c r="F9" s="284">
        <v>12300</v>
      </c>
      <c r="G9" s="295">
        <v>9710</v>
      </c>
      <c r="H9" s="295">
        <v>277</v>
      </c>
      <c r="I9" s="284"/>
      <c r="J9" s="293">
        <v>440</v>
      </c>
      <c r="K9" s="1317">
        <v>443</v>
      </c>
      <c r="L9" s="294">
        <f>F9-SUM(G9:K9)</f>
        <v>1430</v>
      </c>
      <c r="M9" s="284">
        <v>6730</v>
      </c>
      <c r="N9" s="284">
        <v>3368</v>
      </c>
      <c r="O9" s="295">
        <v>9710</v>
      </c>
      <c r="P9" s="284">
        <v>5</v>
      </c>
      <c r="Q9" s="284">
        <v>1866</v>
      </c>
      <c r="R9" s="284">
        <v>1438</v>
      </c>
      <c r="S9" s="284">
        <v>6401</v>
      </c>
      <c r="T9" s="295">
        <v>4819</v>
      </c>
      <c r="U9" s="284">
        <v>4</v>
      </c>
      <c r="V9" s="284">
        <v>454</v>
      </c>
      <c r="W9" s="284">
        <v>752</v>
      </c>
      <c r="X9" s="284">
        <v>3609</v>
      </c>
      <c r="Y9" s="284">
        <v>811</v>
      </c>
      <c r="Z9" s="284"/>
      <c r="AA9" s="295">
        <v>277</v>
      </c>
      <c r="AB9" s="296">
        <v>35</v>
      </c>
      <c r="AC9" s="296">
        <v>4</v>
      </c>
      <c r="AD9" s="296">
        <v>79</v>
      </c>
      <c r="AE9" s="296">
        <v>105</v>
      </c>
      <c r="AF9" s="296">
        <v>1</v>
      </c>
      <c r="AG9" s="296">
        <v>7</v>
      </c>
      <c r="AH9" s="296">
        <v>46</v>
      </c>
      <c r="AI9" s="295">
        <v>228</v>
      </c>
      <c r="AJ9" s="297">
        <v>35</v>
      </c>
      <c r="AK9" s="297">
        <v>2</v>
      </c>
      <c r="AL9" s="297">
        <v>67</v>
      </c>
      <c r="AM9" s="296">
        <v>73</v>
      </c>
      <c r="AN9" s="296">
        <v>1</v>
      </c>
      <c r="AO9" s="296">
        <v>4</v>
      </c>
      <c r="AP9" s="296">
        <v>46</v>
      </c>
      <c r="AQ9" s="296">
        <v>269</v>
      </c>
      <c r="AR9" s="239">
        <v>0</v>
      </c>
      <c r="AS9" s="284">
        <v>0</v>
      </c>
      <c r="AT9" s="284">
        <v>427</v>
      </c>
      <c r="AU9" s="284">
        <v>157</v>
      </c>
      <c r="AV9" s="284">
        <v>248</v>
      </c>
      <c r="AW9" s="284">
        <v>0</v>
      </c>
      <c r="AX9" s="295">
        <v>22</v>
      </c>
      <c r="AY9" s="284">
        <v>609</v>
      </c>
      <c r="AZ9" s="13">
        <v>5750.86</v>
      </c>
      <c r="BA9" s="284"/>
      <c r="BB9" s="284">
        <v>68094</v>
      </c>
      <c r="BC9" s="336">
        <v>67898.5</v>
      </c>
      <c r="BD9" s="284">
        <v>12</v>
      </c>
      <c r="BE9" s="338">
        <v>1.7673439030317311</v>
      </c>
      <c r="BF9" s="284">
        <v>32779</v>
      </c>
      <c r="BG9" s="336">
        <v>33075</v>
      </c>
      <c r="BH9" s="284">
        <v>395</v>
      </c>
      <c r="BI9" s="338">
        <v>119.42554799697656</v>
      </c>
      <c r="BJ9" s="284">
        <v>37340</v>
      </c>
      <c r="BK9" s="336">
        <v>37250</v>
      </c>
      <c r="BL9" s="284">
        <v>640</v>
      </c>
      <c r="BM9" s="338">
        <v>171.81208053691273</v>
      </c>
      <c r="BN9" s="284">
        <v>235083</v>
      </c>
      <c r="BO9" s="336">
        <v>232644</v>
      </c>
      <c r="BP9" s="284">
        <v>2321</v>
      </c>
      <c r="BQ9" s="338">
        <v>99.766166331390451</v>
      </c>
      <c r="BR9" s="284">
        <v>51</v>
      </c>
      <c r="BS9" s="284">
        <v>9827</v>
      </c>
      <c r="BT9" s="284">
        <v>21</v>
      </c>
      <c r="BU9" s="284">
        <v>2626</v>
      </c>
      <c r="BV9" s="284"/>
      <c r="BW9" s="284"/>
      <c r="BX9" s="284">
        <v>30</v>
      </c>
      <c r="BY9" s="284">
        <v>7201</v>
      </c>
      <c r="BZ9" s="299">
        <v>0</v>
      </c>
      <c r="CA9" s="299">
        <v>0</v>
      </c>
      <c r="CB9" s="284"/>
      <c r="CC9" s="284">
        <v>320168</v>
      </c>
      <c r="CD9" s="287">
        <f t="shared" ref="CD9:CD12" si="0">(CC8+CC9)/2</f>
        <v>316152</v>
      </c>
      <c r="CE9" s="284">
        <v>50</v>
      </c>
      <c r="CF9" s="284">
        <v>50</v>
      </c>
      <c r="CG9" s="284">
        <v>17</v>
      </c>
      <c r="CH9" s="284">
        <v>340179</v>
      </c>
      <c r="CI9" s="284">
        <v>324063</v>
      </c>
      <c r="CJ9" s="295">
        <v>16116</v>
      </c>
      <c r="CK9" s="284"/>
    </row>
    <row r="10" spans="1:89" s="284" customFormat="1" hidden="1">
      <c r="B10" s="288" t="s">
        <v>1736</v>
      </c>
      <c r="C10" s="288"/>
      <c r="D10" s="289">
        <v>378797</v>
      </c>
      <c r="E10" s="290">
        <f t="shared" ref="E10:E11" si="1">(D10+D9)/2</f>
        <v>376046.5</v>
      </c>
      <c r="F10" s="284">
        <v>12543</v>
      </c>
      <c r="G10" s="291">
        <f>O10</f>
        <v>9749</v>
      </c>
      <c r="H10" s="292">
        <f>AA10</f>
        <v>345</v>
      </c>
      <c r="J10" s="293">
        <v>528</v>
      </c>
      <c r="K10" s="1317">
        <v>418</v>
      </c>
      <c r="L10" s="294">
        <f>F10-SUM(G10:K10)</f>
        <v>1503</v>
      </c>
      <c r="M10" s="284">
        <v>8010</v>
      </c>
      <c r="N10" s="284">
        <v>3904</v>
      </c>
      <c r="O10" s="292">
        <f t="shared" ref="O10:O28" si="2">SUM(P10:S10)</f>
        <v>9749</v>
      </c>
      <c r="P10" s="284">
        <v>4</v>
      </c>
      <c r="Q10" s="284">
        <v>1792</v>
      </c>
      <c r="R10" s="284">
        <v>1238</v>
      </c>
      <c r="S10" s="284">
        <v>6715</v>
      </c>
      <c r="T10" s="295">
        <v>5904</v>
      </c>
      <c r="U10" s="284">
        <v>6</v>
      </c>
      <c r="V10" s="284">
        <v>725</v>
      </c>
      <c r="W10" s="284">
        <v>861</v>
      </c>
      <c r="X10" s="284">
        <v>4312</v>
      </c>
      <c r="Y10" s="284">
        <v>919</v>
      </c>
      <c r="AA10" s="295">
        <f>SUM(AB10:AH10)</f>
        <v>345</v>
      </c>
      <c r="AB10" s="296">
        <v>24</v>
      </c>
      <c r="AC10" s="296">
        <v>3</v>
      </c>
      <c r="AD10" s="296">
        <v>100</v>
      </c>
      <c r="AE10" s="296">
        <v>158</v>
      </c>
      <c r="AF10" s="296">
        <v>1</v>
      </c>
      <c r="AG10" s="296">
        <v>1</v>
      </c>
      <c r="AH10" s="296">
        <v>58</v>
      </c>
      <c r="AI10" s="295">
        <f>SUM(AJ10:AP10)</f>
        <v>294</v>
      </c>
      <c r="AJ10" s="297">
        <v>21</v>
      </c>
      <c r="AK10" s="297">
        <v>3</v>
      </c>
      <c r="AL10" s="297">
        <v>94</v>
      </c>
      <c r="AM10" s="296">
        <v>101</v>
      </c>
      <c r="AN10" s="296">
        <v>1</v>
      </c>
      <c r="AO10" s="296">
        <v>1</v>
      </c>
      <c r="AP10" s="296">
        <v>73</v>
      </c>
      <c r="AQ10" s="296">
        <v>308</v>
      </c>
      <c r="AR10" s="239">
        <f>I10</f>
        <v>0</v>
      </c>
      <c r="AS10" s="284">
        <v>0</v>
      </c>
      <c r="AT10" s="284">
        <v>581</v>
      </c>
      <c r="AU10" s="284">
        <v>306</v>
      </c>
      <c r="AV10" s="284">
        <v>264</v>
      </c>
      <c r="AW10" s="284">
        <v>0</v>
      </c>
      <c r="AX10" s="292">
        <f>AT10-SUM(AU10:AW10)</f>
        <v>11</v>
      </c>
      <c r="AY10" s="284">
        <v>807</v>
      </c>
      <c r="AZ10" s="13">
        <v>4308.3100000000004</v>
      </c>
      <c r="BB10" s="284">
        <v>68126</v>
      </c>
      <c r="BC10" s="290">
        <f t="shared" ref="BC10:BC13" si="3">(BB10+BB9)/2</f>
        <v>68110</v>
      </c>
      <c r="BD10" s="285">
        <v>9</v>
      </c>
      <c r="BE10" s="298">
        <f>BD10/BC10*10000</f>
        <v>1.3213918660989574</v>
      </c>
      <c r="BF10" s="284">
        <v>32884</v>
      </c>
      <c r="BG10" s="290">
        <f t="shared" ref="BG10:BG13" si="4">(BF10+BF9)/2</f>
        <v>32831.5</v>
      </c>
      <c r="BH10" s="285">
        <v>319</v>
      </c>
      <c r="BI10" s="298">
        <f t="shared" ref="BI10:BI13" si="5">BH10/BG10*10000</f>
        <v>97.162785739305249</v>
      </c>
      <c r="BJ10" s="284">
        <v>36903</v>
      </c>
      <c r="BK10" s="290">
        <f t="shared" ref="BK10:BK13" si="6">(BJ10+BJ9)/2</f>
        <v>37121.5</v>
      </c>
      <c r="BL10" s="284">
        <v>686</v>
      </c>
      <c r="BM10" s="298">
        <f>BL10/BK10*10000</f>
        <v>184.79856686825693</v>
      </c>
      <c r="BN10" s="284">
        <v>240884</v>
      </c>
      <c r="BO10" s="290">
        <f t="shared" ref="BO10:BO13" si="7">(BN10+BN9)/2</f>
        <v>237983.5</v>
      </c>
      <c r="BP10" s="285">
        <v>2890</v>
      </c>
      <c r="BQ10" s="298">
        <f>BP10/BO10*10000</f>
        <v>121.43699037958514</v>
      </c>
      <c r="BR10" s="284">
        <v>73</v>
      </c>
      <c r="BS10" s="284">
        <v>20346</v>
      </c>
      <c r="BT10" s="284">
        <v>20</v>
      </c>
      <c r="BU10" s="284">
        <v>3468</v>
      </c>
      <c r="BX10" s="284">
        <v>44</v>
      </c>
      <c r="BY10" s="284">
        <v>14384</v>
      </c>
      <c r="BZ10" s="299">
        <f t="shared" ref="BZ10:CA12" si="8">BR10-BT10-BX10</f>
        <v>9</v>
      </c>
      <c r="CA10" s="299">
        <f t="shared" si="8"/>
        <v>2494</v>
      </c>
      <c r="CC10" s="286">
        <v>323124</v>
      </c>
      <c r="CD10" s="287">
        <f t="shared" si="0"/>
        <v>321646</v>
      </c>
      <c r="CE10" s="284">
        <v>45</v>
      </c>
      <c r="CF10" s="284">
        <v>45</v>
      </c>
      <c r="CG10" s="284">
        <v>18</v>
      </c>
      <c r="CH10" s="284">
        <v>361918</v>
      </c>
      <c r="CI10" s="284">
        <v>350065</v>
      </c>
      <c r="CJ10" s="295">
        <f t="shared" ref="CJ10:CJ28" si="9">CH10-CI10</f>
        <v>11853</v>
      </c>
    </row>
    <row r="11" spans="1:89" s="284" customFormat="1" hidden="1">
      <c r="B11" s="288" t="s">
        <v>1737</v>
      </c>
      <c r="C11" s="288"/>
      <c r="D11" s="289">
        <v>382897</v>
      </c>
      <c r="E11" s="290">
        <f t="shared" si="1"/>
        <v>380847</v>
      </c>
      <c r="F11" s="284">
        <v>11870</v>
      </c>
      <c r="G11" s="291">
        <f>O11</f>
        <v>9514</v>
      </c>
      <c r="H11" s="292">
        <f>AA11</f>
        <v>203</v>
      </c>
      <c r="J11" s="293">
        <v>281</v>
      </c>
      <c r="K11" s="293">
        <v>356</v>
      </c>
      <c r="L11" s="294">
        <f>F11-SUM(G11:K11)</f>
        <v>1516</v>
      </c>
      <c r="M11" s="284">
        <v>7089</v>
      </c>
      <c r="N11" s="284">
        <v>2502</v>
      </c>
      <c r="O11" s="292">
        <f t="shared" si="2"/>
        <v>9514</v>
      </c>
      <c r="P11" s="284">
        <v>2</v>
      </c>
      <c r="Q11" s="284">
        <v>1594</v>
      </c>
      <c r="R11" s="284">
        <v>1342</v>
      </c>
      <c r="S11" s="284">
        <v>6576</v>
      </c>
      <c r="T11" s="295">
        <f>SUM(U11:X11)</f>
        <v>5380</v>
      </c>
      <c r="U11" s="284">
        <v>0</v>
      </c>
      <c r="V11" s="284">
        <v>483</v>
      </c>
      <c r="W11" s="284">
        <v>831</v>
      </c>
      <c r="X11" s="284">
        <v>4066</v>
      </c>
      <c r="Y11" s="284">
        <v>595</v>
      </c>
      <c r="AA11" s="295">
        <f>SUM(AB11:AH11)</f>
        <v>203</v>
      </c>
      <c r="AB11" s="296">
        <v>19</v>
      </c>
      <c r="AC11" s="296">
        <v>3</v>
      </c>
      <c r="AD11" s="296">
        <v>63</v>
      </c>
      <c r="AE11" s="296">
        <v>59</v>
      </c>
      <c r="AF11" s="296">
        <v>3</v>
      </c>
      <c r="AG11" s="296">
        <v>0</v>
      </c>
      <c r="AH11" s="296">
        <v>56</v>
      </c>
      <c r="AI11" s="295">
        <f>SUM(AJ11:AP11)</f>
        <v>158</v>
      </c>
      <c r="AJ11" s="297">
        <v>17</v>
      </c>
      <c r="AK11" s="297">
        <v>2</v>
      </c>
      <c r="AL11" s="297">
        <v>51</v>
      </c>
      <c r="AM11" s="296">
        <v>34</v>
      </c>
      <c r="AN11" s="296">
        <v>3</v>
      </c>
      <c r="AO11" s="296">
        <v>0</v>
      </c>
      <c r="AP11" s="296">
        <v>51</v>
      </c>
      <c r="AQ11" s="296">
        <v>183</v>
      </c>
      <c r="AR11" s="239">
        <f>I11</f>
        <v>0</v>
      </c>
      <c r="AS11" s="284">
        <v>0</v>
      </c>
      <c r="AT11" s="284">
        <v>345</v>
      </c>
      <c r="AU11" s="284">
        <v>185</v>
      </c>
      <c r="AV11" s="284">
        <v>131</v>
      </c>
      <c r="AW11" s="284">
        <v>1</v>
      </c>
      <c r="AX11" s="292">
        <f>AT11-SUM(AU11:AW11)</f>
        <v>28</v>
      </c>
      <c r="AY11" s="284">
        <v>480</v>
      </c>
      <c r="AZ11" s="13">
        <v>9262.2000000000007</v>
      </c>
      <c r="BB11" s="284">
        <v>67439</v>
      </c>
      <c r="BC11" s="290">
        <f t="shared" si="3"/>
        <v>67782.5</v>
      </c>
      <c r="BD11" s="285">
        <v>7</v>
      </c>
      <c r="BE11" s="298">
        <f>ROUND(BD11/BC11*10000,2)</f>
        <v>1.03</v>
      </c>
      <c r="BF11" s="284">
        <v>33097</v>
      </c>
      <c r="BG11" s="290">
        <f t="shared" si="4"/>
        <v>32990.5</v>
      </c>
      <c r="BH11" s="285">
        <v>264</v>
      </c>
      <c r="BI11" s="298">
        <f t="shared" si="5"/>
        <v>80.023036934875194</v>
      </c>
      <c r="BJ11" s="284">
        <v>35903</v>
      </c>
      <c r="BK11" s="290">
        <f t="shared" si="6"/>
        <v>36403</v>
      </c>
      <c r="BL11" s="284">
        <v>430</v>
      </c>
      <c r="BM11" s="298">
        <f>BL11/BK11*10000</f>
        <v>118.12213279125346</v>
      </c>
      <c r="BN11" s="284">
        <v>246458</v>
      </c>
      <c r="BO11" s="290">
        <f t="shared" si="7"/>
        <v>243671</v>
      </c>
      <c r="BP11" s="285">
        <v>1801</v>
      </c>
      <c r="BQ11" s="298">
        <f>BP11/BO11*10000</f>
        <v>73.911134275313842</v>
      </c>
      <c r="BR11" s="284">
        <v>106</v>
      </c>
      <c r="BS11" s="284">
        <v>53724</v>
      </c>
      <c r="BT11" s="284">
        <v>26</v>
      </c>
      <c r="BU11" s="284">
        <v>29798</v>
      </c>
      <c r="BX11" s="284">
        <v>72</v>
      </c>
      <c r="BY11" s="284">
        <v>12460</v>
      </c>
      <c r="BZ11" s="299">
        <f t="shared" si="8"/>
        <v>8</v>
      </c>
      <c r="CA11" s="299">
        <f t="shared" si="8"/>
        <v>11466</v>
      </c>
      <c r="CC11" s="286">
        <v>331251</v>
      </c>
      <c r="CD11" s="287">
        <f>(CC10+CC11)/2</f>
        <v>327187.5</v>
      </c>
      <c r="CE11" s="284">
        <v>47</v>
      </c>
      <c r="CF11" s="284">
        <v>47</v>
      </c>
      <c r="CG11" s="284">
        <v>22</v>
      </c>
      <c r="CH11" s="284">
        <v>303890</v>
      </c>
      <c r="CI11" s="284">
        <v>298305</v>
      </c>
      <c r="CJ11" s="295">
        <f t="shared" si="9"/>
        <v>5585</v>
      </c>
    </row>
    <row r="12" spans="1:89" s="284" customFormat="1" hidden="1">
      <c r="B12" s="288" t="s">
        <v>1738</v>
      </c>
      <c r="C12" s="288"/>
      <c r="D12" s="289">
        <v>386950</v>
      </c>
      <c r="E12" s="290">
        <f t="shared" ref="E12:E17" si="10">(D12+D11)/2</f>
        <v>384923.5</v>
      </c>
      <c r="F12" s="284">
        <v>12309</v>
      </c>
      <c r="G12" s="291">
        <f t="shared" ref="G12" si="11">O12</f>
        <v>8721</v>
      </c>
      <c r="H12" s="292">
        <f t="shared" ref="H12" si="12">AA12</f>
        <v>181</v>
      </c>
      <c r="J12" s="293">
        <v>542</v>
      </c>
      <c r="K12" s="293">
        <v>537</v>
      </c>
      <c r="L12" s="294">
        <f t="shared" ref="L12" si="13">F12-SUM(G12:K12)</f>
        <v>2328</v>
      </c>
      <c r="M12" s="284">
        <v>7770</v>
      </c>
      <c r="N12" s="284">
        <v>3435</v>
      </c>
      <c r="O12" s="292">
        <f t="shared" si="2"/>
        <v>8721</v>
      </c>
      <c r="P12" s="284">
        <v>5</v>
      </c>
      <c r="Q12" s="284">
        <v>1648</v>
      </c>
      <c r="R12" s="284">
        <v>1445</v>
      </c>
      <c r="S12" s="284">
        <v>5623</v>
      </c>
      <c r="T12" s="295">
        <f>SUM(U12:X12)</f>
        <v>4772</v>
      </c>
      <c r="U12" s="284">
        <v>4</v>
      </c>
      <c r="V12" s="284">
        <v>553</v>
      </c>
      <c r="W12" s="284">
        <v>838</v>
      </c>
      <c r="X12" s="284">
        <v>3377</v>
      </c>
      <c r="Y12" s="284">
        <v>682</v>
      </c>
      <c r="AA12" s="295">
        <f>SUM(AB12:AH12)</f>
        <v>181</v>
      </c>
      <c r="AB12" s="296">
        <v>24</v>
      </c>
      <c r="AC12" s="296">
        <v>2</v>
      </c>
      <c r="AD12" s="296">
        <v>44</v>
      </c>
      <c r="AE12" s="296">
        <v>62</v>
      </c>
      <c r="AF12" s="296">
        <v>2</v>
      </c>
      <c r="AG12" s="296">
        <v>1</v>
      </c>
      <c r="AH12" s="296">
        <v>46</v>
      </c>
      <c r="AI12" s="295">
        <f>SUM(AJ12:AP12)</f>
        <v>141</v>
      </c>
      <c r="AJ12" s="297">
        <v>23</v>
      </c>
      <c r="AK12" s="297">
        <v>1</v>
      </c>
      <c r="AL12" s="297">
        <v>39</v>
      </c>
      <c r="AM12" s="296">
        <v>32</v>
      </c>
      <c r="AN12" s="296">
        <v>2</v>
      </c>
      <c r="AO12" s="296">
        <v>1</v>
      </c>
      <c r="AP12" s="296">
        <v>43</v>
      </c>
      <c r="AQ12" s="296">
        <v>172</v>
      </c>
      <c r="AR12" s="239">
        <f>I12</f>
        <v>0</v>
      </c>
      <c r="AS12" s="284">
        <v>0</v>
      </c>
      <c r="AT12" s="284">
        <v>614</v>
      </c>
      <c r="AU12" s="284">
        <v>281</v>
      </c>
      <c r="AV12" s="284">
        <v>193</v>
      </c>
      <c r="AW12" s="284">
        <v>14</v>
      </c>
      <c r="AX12" s="292">
        <f>AT12-SUM(AU12:AW12)</f>
        <v>126</v>
      </c>
      <c r="AY12" s="284">
        <v>774</v>
      </c>
      <c r="AZ12" s="13">
        <v>4556.9399999999996</v>
      </c>
      <c r="BB12" s="284">
        <v>66803</v>
      </c>
      <c r="BC12" s="290">
        <f t="shared" si="3"/>
        <v>67121</v>
      </c>
      <c r="BD12" s="285">
        <v>4</v>
      </c>
      <c r="BE12" s="298">
        <f>ROUND(BD12/BC12*10000,2)</f>
        <v>0.6</v>
      </c>
      <c r="BF12" s="284">
        <v>33730</v>
      </c>
      <c r="BG12" s="290">
        <f t="shared" si="4"/>
        <v>33413.5</v>
      </c>
      <c r="BH12" s="285">
        <v>316</v>
      </c>
      <c r="BI12" s="298">
        <f t="shared" si="5"/>
        <v>94.572553010010921</v>
      </c>
      <c r="BJ12" s="284">
        <v>34461</v>
      </c>
      <c r="BK12" s="290">
        <f t="shared" si="6"/>
        <v>35182</v>
      </c>
      <c r="BL12" s="284">
        <v>468</v>
      </c>
      <c r="BM12" s="298">
        <f>BL12/BK12*10000</f>
        <v>133.02256835881985</v>
      </c>
      <c r="BN12" s="284">
        <v>251956</v>
      </c>
      <c r="BO12" s="290">
        <f t="shared" si="7"/>
        <v>249207</v>
      </c>
      <c r="BP12" s="285">
        <v>2647</v>
      </c>
      <c r="BQ12" s="298">
        <f>BP12/BO12*10000</f>
        <v>106.21692007046352</v>
      </c>
      <c r="BR12" s="284">
        <v>126</v>
      </c>
      <c r="BS12" s="284">
        <v>11590</v>
      </c>
      <c r="BT12" s="284">
        <v>42</v>
      </c>
      <c r="BU12" s="284">
        <v>4468</v>
      </c>
      <c r="BX12" s="284">
        <v>75</v>
      </c>
      <c r="BY12" s="284">
        <v>6841</v>
      </c>
      <c r="BZ12" s="299">
        <f t="shared" si="8"/>
        <v>9</v>
      </c>
      <c r="CA12" s="299">
        <f t="shared" si="8"/>
        <v>281</v>
      </c>
      <c r="CC12" s="286">
        <v>344851</v>
      </c>
      <c r="CD12" s="287">
        <f t="shared" si="0"/>
        <v>338051</v>
      </c>
      <c r="CE12" s="284">
        <v>36</v>
      </c>
      <c r="CF12" s="284">
        <v>36</v>
      </c>
      <c r="CG12" s="284">
        <v>11</v>
      </c>
      <c r="CH12" s="284">
        <v>308749</v>
      </c>
      <c r="CI12" s="284">
        <v>303980</v>
      </c>
      <c r="CJ12" s="295">
        <f t="shared" si="9"/>
        <v>4769</v>
      </c>
    </row>
    <row r="13" spans="1:89" s="284" customFormat="1" hidden="1">
      <c r="B13" s="288" t="s">
        <v>537</v>
      </c>
      <c r="C13" s="288"/>
      <c r="D13" s="289">
        <v>390692</v>
      </c>
      <c r="E13" s="414">
        <f t="shared" si="10"/>
        <v>388821</v>
      </c>
      <c r="F13" s="284">
        <v>11065</v>
      </c>
      <c r="G13" s="291">
        <f>O13</f>
        <v>6691</v>
      </c>
      <c r="H13" s="292">
        <f>AA13</f>
        <v>207</v>
      </c>
      <c r="I13" s="284">
        <v>1161</v>
      </c>
      <c r="J13" s="293">
        <v>791</v>
      </c>
      <c r="K13" s="293">
        <v>650</v>
      </c>
      <c r="L13" s="294">
        <f>F13-SUM(G13:K13)</f>
        <v>1565</v>
      </c>
      <c r="M13" s="284">
        <v>7296</v>
      </c>
      <c r="N13" s="284">
        <v>4051</v>
      </c>
      <c r="O13" s="292">
        <f t="shared" si="2"/>
        <v>6691</v>
      </c>
      <c r="P13" s="284">
        <v>6</v>
      </c>
      <c r="Q13" s="284">
        <v>2348</v>
      </c>
      <c r="R13" s="284">
        <v>1059</v>
      </c>
      <c r="S13" s="284">
        <v>3278</v>
      </c>
      <c r="T13" s="295">
        <f>SUM(U13:X13)</f>
        <v>4100</v>
      </c>
      <c r="U13" s="284">
        <v>5</v>
      </c>
      <c r="V13" s="284">
        <v>821</v>
      </c>
      <c r="W13" s="284">
        <v>653</v>
      </c>
      <c r="X13" s="284">
        <v>2621</v>
      </c>
      <c r="Y13" s="284">
        <v>819</v>
      </c>
      <c r="AA13" s="295">
        <f t="shared" ref="AA13" si="14">SUM(AB13:AH13)</f>
        <v>207</v>
      </c>
      <c r="AB13" s="296">
        <v>17</v>
      </c>
      <c r="AC13" s="296">
        <v>3</v>
      </c>
      <c r="AD13" s="296">
        <v>58</v>
      </c>
      <c r="AE13" s="296">
        <v>83</v>
      </c>
      <c r="AF13" s="296">
        <v>1</v>
      </c>
      <c r="AG13" s="296">
        <v>0</v>
      </c>
      <c r="AH13" s="296">
        <v>45</v>
      </c>
      <c r="AI13" s="295">
        <f t="shared" ref="AI13" si="15">SUM(AJ13:AP13)</f>
        <v>161</v>
      </c>
      <c r="AJ13" s="297">
        <v>16</v>
      </c>
      <c r="AK13" s="297">
        <v>4</v>
      </c>
      <c r="AL13" s="297">
        <v>57</v>
      </c>
      <c r="AM13" s="296">
        <v>38</v>
      </c>
      <c r="AN13" s="296">
        <v>1</v>
      </c>
      <c r="AO13" s="296">
        <v>0</v>
      </c>
      <c r="AP13" s="296">
        <v>45</v>
      </c>
      <c r="AQ13" s="296">
        <v>173</v>
      </c>
      <c r="AR13" s="239">
        <f>I13</f>
        <v>1161</v>
      </c>
      <c r="AS13" s="284">
        <v>569</v>
      </c>
      <c r="AT13" s="284">
        <v>1002</v>
      </c>
      <c r="AU13" s="284">
        <v>450</v>
      </c>
      <c r="AV13" s="284">
        <v>326</v>
      </c>
      <c r="AW13" s="284">
        <v>11</v>
      </c>
      <c r="AX13" s="292">
        <f t="shared" ref="AX13" si="16">AT13-SUM(AU13:AW13)</f>
        <v>215</v>
      </c>
      <c r="AY13" s="284">
        <v>1112</v>
      </c>
      <c r="AZ13" s="13">
        <v>4663.53</v>
      </c>
      <c r="BB13" s="284">
        <v>65622</v>
      </c>
      <c r="BC13" s="290">
        <f t="shared" si="3"/>
        <v>66212.5</v>
      </c>
      <c r="BD13" s="285">
        <v>13</v>
      </c>
      <c r="BE13" s="298">
        <f>ROUND(BD13/BC13*10000,2)</f>
        <v>1.96</v>
      </c>
      <c r="BF13" s="284">
        <v>34339</v>
      </c>
      <c r="BG13" s="290">
        <f t="shared" si="4"/>
        <v>34034.5</v>
      </c>
      <c r="BH13" s="285">
        <v>247</v>
      </c>
      <c r="BI13" s="298">
        <f t="shared" si="5"/>
        <v>72.573418149230932</v>
      </c>
      <c r="BJ13" s="284">
        <v>33050</v>
      </c>
      <c r="BK13" s="290">
        <f t="shared" si="6"/>
        <v>33755.5</v>
      </c>
      <c r="BL13" s="284">
        <v>465</v>
      </c>
      <c r="BM13" s="298">
        <f t="shared" ref="BM13" si="17">BL13/BK13*10000</f>
        <v>137.7553287612389</v>
      </c>
      <c r="BN13" s="284">
        <v>257681</v>
      </c>
      <c r="BO13" s="290">
        <f t="shared" si="7"/>
        <v>254818.5</v>
      </c>
      <c r="BP13" s="285">
        <v>3326</v>
      </c>
      <c r="BQ13" s="298">
        <f t="shared" ref="BQ13" si="18">BP13/BO13*10000</f>
        <v>130.52427512131183</v>
      </c>
      <c r="BR13" s="284">
        <v>134</v>
      </c>
      <c r="BS13" s="284">
        <v>18514</v>
      </c>
      <c r="BT13" s="284">
        <v>49</v>
      </c>
      <c r="BU13" s="284">
        <v>11138</v>
      </c>
      <c r="BX13" s="284">
        <v>75</v>
      </c>
      <c r="BY13" s="284">
        <v>7172</v>
      </c>
      <c r="BZ13" s="299">
        <f>BR13-BT13-BX13</f>
        <v>10</v>
      </c>
      <c r="CA13" s="299">
        <f t="shared" ref="CA13" si="19">BS13-BU13-BY13</f>
        <v>204</v>
      </c>
      <c r="CC13" s="286">
        <v>356587</v>
      </c>
      <c r="CD13" s="287">
        <f>(CC12+CC13)/2</f>
        <v>350719</v>
      </c>
      <c r="CE13" s="284">
        <v>42</v>
      </c>
      <c r="CF13" s="284">
        <v>42</v>
      </c>
      <c r="CG13" s="284">
        <v>21</v>
      </c>
      <c r="CH13" s="284">
        <v>270910</v>
      </c>
      <c r="CI13" s="284">
        <v>267459</v>
      </c>
      <c r="CJ13" s="295">
        <f t="shared" si="9"/>
        <v>3451</v>
      </c>
    </row>
    <row r="14" spans="1:89" s="284" customFormat="1" hidden="1">
      <c r="A14" s="363"/>
      <c r="B14" s="288" t="s">
        <v>538</v>
      </c>
      <c r="C14" s="288"/>
      <c r="D14" s="289">
        <v>394757</v>
      </c>
      <c r="E14" s="290">
        <f t="shared" si="10"/>
        <v>392724.5</v>
      </c>
      <c r="F14" s="284">
        <v>9676</v>
      </c>
      <c r="G14" s="291">
        <f>O14</f>
        <v>5510</v>
      </c>
      <c r="H14" s="292">
        <f t="shared" ref="H14" si="20">AA14</f>
        <v>201</v>
      </c>
      <c r="I14" s="284">
        <v>919</v>
      </c>
      <c r="J14" s="293">
        <v>579</v>
      </c>
      <c r="K14" s="293">
        <v>704</v>
      </c>
      <c r="L14" s="294">
        <f t="shared" ref="L14" si="21">F14-SUM(G14:K14)</f>
        <v>1763</v>
      </c>
      <c r="M14" s="284">
        <v>6613</v>
      </c>
      <c r="N14" s="284">
        <v>4231</v>
      </c>
      <c r="O14" s="292">
        <f>SUM(P14:S14)</f>
        <v>5510</v>
      </c>
      <c r="P14" s="284">
        <v>1</v>
      </c>
      <c r="Q14" s="284">
        <v>2278</v>
      </c>
      <c r="R14" s="284">
        <v>584</v>
      </c>
      <c r="S14" s="284">
        <v>2647</v>
      </c>
      <c r="T14" s="295">
        <f t="shared" ref="T14" si="22">SUM(U14:X14)</f>
        <v>3322</v>
      </c>
      <c r="U14" s="284">
        <v>1</v>
      </c>
      <c r="V14" s="284">
        <v>612</v>
      </c>
      <c r="W14" s="284">
        <v>351</v>
      </c>
      <c r="X14" s="284">
        <v>2358</v>
      </c>
      <c r="Y14" s="284">
        <v>725</v>
      </c>
      <c r="AA14" s="295">
        <f t="shared" ref="AA14" si="23">SUM(AB14:AH14)</f>
        <v>201</v>
      </c>
      <c r="AB14" s="296">
        <v>20</v>
      </c>
      <c r="AC14" s="296">
        <v>2</v>
      </c>
      <c r="AD14" s="296">
        <v>49</v>
      </c>
      <c r="AE14" s="296">
        <v>75</v>
      </c>
      <c r="AF14" s="296">
        <v>2</v>
      </c>
      <c r="AG14" s="296">
        <v>0</v>
      </c>
      <c r="AH14" s="296">
        <v>53</v>
      </c>
      <c r="AI14" s="295">
        <f t="shared" ref="AI14" si="24">SUM(AJ14:AP14)</f>
        <v>148</v>
      </c>
      <c r="AJ14" s="297">
        <v>19</v>
      </c>
      <c r="AK14" s="297">
        <v>2</v>
      </c>
      <c r="AL14" s="297">
        <v>38</v>
      </c>
      <c r="AM14" s="296">
        <v>31</v>
      </c>
      <c r="AN14" s="296">
        <v>0</v>
      </c>
      <c r="AO14" s="296">
        <v>0</v>
      </c>
      <c r="AP14" s="296">
        <v>58</v>
      </c>
      <c r="AQ14" s="296">
        <v>198</v>
      </c>
      <c r="AR14" s="239">
        <f t="shared" ref="AR14" si="25">I14</f>
        <v>919</v>
      </c>
      <c r="AS14" s="284">
        <v>736</v>
      </c>
      <c r="AT14" s="284">
        <v>862</v>
      </c>
      <c r="AU14" s="284">
        <v>533</v>
      </c>
      <c r="AV14" s="284">
        <v>324</v>
      </c>
      <c r="AW14" s="284">
        <v>3</v>
      </c>
      <c r="AX14" s="292">
        <f t="shared" ref="AX14" si="26">AT14-SUM(AU14:AW14)</f>
        <v>2</v>
      </c>
      <c r="AY14" s="284">
        <v>960</v>
      </c>
      <c r="AZ14" s="13">
        <v>5571.05</v>
      </c>
      <c r="BB14" s="284">
        <v>64822</v>
      </c>
      <c r="BC14" s="290">
        <f>(BB14+BB13)/2</f>
        <v>65222</v>
      </c>
      <c r="BD14" s="285">
        <v>5</v>
      </c>
      <c r="BE14" s="298">
        <f t="shared" ref="BE14" si="27">ROUND(BD14/BC14*10000,2)</f>
        <v>0.77</v>
      </c>
      <c r="BF14" s="284">
        <v>34200</v>
      </c>
      <c r="BG14" s="290">
        <f>(BF14+BF13)/2</f>
        <v>34269.5</v>
      </c>
      <c r="BH14" s="285">
        <v>397</v>
      </c>
      <c r="BI14" s="298">
        <f t="shared" ref="BI14" si="28">BH14/BG14*10000</f>
        <v>115.84645238477364</v>
      </c>
      <c r="BJ14" s="284">
        <v>32472</v>
      </c>
      <c r="BK14" s="290">
        <f t="shared" ref="BK14:BK19" si="29">(BJ14+BJ13)/2</f>
        <v>32761</v>
      </c>
      <c r="BL14" s="284">
        <v>589</v>
      </c>
      <c r="BM14" s="298">
        <f t="shared" ref="BM14" si="30">BL14/BK14*10000</f>
        <v>179.78694179054364</v>
      </c>
      <c r="BN14" s="284">
        <v>263263</v>
      </c>
      <c r="BO14" s="290">
        <f>(BN14+BN13)/2</f>
        <v>260472</v>
      </c>
      <c r="BP14" s="285">
        <v>3240</v>
      </c>
      <c r="BQ14" s="298">
        <f t="shared" ref="BQ14" si="31">BP14/BO14*10000</f>
        <v>124.38956970422926</v>
      </c>
      <c r="BR14" s="284">
        <v>134</v>
      </c>
      <c r="BS14" s="284">
        <v>50543</v>
      </c>
      <c r="BT14" s="284">
        <v>69</v>
      </c>
      <c r="BU14" s="284">
        <v>31389</v>
      </c>
      <c r="BX14" s="284">
        <v>49</v>
      </c>
      <c r="BY14" s="284">
        <v>10362</v>
      </c>
      <c r="BZ14" s="299">
        <f>BR14-BT14-BX14</f>
        <v>16</v>
      </c>
      <c r="CA14" s="299">
        <f t="shared" ref="CA14" si="32">BS14-BU14-BY14</f>
        <v>8792</v>
      </c>
      <c r="CC14" s="286">
        <v>363824</v>
      </c>
      <c r="CD14" s="287">
        <f>(CC14+CC13)/2</f>
        <v>360205.5</v>
      </c>
      <c r="CE14" s="284">
        <v>53</v>
      </c>
      <c r="CF14" s="284">
        <v>55</v>
      </c>
      <c r="CG14" s="284">
        <v>13</v>
      </c>
      <c r="CH14" s="284">
        <v>258356</v>
      </c>
      <c r="CI14" s="284">
        <v>255018</v>
      </c>
      <c r="CJ14" s="295">
        <f t="shared" ref="CJ14" si="33">CH14-CI14</f>
        <v>3338</v>
      </c>
    </row>
    <row r="15" spans="1:89" s="284" customFormat="1">
      <c r="A15" s="412" t="s">
        <v>2941</v>
      </c>
      <c r="B15" s="288" t="s">
        <v>539</v>
      </c>
      <c r="C15" s="300">
        <v>2007</v>
      </c>
      <c r="D15" s="289">
        <v>399035</v>
      </c>
      <c r="E15" s="290">
        <f t="shared" si="10"/>
        <v>396896</v>
      </c>
      <c r="F15" s="285">
        <v>9932</v>
      </c>
      <c r="G15" s="291">
        <f t="shared" ref="G15" si="34">O15</f>
        <v>5547</v>
      </c>
      <c r="H15" s="292">
        <f t="shared" ref="H15" si="35">AA15</f>
        <v>139</v>
      </c>
      <c r="I15" s="284">
        <v>1053</v>
      </c>
      <c r="J15" s="293">
        <v>509</v>
      </c>
      <c r="K15" s="293">
        <v>901</v>
      </c>
      <c r="L15" s="294">
        <f t="shared" ref="L15" si="36">F15-SUM(G15:K15)</f>
        <v>1783</v>
      </c>
      <c r="M15" s="284">
        <v>7185</v>
      </c>
      <c r="N15" s="284">
        <v>4499</v>
      </c>
      <c r="O15" s="292">
        <f t="shared" ref="O15" si="37">SUM(P15:S15)</f>
        <v>5547</v>
      </c>
      <c r="P15" s="284">
        <v>4</v>
      </c>
      <c r="Q15" s="284">
        <v>1861</v>
      </c>
      <c r="R15" s="284">
        <v>798</v>
      </c>
      <c r="S15" s="284">
        <v>2884</v>
      </c>
      <c r="T15" s="295">
        <f t="shared" ref="T15" si="38">SUM(U15:X15)</f>
        <v>3595</v>
      </c>
      <c r="U15" s="284">
        <v>2</v>
      </c>
      <c r="V15" s="284">
        <v>684</v>
      </c>
      <c r="W15" s="284">
        <v>526</v>
      </c>
      <c r="X15" s="284">
        <v>2383</v>
      </c>
      <c r="Y15" s="284">
        <v>694</v>
      </c>
      <c r="AA15" s="295">
        <f t="shared" ref="AA15" si="39">SUM(AB15:AH15)</f>
        <v>139</v>
      </c>
      <c r="AB15" s="296">
        <v>13</v>
      </c>
      <c r="AC15" s="296">
        <v>0</v>
      </c>
      <c r="AD15" s="296">
        <v>33</v>
      </c>
      <c r="AE15" s="296">
        <v>40</v>
      </c>
      <c r="AF15" s="296">
        <v>0</v>
      </c>
      <c r="AG15" s="296">
        <v>0</v>
      </c>
      <c r="AH15" s="296">
        <v>53</v>
      </c>
      <c r="AI15" s="295">
        <f t="shared" ref="AI15" si="40">SUM(AJ15:AP15)</f>
        <v>126</v>
      </c>
      <c r="AJ15" s="297">
        <v>15</v>
      </c>
      <c r="AK15" s="297">
        <v>0</v>
      </c>
      <c r="AL15" s="297">
        <v>26</v>
      </c>
      <c r="AM15" s="296">
        <v>29</v>
      </c>
      <c r="AN15" s="296">
        <v>0</v>
      </c>
      <c r="AO15" s="296">
        <v>0</v>
      </c>
      <c r="AP15" s="296">
        <v>56</v>
      </c>
      <c r="AQ15" s="296">
        <v>155</v>
      </c>
      <c r="AR15" s="239">
        <f t="shared" ref="AR15" si="41">I15</f>
        <v>1053</v>
      </c>
      <c r="AS15" s="284">
        <v>972</v>
      </c>
      <c r="AT15" s="284">
        <v>687</v>
      </c>
      <c r="AU15" s="284">
        <v>324</v>
      </c>
      <c r="AV15" s="284">
        <v>353</v>
      </c>
      <c r="AW15" s="284">
        <v>10</v>
      </c>
      <c r="AX15" s="292">
        <f t="shared" ref="AX15" si="42">AT15-SUM(AU15:AW15)</f>
        <v>0</v>
      </c>
      <c r="AY15" s="284">
        <v>773</v>
      </c>
      <c r="AZ15" s="13">
        <v>2747.91</v>
      </c>
      <c r="BB15" s="284">
        <v>63900</v>
      </c>
      <c r="BC15" s="290">
        <f>(BB15+BB14)/2</f>
        <v>64361</v>
      </c>
      <c r="BD15" s="285">
        <v>6</v>
      </c>
      <c r="BE15" s="298">
        <f>ROUND(BD15/BC15*10000,2)</f>
        <v>0.93</v>
      </c>
      <c r="BF15" s="284">
        <v>34923</v>
      </c>
      <c r="BG15" s="290">
        <f>(BF15+BF14)/2</f>
        <v>34561.5</v>
      </c>
      <c r="BH15" s="285">
        <v>331</v>
      </c>
      <c r="BI15" s="298">
        <f t="shared" ref="BI15" si="43">BH15/BG15*10000</f>
        <v>95.771306222241506</v>
      </c>
      <c r="BJ15" s="284">
        <v>31783</v>
      </c>
      <c r="BK15" s="290">
        <f t="shared" si="29"/>
        <v>32127.5</v>
      </c>
      <c r="BL15" s="284">
        <v>578</v>
      </c>
      <c r="BM15" s="298">
        <f t="shared" ref="BM15" si="44">BL15/BK15*10000</f>
        <v>179.90817835187923</v>
      </c>
      <c r="BN15" s="284">
        <v>268429</v>
      </c>
      <c r="BO15" s="290">
        <f>(BN15+BN14)/2</f>
        <v>265846</v>
      </c>
      <c r="BP15" s="285">
        <v>3584</v>
      </c>
      <c r="BQ15" s="298">
        <f t="shared" ref="BQ15" si="45">BP15/BO15*10000</f>
        <v>134.81489283269261</v>
      </c>
      <c r="BR15" s="284">
        <v>183</v>
      </c>
      <c r="BS15" s="284">
        <v>240654</v>
      </c>
      <c r="BT15" s="284">
        <v>97</v>
      </c>
      <c r="BU15" s="284">
        <v>132248</v>
      </c>
      <c r="BV15" s="284">
        <v>0</v>
      </c>
      <c r="BX15" s="284">
        <v>61</v>
      </c>
      <c r="BY15" s="284">
        <v>105458</v>
      </c>
      <c r="BZ15" s="299">
        <f>BR15-BT15-BX15-BV15</f>
        <v>25</v>
      </c>
      <c r="CA15" s="299">
        <f>BS15-BU15-BY15-BW15</f>
        <v>2948</v>
      </c>
      <c r="CC15" s="286">
        <v>373977</v>
      </c>
      <c r="CD15" s="287">
        <f>(CC14+CC15)/2</f>
        <v>368900.5</v>
      </c>
      <c r="CE15" s="284">
        <v>33</v>
      </c>
      <c r="CF15" s="284">
        <v>34</v>
      </c>
      <c r="CG15" s="284">
        <v>10</v>
      </c>
      <c r="CH15" s="284">
        <v>162858</v>
      </c>
      <c r="CI15" s="284">
        <v>158929</v>
      </c>
      <c r="CJ15" s="295">
        <f t="shared" ref="CJ15" si="46">CH15-CI15</f>
        <v>3929</v>
      </c>
    </row>
    <row r="16" spans="1:89" s="284" customFormat="1">
      <c r="A16" s="363" t="s">
        <v>2937</v>
      </c>
      <c r="B16" s="288" t="s">
        <v>540</v>
      </c>
      <c r="C16" s="300">
        <v>2008</v>
      </c>
      <c r="D16" s="289">
        <v>405371</v>
      </c>
      <c r="E16" s="290">
        <f t="shared" si="10"/>
        <v>402203</v>
      </c>
      <c r="F16" s="284">
        <v>7936</v>
      </c>
      <c r="G16" s="291">
        <f t="shared" ref="G16" si="47">O16</f>
        <v>4218</v>
      </c>
      <c r="H16" s="292">
        <f t="shared" ref="H16" si="48">AA16</f>
        <v>125</v>
      </c>
      <c r="I16" s="284">
        <v>955</v>
      </c>
      <c r="J16" s="293">
        <v>661</v>
      </c>
      <c r="K16" s="293">
        <v>706</v>
      </c>
      <c r="L16" s="294">
        <f t="shared" ref="L16" si="49">F16-SUM(G16:K16)</f>
        <v>1271</v>
      </c>
      <c r="M16" s="284">
        <v>6366</v>
      </c>
      <c r="N16" s="284">
        <v>4575</v>
      </c>
      <c r="O16" s="292">
        <f t="shared" ref="O16" si="50">SUM(P16:S16)</f>
        <v>4218</v>
      </c>
      <c r="P16" s="296">
        <v>2</v>
      </c>
      <c r="Q16" s="296">
        <v>1449</v>
      </c>
      <c r="R16" s="296">
        <v>590</v>
      </c>
      <c r="S16" s="296">
        <v>2177</v>
      </c>
      <c r="T16" s="295">
        <f t="shared" ref="T16" si="51">SUM(U16:X16)</f>
        <v>2918</v>
      </c>
      <c r="U16" s="296">
        <v>0</v>
      </c>
      <c r="V16" s="296">
        <v>641</v>
      </c>
      <c r="W16" s="296">
        <v>372</v>
      </c>
      <c r="X16" s="296">
        <v>1905</v>
      </c>
      <c r="Y16" s="296">
        <v>779</v>
      </c>
      <c r="AA16" s="295">
        <f t="shared" ref="AA16" si="52">SUM(AB16:AH16)</f>
        <v>125</v>
      </c>
      <c r="AB16" s="296">
        <v>11</v>
      </c>
      <c r="AC16" s="296">
        <v>0</v>
      </c>
      <c r="AD16" s="296">
        <v>19</v>
      </c>
      <c r="AE16" s="296">
        <v>29</v>
      </c>
      <c r="AF16" s="296">
        <v>1</v>
      </c>
      <c r="AG16" s="296">
        <v>0</v>
      </c>
      <c r="AH16" s="296">
        <v>65</v>
      </c>
      <c r="AI16" s="295">
        <f t="shared" ref="AI16" si="53">SUM(AJ16:AP16)</f>
        <v>128</v>
      </c>
      <c r="AJ16" s="297">
        <v>10</v>
      </c>
      <c r="AK16" s="297">
        <v>0</v>
      </c>
      <c r="AL16" s="297">
        <v>23</v>
      </c>
      <c r="AM16" s="296">
        <v>32</v>
      </c>
      <c r="AN16" s="296">
        <v>1</v>
      </c>
      <c r="AO16" s="296">
        <v>0</v>
      </c>
      <c r="AP16" s="296">
        <v>62</v>
      </c>
      <c r="AQ16" s="296">
        <v>160</v>
      </c>
      <c r="AR16" s="239">
        <f t="shared" ref="AR16" si="54">I16</f>
        <v>955</v>
      </c>
      <c r="AS16" s="296">
        <v>1010</v>
      </c>
      <c r="AT16" s="296">
        <v>839</v>
      </c>
      <c r="AU16" s="296">
        <v>481</v>
      </c>
      <c r="AV16" s="296">
        <v>346</v>
      </c>
      <c r="AW16" s="296">
        <v>11</v>
      </c>
      <c r="AX16" s="292">
        <f t="shared" ref="AX16" si="55">AT16-SUM(AU16:AW16)</f>
        <v>1</v>
      </c>
      <c r="AY16" s="296">
        <v>941</v>
      </c>
      <c r="AZ16" s="301">
        <v>8251.0499999999993</v>
      </c>
      <c r="BA16" s="296"/>
      <c r="BB16" s="296">
        <v>63265</v>
      </c>
      <c r="BC16" s="290">
        <f>(BB16+BB15)/2</f>
        <v>63582.5</v>
      </c>
      <c r="BD16" s="302">
        <v>10</v>
      </c>
      <c r="BE16" s="298">
        <f t="shared" ref="BE16" si="56">ROUND(BD16/BC16*10000,2)</f>
        <v>1.57</v>
      </c>
      <c r="BF16" s="296">
        <v>35189</v>
      </c>
      <c r="BG16" s="290">
        <f>(BF16+BF15)/2</f>
        <v>35056</v>
      </c>
      <c r="BH16" s="302">
        <v>215</v>
      </c>
      <c r="BI16" s="298">
        <f t="shared" ref="BI16" si="57">BH16/BG16*10000</f>
        <v>61.330442720219075</v>
      </c>
      <c r="BJ16" s="296">
        <v>31798</v>
      </c>
      <c r="BK16" s="290">
        <f t="shared" si="29"/>
        <v>31790.5</v>
      </c>
      <c r="BL16" s="296">
        <v>539</v>
      </c>
      <c r="BM16" s="298">
        <f t="shared" ref="BM16" si="58">BL16/BK16*10000</f>
        <v>169.54750633050756</v>
      </c>
      <c r="BN16" s="296">
        <v>275119</v>
      </c>
      <c r="BO16" s="290">
        <f>(BN16+BN15)/2</f>
        <v>271774</v>
      </c>
      <c r="BP16" s="302">
        <v>3811</v>
      </c>
      <c r="BQ16" s="298">
        <f t="shared" ref="BQ16" si="59">BP16/BO16*10000</f>
        <v>140.22680609624175</v>
      </c>
      <c r="BR16" s="296">
        <v>177</v>
      </c>
      <c r="BS16" s="296">
        <v>59825</v>
      </c>
      <c r="BT16" s="296">
        <v>121</v>
      </c>
      <c r="BU16" s="296">
        <v>53907</v>
      </c>
      <c r="BV16" s="296">
        <v>0</v>
      </c>
      <c r="BW16" s="296"/>
      <c r="BX16" s="296">
        <v>43</v>
      </c>
      <c r="BY16" s="296">
        <v>1444</v>
      </c>
      <c r="BZ16" s="299">
        <f t="shared" ref="BZ16:BZ28" si="60">BR16-BT16-BX16-BV16</f>
        <v>13</v>
      </c>
      <c r="CA16" s="299">
        <f t="shared" ref="CA16:CA28" si="61">BS16-BU16-BY16-BW16</f>
        <v>4474</v>
      </c>
      <c r="CC16" s="296">
        <v>384019</v>
      </c>
      <c r="CD16" s="287">
        <f>(CC15+CC16)/2</f>
        <v>378998</v>
      </c>
      <c r="CE16" s="296">
        <v>28</v>
      </c>
      <c r="CF16" s="296">
        <v>29</v>
      </c>
      <c r="CG16" s="296">
        <v>16</v>
      </c>
      <c r="CH16" s="296">
        <v>217821</v>
      </c>
      <c r="CI16" s="296">
        <v>214826</v>
      </c>
      <c r="CJ16" s="295">
        <f t="shared" ref="CJ16" si="62">CH16-CI16</f>
        <v>2995</v>
      </c>
    </row>
    <row r="17" spans="1:89" s="284" customFormat="1">
      <c r="B17" s="300" t="s">
        <v>541</v>
      </c>
      <c r="C17" s="300">
        <v>2009</v>
      </c>
      <c r="D17" s="1435">
        <v>411587</v>
      </c>
      <c r="E17" s="290">
        <f t="shared" si="10"/>
        <v>408479</v>
      </c>
      <c r="F17" s="296">
        <v>6515</v>
      </c>
      <c r="G17" s="291">
        <f>O17</f>
        <v>3172</v>
      </c>
      <c r="H17" s="292">
        <f t="shared" ref="H17" si="63">AA17</f>
        <v>76</v>
      </c>
      <c r="I17" s="296">
        <v>762</v>
      </c>
      <c r="J17" s="296">
        <v>524</v>
      </c>
      <c r="K17" s="296">
        <v>889</v>
      </c>
      <c r="L17" s="294">
        <f t="shared" ref="L17" si="64">F17-SUM(G17:K17)</f>
        <v>1092</v>
      </c>
      <c r="M17" s="296">
        <v>5720</v>
      </c>
      <c r="N17" s="296">
        <v>4714</v>
      </c>
      <c r="O17" s="292">
        <f t="shared" ref="O17" si="65">SUM(P17:S17)</f>
        <v>3172</v>
      </c>
      <c r="P17" s="296">
        <v>0</v>
      </c>
      <c r="Q17" s="296">
        <v>992</v>
      </c>
      <c r="R17" s="296">
        <v>511</v>
      </c>
      <c r="S17" s="296">
        <v>1669</v>
      </c>
      <c r="T17" s="295">
        <f t="shared" ref="T17" si="66">SUM(U17:X17)</f>
        <v>2354</v>
      </c>
      <c r="U17" s="296">
        <v>0</v>
      </c>
      <c r="V17" s="296">
        <v>683</v>
      </c>
      <c r="W17" s="296">
        <v>220</v>
      </c>
      <c r="X17" s="296">
        <v>1451</v>
      </c>
      <c r="Y17" s="296">
        <v>768</v>
      </c>
      <c r="Z17" s="296"/>
      <c r="AA17" s="295">
        <f t="shared" ref="AA17" si="67">SUM(AB17:AH17)</f>
        <v>76</v>
      </c>
      <c r="AB17" s="296">
        <v>10</v>
      </c>
      <c r="AC17" s="296">
        <v>0</v>
      </c>
      <c r="AD17" s="296">
        <v>18</v>
      </c>
      <c r="AE17" s="296">
        <v>17</v>
      </c>
      <c r="AF17" s="296">
        <v>1</v>
      </c>
      <c r="AG17" s="296">
        <v>0</v>
      </c>
      <c r="AH17" s="296">
        <v>30</v>
      </c>
      <c r="AI17" s="295">
        <f t="shared" ref="AI17" si="68">SUM(AJ17:AP17)</f>
        <v>84</v>
      </c>
      <c r="AJ17" s="297">
        <v>13</v>
      </c>
      <c r="AK17" s="297">
        <v>0</v>
      </c>
      <c r="AL17" s="297">
        <v>22</v>
      </c>
      <c r="AM17" s="296">
        <v>20</v>
      </c>
      <c r="AN17" s="296">
        <v>1</v>
      </c>
      <c r="AO17" s="296">
        <v>0</v>
      </c>
      <c r="AP17" s="296">
        <v>28</v>
      </c>
      <c r="AQ17" s="296">
        <v>109</v>
      </c>
      <c r="AR17" s="239">
        <f t="shared" ref="AR17" si="69">I17</f>
        <v>762</v>
      </c>
      <c r="AS17" s="296">
        <v>931</v>
      </c>
      <c r="AT17" s="296">
        <v>622</v>
      </c>
      <c r="AU17" s="296">
        <v>291</v>
      </c>
      <c r="AV17" s="296">
        <v>314</v>
      </c>
      <c r="AW17" s="296">
        <v>17</v>
      </c>
      <c r="AX17" s="292">
        <f t="shared" ref="AX17" si="70">AT17-SUM(AU17:AW17)</f>
        <v>0</v>
      </c>
      <c r="AY17" s="296">
        <v>742</v>
      </c>
      <c r="AZ17" s="303">
        <v>169344.85</v>
      </c>
      <c r="BA17" s="296"/>
      <c r="BB17" s="296">
        <v>62445</v>
      </c>
      <c r="BC17" s="290">
        <f>(BB17+BB16)/2</f>
        <v>62855</v>
      </c>
      <c r="BD17" s="302">
        <v>6</v>
      </c>
      <c r="BE17" s="298">
        <f t="shared" ref="BE17" si="71">ROUND(BD17/BC17*10000,2)</f>
        <v>0.95</v>
      </c>
      <c r="BF17" s="296">
        <v>35678</v>
      </c>
      <c r="BG17" s="290">
        <f>(BF17+BF16)/2</f>
        <v>35433.5</v>
      </c>
      <c r="BH17" s="302">
        <v>267</v>
      </c>
      <c r="BI17" s="298">
        <f>BH17/BG17*10000</f>
        <v>75.352420731793359</v>
      </c>
      <c r="BJ17" s="296">
        <v>32064</v>
      </c>
      <c r="BK17" s="290">
        <f t="shared" si="29"/>
        <v>31931</v>
      </c>
      <c r="BL17" s="296">
        <v>510</v>
      </c>
      <c r="BM17" s="298">
        <f t="shared" ref="BM17" si="72">BL17/BK17*10000</f>
        <v>159.7193949453509</v>
      </c>
      <c r="BN17" s="296">
        <v>281400</v>
      </c>
      <c r="BO17" s="290">
        <f>(BN17+BN16)/2</f>
        <v>278259.5</v>
      </c>
      <c r="BP17" s="302">
        <v>3931</v>
      </c>
      <c r="BQ17" s="298">
        <f>BP17/BO17*10000</f>
        <v>141.2710078182416</v>
      </c>
      <c r="BR17" s="296">
        <v>160</v>
      </c>
      <c r="BS17" s="296">
        <v>251584</v>
      </c>
      <c r="BT17" s="296">
        <v>96</v>
      </c>
      <c r="BU17" s="296">
        <v>217343</v>
      </c>
      <c r="BV17" s="296">
        <v>0</v>
      </c>
      <c r="BW17" s="296"/>
      <c r="BX17" s="296">
        <v>33</v>
      </c>
      <c r="BY17" s="296">
        <v>26916</v>
      </c>
      <c r="BZ17" s="299">
        <f t="shared" si="60"/>
        <v>31</v>
      </c>
      <c r="CA17" s="299">
        <f t="shared" si="61"/>
        <v>7325</v>
      </c>
      <c r="CB17" s="296"/>
      <c r="CC17" s="296">
        <v>392140</v>
      </c>
      <c r="CD17" s="287">
        <f>(CC16+CC17)/2</f>
        <v>388079.5</v>
      </c>
      <c r="CE17" s="296">
        <v>31</v>
      </c>
      <c r="CF17" s="296">
        <v>31</v>
      </c>
      <c r="CG17" s="296">
        <v>10</v>
      </c>
      <c r="CH17" s="296">
        <v>204936</v>
      </c>
      <c r="CI17" s="296">
        <v>202640</v>
      </c>
      <c r="CJ17" s="295">
        <f t="shared" ref="CJ17" si="73">CH17-CI17</f>
        <v>2296</v>
      </c>
    </row>
    <row r="18" spans="1:89" s="284" customFormat="1">
      <c r="B18" s="300" t="s">
        <v>542</v>
      </c>
      <c r="C18" s="300">
        <v>2010</v>
      </c>
      <c r="D18" s="302">
        <v>415344</v>
      </c>
      <c r="E18" s="290">
        <f>(D18+D17)/2</f>
        <v>413465.5</v>
      </c>
      <c r="F18" s="302">
        <v>6386</v>
      </c>
      <c r="G18" s="291">
        <f t="shared" ref="G18:G27" si="74">O18</f>
        <v>2796</v>
      </c>
      <c r="H18" s="292">
        <f t="shared" ref="H18:H27" si="75">AA18</f>
        <v>69</v>
      </c>
      <c r="I18" s="296">
        <v>564</v>
      </c>
      <c r="J18" s="293">
        <v>632</v>
      </c>
      <c r="K18" s="293">
        <v>936</v>
      </c>
      <c r="L18" s="294">
        <f t="shared" ref="L18:L21" si="76">F18-SUM(G18:K18)</f>
        <v>1389</v>
      </c>
      <c r="M18" s="296">
        <v>5676</v>
      </c>
      <c r="N18" s="296">
        <v>5049</v>
      </c>
      <c r="O18" s="292">
        <f t="shared" ref="O18:O23" si="77">SUM(P18:S18)</f>
        <v>2796</v>
      </c>
      <c r="P18" s="296">
        <v>0</v>
      </c>
      <c r="Q18" s="296">
        <v>866</v>
      </c>
      <c r="R18" s="296">
        <v>483</v>
      </c>
      <c r="S18" s="296">
        <v>1447</v>
      </c>
      <c r="T18" s="295">
        <f t="shared" ref="T18:T22" si="78">SUM(U18:X18)</f>
        <v>2271</v>
      </c>
      <c r="U18" s="296">
        <v>2</v>
      </c>
      <c r="V18" s="296">
        <v>667</v>
      </c>
      <c r="W18" s="296">
        <v>321</v>
      </c>
      <c r="X18" s="296">
        <v>1281</v>
      </c>
      <c r="Y18" s="296">
        <v>801</v>
      </c>
      <c r="Z18" s="296"/>
      <c r="AA18" s="295">
        <f t="shared" ref="AA18" si="79">SUM(AB18:AH18)</f>
        <v>69</v>
      </c>
      <c r="AB18" s="296">
        <v>7</v>
      </c>
      <c r="AC18" s="296">
        <v>1</v>
      </c>
      <c r="AD18" s="296">
        <v>18</v>
      </c>
      <c r="AE18" s="296">
        <v>7</v>
      </c>
      <c r="AF18" s="296">
        <v>1</v>
      </c>
      <c r="AG18" s="296">
        <v>0</v>
      </c>
      <c r="AH18" s="296">
        <v>35</v>
      </c>
      <c r="AI18" s="295">
        <f t="shared" ref="AI18" si="80">SUM(AJ18:AP18)</f>
        <v>68</v>
      </c>
      <c r="AJ18" s="297">
        <v>7</v>
      </c>
      <c r="AK18" s="297">
        <v>2</v>
      </c>
      <c r="AL18" s="297">
        <v>19</v>
      </c>
      <c r="AM18" s="296">
        <v>5</v>
      </c>
      <c r="AN18" s="296">
        <v>1</v>
      </c>
      <c r="AO18" s="296">
        <v>0</v>
      </c>
      <c r="AP18" s="296">
        <v>34</v>
      </c>
      <c r="AQ18" s="296">
        <v>98</v>
      </c>
      <c r="AR18" s="239">
        <f t="shared" ref="AR18:AR27" si="81">I18</f>
        <v>564</v>
      </c>
      <c r="AS18" s="296">
        <v>516</v>
      </c>
      <c r="AT18" s="296">
        <v>745</v>
      </c>
      <c r="AU18" s="296">
        <v>216</v>
      </c>
      <c r="AV18" s="296">
        <v>493</v>
      </c>
      <c r="AW18" s="296">
        <v>36</v>
      </c>
      <c r="AX18" s="295">
        <f t="shared" ref="AX18" si="82">AT18-SUM(AU18:AW18)</f>
        <v>0</v>
      </c>
      <c r="AY18" s="296">
        <v>956</v>
      </c>
      <c r="AZ18" s="303">
        <v>188759.73</v>
      </c>
      <c r="BA18" s="296"/>
      <c r="BB18" s="296">
        <v>61865</v>
      </c>
      <c r="BC18" s="290">
        <f>(BB18+BB17)/2</f>
        <v>62155</v>
      </c>
      <c r="BD18" s="302">
        <v>6</v>
      </c>
      <c r="BE18" s="298">
        <f>ROUND(BD18/BC18*10000,2)</f>
        <v>0.97</v>
      </c>
      <c r="BF18" s="296">
        <v>34983</v>
      </c>
      <c r="BG18" s="290">
        <f>(BF18+BF17)/2</f>
        <v>35330.5</v>
      </c>
      <c r="BH18" s="302">
        <v>323</v>
      </c>
      <c r="BI18" s="298">
        <f t="shared" ref="BI18:BI19" si="83">BH18/BG18*10000</f>
        <v>91.422425383167521</v>
      </c>
      <c r="BJ18" s="296">
        <v>32479</v>
      </c>
      <c r="BK18" s="290">
        <f t="shared" si="29"/>
        <v>32271.5</v>
      </c>
      <c r="BL18" s="296">
        <v>707</v>
      </c>
      <c r="BM18" s="298">
        <f t="shared" ref="BM18:BM24" si="84">BL18/BK18*10000</f>
        <v>219.07875369908433</v>
      </c>
      <c r="BN18" s="296">
        <v>286017</v>
      </c>
      <c r="BO18" s="290">
        <f>(BN18+BN17)/2</f>
        <v>283708.5</v>
      </c>
      <c r="BP18" s="302">
        <v>4013</v>
      </c>
      <c r="BQ18" s="298">
        <f t="shared" ref="BQ18:BQ27" si="85">BP18/BO18*10000</f>
        <v>141.44800032427651</v>
      </c>
      <c r="BR18" s="296">
        <v>168</v>
      </c>
      <c r="BS18" s="296">
        <v>24773</v>
      </c>
      <c r="BT18" s="296">
        <v>95</v>
      </c>
      <c r="BU18" s="296">
        <v>19371</v>
      </c>
      <c r="BV18" s="296">
        <v>0</v>
      </c>
      <c r="BW18" s="296"/>
      <c r="BX18" s="296">
        <v>45</v>
      </c>
      <c r="BY18" s="296">
        <v>707</v>
      </c>
      <c r="BZ18" s="299">
        <f t="shared" ref="BZ18:BZ24" si="86">BR18-BT18-BX18-BV18</f>
        <v>28</v>
      </c>
      <c r="CA18" s="299">
        <f t="shared" ref="CA18:CA24" si="87">BS18-BU18-BY18-BW18</f>
        <v>4695</v>
      </c>
      <c r="CB18" s="296"/>
      <c r="CC18" s="296">
        <v>397821</v>
      </c>
      <c r="CD18" s="287">
        <f>(CC17+CC18)/2</f>
        <v>394980.5</v>
      </c>
      <c r="CE18" s="296">
        <v>18</v>
      </c>
      <c r="CF18" s="296">
        <v>19</v>
      </c>
      <c r="CG18" s="296">
        <v>9</v>
      </c>
      <c r="CH18" s="296">
        <v>215382</v>
      </c>
      <c r="CI18" s="296">
        <v>212694</v>
      </c>
      <c r="CJ18" s="295">
        <f t="shared" ref="CJ18:CJ27" si="88">CH18-CI18</f>
        <v>2688</v>
      </c>
    </row>
    <row r="19" spans="1:89" s="284" customFormat="1">
      <c r="A19" s="408">
        <v>1</v>
      </c>
      <c r="B19" s="300" t="s">
        <v>543</v>
      </c>
      <c r="C19" s="300">
        <v>2011</v>
      </c>
      <c r="D19" s="302">
        <v>420052</v>
      </c>
      <c r="E19" s="290">
        <f>(D19+D18)/2</f>
        <v>417698</v>
      </c>
      <c r="F19" s="302">
        <v>6291</v>
      </c>
      <c r="G19" s="291">
        <f t="shared" si="74"/>
        <v>2147</v>
      </c>
      <c r="H19" s="292">
        <f t="shared" si="75"/>
        <v>57</v>
      </c>
      <c r="I19" s="296">
        <v>396</v>
      </c>
      <c r="J19" s="293">
        <v>622</v>
      </c>
      <c r="K19" s="293">
        <v>1281</v>
      </c>
      <c r="L19" s="294">
        <f t="shared" si="76"/>
        <v>1788</v>
      </c>
      <c r="M19" s="296">
        <v>5696</v>
      </c>
      <c r="N19" s="296">
        <v>5498</v>
      </c>
      <c r="O19" s="292">
        <f t="shared" si="77"/>
        <v>2147</v>
      </c>
      <c r="P19" s="296">
        <v>1</v>
      </c>
      <c r="Q19" s="296">
        <v>856</v>
      </c>
      <c r="R19" s="296">
        <v>283</v>
      </c>
      <c r="S19" s="296">
        <v>1007</v>
      </c>
      <c r="T19" s="295">
        <f t="shared" si="78"/>
        <v>1752</v>
      </c>
      <c r="U19" s="296">
        <v>2</v>
      </c>
      <c r="V19" s="296">
        <v>638</v>
      </c>
      <c r="W19" s="296">
        <v>184</v>
      </c>
      <c r="X19" s="296">
        <v>928</v>
      </c>
      <c r="Y19" s="296">
        <v>745</v>
      </c>
      <c r="Z19" s="296"/>
      <c r="AA19" s="295">
        <f t="shared" ref="AA19:AA24" si="89">SUM(AB19:AH19)</f>
        <v>57</v>
      </c>
      <c r="AB19" s="296">
        <v>9</v>
      </c>
      <c r="AC19" s="296">
        <v>1</v>
      </c>
      <c r="AD19" s="296">
        <v>7</v>
      </c>
      <c r="AE19" s="296">
        <v>6</v>
      </c>
      <c r="AF19" s="296">
        <v>1</v>
      </c>
      <c r="AG19" s="296">
        <v>0</v>
      </c>
      <c r="AH19" s="296">
        <v>33</v>
      </c>
      <c r="AI19" s="295">
        <f t="shared" ref="AI19:AI27" si="90">SUM(AJ19:AP19)</f>
        <v>54</v>
      </c>
      <c r="AJ19" s="297">
        <v>9</v>
      </c>
      <c r="AK19" s="297">
        <v>1</v>
      </c>
      <c r="AL19" s="297">
        <v>8</v>
      </c>
      <c r="AM19" s="296">
        <v>5</v>
      </c>
      <c r="AN19" s="296">
        <v>1</v>
      </c>
      <c r="AO19" s="296">
        <v>0</v>
      </c>
      <c r="AP19" s="296">
        <v>30</v>
      </c>
      <c r="AQ19" s="296">
        <v>96</v>
      </c>
      <c r="AR19" s="239">
        <f t="shared" si="81"/>
        <v>396</v>
      </c>
      <c r="AS19" s="296">
        <v>363</v>
      </c>
      <c r="AT19" s="296">
        <v>712</v>
      </c>
      <c r="AU19" s="296">
        <v>222</v>
      </c>
      <c r="AV19" s="296">
        <v>451</v>
      </c>
      <c r="AW19" s="296">
        <v>37</v>
      </c>
      <c r="AX19" s="295">
        <f t="shared" ref="AX19:AX24" si="91">AT19-SUM(AU19:AW19)</f>
        <v>2</v>
      </c>
      <c r="AY19" s="296">
        <v>930</v>
      </c>
      <c r="AZ19" s="303">
        <v>555877.04</v>
      </c>
      <c r="BA19" s="296"/>
      <c r="BB19" s="296">
        <v>61549</v>
      </c>
      <c r="BC19" s="290">
        <f t="shared" ref="BC19:BC27" si="92">(BB19+BB18)/2</f>
        <v>61707</v>
      </c>
      <c r="BD19" s="302">
        <v>4</v>
      </c>
      <c r="BE19" s="298">
        <f t="shared" ref="BE19:BE27" si="93">ROUND(BD19/BC19*10000,2)</f>
        <v>0.65</v>
      </c>
      <c r="BF19" s="296">
        <v>34628</v>
      </c>
      <c r="BG19" s="290">
        <f t="shared" ref="BG19:BG24" si="94">(BF19+BF18)/2</f>
        <v>34805.5</v>
      </c>
      <c r="BH19" s="302">
        <v>480</v>
      </c>
      <c r="BI19" s="298">
        <f t="shared" si="83"/>
        <v>137.90923848242375</v>
      </c>
      <c r="BJ19" s="296">
        <v>33058</v>
      </c>
      <c r="BK19" s="290">
        <f t="shared" si="29"/>
        <v>32768.5</v>
      </c>
      <c r="BL19" s="296">
        <v>734</v>
      </c>
      <c r="BM19" s="298">
        <f t="shared" si="84"/>
        <v>223.9956055358042</v>
      </c>
      <c r="BN19" s="296">
        <v>290817</v>
      </c>
      <c r="BO19" s="290">
        <f t="shared" ref="BO19:BO27" si="95">(BN19+BN18)/2</f>
        <v>288417</v>
      </c>
      <c r="BP19" s="302">
        <v>4280</v>
      </c>
      <c r="BQ19" s="298">
        <f t="shared" si="85"/>
        <v>148.39624571367153</v>
      </c>
      <c r="BR19" s="296">
        <v>146</v>
      </c>
      <c r="BS19" s="296">
        <v>88009</v>
      </c>
      <c r="BT19" s="296">
        <v>93</v>
      </c>
      <c r="BU19" s="296">
        <v>65568</v>
      </c>
      <c r="BV19" s="296">
        <v>0</v>
      </c>
      <c r="BW19" s="296"/>
      <c r="BX19" s="296">
        <v>44</v>
      </c>
      <c r="BY19" s="296">
        <v>15963</v>
      </c>
      <c r="BZ19" s="299">
        <f t="shared" si="86"/>
        <v>9</v>
      </c>
      <c r="CA19" s="299">
        <f t="shared" si="87"/>
        <v>6478</v>
      </c>
      <c r="CB19" s="296"/>
      <c r="CC19" s="296">
        <v>409105</v>
      </c>
      <c r="CD19" s="287">
        <f t="shared" ref="CD19:CD27" si="96">(CC18+CC19)/2</f>
        <v>403463</v>
      </c>
      <c r="CE19" s="296">
        <v>34</v>
      </c>
      <c r="CF19" s="296">
        <v>36</v>
      </c>
      <c r="CG19" s="296">
        <v>13</v>
      </c>
      <c r="CH19" s="296">
        <v>236468</v>
      </c>
      <c r="CI19" s="296">
        <v>233864</v>
      </c>
      <c r="CJ19" s="295">
        <f t="shared" si="88"/>
        <v>2604</v>
      </c>
    </row>
    <row r="20" spans="1:89" s="296" customFormat="1" ht="16.5" customHeight="1">
      <c r="A20" s="285">
        <v>2</v>
      </c>
      <c r="B20" s="300" t="s">
        <v>544</v>
      </c>
      <c r="C20" s="300">
        <v>2012</v>
      </c>
      <c r="D20" s="302">
        <v>425071</v>
      </c>
      <c r="E20" s="290">
        <f>(D20+D19)/2</f>
        <v>422561.5</v>
      </c>
      <c r="F20" s="302">
        <v>6006</v>
      </c>
      <c r="G20" s="291">
        <f t="shared" si="74"/>
        <v>1865</v>
      </c>
      <c r="H20" s="292">
        <f t="shared" si="75"/>
        <v>76</v>
      </c>
      <c r="I20" s="296">
        <v>265</v>
      </c>
      <c r="J20" s="293">
        <v>560</v>
      </c>
      <c r="K20" s="293">
        <v>1466</v>
      </c>
      <c r="L20" s="294">
        <f t="shared" si="76"/>
        <v>1774</v>
      </c>
      <c r="M20" s="296">
        <v>5711</v>
      </c>
      <c r="N20" s="296">
        <v>5525</v>
      </c>
      <c r="O20" s="292">
        <f t="shared" si="77"/>
        <v>1865</v>
      </c>
      <c r="P20" s="296">
        <v>1</v>
      </c>
      <c r="Q20" s="296">
        <v>789</v>
      </c>
      <c r="R20" s="296">
        <v>179</v>
      </c>
      <c r="S20" s="296">
        <v>896</v>
      </c>
      <c r="T20" s="295">
        <f t="shared" si="78"/>
        <v>1590</v>
      </c>
      <c r="U20" s="296">
        <v>1</v>
      </c>
      <c r="V20" s="296">
        <v>626</v>
      </c>
      <c r="W20" s="296">
        <v>160</v>
      </c>
      <c r="X20" s="296">
        <v>803</v>
      </c>
      <c r="Y20" s="296">
        <v>748</v>
      </c>
      <c r="AA20" s="295">
        <f t="shared" si="89"/>
        <v>76</v>
      </c>
      <c r="AB20" s="296">
        <v>20</v>
      </c>
      <c r="AC20" s="296">
        <v>1</v>
      </c>
      <c r="AD20" s="296">
        <v>21</v>
      </c>
      <c r="AE20" s="296">
        <v>8</v>
      </c>
      <c r="AF20" s="296">
        <v>0</v>
      </c>
      <c r="AG20" s="296">
        <v>0</v>
      </c>
      <c r="AH20" s="296">
        <v>26</v>
      </c>
      <c r="AI20" s="295">
        <f t="shared" si="90"/>
        <v>76</v>
      </c>
      <c r="AJ20" s="297">
        <v>20</v>
      </c>
      <c r="AK20" s="297">
        <v>1</v>
      </c>
      <c r="AL20" s="297">
        <v>22</v>
      </c>
      <c r="AM20" s="296">
        <v>5</v>
      </c>
      <c r="AN20" s="296">
        <v>0</v>
      </c>
      <c r="AO20" s="296">
        <v>0</v>
      </c>
      <c r="AP20" s="296">
        <v>28</v>
      </c>
      <c r="AQ20" s="296">
        <v>125</v>
      </c>
      <c r="AR20" s="239">
        <f t="shared" si="81"/>
        <v>265</v>
      </c>
      <c r="AS20" s="296">
        <v>264</v>
      </c>
      <c r="AT20" s="296">
        <v>659</v>
      </c>
      <c r="AU20" s="296">
        <v>246</v>
      </c>
      <c r="AV20" s="296">
        <v>349</v>
      </c>
      <c r="AW20" s="296">
        <v>64</v>
      </c>
      <c r="AX20" s="295">
        <f t="shared" si="91"/>
        <v>0</v>
      </c>
      <c r="AY20" s="296">
        <v>757</v>
      </c>
      <c r="AZ20" s="303">
        <v>89336.51</v>
      </c>
      <c r="BB20" s="296">
        <v>61405</v>
      </c>
      <c r="BC20" s="290">
        <f t="shared" si="92"/>
        <v>61477</v>
      </c>
      <c r="BD20" s="302">
        <v>13</v>
      </c>
      <c r="BE20" s="298">
        <f t="shared" si="93"/>
        <v>2.11</v>
      </c>
      <c r="BF20" s="296">
        <v>35096</v>
      </c>
      <c r="BG20" s="290">
        <f t="shared" si="94"/>
        <v>34862</v>
      </c>
      <c r="BH20" s="302">
        <v>413</v>
      </c>
      <c r="BI20" s="298">
        <f t="shared" ref="BI20:BI27" si="97">ROUND(BH20/BG20*10000,2)</f>
        <v>118.47</v>
      </c>
      <c r="BJ20" s="296">
        <v>32985</v>
      </c>
      <c r="BK20" s="290">
        <f t="shared" ref="BK20:BK24" si="98">(BJ20+BJ19)/2</f>
        <v>33021.5</v>
      </c>
      <c r="BL20" s="296">
        <v>782</v>
      </c>
      <c r="BM20" s="298">
        <f t="shared" si="84"/>
        <v>236.81540814317944</v>
      </c>
      <c r="BN20" s="296">
        <v>295585</v>
      </c>
      <c r="BO20" s="290">
        <f t="shared" si="95"/>
        <v>293201</v>
      </c>
      <c r="BP20" s="302">
        <v>4317</v>
      </c>
      <c r="BQ20" s="298">
        <f t="shared" si="85"/>
        <v>147.23687845539408</v>
      </c>
      <c r="BR20" s="296">
        <v>128</v>
      </c>
      <c r="BS20" s="296">
        <v>25143</v>
      </c>
      <c r="BT20" s="296">
        <v>64</v>
      </c>
      <c r="BU20" s="296">
        <v>11255</v>
      </c>
      <c r="BV20" s="296">
        <v>0</v>
      </c>
      <c r="BX20" s="296">
        <v>48</v>
      </c>
      <c r="BY20" s="296">
        <v>9911</v>
      </c>
      <c r="BZ20" s="299">
        <f t="shared" si="86"/>
        <v>16</v>
      </c>
      <c r="CA20" s="299">
        <f t="shared" si="87"/>
        <v>3977</v>
      </c>
      <c r="CC20" s="296">
        <v>411113</v>
      </c>
      <c r="CD20" s="287">
        <f t="shared" si="96"/>
        <v>410109</v>
      </c>
      <c r="CE20" s="296">
        <v>30</v>
      </c>
      <c r="CF20" s="296">
        <v>31</v>
      </c>
      <c r="CG20" s="296">
        <v>18</v>
      </c>
      <c r="CH20" s="296">
        <v>250292</v>
      </c>
      <c r="CI20" s="296">
        <v>247814</v>
      </c>
      <c r="CJ20" s="295">
        <f t="shared" si="88"/>
        <v>2478</v>
      </c>
    </row>
    <row r="21" spans="1:89" s="296" customFormat="1">
      <c r="A21" s="285">
        <v>3</v>
      </c>
      <c r="B21" s="300" t="s">
        <v>545</v>
      </c>
      <c r="C21" s="300">
        <v>2013</v>
      </c>
      <c r="D21" s="302">
        <v>428483</v>
      </c>
      <c r="E21" s="290">
        <f t="shared" ref="E21:E23" si="99">(D21+D20)/2</f>
        <v>426777</v>
      </c>
      <c r="F21" s="302">
        <v>6131</v>
      </c>
      <c r="G21" s="291">
        <f t="shared" si="74"/>
        <v>1916</v>
      </c>
      <c r="H21" s="292">
        <f t="shared" si="75"/>
        <v>76</v>
      </c>
      <c r="I21" s="296">
        <v>369</v>
      </c>
      <c r="J21" s="293">
        <v>612</v>
      </c>
      <c r="K21" s="293">
        <v>1454</v>
      </c>
      <c r="L21" s="294">
        <f t="shared" si="76"/>
        <v>1704</v>
      </c>
      <c r="M21" s="296">
        <v>5490</v>
      </c>
      <c r="N21" s="296">
        <v>5170</v>
      </c>
      <c r="O21" s="292">
        <f t="shared" si="77"/>
        <v>1916</v>
      </c>
      <c r="P21" s="296">
        <v>0</v>
      </c>
      <c r="Q21" s="296">
        <v>848</v>
      </c>
      <c r="R21" s="296">
        <v>175</v>
      </c>
      <c r="S21" s="296">
        <v>893</v>
      </c>
      <c r="T21" s="295">
        <f t="shared" si="78"/>
        <v>1535</v>
      </c>
      <c r="U21" s="296">
        <v>2</v>
      </c>
      <c r="V21" s="296">
        <v>632</v>
      </c>
      <c r="W21" s="296">
        <v>158</v>
      </c>
      <c r="X21" s="296">
        <v>743</v>
      </c>
      <c r="Y21" s="296">
        <v>671</v>
      </c>
      <c r="AA21" s="295">
        <f t="shared" si="89"/>
        <v>76</v>
      </c>
      <c r="AB21" s="296">
        <v>19</v>
      </c>
      <c r="AC21" s="296">
        <v>0</v>
      </c>
      <c r="AD21" s="296">
        <v>14</v>
      </c>
      <c r="AE21" s="296">
        <v>9</v>
      </c>
      <c r="AF21" s="296">
        <v>0</v>
      </c>
      <c r="AG21" s="296">
        <v>0</v>
      </c>
      <c r="AH21" s="296">
        <v>34</v>
      </c>
      <c r="AI21" s="295">
        <f t="shared" si="90"/>
        <v>76</v>
      </c>
      <c r="AJ21" s="297">
        <v>18</v>
      </c>
      <c r="AK21" s="297">
        <v>0</v>
      </c>
      <c r="AL21" s="297">
        <v>14</v>
      </c>
      <c r="AM21" s="296">
        <v>10</v>
      </c>
      <c r="AN21" s="296">
        <v>0</v>
      </c>
      <c r="AO21" s="296">
        <v>0</v>
      </c>
      <c r="AP21" s="296">
        <v>34</v>
      </c>
      <c r="AQ21" s="296">
        <v>135</v>
      </c>
      <c r="AR21" s="239">
        <f t="shared" si="81"/>
        <v>369</v>
      </c>
      <c r="AS21" s="296">
        <v>265</v>
      </c>
      <c r="AT21" s="296">
        <v>644</v>
      </c>
      <c r="AU21" s="296">
        <v>213</v>
      </c>
      <c r="AV21" s="296">
        <v>362</v>
      </c>
      <c r="AW21" s="296">
        <v>69</v>
      </c>
      <c r="AX21" s="295">
        <f t="shared" si="91"/>
        <v>0</v>
      </c>
      <c r="AY21" s="296">
        <v>740</v>
      </c>
      <c r="AZ21" s="303">
        <v>12410.38</v>
      </c>
      <c r="BB21" s="296">
        <v>60743</v>
      </c>
      <c r="BC21" s="290">
        <f t="shared" si="92"/>
        <v>61074</v>
      </c>
      <c r="BD21" s="302">
        <v>9</v>
      </c>
      <c r="BE21" s="298">
        <f t="shared" si="93"/>
        <v>1.47</v>
      </c>
      <c r="BF21" s="296">
        <v>34599</v>
      </c>
      <c r="BG21" s="290">
        <f t="shared" si="94"/>
        <v>34847.5</v>
      </c>
      <c r="BH21" s="302">
        <v>355</v>
      </c>
      <c r="BI21" s="298">
        <f t="shared" si="97"/>
        <v>101.87</v>
      </c>
      <c r="BJ21" s="296">
        <v>33515</v>
      </c>
      <c r="BK21" s="290">
        <f t="shared" si="98"/>
        <v>33250</v>
      </c>
      <c r="BL21" s="296">
        <v>770</v>
      </c>
      <c r="BM21" s="298">
        <f t="shared" si="84"/>
        <v>231.57894736842107</v>
      </c>
      <c r="BN21" s="296">
        <v>299626</v>
      </c>
      <c r="BO21" s="290">
        <f t="shared" si="95"/>
        <v>297605.5</v>
      </c>
      <c r="BP21" s="302">
        <v>4036</v>
      </c>
      <c r="BQ21" s="298">
        <f t="shared" si="85"/>
        <v>135.61577322999744</v>
      </c>
      <c r="BR21" s="296">
        <v>147</v>
      </c>
      <c r="BS21" s="296">
        <v>20551</v>
      </c>
      <c r="BT21" s="296">
        <v>73</v>
      </c>
      <c r="BU21" s="296">
        <v>13065</v>
      </c>
      <c r="BV21" s="296">
        <v>0</v>
      </c>
      <c r="BX21" s="296">
        <v>60</v>
      </c>
      <c r="BY21" s="296">
        <v>4668</v>
      </c>
      <c r="BZ21" s="299">
        <f t="shared" si="86"/>
        <v>14</v>
      </c>
      <c r="CA21" s="299">
        <f t="shared" si="87"/>
        <v>2818</v>
      </c>
      <c r="CC21" s="296">
        <v>403547</v>
      </c>
      <c r="CD21" s="287">
        <f t="shared" si="96"/>
        <v>407330</v>
      </c>
      <c r="CE21" s="296">
        <v>31</v>
      </c>
      <c r="CF21" s="296">
        <v>31</v>
      </c>
      <c r="CG21" s="296">
        <v>13</v>
      </c>
      <c r="CH21" s="296">
        <v>244194</v>
      </c>
      <c r="CI21" s="296">
        <v>242109</v>
      </c>
      <c r="CJ21" s="295">
        <f t="shared" si="88"/>
        <v>2085</v>
      </c>
      <c r="CK21" s="296" t="s">
        <v>50</v>
      </c>
    </row>
    <row r="22" spans="1:89" s="296" customFormat="1">
      <c r="A22" s="285">
        <v>4</v>
      </c>
      <c r="B22" s="300" t="s">
        <v>546</v>
      </c>
      <c r="C22" s="300">
        <v>2014</v>
      </c>
      <c r="D22" s="302">
        <v>431988</v>
      </c>
      <c r="E22" s="290">
        <f t="shared" si="99"/>
        <v>430235.5</v>
      </c>
      <c r="F22" s="302">
        <v>6826</v>
      </c>
      <c r="G22" s="291">
        <f t="shared" si="74"/>
        <v>1763</v>
      </c>
      <c r="H22" s="292">
        <f t="shared" si="75"/>
        <v>76</v>
      </c>
      <c r="I22" s="296">
        <v>398</v>
      </c>
      <c r="J22" s="293">
        <v>564</v>
      </c>
      <c r="K22" s="293">
        <v>2391</v>
      </c>
      <c r="L22" s="294">
        <f t="shared" ref="L22:L27" si="100">F22-SUM(G22:K22)</f>
        <v>1634</v>
      </c>
      <c r="M22" s="296">
        <v>6512</v>
      </c>
      <c r="N22" s="296">
        <v>6284</v>
      </c>
      <c r="O22" s="292">
        <f t="shared" si="77"/>
        <v>1763</v>
      </c>
      <c r="P22" s="296">
        <v>2</v>
      </c>
      <c r="Q22" s="296">
        <v>856</v>
      </c>
      <c r="R22" s="296">
        <v>171</v>
      </c>
      <c r="S22" s="296">
        <v>734</v>
      </c>
      <c r="T22" s="295">
        <f t="shared" si="78"/>
        <v>1526</v>
      </c>
      <c r="U22" s="296">
        <v>1</v>
      </c>
      <c r="V22" s="296">
        <v>681</v>
      </c>
      <c r="W22" s="296">
        <v>126</v>
      </c>
      <c r="X22" s="296">
        <v>718</v>
      </c>
      <c r="Y22" s="296">
        <v>738</v>
      </c>
      <c r="AA22" s="295">
        <f t="shared" si="89"/>
        <v>76</v>
      </c>
      <c r="AB22" s="296">
        <v>17</v>
      </c>
      <c r="AC22" s="296">
        <v>0</v>
      </c>
      <c r="AD22" s="296">
        <v>15</v>
      </c>
      <c r="AE22" s="296">
        <v>16</v>
      </c>
      <c r="AF22" s="296">
        <v>0</v>
      </c>
      <c r="AG22" s="296">
        <v>0</v>
      </c>
      <c r="AH22" s="296">
        <v>28</v>
      </c>
      <c r="AI22" s="295">
        <f t="shared" si="90"/>
        <v>77</v>
      </c>
      <c r="AJ22" s="297">
        <v>19</v>
      </c>
      <c r="AK22" s="297">
        <v>0</v>
      </c>
      <c r="AL22" s="297">
        <v>17</v>
      </c>
      <c r="AM22" s="296">
        <v>15</v>
      </c>
      <c r="AN22" s="296">
        <v>0</v>
      </c>
      <c r="AO22" s="296">
        <v>0</v>
      </c>
      <c r="AP22" s="296">
        <v>26</v>
      </c>
      <c r="AQ22" s="296">
        <v>112</v>
      </c>
      <c r="AR22" s="239">
        <f t="shared" si="81"/>
        <v>398</v>
      </c>
      <c r="AS22" s="296">
        <v>329</v>
      </c>
      <c r="AT22" s="296">
        <v>628</v>
      </c>
      <c r="AU22" s="296">
        <v>181</v>
      </c>
      <c r="AV22" s="296">
        <v>405</v>
      </c>
      <c r="AW22" s="296">
        <v>41</v>
      </c>
      <c r="AX22" s="295">
        <f t="shared" si="91"/>
        <v>1</v>
      </c>
      <c r="AY22" s="296">
        <v>722</v>
      </c>
      <c r="AZ22" s="303">
        <v>9583.7800000000007</v>
      </c>
      <c r="BB22" s="296">
        <v>60836</v>
      </c>
      <c r="BC22" s="290">
        <f t="shared" si="92"/>
        <v>60789.5</v>
      </c>
      <c r="BD22" s="302">
        <v>13</v>
      </c>
      <c r="BE22" s="298">
        <f t="shared" si="93"/>
        <v>2.14</v>
      </c>
      <c r="BF22" s="296">
        <v>33831</v>
      </c>
      <c r="BG22" s="290">
        <f t="shared" si="94"/>
        <v>34215</v>
      </c>
      <c r="BH22" s="302">
        <v>318</v>
      </c>
      <c r="BI22" s="298">
        <f t="shared" si="97"/>
        <v>92.94</v>
      </c>
      <c r="BJ22" s="296">
        <v>33637</v>
      </c>
      <c r="BK22" s="290">
        <f t="shared" si="98"/>
        <v>33576</v>
      </c>
      <c r="BL22" s="296">
        <v>840</v>
      </c>
      <c r="BM22" s="298">
        <f t="shared" si="84"/>
        <v>250.17869907076482</v>
      </c>
      <c r="BN22" s="296">
        <v>303684</v>
      </c>
      <c r="BO22" s="290">
        <f t="shared" si="95"/>
        <v>301655</v>
      </c>
      <c r="BP22" s="302">
        <v>5113</v>
      </c>
      <c r="BQ22" s="298">
        <f t="shared" si="85"/>
        <v>169.49826788881336</v>
      </c>
      <c r="BR22" s="296">
        <v>141</v>
      </c>
      <c r="BS22" s="296">
        <v>33476</v>
      </c>
      <c r="BT22" s="296">
        <v>70</v>
      </c>
      <c r="BU22" s="296">
        <v>22908</v>
      </c>
      <c r="BV22" s="296">
        <v>0</v>
      </c>
      <c r="BX22" s="296">
        <v>60</v>
      </c>
      <c r="BY22" s="296">
        <v>5889</v>
      </c>
      <c r="BZ22" s="299">
        <f t="shared" si="86"/>
        <v>11</v>
      </c>
      <c r="CA22" s="299">
        <f t="shared" si="87"/>
        <v>4679</v>
      </c>
      <c r="CC22" s="296">
        <v>402265</v>
      </c>
      <c r="CD22" s="287">
        <f t="shared" si="96"/>
        <v>402906</v>
      </c>
      <c r="CE22" s="296">
        <v>36</v>
      </c>
      <c r="CF22" s="296">
        <v>37</v>
      </c>
      <c r="CG22" s="296">
        <v>9</v>
      </c>
      <c r="CH22" s="296">
        <v>240982</v>
      </c>
      <c r="CI22" s="296">
        <v>239909</v>
      </c>
      <c r="CJ22" s="295">
        <f t="shared" si="88"/>
        <v>1073</v>
      </c>
      <c r="CK22" s="296" t="s">
        <v>50</v>
      </c>
    </row>
    <row r="23" spans="1:89" s="296" customFormat="1">
      <c r="A23" s="285">
        <v>5</v>
      </c>
      <c r="B23" s="300" t="s">
        <v>547</v>
      </c>
      <c r="C23" s="300">
        <v>2015</v>
      </c>
      <c r="D23" s="302">
        <v>434060</v>
      </c>
      <c r="E23" s="290">
        <f t="shared" si="99"/>
        <v>433024</v>
      </c>
      <c r="F23" s="302">
        <v>5897</v>
      </c>
      <c r="G23" s="291">
        <f t="shared" si="74"/>
        <v>1640</v>
      </c>
      <c r="H23" s="292">
        <f t="shared" si="75"/>
        <v>49</v>
      </c>
      <c r="I23" s="296">
        <v>550</v>
      </c>
      <c r="J23" s="293">
        <v>630</v>
      </c>
      <c r="K23" s="293">
        <v>1347</v>
      </c>
      <c r="L23" s="294">
        <f t="shared" si="100"/>
        <v>1681</v>
      </c>
      <c r="M23" s="296">
        <v>5573</v>
      </c>
      <c r="N23" s="296">
        <v>5137</v>
      </c>
      <c r="O23" s="292">
        <f t="shared" si="77"/>
        <v>1640</v>
      </c>
      <c r="P23" s="296">
        <v>2</v>
      </c>
      <c r="Q23" s="296">
        <v>768</v>
      </c>
      <c r="R23" s="296">
        <v>153</v>
      </c>
      <c r="S23" s="296">
        <v>717</v>
      </c>
      <c r="T23" s="295">
        <f t="shared" ref="T23:T28" si="101">SUM(U23:X23)</f>
        <v>1461</v>
      </c>
      <c r="U23" s="296">
        <v>3</v>
      </c>
      <c r="V23" s="296">
        <v>717</v>
      </c>
      <c r="W23" s="296">
        <v>128</v>
      </c>
      <c r="X23" s="296">
        <v>613</v>
      </c>
      <c r="Y23" s="296">
        <v>711</v>
      </c>
      <c r="AA23" s="295">
        <f t="shared" si="89"/>
        <v>49</v>
      </c>
      <c r="AB23" s="296">
        <v>15</v>
      </c>
      <c r="AC23" s="296">
        <v>0</v>
      </c>
      <c r="AD23" s="296">
        <v>6</v>
      </c>
      <c r="AE23" s="296">
        <v>7</v>
      </c>
      <c r="AF23" s="296">
        <v>0</v>
      </c>
      <c r="AG23" s="296">
        <v>0</v>
      </c>
      <c r="AH23" s="296">
        <v>21</v>
      </c>
      <c r="AI23" s="295">
        <f t="shared" si="90"/>
        <v>51</v>
      </c>
      <c r="AJ23" s="297">
        <v>15</v>
      </c>
      <c r="AK23" s="297">
        <v>0</v>
      </c>
      <c r="AL23" s="297">
        <v>6</v>
      </c>
      <c r="AM23" s="296">
        <v>7</v>
      </c>
      <c r="AN23" s="296">
        <v>0</v>
      </c>
      <c r="AO23" s="296">
        <v>0</v>
      </c>
      <c r="AP23" s="296">
        <v>23</v>
      </c>
      <c r="AQ23" s="296">
        <v>72</v>
      </c>
      <c r="AR23" s="239">
        <f t="shared" si="81"/>
        <v>550</v>
      </c>
      <c r="AS23" s="296">
        <v>460</v>
      </c>
      <c r="AT23" s="296">
        <v>725</v>
      </c>
      <c r="AU23" s="296">
        <v>167</v>
      </c>
      <c r="AV23" s="296">
        <v>477</v>
      </c>
      <c r="AW23" s="296">
        <v>77</v>
      </c>
      <c r="AX23" s="295">
        <f t="shared" si="91"/>
        <v>4</v>
      </c>
      <c r="AY23" s="296">
        <v>775</v>
      </c>
      <c r="AZ23" s="303">
        <v>399367.21</v>
      </c>
      <c r="BB23" s="296">
        <v>60750</v>
      </c>
      <c r="BC23" s="290">
        <f t="shared" si="92"/>
        <v>60793</v>
      </c>
      <c r="BD23" s="302">
        <v>3</v>
      </c>
      <c r="BE23" s="298">
        <f t="shared" si="93"/>
        <v>0.49</v>
      </c>
      <c r="BF23" s="296">
        <v>32592</v>
      </c>
      <c r="BG23" s="290">
        <f t="shared" si="94"/>
        <v>33211.5</v>
      </c>
      <c r="BH23" s="302">
        <v>262</v>
      </c>
      <c r="BI23" s="298">
        <f t="shared" si="97"/>
        <v>78.89</v>
      </c>
      <c r="BJ23" s="296">
        <v>34034</v>
      </c>
      <c r="BK23" s="290">
        <f t="shared" si="98"/>
        <v>33835.5</v>
      </c>
      <c r="BL23" s="296">
        <v>798</v>
      </c>
      <c r="BM23" s="298">
        <f t="shared" si="84"/>
        <v>235.84696546526575</v>
      </c>
      <c r="BN23" s="296">
        <v>306684</v>
      </c>
      <c r="BO23" s="290">
        <f t="shared" si="95"/>
        <v>305184</v>
      </c>
      <c r="BP23" s="302">
        <v>4074</v>
      </c>
      <c r="BQ23" s="298">
        <f t="shared" si="85"/>
        <v>133.4932368669393</v>
      </c>
      <c r="BR23" s="296">
        <v>88</v>
      </c>
      <c r="BS23" s="296">
        <v>377725</v>
      </c>
      <c r="BT23" s="296">
        <v>48</v>
      </c>
      <c r="BU23" s="296">
        <v>360407</v>
      </c>
      <c r="BV23" s="296">
        <v>0</v>
      </c>
      <c r="BW23" s="296">
        <v>0</v>
      </c>
      <c r="BX23" s="296">
        <v>35</v>
      </c>
      <c r="BY23" s="296">
        <v>10531</v>
      </c>
      <c r="BZ23" s="299">
        <f t="shared" si="86"/>
        <v>5</v>
      </c>
      <c r="CA23" s="299">
        <f t="shared" si="87"/>
        <v>6787</v>
      </c>
      <c r="CC23" s="296">
        <v>404520</v>
      </c>
      <c r="CD23" s="287">
        <f t="shared" si="96"/>
        <v>403392.5</v>
      </c>
      <c r="CE23" s="296">
        <v>23</v>
      </c>
      <c r="CF23" s="296">
        <v>25</v>
      </c>
      <c r="CG23" s="296">
        <v>7</v>
      </c>
      <c r="CH23" s="296">
        <v>141824</v>
      </c>
      <c r="CI23" s="296">
        <v>140940</v>
      </c>
      <c r="CJ23" s="295">
        <f t="shared" si="88"/>
        <v>884</v>
      </c>
      <c r="CK23" s="296" t="s">
        <v>50</v>
      </c>
    </row>
    <row r="24" spans="1:89" s="296" customFormat="1">
      <c r="A24" s="285">
        <v>6</v>
      </c>
      <c r="B24" s="300" t="s">
        <v>3219</v>
      </c>
      <c r="C24" s="300">
        <v>2016</v>
      </c>
      <c r="D24" s="302">
        <v>437337</v>
      </c>
      <c r="E24" s="290">
        <f>(D24+D23)/2</f>
        <v>435698.5</v>
      </c>
      <c r="F24" s="302">
        <v>5266</v>
      </c>
      <c r="G24" s="291">
        <f t="shared" si="74"/>
        <v>1182</v>
      </c>
      <c r="H24" s="292">
        <f t="shared" si="75"/>
        <v>34</v>
      </c>
      <c r="I24" s="296">
        <v>523</v>
      </c>
      <c r="J24" s="293">
        <v>654</v>
      </c>
      <c r="K24" s="293">
        <v>1213</v>
      </c>
      <c r="L24" s="294">
        <f t="shared" si="100"/>
        <v>1660</v>
      </c>
      <c r="M24" s="296">
        <v>5051</v>
      </c>
      <c r="N24" s="296">
        <v>4935</v>
      </c>
      <c r="O24" s="292">
        <f t="shared" ref="O24:O26" si="102">SUM(P24:S24)</f>
        <v>1182</v>
      </c>
      <c r="P24" s="296">
        <v>1</v>
      </c>
      <c r="Q24" s="296">
        <v>656</v>
      </c>
      <c r="R24" s="296">
        <v>117</v>
      </c>
      <c r="S24" s="296">
        <v>408</v>
      </c>
      <c r="T24" s="295">
        <f t="shared" si="101"/>
        <v>1064</v>
      </c>
      <c r="U24" s="296">
        <v>1</v>
      </c>
      <c r="V24" s="296">
        <v>602</v>
      </c>
      <c r="W24" s="296">
        <v>71</v>
      </c>
      <c r="X24" s="296">
        <v>390</v>
      </c>
      <c r="Y24" s="296">
        <v>620</v>
      </c>
      <c r="AA24" s="295">
        <f t="shared" si="89"/>
        <v>34</v>
      </c>
      <c r="AB24" s="296">
        <v>4</v>
      </c>
      <c r="AC24" s="296">
        <v>0</v>
      </c>
      <c r="AD24" s="296">
        <v>3</v>
      </c>
      <c r="AE24" s="296">
        <v>9</v>
      </c>
      <c r="AF24" s="296">
        <v>1</v>
      </c>
      <c r="AG24" s="296">
        <v>0</v>
      </c>
      <c r="AH24" s="296">
        <v>17</v>
      </c>
      <c r="AI24" s="295">
        <f t="shared" si="90"/>
        <v>34</v>
      </c>
      <c r="AJ24" s="297">
        <v>5</v>
      </c>
      <c r="AK24" s="297">
        <v>0</v>
      </c>
      <c r="AL24" s="297">
        <v>2</v>
      </c>
      <c r="AM24" s="296">
        <v>9</v>
      </c>
      <c r="AN24" s="296">
        <v>1</v>
      </c>
      <c r="AO24" s="296">
        <v>0</v>
      </c>
      <c r="AP24" s="296">
        <v>17</v>
      </c>
      <c r="AQ24" s="296">
        <v>54</v>
      </c>
      <c r="AR24" s="239">
        <f t="shared" si="81"/>
        <v>523</v>
      </c>
      <c r="AS24" s="296">
        <v>470</v>
      </c>
      <c r="AT24" s="296">
        <v>740</v>
      </c>
      <c r="AU24" s="296">
        <v>199</v>
      </c>
      <c r="AV24" s="296">
        <v>481</v>
      </c>
      <c r="AW24" s="296">
        <v>47</v>
      </c>
      <c r="AX24" s="295">
        <f t="shared" si="91"/>
        <v>13</v>
      </c>
      <c r="AY24" s="296">
        <v>785</v>
      </c>
      <c r="AZ24" s="303">
        <v>18659.46</v>
      </c>
      <c r="BB24" s="296">
        <v>60828</v>
      </c>
      <c r="BC24" s="290">
        <f t="shared" si="92"/>
        <v>60789</v>
      </c>
      <c r="BD24" s="302">
        <v>9</v>
      </c>
      <c r="BE24" s="298">
        <f t="shared" si="93"/>
        <v>1.48</v>
      </c>
      <c r="BF24" s="296">
        <v>32405</v>
      </c>
      <c r="BG24" s="290">
        <f t="shared" si="94"/>
        <v>32498.5</v>
      </c>
      <c r="BH24" s="302">
        <v>236</v>
      </c>
      <c r="BI24" s="298">
        <f t="shared" si="97"/>
        <v>72.62</v>
      </c>
      <c r="BJ24" s="296">
        <v>33437</v>
      </c>
      <c r="BK24" s="290">
        <f t="shared" si="98"/>
        <v>33735.5</v>
      </c>
      <c r="BL24" s="296">
        <v>753</v>
      </c>
      <c r="BM24" s="298">
        <f t="shared" si="84"/>
        <v>223.20700745505476</v>
      </c>
      <c r="BN24" s="296">
        <v>310667</v>
      </c>
      <c r="BO24" s="290">
        <f t="shared" si="95"/>
        <v>308675.5</v>
      </c>
      <c r="BP24" s="302">
        <v>3937</v>
      </c>
      <c r="BQ24" s="298">
        <f t="shared" si="85"/>
        <v>127.54494606795809</v>
      </c>
      <c r="BR24" s="296">
        <v>73</v>
      </c>
      <c r="BS24" s="296">
        <v>488169</v>
      </c>
      <c r="BT24" s="296">
        <v>48</v>
      </c>
      <c r="BU24" s="296">
        <v>485162</v>
      </c>
      <c r="BV24" s="296">
        <v>0</v>
      </c>
      <c r="BW24" s="296">
        <v>0</v>
      </c>
      <c r="BX24" s="296">
        <v>20</v>
      </c>
      <c r="BY24" s="296">
        <v>129</v>
      </c>
      <c r="BZ24" s="299">
        <f t="shared" si="86"/>
        <v>5</v>
      </c>
      <c r="CA24" s="299">
        <f t="shared" si="87"/>
        <v>2878</v>
      </c>
      <c r="CC24" s="296">
        <v>408270</v>
      </c>
      <c r="CD24" s="287">
        <f t="shared" si="96"/>
        <v>406395</v>
      </c>
      <c r="CE24" s="296">
        <v>23</v>
      </c>
      <c r="CF24" s="296">
        <v>23</v>
      </c>
      <c r="CG24" s="296">
        <v>6</v>
      </c>
      <c r="CH24" s="296">
        <v>180853</v>
      </c>
      <c r="CI24" s="296">
        <v>180254</v>
      </c>
      <c r="CJ24" s="295">
        <f t="shared" si="88"/>
        <v>599</v>
      </c>
      <c r="CK24" s="296" t="s">
        <v>50</v>
      </c>
    </row>
    <row r="25" spans="1:89" s="296" customFormat="1">
      <c r="A25" s="285">
        <v>7</v>
      </c>
      <c r="B25" s="300" t="s">
        <v>3316</v>
      </c>
      <c r="C25" s="300">
        <v>2017</v>
      </c>
      <c r="D25" s="302">
        <v>441132</v>
      </c>
      <c r="E25" s="290">
        <f>(D25+D24)/2</f>
        <v>439234.5</v>
      </c>
      <c r="F25" s="302">
        <v>4424</v>
      </c>
      <c r="G25" s="291">
        <f t="shared" si="74"/>
        <v>1000</v>
      </c>
      <c r="H25" s="292">
        <f t="shared" si="75"/>
        <v>8</v>
      </c>
      <c r="I25" s="296">
        <v>445</v>
      </c>
      <c r="J25" s="293">
        <v>714</v>
      </c>
      <c r="K25" s="293">
        <v>803</v>
      </c>
      <c r="L25" s="294">
        <f t="shared" si="100"/>
        <v>1454</v>
      </c>
      <c r="M25" s="296">
        <v>4371</v>
      </c>
      <c r="N25" s="296">
        <v>4345</v>
      </c>
      <c r="O25" s="292">
        <f t="shared" si="102"/>
        <v>1000</v>
      </c>
      <c r="P25" s="296">
        <v>0</v>
      </c>
      <c r="Q25" s="296">
        <v>504</v>
      </c>
      <c r="R25" s="296">
        <v>87</v>
      </c>
      <c r="S25" s="296">
        <v>409</v>
      </c>
      <c r="T25" s="295">
        <f t="shared" si="101"/>
        <v>907</v>
      </c>
      <c r="U25" s="296">
        <v>1</v>
      </c>
      <c r="V25" s="296">
        <v>445</v>
      </c>
      <c r="W25" s="296">
        <v>52</v>
      </c>
      <c r="X25" s="296">
        <v>409</v>
      </c>
      <c r="Y25" s="296">
        <v>468</v>
      </c>
      <c r="AA25" s="295">
        <f t="shared" ref="AA25:AA27" si="103">SUM(AB25:AH25)</f>
        <v>8</v>
      </c>
      <c r="AB25" s="296">
        <v>4</v>
      </c>
      <c r="AC25" s="296">
        <v>0</v>
      </c>
      <c r="AD25" s="296">
        <v>1</v>
      </c>
      <c r="AE25" s="296">
        <v>3</v>
      </c>
      <c r="AF25" s="296">
        <v>0</v>
      </c>
      <c r="AG25" s="296">
        <v>0</v>
      </c>
      <c r="AH25" s="296">
        <v>0</v>
      </c>
      <c r="AI25" s="295">
        <f t="shared" si="90"/>
        <v>9</v>
      </c>
      <c r="AJ25" s="297">
        <v>4</v>
      </c>
      <c r="AK25" s="297">
        <v>0</v>
      </c>
      <c r="AL25" s="297">
        <v>2</v>
      </c>
      <c r="AM25" s="296">
        <v>3</v>
      </c>
      <c r="AN25" s="296">
        <v>0</v>
      </c>
      <c r="AO25" s="296">
        <v>0</v>
      </c>
      <c r="AP25" s="296">
        <v>0</v>
      </c>
      <c r="AQ25" s="296">
        <v>20</v>
      </c>
      <c r="AR25" s="239">
        <f t="shared" si="81"/>
        <v>445</v>
      </c>
      <c r="AS25" s="296">
        <v>468</v>
      </c>
      <c r="AT25" s="296">
        <v>854</v>
      </c>
      <c r="AU25" s="296">
        <v>218</v>
      </c>
      <c r="AV25" s="296">
        <v>563</v>
      </c>
      <c r="AW25" s="296">
        <v>72</v>
      </c>
      <c r="AX25" s="295">
        <f t="shared" ref="AX25" si="104">AT25-SUM(AU25:AW25)</f>
        <v>1</v>
      </c>
      <c r="AY25" s="296">
        <v>978</v>
      </c>
      <c r="AZ25" s="303">
        <v>95721.33</v>
      </c>
      <c r="BB25" s="296">
        <v>61439</v>
      </c>
      <c r="BC25" s="290">
        <f t="shared" si="92"/>
        <v>61133.5</v>
      </c>
      <c r="BD25" s="302">
        <v>7</v>
      </c>
      <c r="BE25" s="298">
        <f t="shared" si="93"/>
        <v>1.1499999999999999</v>
      </c>
      <c r="BF25" s="296">
        <v>31437</v>
      </c>
      <c r="BG25" s="290">
        <f>(BF25+BF24)/2</f>
        <v>31921</v>
      </c>
      <c r="BH25" s="302">
        <v>226</v>
      </c>
      <c r="BI25" s="298">
        <f t="shared" si="97"/>
        <v>70.8</v>
      </c>
      <c r="BJ25" s="296">
        <v>33096</v>
      </c>
      <c r="BK25" s="290">
        <f>(BJ25+BJ24)/2</f>
        <v>33266.5</v>
      </c>
      <c r="BL25" s="296">
        <v>686</v>
      </c>
      <c r="BM25" s="298">
        <f>ROUND(BL25/BK25*10000,2)</f>
        <v>206.21</v>
      </c>
      <c r="BN25" s="296">
        <v>315160</v>
      </c>
      <c r="BO25" s="290">
        <f t="shared" si="95"/>
        <v>312913.5</v>
      </c>
      <c r="BP25" s="302">
        <v>3426</v>
      </c>
      <c r="BQ25" s="298">
        <f t="shared" si="85"/>
        <v>109.48712663403785</v>
      </c>
      <c r="BR25" s="296">
        <v>26</v>
      </c>
      <c r="BS25" s="296">
        <v>3620879</v>
      </c>
      <c r="BT25" s="296">
        <v>16</v>
      </c>
      <c r="BU25" s="296">
        <v>3597335</v>
      </c>
      <c r="BV25" s="296">
        <v>1</v>
      </c>
      <c r="BW25" s="296">
        <v>18190</v>
      </c>
      <c r="BX25" s="296">
        <v>7</v>
      </c>
      <c r="BY25" s="296">
        <v>644</v>
      </c>
      <c r="BZ25" s="299">
        <f>BR25-BT25-BX25-BV25</f>
        <v>2</v>
      </c>
      <c r="CA25" s="299">
        <f>BS25-BU25-BY25-BW25</f>
        <v>4710</v>
      </c>
      <c r="CC25" s="296">
        <v>414280</v>
      </c>
      <c r="CD25" s="287">
        <f t="shared" si="96"/>
        <v>411275</v>
      </c>
      <c r="CE25" s="296">
        <v>25</v>
      </c>
      <c r="CF25" s="296">
        <v>25</v>
      </c>
      <c r="CG25" s="296">
        <v>8</v>
      </c>
      <c r="CH25" s="296">
        <v>192645</v>
      </c>
      <c r="CI25" s="296">
        <v>192161</v>
      </c>
      <c r="CJ25" s="295">
        <f t="shared" si="88"/>
        <v>484</v>
      </c>
      <c r="CK25" s="296" t="s">
        <v>50</v>
      </c>
    </row>
    <row r="26" spans="1:89" s="296" customFormat="1">
      <c r="A26" s="285">
        <v>8</v>
      </c>
      <c r="B26" s="300" t="s">
        <v>3348</v>
      </c>
      <c r="C26" s="300">
        <v>2018</v>
      </c>
      <c r="D26" s="302">
        <v>445635</v>
      </c>
      <c r="E26" s="290">
        <f>(D26+D25)/2</f>
        <v>443383.5</v>
      </c>
      <c r="F26" s="302">
        <v>4413</v>
      </c>
      <c r="G26" s="291">
        <f t="shared" si="74"/>
        <v>967</v>
      </c>
      <c r="H26" s="292">
        <f t="shared" si="75"/>
        <v>4</v>
      </c>
      <c r="I26" s="296">
        <v>470</v>
      </c>
      <c r="J26" s="293">
        <v>575</v>
      </c>
      <c r="K26" s="293">
        <v>833</v>
      </c>
      <c r="L26" s="294">
        <f t="shared" si="100"/>
        <v>1564</v>
      </c>
      <c r="M26" s="296">
        <v>4252</v>
      </c>
      <c r="N26" s="296">
        <v>4778</v>
      </c>
      <c r="O26" s="292">
        <f t="shared" si="102"/>
        <v>967</v>
      </c>
      <c r="P26" s="296">
        <v>1</v>
      </c>
      <c r="Q26" s="296">
        <v>564</v>
      </c>
      <c r="R26" s="296">
        <v>55</v>
      </c>
      <c r="S26" s="296">
        <v>347</v>
      </c>
      <c r="T26" s="295">
        <f t="shared" si="101"/>
        <v>858</v>
      </c>
      <c r="U26" s="296">
        <v>1</v>
      </c>
      <c r="V26" s="296">
        <v>540</v>
      </c>
      <c r="W26" s="296">
        <v>40</v>
      </c>
      <c r="X26" s="296">
        <v>277</v>
      </c>
      <c r="Y26" s="296">
        <v>558</v>
      </c>
      <c r="AA26" s="295">
        <f t="shared" si="103"/>
        <v>4</v>
      </c>
      <c r="AB26" s="296">
        <v>3</v>
      </c>
      <c r="AC26" s="296">
        <v>0</v>
      </c>
      <c r="AD26" s="296">
        <v>1</v>
      </c>
      <c r="AE26" s="296">
        <v>0</v>
      </c>
      <c r="AF26" s="296">
        <v>0</v>
      </c>
      <c r="AG26" s="296">
        <v>0</v>
      </c>
      <c r="AH26" s="296">
        <v>0</v>
      </c>
      <c r="AI26" s="295">
        <f t="shared" si="90"/>
        <v>5</v>
      </c>
      <c r="AJ26" s="297">
        <v>3</v>
      </c>
      <c r="AK26" s="297">
        <v>0</v>
      </c>
      <c r="AL26" s="297">
        <v>1</v>
      </c>
      <c r="AM26" s="296">
        <v>0</v>
      </c>
      <c r="AN26" s="296">
        <v>0</v>
      </c>
      <c r="AO26" s="296">
        <v>0</v>
      </c>
      <c r="AP26" s="296">
        <v>1</v>
      </c>
      <c r="AQ26" s="296">
        <v>8</v>
      </c>
      <c r="AR26" s="239">
        <f t="shared" si="81"/>
        <v>470</v>
      </c>
      <c r="AS26" s="296">
        <v>491</v>
      </c>
      <c r="AT26" s="296">
        <v>620</v>
      </c>
      <c r="AU26" s="296">
        <v>219</v>
      </c>
      <c r="AV26" s="296">
        <v>362</v>
      </c>
      <c r="AW26" s="296">
        <v>38</v>
      </c>
      <c r="AX26" s="295">
        <f t="shared" ref="AX26" si="105">AT26-SUM(AU26:AW26)</f>
        <v>1</v>
      </c>
      <c r="AY26" s="296">
        <v>767</v>
      </c>
      <c r="AZ26" s="303">
        <v>1649980.15</v>
      </c>
      <c r="BB26" s="296">
        <v>62172</v>
      </c>
      <c r="BC26" s="290">
        <f t="shared" si="92"/>
        <v>61805.5</v>
      </c>
      <c r="BD26" s="302">
        <v>5</v>
      </c>
      <c r="BE26" s="298">
        <f t="shared" si="93"/>
        <v>0.81</v>
      </c>
      <c r="BF26" s="296">
        <v>30367</v>
      </c>
      <c r="BG26" s="290">
        <f>(BF26+BF25)/2</f>
        <v>30902</v>
      </c>
      <c r="BH26" s="302">
        <v>220</v>
      </c>
      <c r="BI26" s="298">
        <f t="shared" si="97"/>
        <v>71.19</v>
      </c>
      <c r="BJ26" s="296">
        <v>33375</v>
      </c>
      <c r="BK26" s="290">
        <f>(BJ26+BJ25)/2</f>
        <v>33235.5</v>
      </c>
      <c r="BL26" s="296">
        <v>779</v>
      </c>
      <c r="BM26" s="298">
        <f>ROUND(BL26/BK26*10000,2)</f>
        <v>234.39</v>
      </c>
      <c r="BN26" s="296">
        <v>319721</v>
      </c>
      <c r="BO26" s="290">
        <f t="shared" si="95"/>
        <v>317440.5</v>
      </c>
      <c r="BP26" s="302">
        <v>3774</v>
      </c>
      <c r="BQ26" s="298">
        <f t="shared" si="85"/>
        <v>118.88842160971899</v>
      </c>
      <c r="BR26" s="296">
        <v>29</v>
      </c>
      <c r="BS26" s="296">
        <v>544543</v>
      </c>
      <c r="BT26" s="296">
        <v>15</v>
      </c>
      <c r="BU26" s="296">
        <v>492429</v>
      </c>
      <c r="BV26" s="296">
        <v>10</v>
      </c>
      <c r="BW26" s="296">
        <v>46114</v>
      </c>
      <c r="BX26" s="296">
        <v>4</v>
      </c>
      <c r="BY26" s="296">
        <v>6000</v>
      </c>
      <c r="BZ26" s="299">
        <f t="shared" ref="BZ26:BZ27" si="106">BR26-BT26-BX26-BV26</f>
        <v>0</v>
      </c>
      <c r="CA26" s="299">
        <f t="shared" ref="CA26:CA27" si="107">BS26-BU26-BY26-BW26</f>
        <v>0</v>
      </c>
      <c r="CC26" s="296">
        <v>420078</v>
      </c>
      <c r="CD26" s="287">
        <f t="shared" si="96"/>
        <v>417179</v>
      </c>
      <c r="CE26" s="296">
        <v>22</v>
      </c>
      <c r="CF26" s="296">
        <v>22</v>
      </c>
      <c r="CG26" s="296">
        <v>11</v>
      </c>
      <c r="CH26" s="296">
        <v>177454</v>
      </c>
      <c r="CI26" s="296">
        <v>177008</v>
      </c>
      <c r="CJ26" s="295">
        <f t="shared" si="88"/>
        <v>446</v>
      </c>
      <c r="CK26" s="296" t="s">
        <v>50</v>
      </c>
    </row>
    <row r="27" spans="1:89" s="296" customFormat="1">
      <c r="A27" s="285">
        <v>9</v>
      </c>
      <c r="B27" s="300" t="s">
        <v>3409</v>
      </c>
      <c r="C27" s="300">
        <v>2019</v>
      </c>
      <c r="D27" s="302">
        <v>448803</v>
      </c>
      <c r="E27" s="290">
        <f>(D27+D26)/2</f>
        <v>447219</v>
      </c>
      <c r="F27" s="302">
        <v>4373</v>
      </c>
      <c r="G27" s="291">
        <f t="shared" si="74"/>
        <v>812</v>
      </c>
      <c r="H27" s="292">
        <f t="shared" si="75"/>
        <v>9</v>
      </c>
      <c r="I27" s="296">
        <v>369</v>
      </c>
      <c r="J27" s="293">
        <v>580</v>
      </c>
      <c r="K27" s="293">
        <v>1003</v>
      </c>
      <c r="L27" s="294">
        <f t="shared" si="100"/>
        <v>1600</v>
      </c>
      <c r="M27" s="296">
        <v>4521</v>
      </c>
      <c r="N27" s="296">
        <v>4961</v>
      </c>
      <c r="O27" s="292">
        <f t="shared" ref="O27" si="108">SUM(P27:S27)</f>
        <v>812</v>
      </c>
      <c r="P27" s="296">
        <v>0</v>
      </c>
      <c r="Q27" s="296">
        <v>545</v>
      </c>
      <c r="R27" s="296">
        <v>27</v>
      </c>
      <c r="S27" s="296">
        <v>240</v>
      </c>
      <c r="T27" s="295">
        <f t="shared" si="101"/>
        <v>845</v>
      </c>
      <c r="U27" s="296">
        <v>0</v>
      </c>
      <c r="V27" s="296">
        <v>537</v>
      </c>
      <c r="W27" s="296">
        <v>31</v>
      </c>
      <c r="X27" s="296">
        <v>277</v>
      </c>
      <c r="Y27" s="296">
        <v>538</v>
      </c>
      <c r="AA27" s="295">
        <f t="shared" si="103"/>
        <v>9</v>
      </c>
      <c r="AB27" s="296">
        <v>6</v>
      </c>
      <c r="AC27" s="296">
        <v>0</v>
      </c>
      <c r="AD27" s="296">
        <v>1</v>
      </c>
      <c r="AE27" s="296">
        <v>1</v>
      </c>
      <c r="AF27" s="296">
        <v>1</v>
      </c>
      <c r="AG27" s="296">
        <v>0</v>
      </c>
      <c r="AH27" s="296">
        <v>0</v>
      </c>
      <c r="AI27" s="295">
        <f t="shared" si="90"/>
        <v>9</v>
      </c>
      <c r="AJ27" s="297">
        <v>6</v>
      </c>
      <c r="AK27" s="297">
        <v>0</v>
      </c>
      <c r="AL27" s="297">
        <v>1</v>
      </c>
      <c r="AM27" s="296">
        <v>1</v>
      </c>
      <c r="AN27" s="296">
        <v>1</v>
      </c>
      <c r="AO27" s="296">
        <v>0</v>
      </c>
      <c r="AP27" s="296">
        <v>0</v>
      </c>
      <c r="AQ27" s="296">
        <v>9</v>
      </c>
      <c r="AR27" s="239">
        <f t="shared" si="81"/>
        <v>369</v>
      </c>
      <c r="AS27" s="296">
        <v>479</v>
      </c>
      <c r="AT27" s="296">
        <v>652</v>
      </c>
      <c r="AU27" s="296">
        <v>235</v>
      </c>
      <c r="AV27" s="296">
        <v>389</v>
      </c>
      <c r="AW27" s="296">
        <v>25</v>
      </c>
      <c r="AX27" s="295">
        <f t="shared" ref="AX27" si="109">AT27-SUM(AU27:AW27)</f>
        <v>3</v>
      </c>
      <c r="AY27" s="296">
        <v>876</v>
      </c>
      <c r="AZ27" s="303">
        <v>27283.34</v>
      </c>
      <c r="BB27" s="296">
        <v>61783</v>
      </c>
      <c r="BC27" s="290">
        <f t="shared" si="92"/>
        <v>61977.5</v>
      </c>
      <c r="BD27" s="302">
        <v>5</v>
      </c>
      <c r="BE27" s="298">
        <f t="shared" si="93"/>
        <v>0.81</v>
      </c>
      <c r="BF27" s="296">
        <v>29872</v>
      </c>
      <c r="BG27" s="290">
        <f>(BF27+BF26)/2</f>
        <v>30119.5</v>
      </c>
      <c r="BH27" s="302">
        <v>163</v>
      </c>
      <c r="BI27" s="298">
        <f t="shared" si="97"/>
        <v>54.12</v>
      </c>
      <c r="BJ27" s="296">
        <v>32921</v>
      </c>
      <c r="BK27" s="290">
        <f>(BJ27+BJ26)/2</f>
        <v>33148</v>
      </c>
      <c r="BL27" s="296">
        <v>647</v>
      </c>
      <c r="BM27" s="298">
        <f>ROUND(BL27/BK27*10000,2)</f>
        <v>195.19</v>
      </c>
      <c r="BN27" s="296">
        <v>324227</v>
      </c>
      <c r="BO27" s="290">
        <f t="shared" si="95"/>
        <v>321974</v>
      </c>
      <c r="BP27" s="302">
        <v>4146</v>
      </c>
      <c r="BQ27" s="298">
        <f t="shared" si="85"/>
        <v>128.76816140433701</v>
      </c>
      <c r="BR27" s="296">
        <v>102</v>
      </c>
      <c r="BS27" s="296">
        <v>79034</v>
      </c>
      <c r="BT27" s="296">
        <v>68</v>
      </c>
      <c r="BU27" s="296">
        <v>36457</v>
      </c>
      <c r="BV27" s="296">
        <v>27</v>
      </c>
      <c r="BW27" s="296">
        <v>25980</v>
      </c>
      <c r="BX27" s="296">
        <v>4</v>
      </c>
      <c r="BY27" s="296">
        <v>16571</v>
      </c>
      <c r="BZ27" s="299">
        <f t="shared" si="106"/>
        <v>3</v>
      </c>
      <c r="CA27" s="299">
        <f t="shared" si="107"/>
        <v>26</v>
      </c>
      <c r="CC27" s="296">
        <v>426625</v>
      </c>
      <c r="CD27" s="287">
        <f t="shared" si="96"/>
        <v>423351.5</v>
      </c>
      <c r="CE27" s="296">
        <v>25</v>
      </c>
      <c r="CF27" s="296">
        <v>25</v>
      </c>
      <c r="CG27" s="296">
        <v>6</v>
      </c>
      <c r="CH27" s="296">
        <v>215331</v>
      </c>
      <c r="CI27" s="296">
        <v>214816</v>
      </c>
      <c r="CJ27" s="295">
        <f t="shared" si="88"/>
        <v>515</v>
      </c>
      <c r="CK27" s="296" t="s">
        <v>50</v>
      </c>
    </row>
    <row r="28" spans="1:89" s="296" customFormat="1">
      <c r="A28" s="285">
        <v>10</v>
      </c>
      <c r="B28" s="300" t="s">
        <v>3443</v>
      </c>
      <c r="C28" s="300">
        <v>2020</v>
      </c>
      <c r="D28" s="302">
        <v>451412</v>
      </c>
      <c r="E28" s="290">
        <f>(D28+D27)/2</f>
        <v>450107.5</v>
      </c>
      <c r="F28" s="302">
        <v>4105</v>
      </c>
      <c r="G28" s="291">
        <f t="shared" ref="G28" si="110">O28</f>
        <v>743</v>
      </c>
      <c r="H28" s="292">
        <f t="shared" ref="H28" si="111">AA28</f>
        <v>10</v>
      </c>
      <c r="I28" s="296">
        <v>336</v>
      </c>
      <c r="J28" s="293">
        <v>449</v>
      </c>
      <c r="K28" s="293">
        <v>949</v>
      </c>
      <c r="L28" s="294">
        <f t="shared" ref="L28" si="112">F28-SUM(G28:K28)</f>
        <v>1618</v>
      </c>
      <c r="M28" s="296">
        <v>4143</v>
      </c>
      <c r="N28" s="296">
        <v>4714</v>
      </c>
      <c r="O28" s="292">
        <f t="shared" si="2"/>
        <v>743</v>
      </c>
      <c r="P28" s="296">
        <v>0</v>
      </c>
      <c r="Q28" s="296">
        <v>550</v>
      </c>
      <c r="R28" s="296">
        <v>30</v>
      </c>
      <c r="S28" s="296">
        <v>163</v>
      </c>
      <c r="T28" s="295">
        <f t="shared" si="101"/>
        <v>753</v>
      </c>
      <c r="U28" s="296">
        <v>0</v>
      </c>
      <c r="V28" s="296">
        <v>541</v>
      </c>
      <c r="W28" s="296">
        <v>23</v>
      </c>
      <c r="X28" s="296">
        <v>189</v>
      </c>
      <c r="Y28" s="296">
        <v>581</v>
      </c>
      <c r="AA28" s="295">
        <f t="shared" ref="AA28" si="113">SUM(AB28:AH28)</f>
        <v>10</v>
      </c>
      <c r="AB28" s="296">
        <v>4</v>
      </c>
      <c r="AC28" s="296">
        <v>0</v>
      </c>
      <c r="AD28" s="296">
        <v>3</v>
      </c>
      <c r="AE28" s="296">
        <v>2</v>
      </c>
      <c r="AF28" s="296">
        <v>0</v>
      </c>
      <c r="AG28" s="296">
        <v>0</v>
      </c>
      <c r="AH28" s="296">
        <v>1</v>
      </c>
      <c r="AI28" s="295">
        <f t="shared" ref="AI28" si="114">SUM(AJ28:AP28)</f>
        <v>10</v>
      </c>
      <c r="AJ28" s="297">
        <v>4</v>
      </c>
      <c r="AK28" s="297">
        <v>0</v>
      </c>
      <c r="AL28" s="297">
        <v>3</v>
      </c>
      <c r="AM28" s="296">
        <v>2</v>
      </c>
      <c r="AN28" s="296">
        <v>0</v>
      </c>
      <c r="AO28" s="296">
        <v>0</v>
      </c>
      <c r="AP28" s="296">
        <v>1</v>
      </c>
      <c r="AQ28" s="296">
        <v>19</v>
      </c>
      <c r="AR28" s="239">
        <f t="shared" ref="AR28:AR29" si="115">I28</f>
        <v>336</v>
      </c>
      <c r="AS28" s="296">
        <v>354</v>
      </c>
      <c r="AT28" s="296">
        <v>558</v>
      </c>
      <c r="AU28" s="296">
        <v>112</v>
      </c>
      <c r="AV28" s="296">
        <v>419</v>
      </c>
      <c r="AW28" s="296">
        <v>26</v>
      </c>
      <c r="AX28" s="295">
        <f t="shared" ref="AX28" si="116">AT28-SUM(AU28:AW28)</f>
        <v>1</v>
      </c>
      <c r="AY28" s="296">
        <v>718</v>
      </c>
      <c r="AZ28" s="303">
        <v>14960.17</v>
      </c>
      <c r="BB28" s="296">
        <v>61074</v>
      </c>
      <c r="BC28" s="290">
        <f t="shared" ref="BC28" si="117">(BB28+BB27)/2</f>
        <v>61428.5</v>
      </c>
      <c r="BD28" s="302">
        <v>8</v>
      </c>
      <c r="BE28" s="298">
        <f>ROUND(BD28/BC28*10000,2)</f>
        <v>1.3</v>
      </c>
      <c r="BF28" s="296">
        <v>29572</v>
      </c>
      <c r="BG28" s="290">
        <f>(BF28+BF27)/2</f>
        <v>29722</v>
      </c>
      <c r="BH28" s="302">
        <v>201</v>
      </c>
      <c r="BI28" s="298">
        <f t="shared" ref="BI28" si="118">ROUND(BH28/BG28*10000,2)</f>
        <v>67.63</v>
      </c>
      <c r="BJ28" s="296">
        <v>32159</v>
      </c>
      <c r="BK28" s="290">
        <f>(BJ28+BJ27)/2</f>
        <v>32540</v>
      </c>
      <c r="BL28" s="296">
        <v>659</v>
      </c>
      <c r="BM28" s="298">
        <f>ROUND(BL28/BK28*10000,2)</f>
        <v>202.52</v>
      </c>
      <c r="BN28" s="296">
        <v>328607</v>
      </c>
      <c r="BO28" s="290">
        <f t="shared" ref="BO28" si="119">(BN28+BN27)/2</f>
        <v>326417</v>
      </c>
      <c r="BP28" s="302">
        <v>3846</v>
      </c>
      <c r="BQ28" s="298">
        <f t="shared" ref="BQ28" si="120">BP28/BO28*10000</f>
        <v>117.8247456474387</v>
      </c>
      <c r="BR28" s="296">
        <v>120</v>
      </c>
      <c r="BS28" s="296">
        <v>1397777</v>
      </c>
      <c r="BT28" s="296">
        <v>53</v>
      </c>
      <c r="BU28" s="296">
        <v>9953</v>
      </c>
      <c r="BV28" s="296">
        <v>52</v>
      </c>
      <c r="BW28" s="296">
        <v>1382645</v>
      </c>
      <c r="BX28" s="296">
        <v>6</v>
      </c>
      <c r="BY28" s="296">
        <v>0</v>
      </c>
      <c r="BZ28" s="299">
        <f t="shared" si="60"/>
        <v>9</v>
      </c>
      <c r="CA28" s="299">
        <f t="shared" si="61"/>
        <v>5179</v>
      </c>
      <c r="CC28" s="296">
        <v>433284</v>
      </c>
      <c r="CD28" s="287">
        <f t="shared" ref="CD28" si="121">(CC27+CC28)/2</f>
        <v>429954.5</v>
      </c>
      <c r="CE28" s="296">
        <v>34</v>
      </c>
      <c r="CF28" s="296">
        <v>34</v>
      </c>
      <c r="CG28" s="296">
        <v>19</v>
      </c>
      <c r="CH28" s="296">
        <v>282192</v>
      </c>
      <c r="CI28" s="296">
        <v>280818</v>
      </c>
      <c r="CJ28" s="295">
        <f t="shared" si="9"/>
        <v>1374</v>
      </c>
      <c r="CK28" s="296" t="s">
        <v>2520</v>
      </c>
    </row>
    <row r="29" spans="1:89" ht="33.799999999999997" customHeight="1">
      <c r="B29" s="367" t="s">
        <v>2520</v>
      </c>
      <c r="C29" s="367"/>
      <c r="K29" s="293"/>
      <c r="AR29" s="239">
        <f t="shared" si="115"/>
        <v>0</v>
      </c>
      <c r="BD29" s="2"/>
      <c r="BE29" s="218"/>
      <c r="BZ29" s="299"/>
      <c r="CA29" s="299"/>
    </row>
    <row r="30" spans="1:89" ht="20.25" customHeight="1">
      <c r="B30" s="409" t="s">
        <v>691</v>
      </c>
      <c r="C30" s="409"/>
    </row>
    <row r="31" spans="1:89" ht="19.05">
      <c r="B31" s="410" t="s">
        <v>548</v>
      </c>
      <c r="C31" s="410"/>
    </row>
    <row r="32" spans="1:89" ht="19.05">
      <c r="A32" s="1584" t="s">
        <v>3226</v>
      </c>
      <c r="B32" s="411" t="s">
        <v>2940</v>
      </c>
      <c r="C32" s="411"/>
    </row>
    <row r="33" spans="2:83" ht="19.05">
      <c r="B33" s="327" t="s">
        <v>2939</v>
      </c>
      <c r="C33" s="327"/>
    </row>
    <row r="34" spans="2:83" ht="19.05">
      <c r="B34" s="327" t="s">
        <v>2942</v>
      </c>
      <c r="C34" s="327"/>
      <c r="BZ34" s="299"/>
      <c r="CA34" s="299"/>
    </row>
    <row r="35" spans="2:83" ht="25.15">
      <c r="BZ35" s="299"/>
      <c r="CA35" s="299"/>
      <c r="CE35" s="369"/>
    </row>
    <row r="36" spans="2:83">
      <c r="BZ36" s="299"/>
      <c r="CA36" s="299"/>
    </row>
    <row r="37" spans="2:83">
      <c r="BZ37" s="299"/>
      <c r="CA37" s="299"/>
    </row>
    <row r="38" spans="2:83">
      <c r="BZ38" s="299"/>
      <c r="CA38" s="299"/>
    </row>
    <row r="39" spans="2:83">
      <c r="BZ39" s="299"/>
      <c r="CA39" s="299"/>
    </row>
    <row r="40" spans="2:83">
      <c r="BZ40" s="299"/>
      <c r="CA40" s="299"/>
    </row>
    <row r="41" spans="2:83">
      <c r="BZ41" s="299"/>
      <c r="CA41" s="299"/>
    </row>
    <row r="42" spans="2:83">
      <c r="BZ42" s="299"/>
      <c r="CA42" s="299"/>
    </row>
  </sheetData>
  <mergeCells count="17">
    <mergeCell ref="B5:B6"/>
    <mergeCell ref="BD5:BE5"/>
    <mergeCell ref="BH5:BI5"/>
    <mergeCell ref="BL5:BM5"/>
    <mergeCell ref="BP5:BQ5"/>
    <mergeCell ref="AR4:AS4"/>
    <mergeCell ref="CE4:CJ4"/>
    <mergeCell ref="U4:Y4"/>
    <mergeCell ref="AA4:AI4"/>
    <mergeCell ref="CH5:CJ5"/>
    <mergeCell ref="BR4:CA4"/>
    <mergeCell ref="BR5:BS5"/>
    <mergeCell ref="BT5:BU5"/>
    <mergeCell ref="BX5:BY5"/>
    <mergeCell ref="BZ5:CA5"/>
    <mergeCell ref="CE5:CG5"/>
    <mergeCell ref="BV5:BW5"/>
  </mergeCells>
  <phoneticPr fontId="2" type="noConversion"/>
  <pageMargins left="0.18" right="0.25" top="0.38" bottom="0.31" header="0.2" footer="0.2"/>
  <pageSetup paperSize="9" scale="81" orientation="portrait" r:id="rId1"/>
  <headerFooter alignWithMargins="0"/>
  <colBreaks count="5" manualBreakCount="5">
    <brk id="14" max="1048575" man="1"/>
    <brk id="25" max="45" man="1"/>
    <brk id="45" max="45" man="1"/>
    <brk id="69" max="45" man="1"/>
    <brk id="79" max="4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DD45"/>
  <sheetViews>
    <sheetView tabSelected="1" zoomScaleNormal="100" zoomScaleSheetLayoutView="100" workbookViewId="0">
      <pane xSplit="3" ySplit="13" topLeftCell="D23" activePane="bottomRight" state="frozen"/>
      <selection pane="topRight" activeCell="D1" sqref="D1"/>
      <selection pane="bottomLeft" activeCell="A14" sqref="A14"/>
      <selection pane="bottomRight" activeCell="E23" sqref="E23"/>
    </sheetView>
  </sheetViews>
  <sheetFormatPr defaultRowHeight="17"/>
  <cols>
    <col min="1" max="1" width="1" style="177" customWidth="1"/>
    <col min="2" max="2" width="11.75" style="177" customWidth="1"/>
    <col min="3" max="3" width="5.625" style="225" customWidth="1"/>
    <col min="4" max="4" width="13.375" style="177" customWidth="1"/>
    <col min="5" max="5" width="12.125" style="178" customWidth="1"/>
    <col min="6" max="6" width="11.5" style="178" customWidth="1"/>
    <col min="7" max="7" width="10.5" style="178" customWidth="1"/>
    <col min="8" max="8" width="13.75" style="178" customWidth="1"/>
    <col min="9" max="9" width="11.25" style="178" customWidth="1"/>
    <col min="10" max="10" width="9.375" style="178" customWidth="1"/>
    <col min="11" max="11" width="1.125" style="177" customWidth="1"/>
    <col min="12" max="12" width="20.75" style="177" customWidth="1"/>
    <col min="13" max="13" width="19.875" style="147" customWidth="1"/>
    <col min="14" max="14" width="19.375" style="177" customWidth="1"/>
    <col min="15" max="15" width="18.75" style="147" customWidth="1"/>
    <col min="16" max="16" width="18.5" style="177" customWidth="1"/>
    <col min="17" max="17" width="2.375" style="208" customWidth="1"/>
    <col min="18" max="18" width="11.5" style="177" customWidth="1"/>
    <col min="19" max="19" width="5.375" style="225" customWidth="1"/>
    <col min="20" max="20" width="12.125" style="147" customWidth="1"/>
    <col min="21" max="22" width="11.125" style="178" customWidth="1"/>
    <col min="23" max="23" width="11.375" style="178" customWidth="1"/>
    <col min="24" max="24" width="11.25" style="178" customWidth="1"/>
    <col min="25" max="25" width="12.875" style="178" customWidth="1"/>
    <col min="26" max="26" width="12.875" style="147" customWidth="1"/>
    <col min="27" max="27" width="1.125" style="177" customWidth="1"/>
    <col min="28" max="28" width="14.5" style="177" customWidth="1"/>
    <col min="29" max="29" width="12.375" style="178" customWidth="1"/>
    <col min="30" max="30" width="13" style="178" customWidth="1"/>
    <col min="31" max="31" width="14.375" style="178" customWidth="1"/>
    <col min="32" max="32" width="13.25" style="178" customWidth="1"/>
    <col min="33" max="33" width="14.75" style="177" customWidth="1"/>
    <col min="34" max="34" width="15.75" style="178" customWidth="1"/>
    <col min="35" max="35" width="2.375" style="177" customWidth="1"/>
    <col min="36" max="36" width="11.5" style="177" customWidth="1"/>
    <col min="37" max="37" width="5.625" style="225" customWidth="1"/>
    <col min="38" max="38" width="10.875" style="177" customWidth="1"/>
    <col min="39" max="39" width="10.875" style="178" customWidth="1"/>
    <col min="40" max="40" width="10.75" style="177" customWidth="1"/>
    <col min="41" max="41" width="9.25" style="178" customWidth="1"/>
    <col min="42" max="42" width="9.875" style="178" customWidth="1"/>
    <col min="43" max="43" width="9.25" style="178" customWidth="1"/>
    <col min="44" max="44" width="10.5" style="178" customWidth="1"/>
    <col min="45" max="45" width="10.125" style="178" customWidth="1"/>
    <col min="46" max="46" width="1" style="227" customWidth="1"/>
    <col min="47" max="47" width="13.5" style="178" customWidth="1"/>
    <col min="48" max="48" width="12.75" style="178" customWidth="1"/>
    <col min="49" max="49" width="12.125" style="178" customWidth="1"/>
    <col min="50" max="50" width="14.375" style="178" customWidth="1"/>
    <col min="51" max="51" width="13.625" style="178" customWidth="1"/>
    <col min="52" max="52" width="10.75" style="178" customWidth="1"/>
    <col min="53" max="53" width="11.25" style="178" customWidth="1"/>
    <col min="54" max="54" width="10.5" style="178" customWidth="1"/>
    <col min="55" max="55" width="1.875" style="227" hidden="1" customWidth="1"/>
    <col min="56" max="56" width="2.125" style="227" customWidth="1"/>
    <col min="57" max="57" width="12.125" style="227" customWidth="1"/>
    <col min="58" max="58" width="5.875" style="1389" customWidth="1"/>
    <col min="59" max="59" width="10.875" style="227" customWidth="1"/>
    <col min="60" max="60" width="10" style="227" customWidth="1"/>
    <col min="61" max="61" width="9.375" style="227" customWidth="1"/>
    <col min="62" max="62" width="11.25" style="227" customWidth="1"/>
    <col min="63" max="63" width="10.125" style="177" customWidth="1"/>
    <col min="64" max="64" width="11.125" style="178" customWidth="1"/>
    <col min="65" max="65" width="10" style="177" customWidth="1"/>
    <col min="66" max="66" width="10.25" style="178" customWidth="1"/>
    <col min="67" max="67" width="1.25" style="208" customWidth="1"/>
    <col min="68" max="69" width="11.75" style="177" customWidth="1"/>
    <col min="70" max="70" width="13" style="177" customWidth="1"/>
    <col min="71" max="71" width="12.75" style="177" customWidth="1"/>
    <col min="72" max="72" width="12.25" style="177" customWidth="1"/>
    <col min="73" max="73" width="11" style="177" customWidth="1"/>
    <col min="74" max="74" width="14.625" style="177" customWidth="1"/>
    <col min="75" max="75" width="13.25" style="177" customWidth="1"/>
    <col min="76" max="76" width="0.125" style="177" customWidth="1"/>
    <col min="77" max="77" width="10.5" style="177" customWidth="1"/>
    <col min="78" max="78" width="5.875" style="225" customWidth="1"/>
    <col min="79" max="79" width="8.25" style="177" customWidth="1"/>
    <col min="80" max="80" width="11.625" style="177" customWidth="1"/>
    <col min="81" max="81" width="8.25" style="177" customWidth="1"/>
    <col min="82" max="82" width="12.5" style="177" customWidth="1"/>
    <col min="83" max="83" width="8.625" style="177" customWidth="1"/>
    <col min="84" max="84" width="12.5" style="177" customWidth="1"/>
    <col min="85" max="85" width="7.625" style="177" customWidth="1"/>
    <col min="86" max="86" width="12.25" style="177" customWidth="1"/>
    <col min="87" max="87" width="1" style="177" customWidth="1"/>
    <col min="88" max="88" width="8.875" style="177" customWidth="1"/>
    <col min="89" max="89" width="12.125" style="177" customWidth="1"/>
    <col min="90" max="90" width="9.75" style="177" customWidth="1"/>
    <col min="91" max="91" width="11.375" style="177" customWidth="1"/>
    <col min="92" max="92" width="9" style="177" customWidth="1"/>
    <col min="93" max="93" width="11" style="177" customWidth="1"/>
    <col min="94" max="94" width="10" style="177" customWidth="1"/>
    <col min="95" max="95" width="11" style="177" customWidth="1"/>
    <col min="96" max="96" width="8.75" style="177" customWidth="1"/>
    <col min="97" max="97" width="9.5" style="177" customWidth="1"/>
    <col min="98" max="98" width="1.75" style="177" customWidth="1"/>
    <col min="99" max="99" width="10.125" style="177" customWidth="1"/>
    <col min="100" max="100" width="5.5" style="177" customWidth="1"/>
    <col min="101" max="101" width="8.375" style="177" customWidth="1"/>
    <col min="102" max="102" width="8.25" style="177" customWidth="1"/>
    <col min="103" max="103" width="7.75" style="177" customWidth="1"/>
    <col min="104" max="104" width="12.375" style="177" customWidth="1"/>
    <col min="105" max="105" width="14" style="177" customWidth="1"/>
    <col min="106" max="106" width="11.25" style="177" customWidth="1"/>
    <col min="107" max="107" width="11.5" style="177" customWidth="1"/>
    <col min="108" max="108" width="9.75" style="177" customWidth="1"/>
    <col min="109" max="109" width="1.375" style="177" customWidth="1"/>
    <col min="110" max="16384" width="9" style="177"/>
  </cols>
  <sheetData>
    <row r="1" spans="2:108" ht="13.6" customHeight="1"/>
    <row r="2" spans="2:108" ht="25.15">
      <c r="B2" s="1799" t="s">
        <v>1725</v>
      </c>
      <c r="C2" s="1799"/>
      <c r="D2" s="1799"/>
      <c r="E2" s="1799"/>
      <c r="F2" s="1799"/>
      <c r="G2" s="1799"/>
      <c r="H2" s="1799"/>
      <c r="I2" s="1799"/>
      <c r="J2" s="1799"/>
      <c r="L2" s="1794" t="s">
        <v>3465</v>
      </c>
      <c r="M2" s="1794"/>
      <c r="N2" s="1794"/>
      <c r="O2" s="1794"/>
      <c r="P2" s="1794"/>
      <c r="R2" s="1805" t="s">
        <v>1690</v>
      </c>
      <c r="S2" s="1805"/>
      <c r="T2" s="1805"/>
      <c r="U2" s="1805"/>
      <c r="V2" s="1805"/>
      <c r="W2" s="1805"/>
      <c r="X2" s="1805"/>
      <c r="Y2" s="1805"/>
      <c r="Z2" s="1805"/>
      <c r="AB2" s="1806" t="s">
        <v>1689</v>
      </c>
      <c r="AC2" s="1806"/>
      <c r="AD2" s="1806"/>
      <c r="AE2" s="1806"/>
      <c r="AF2" s="1806"/>
      <c r="AG2" s="1806"/>
      <c r="AH2" s="1806"/>
      <c r="AJ2" s="1805" t="s">
        <v>1690</v>
      </c>
      <c r="AK2" s="1805"/>
      <c r="AL2" s="1805"/>
      <c r="AM2" s="1805"/>
      <c r="AN2" s="1805"/>
      <c r="AO2" s="1805"/>
      <c r="AP2" s="1805"/>
      <c r="AQ2" s="1805"/>
      <c r="AR2" s="1805"/>
      <c r="AS2" s="1805"/>
      <c r="AT2" s="479"/>
      <c r="AU2" s="1807" t="s">
        <v>1689</v>
      </c>
      <c r="AV2" s="1807"/>
      <c r="AW2" s="1807"/>
      <c r="AX2" s="1807"/>
      <c r="AY2" s="1807"/>
      <c r="AZ2" s="1807"/>
      <c r="BA2" s="1807"/>
      <c r="BB2" s="1807"/>
      <c r="BC2" s="479"/>
      <c r="BD2" s="479"/>
      <c r="BE2" s="479"/>
      <c r="BF2" s="1390"/>
      <c r="BG2" s="1808" t="s">
        <v>1690</v>
      </c>
      <c r="BH2" s="1808"/>
      <c r="BI2" s="1808"/>
      <c r="BJ2" s="1808"/>
      <c r="BK2" s="1808"/>
      <c r="BL2" s="1808"/>
      <c r="BM2" s="1808"/>
      <c r="BN2" s="1808"/>
      <c r="BP2" s="1806" t="s">
        <v>1731</v>
      </c>
      <c r="BQ2" s="1806"/>
      <c r="BR2" s="1806"/>
      <c r="BS2" s="1806"/>
      <c r="BT2" s="1806"/>
      <c r="BU2" s="1806"/>
      <c r="BV2" s="1806"/>
      <c r="BW2" s="1806"/>
      <c r="BY2" s="1805" t="s">
        <v>1690</v>
      </c>
      <c r="BZ2" s="1805"/>
      <c r="CA2" s="1805"/>
      <c r="CB2" s="1805"/>
      <c r="CC2" s="1805"/>
      <c r="CD2" s="1805"/>
      <c r="CE2" s="1805"/>
      <c r="CF2" s="1805"/>
      <c r="CG2" s="1805"/>
      <c r="CH2" s="1805"/>
      <c r="CJ2" s="1806" t="s">
        <v>1689</v>
      </c>
      <c r="CK2" s="1806"/>
      <c r="CL2" s="1806"/>
      <c r="CM2" s="1806"/>
      <c r="CN2" s="1806"/>
      <c r="CO2" s="1806"/>
      <c r="CP2" s="1806"/>
      <c r="CQ2" s="1806"/>
      <c r="CR2" s="1806"/>
      <c r="CS2" s="1806"/>
      <c r="CU2" s="1805" t="s">
        <v>1690</v>
      </c>
      <c r="CV2" s="1805"/>
      <c r="CW2" s="1805"/>
      <c r="CX2" s="1805"/>
      <c r="CY2" s="1805"/>
      <c r="CZ2" s="1805"/>
      <c r="DA2" s="1805"/>
      <c r="DB2" s="1805"/>
      <c r="DC2" s="1805"/>
      <c r="DD2" s="1805"/>
    </row>
    <row r="3" spans="2:108" ht="38.25" customHeight="1" thickBot="1">
      <c r="B3" s="1720"/>
      <c r="E3" s="1771"/>
      <c r="CS3" s="208"/>
      <c r="CT3" s="208"/>
      <c r="CU3" s="1810" t="s">
        <v>1689</v>
      </c>
      <c r="CV3" s="1810"/>
      <c r="CW3" s="1810"/>
      <c r="CX3" s="1810"/>
      <c r="CY3" s="1810"/>
      <c r="CZ3" s="1810"/>
      <c r="DA3" s="1810"/>
      <c r="DB3" s="1810"/>
      <c r="DC3" s="1810"/>
      <c r="DD3" s="1810"/>
    </row>
    <row r="4" spans="2:108" ht="25.5" customHeight="1">
      <c r="B4" s="1800" t="s">
        <v>1610</v>
      </c>
      <c r="C4" s="1801"/>
      <c r="D4" s="1795" t="s">
        <v>1726</v>
      </c>
      <c r="E4" s="1796"/>
      <c r="F4" s="1796"/>
      <c r="G4" s="1796"/>
      <c r="H4" s="1796"/>
      <c r="I4" s="1796"/>
      <c r="J4" s="1796"/>
      <c r="L4" s="1797" t="s">
        <v>1861</v>
      </c>
      <c r="M4" s="1796"/>
      <c r="N4" s="1796"/>
      <c r="O4" s="1796"/>
      <c r="P4" s="1798"/>
      <c r="Q4" s="182"/>
      <c r="R4" s="1800" t="s">
        <v>1610</v>
      </c>
      <c r="S4" s="1801"/>
      <c r="T4" s="1820" t="s">
        <v>1727</v>
      </c>
      <c r="U4" s="1821"/>
      <c r="V4" s="1821"/>
      <c r="W4" s="1821"/>
      <c r="X4" s="1821"/>
      <c r="Y4" s="1821"/>
      <c r="Z4" s="1821"/>
      <c r="AB4" s="1797" t="s">
        <v>1862</v>
      </c>
      <c r="AC4" s="1796"/>
      <c r="AD4" s="1796"/>
      <c r="AE4" s="1796"/>
      <c r="AF4" s="1796"/>
      <c r="AG4" s="1796"/>
      <c r="AH4" s="1798"/>
      <c r="AJ4" s="1800" t="s">
        <v>1610</v>
      </c>
      <c r="AK4" s="1801"/>
      <c r="AL4" s="1795" t="s">
        <v>1728</v>
      </c>
      <c r="AM4" s="1797"/>
      <c r="AN4" s="1797"/>
      <c r="AO4" s="1797"/>
      <c r="AP4" s="1797"/>
      <c r="AQ4" s="1797"/>
      <c r="AR4" s="1797"/>
      <c r="AS4" s="1797"/>
      <c r="AT4" s="183"/>
      <c r="AU4" s="1797" t="s">
        <v>1864</v>
      </c>
      <c r="AV4" s="1797"/>
      <c r="AW4" s="1797"/>
      <c r="AX4" s="1797"/>
      <c r="AY4" s="1797"/>
      <c r="AZ4" s="1797"/>
      <c r="BA4" s="1797"/>
      <c r="BB4" s="1797"/>
      <c r="BC4" s="183"/>
      <c r="BD4" s="183"/>
      <c r="BE4" s="1800" t="s">
        <v>1610</v>
      </c>
      <c r="BF4" s="1801"/>
      <c r="BG4" s="1795" t="s">
        <v>1863</v>
      </c>
      <c r="BH4" s="1797"/>
      <c r="BI4" s="1797"/>
      <c r="BJ4" s="1809"/>
      <c r="BK4" s="1795" t="s">
        <v>1865</v>
      </c>
      <c r="BL4" s="1796"/>
      <c r="BM4" s="1796"/>
      <c r="BN4" s="1798"/>
      <c r="BO4" s="182"/>
      <c r="BP4" s="1797" t="s">
        <v>1729</v>
      </c>
      <c r="BQ4" s="1797"/>
      <c r="BR4" s="1797"/>
      <c r="BS4" s="1797"/>
      <c r="BT4" s="1797"/>
      <c r="BU4" s="1797"/>
      <c r="BV4" s="1797"/>
      <c r="BW4" s="1809"/>
      <c r="BY4" s="1800" t="s">
        <v>1610</v>
      </c>
      <c r="BZ4" s="1801"/>
      <c r="CA4" s="1819" t="s">
        <v>1866</v>
      </c>
      <c r="CB4" s="1796"/>
      <c r="CC4" s="1796"/>
      <c r="CD4" s="1796"/>
      <c r="CE4" s="1796"/>
      <c r="CF4" s="1796"/>
      <c r="CG4" s="1796"/>
      <c r="CH4" s="1798"/>
      <c r="CJ4" s="1797" t="s">
        <v>1867</v>
      </c>
      <c r="CK4" s="1797"/>
      <c r="CL4" s="1797"/>
      <c r="CM4" s="1797"/>
      <c r="CN4" s="1797"/>
      <c r="CO4" s="1797"/>
      <c r="CP4" s="1797"/>
      <c r="CQ4" s="1797"/>
      <c r="CR4" s="1797"/>
      <c r="CS4" s="1809"/>
      <c r="CT4" s="208"/>
      <c r="CU4" s="1800" t="s">
        <v>1610</v>
      </c>
      <c r="CV4" s="1801"/>
      <c r="CW4" s="1797" t="s">
        <v>1868</v>
      </c>
      <c r="CX4" s="1797"/>
      <c r="CY4" s="1797"/>
      <c r="CZ4" s="1797"/>
      <c r="DA4" s="1797"/>
      <c r="DB4" s="1797"/>
      <c r="DC4" s="1797"/>
      <c r="DD4" s="1797"/>
    </row>
    <row r="5" spans="2:108" ht="67.599999999999994" customHeight="1">
      <c r="B5" s="1779"/>
      <c r="C5" s="1802"/>
      <c r="D5" s="185" t="s">
        <v>1869</v>
      </c>
      <c r="E5" s="186"/>
      <c r="F5" s="187"/>
      <c r="G5" s="187"/>
      <c r="H5" s="187"/>
      <c r="I5" s="187"/>
      <c r="J5" s="188"/>
      <c r="L5" s="179" t="s">
        <v>1692</v>
      </c>
      <c r="M5" s="189" t="s">
        <v>1870</v>
      </c>
      <c r="N5" s="190" t="s">
        <v>1871</v>
      </c>
      <c r="O5" s="189" t="s">
        <v>1872</v>
      </c>
      <c r="P5" s="191" t="s">
        <v>1873</v>
      </c>
      <c r="Q5" s="183"/>
      <c r="R5" s="1779"/>
      <c r="S5" s="1802"/>
      <c r="T5" s="192" t="s">
        <v>1869</v>
      </c>
      <c r="U5" s="227"/>
      <c r="V5" s="227"/>
      <c r="W5" s="227"/>
      <c r="X5" s="227"/>
      <c r="Y5" s="193" t="s">
        <v>1874</v>
      </c>
      <c r="Z5" s="194" t="s">
        <v>1870</v>
      </c>
      <c r="AB5" s="183" t="s">
        <v>1871</v>
      </c>
      <c r="AC5" s="480"/>
      <c r="AD5" s="227"/>
      <c r="AE5" s="227"/>
      <c r="AF5" s="227"/>
      <c r="AG5" s="190" t="s">
        <v>1872</v>
      </c>
      <c r="AH5" s="195" t="s">
        <v>1873</v>
      </c>
      <c r="AJ5" s="1779"/>
      <c r="AK5" s="1802"/>
      <c r="AL5" s="196" t="s">
        <v>1869</v>
      </c>
      <c r="AM5" s="480"/>
      <c r="AN5" s="481"/>
      <c r="AO5" s="480"/>
      <c r="AP5" s="187"/>
      <c r="AQ5" s="187"/>
      <c r="AR5" s="187"/>
      <c r="AS5" s="198"/>
      <c r="AT5" s="199"/>
      <c r="AU5" s="200" t="s">
        <v>1692</v>
      </c>
      <c r="AV5" s="190" t="s">
        <v>1870</v>
      </c>
      <c r="AW5" s="201" t="s">
        <v>1871</v>
      </c>
      <c r="AX5" s="187"/>
      <c r="AY5" s="187"/>
      <c r="AZ5" s="187"/>
      <c r="BA5" s="187"/>
      <c r="BB5" s="199"/>
      <c r="BC5" s="199"/>
      <c r="BD5" s="199"/>
      <c r="BE5" s="1779"/>
      <c r="BF5" s="1802"/>
      <c r="BG5" s="1822" t="s">
        <v>1871</v>
      </c>
      <c r="BH5" s="1823"/>
      <c r="BI5" s="190" t="s">
        <v>1872</v>
      </c>
      <c r="BJ5" s="195" t="s">
        <v>1873</v>
      </c>
      <c r="BK5" s="202" t="s">
        <v>1869</v>
      </c>
      <c r="BL5" s="200" t="s">
        <v>1692</v>
      </c>
      <c r="BM5" s="190" t="s">
        <v>1870</v>
      </c>
      <c r="BN5" s="203" t="s">
        <v>1871</v>
      </c>
      <c r="BO5" s="183"/>
      <c r="BP5" s="183" t="s">
        <v>1870</v>
      </c>
      <c r="BQ5" s="481"/>
      <c r="BR5" s="208"/>
      <c r="BS5" s="208"/>
      <c r="BT5" s="208"/>
      <c r="BU5" s="190" t="s">
        <v>1872</v>
      </c>
      <c r="BV5" s="191" t="s">
        <v>1873</v>
      </c>
      <c r="BW5" s="191" t="s">
        <v>1875</v>
      </c>
      <c r="BY5" s="1779"/>
      <c r="BZ5" s="1802"/>
      <c r="CA5" s="1783" t="s">
        <v>1876</v>
      </c>
      <c r="CB5" s="1781"/>
      <c r="CC5" s="1780" t="s">
        <v>1877</v>
      </c>
      <c r="CD5" s="1781"/>
      <c r="CE5" s="1780" t="s">
        <v>1878</v>
      </c>
      <c r="CF5" s="1781"/>
      <c r="CG5" s="1780" t="s">
        <v>1879</v>
      </c>
      <c r="CH5" s="1781"/>
      <c r="CJ5" s="1780" t="s">
        <v>1880</v>
      </c>
      <c r="CK5" s="1784"/>
      <c r="CL5" s="1783" t="s">
        <v>1881</v>
      </c>
      <c r="CM5" s="1784"/>
      <c r="CN5" s="1783" t="s">
        <v>3406</v>
      </c>
      <c r="CO5" s="1781"/>
      <c r="CP5" s="1780" t="s">
        <v>1882</v>
      </c>
      <c r="CQ5" s="1784"/>
      <c r="CR5" s="1783" t="s">
        <v>1883</v>
      </c>
      <c r="CS5" s="1784"/>
      <c r="CT5" s="208"/>
      <c r="CU5" s="1779"/>
      <c r="CV5" s="1802"/>
      <c r="CW5" s="1789" t="s">
        <v>1884</v>
      </c>
      <c r="CX5" s="1790"/>
      <c r="CY5" s="1790"/>
      <c r="CZ5" s="1790"/>
      <c r="DA5" s="1811"/>
      <c r="DB5" s="1783" t="s">
        <v>1885</v>
      </c>
      <c r="DC5" s="1782"/>
      <c r="DD5" s="1782"/>
    </row>
    <row r="6" spans="2:108" ht="31.6" customHeight="1">
      <c r="B6" s="1779"/>
      <c r="C6" s="1802"/>
      <c r="D6" s="190" t="s">
        <v>1886</v>
      </c>
      <c r="E6" s="203" t="s">
        <v>1887</v>
      </c>
      <c r="F6" s="204" t="s">
        <v>1888</v>
      </c>
      <c r="G6" s="203" t="s">
        <v>1298</v>
      </c>
      <c r="H6" s="203" t="s">
        <v>1299</v>
      </c>
      <c r="I6" s="203" t="s">
        <v>1300</v>
      </c>
      <c r="J6" s="203" t="s">
        <v>1301</v>
      </c>
      <c r="L6" s="184" t="s">
        <v>1693</v>
      </c>
      <c r="M6" s="189" t="s">
        <v>1886</v>
      </c>
      <c r="N6" s="190" t="s">
        <v>1302</v>
      </c>
      <c r="O6" s="189" t="s">
        <v>1303</v>
      </c>
      <c r="P6" s="190" t="s">
        <v>1304</v>
      </c>
      <c r="Q6" s="183"/>
      <c r="R6" s="1779"/>
      <c r="S6" s="1802"/>
      <c r="T6" s="205" t="s">
        <v>1886</v>
      </c>
      <c r="U6" s="203" t="s">
        <v>1305</v>
      </c>
      <c r="V6" s="203" t="s">
        <v>1306</v>
      </c>
      <c r="W6" s="203" t="s">
        <v>1307</v>
      </c>
      <c r="X6" s="204" t="s">
        <v>1308</v>
      </c>
      <c r="Y6" s="193" t="s">
        <v>1693</v>
      </c>
      <c r="Z6" s="205" t="s">
        <v>1886</v>
      </c>
      <c r="AB6" s="184" t="s">
        <v>1302</v>
      </c>
      <c r="AC6" s="203" t="s">
        <v>1305</v>
      </c>
      <c r="AD6" s="203" t="s">
        <v>1306</v>
      </c>
      <c r="AE6" s="203" t="s">
        <v>1307</v>
      </c>
      <c r="AF6" s="204" t="s">
        <v>1308</v>
      </c>
      <c r="AG6" s="190" t="s">
        <v>1303</v>
      </c>
      <c r="AH6" s="193" t="s">
        <v>1304</v>
      </c>
      <c r="AJ6" s="1779"/>
      <c r="AK6" s="1802"/>
      <c r="AL6" s="184" t="s">
        <v>1886</v>
      </c>
      <c r="AM6" s="206" t="s">
        <v>1694</v>
      </c>
      <c r="AN6" s="202" t="s">
        <v>1695</v>
      </c>
      <c r="AO6" s="203" t="s">
        <v>1309</v>
      </c>
      <c r="AP6" s="203" t="s">
        <v>1696</v>
      </c>
      <c r="AQ6" s="203" t="s">
        <v>1697</v>
      </c>
      <c r="AR6" s="401" t="s">
        <v>1310</v>
      </c>
      <c r="AS6" s="207" t="s">
        <v>1699</v>
      </c>
      <c r="AT6" s="208"/>
      <c r="AU6" s="198" t="s">
        <v>1693</v>
      </c>
      <c r="AV6" s="190" t="s">
        <v>1886</v>
      </c>
      <c r="AW6" s="193" t="s">
        <v>1302</v>
      </c>
      <c r="AX6" s="203" t="s">
        <v>1694</v>
      </c>
      <c r="AY6" s="202" t="s">
        <v>1695</v>
      </c>
      <c r="AZ6" s="203" t="s">
        <v>1309</v>
      </c>
      <c r="BA6" s="203" t="s">
        <v>1696</v>
      </c>
      <c r="BB6" s="204" t="s">
        <v>1697</v>
      </c>
      <c r="BC6" s="199"/>
      <c r="BD6" s="199"/>
      <c r="BE6" s="1779"/>
      <c r="BF6" s="1802"/>
      <c r="BG6" s="401" t="s">
        <v>1310</v>
      </c>
      <c r="BH6" s="202" t="s">
        <v>1699</v>
      </c>
      <c r="BI6" s="190" t="s">
        <v>1303</v>
      </c>
      <c r="BJ6" s="193" t="s">
        <v>1304</v>
      </c>
      <c r="BK6" s="190" t="s">
        <v>1886</v>
      </c>
      <c r="BL6" s="198" t="s">
        <v>1693</v>
      </c>
      <c r="BM6" s="190" t="s">
        <v>1886</v>
      </c>
      <c r="BN6" s="193" t="s">
        <v>1302</v>
      </c>
      <c r="BO6" s="183"/>
      <c r="BP6" s="184" t="s">
        <v>1886</v>
      </c>
      <c r="BQ6" s="194" t="s">
        <v>1311</v>
      </c>
      <c r="BR6" s="194" t="s">
        <v>1312</v>
      </c>
      <c r="BS6" s="194" t="s">
        <v>1313</v>
      </c>
      <c r="BT6" s="209" t="s">
        <v>1314</v>
      </c>
      <c r="BU6" s="190" t="s">
        <v>1303</v>
      </c>
      <c r="BV6" s="190" t="s">
        <v>1304</v>
      </c>
      <c r="BW6" s="190" t="s">
        <v>1315</v>
      </c>
      <c r="BY6" s="1779"/>
      <c r="BZ6" s="1802"/>
      <c r="CA6" s="210" t="s">
        <v>1316</v>
      </c>
      <c r="CB6" s="211" t="s">
        <v>1317</v>
      </c>
      <c r="CC6" s="210" t="s">
        <v>1316</v>
      </c>
      <c r="CD6" s="211" t="s">
        <v>1318</v>
      </c>
      <c r="CE6" s="210" t="s">
        <v>1316</v>
      </c>
      <c r="CF6" s="211" t="s">
        <v>1319</v>
      </c>
      <c r="CG6" s="210" t="s">
        <v>1316</v>
      </c>
      <c r="CH6" s="211" t="s">
        <v>1320</v>
      </c>
      <c r="CJ6" s="179" t="s">
        <v>1321</v>
      </c>
      <c r="CK6" s="179" t="s">
        <v>1322</v>
      </c>
      <c r="CL6" s="179" t="s">
        <v>1321</v>
      </c>
      <c r="CM6" s="179" t="s">
        <v>1322</v>
      </c>
      <c r="CN6" s="1721" t="s">
        <v>1321</v>
      </c>
      <c r="CO6" s="1721" t="s">
        <v>1322</v>
      </c>
      <c r="CP6" s="179" t="s">
        <v>1321</v>
      </c>
      <c r="CQ6" s="179" t="s">
        <v>1322</v>
      </c>
      <c r="CR6" s="202" t="s">
        <v>1321</v>
      </c>
      <c r="CS6" s="179" t="s">
        <v>1322</v>
      </c>
      <c r="CT6" s="482"/>
      <c r="CU6" s="1779"/>
      <c r="CV6" s="1802"/>
      <c r="CW6" s="213" t="s">
        <v>1323</v>
      </c>
      <c r="CX6" s="214" t="s">
        <v>1324</v>
      </c>
      <c r="CY6" s="214" t="s">
        <v>1325</v>
      </c>
      <c r="CZ6" s="215" t="s">
        <v>1326</v>
      </c>
      <c r="DA6" s="216" t="s">
        <v>1327</v>
      </c>
      <c r="DB6" s="214" t="s">
        <v>1323</v>
      </c>
      <c r="DC6" s="216" t="s">
        <v>1328</v>
      </c>
      <c r="DD6" s="215" t="s">
        <v>1329</v>
      </c>
    </row>
    <row r="7" spans="2:108" ht="20.25" customHeight="1">
      <c r="B7" s="1779"/>
      <c r="C7" s="1802"/>
      <c r="D7" s="190" t="s">
        <v>1860</v>
      </c>
      <c r="E7" s="193" t="s">
        <v>1302</v>
      </c>
      <c r="F7" s="193" t="s">
        <v>1302</v>
      </c>
      <c r="G7" s="193" t="s">
        <v>1302</v>
      </c>
      <c r="H7" s="193" t="s">
        <v>1302</v>
      </c>
      <c r="I7" s="193" t="s">
        <v>1302</v>
      </c>
      <c r="J7" s="193" t="s">
        <v>1302</v>
      </c>
      <c r="L7" s="217" t="s">
        <v>1860</v>
      </c>
      <c r="M7" s="190" t="s">
        <v>1860</v>
      </c>
      <c r="N7" s="217" t="s">
        <v>1860</v>
      </c>
      <c r="O7" s="184" t="s">
        <v>1860</v>
      </c>
      <c r="P7" s="217" t="s">
        <v>1860</v>
      </c>
      <c r="Q7" s="183"/>
      <c r="R7" s="1779"/>
      <c r="S7" s="1802"/>
      <c r="T7" s="190" t="s">
        <v>1860</v>
      </c>
      <c r="U7" s="193" t="s">
        <v>1302</v>
      </c>
      <c r="V7" s="193" t="s">
        <v>1302</v>
      </c>
      <c r="W7" s="193" t="s">
        <v>1302</v>
      </c>
      <c r="X7" s="193" t="s">
        <v>1302</v>
      </c>
      <c r="Y7" s="193"/>
      <c r="Z7" s="190" t="s">
        <v>1860</v>
      </c>
      <c r="AB7" s="184"/>
      <c r="AC7" s="193" t="s">
        <v>1302</v>
      </c>
      <c r="AD7" s="193" t="s">
        <v>1302</v>
      </c>
      <c r="AE7" s="193" t="s">
        <v>1302</v>
      </c>
      <c r="AF7" s="193" t="s">
        <v>1302</v>
      </c>
      <c r="AG7" s="190"/>
      <c r="AH7" s="193"/>
      <c r="AJ7" s="1779"/>
      <c r="AK7" s="1802"/>
      <c r="AL7" s="190" t="s">
        <v>1860</v>
      </c>
      <c r="AM7" s="193" t="s">
        <v>1302</v>
      </c>
      <c r="AN7" s="193" t="s">
        <v>1302</v>
      </c>
      <c r="AO7" s="193" t="s">
        <v>1302</v>
      </c>
      <c r="AP7" s="193" t="s">
        <v>1302</v>
      </c>
      <c r="AQ7" s="193" t="s">
        <v>1302</v>
      </c>
      <c r="AR7" s="193" t="s">
        <v>1302</v>
      </c>
      <c r="AS7" s="193" t="s">
        <v>1302</v>
      </c>
      <c r="AT7" s="199"/>
      <c r="AU7" s="198"/>
      <c r="AV7" s="190" t="s">
        <v>1860</v>
      </c>
      <c r="AW7" s="193"/>
      <c r="AX7" s="193" t="s">
        <v>1302</v>
      </c>
      <c r="AY7" s="193" t="s">
        <v>1302</v>
      </c>
      <c r="AZ7" s="193" t="s">
        <v>1302</v>
      </c>
      <c r="BA7" s="193" t="s">
        <v>1302</v>
      </c>
      <c r="BB7" s="201" t="s">
        <v>1302</v>
      </c>
      <c r="BC7" s="199"/>
      <c r="BD7" s="199"/>
      <c r="BE7" s="1779"/>
      <c r="BF7" s="1802"/>
      <c r="BG7" s="193" t="s">
        <v>1302</v>
      </c>
      <c r="BH7" s="193" t="s">
        <v>1302</v>
      </c>
      <c r="BI7" s="190"/>
      <c r="BJ7" s="193"/>
      <c r="BK7" s="190" t="s">
        <v>1860</v>
      </c>
      <c r="BL7" s="198"/>
      <c r="BM7" s="190" t="s">
        <v>1860</v>
      </c>
      <c r="BN7" s="193"/>
      <c r="BO7" s="183"/>
      <c r="BP7" s="184" t="s">
        <v>1860</v>
      </c>
      <c r="BQ7" s="185" t="s">
        <v>1302</v>
      </c>
      <c r="BR7" s="185" t="s">
        <v>1302</v>
      </c>
      <c r="BS7" s="185" t="s">
        <v>1302</v>
      </c>
      <c r="BT7" s="185" t="s">
        <v>1302</v>
      </c>
      <c r="BU7" s="190"/>
      <c r="BV7" s="190"/>
      <c r="BW7" s="483"/>
      <c r="BY7" s="1779"/>
      <c r="BZ7" s="1802"/>
      <c r="CA7" s="219" t="s">
        <v>1303</v>
      </c>
      <c r="CB7" s="219" t="s">
        <v>1304</v>
      </c>
      <c r="CC7" s="219" t="s">
        <v>1303</v>
      </c>
      <c r="CD7" s="219" t="s">
        <v>1304</v>
      </c>
      <c r="CE7" s="219" t="s">
        <v>1303</v>
      </c>
      <c r="CF7" s="219" t="s">
        <v>1304</v>
      </c>
      <c r="CG7" s="219" t="s">
        <v>1303</v>
      </c>
      <c r="CH7" s="219" t="s">
        <v>1304</v>
      </c>
      <c r="CJ7" s="184" t="s">
        <v>1886</v>
      </c>
      <c r="CK7" s="184" t="s">
        <v>1330</v>
      </c>
      <c r="CL7" s="185" t="s">
        <v>1302</v>
      </c>
      <c r="CM7" s="185" t="s">
        <v>1302</v>
      </c>
      <c r="CN7" s="185" t="s">
        <v>1302</v>
      </c>
      <c r="CO7" s="185" t="s">
        <v>1302</v>
      </c>
      <c r="CP7" s="185" t="s">
        <v>1302</v>
      </c>
      <c r="CQ7" s="185" t="s">
        <v>1302</v>
      </c>
      <c r="CR7" s="185" t="s">
        <v>1302</v>
      </c>
      <c r="CS7" s="190" t="s">
        <v>1302</v>
      </c>
      <c r="CT7" s="208"/>
      <c r="CU7" s="1779"/>
      <c r="CV7" s="1802"/>
      <c r="CW7" s="184" t="s">
        <v>1886</v>
      </c>
      <c r="CX7" s="190" t="s">
        <v>1303</v>
      </c>
      <c r="CY7" s="190" t="s">
        <v>1303</v>
      </c>
      <c r="CZ7" s="220" t="s">
        <v>1331</v>
      </c>
      <c r="DA7" s="220" t="s">
        <v>1332</v>
      </c>
      <c r="DB7" s="190" t="s">
        <v>1886</v>
      </c>
      <c r="DC7" s="185" t="s">
        <v>1302</v>
      </c>
      <c r="DD7" s="185" t="s">
        <v>1302</v>
      </c>
    </row>
    <row r="8" spans="2:108" ht="59.1" customHeight="1" thickBot="1">
      <c r="B8" s="1803"/>
      <c r="C8" s="1804"/>
      <c r="D8" s="528" t="s">
        <v>1333</v>
      </c>
      <c r="E8" s="1409" t="s">
        <v>1334</v>
      </c>
      <c r="F8" s="1410" t="s">
        <v>1335</v>
      </c>
      <c r="G8" s="1411" t="s">
        <v>1336</v>
      </c>
      <c r="H8" s="1412" t="s">
        <v>1337</v>
      </c>
      <c r="I8" s="1412" t="s">
        <v>1338</v>
      </c>
      <c r="J8" s="1412" t="s">
        <v>1339</v>
      </c>
      <c r="L8" s="1312" t="s">
        <v>1340</v>
      </c>
      <c r="M8" s="1396" t="s">
        <v>1036</v>
      </c>
      <c r="N8" s="1413" t="s">
        <v>1037</v>
      </c>
      <c r="O8" s="1395" t="s">
        <v>1038</v>
      </c>
      <c r="P8" s="1413" t="s">
        <v>1039</v>
      </c>
      <c r="Q8" s="222"/>
      <c r="R8" s="1803"/>
      <c r="S8" s="1804"/>
      <c r="T8" s="1394" t="s">
        <v>1333</v>
      </c>
      <c r="U8" s="1414" t="s">
        <v>1040</v>
      </c>
      <c r="V8" s="1414" t="s">
        <v>1041</v>
      </c>
      <c r="W8" s="1414" t="s">
        <v>1042</v>
      </c>
      <c r="X8" s="1414" t="s">
        <v>1043</v>
      </c>
      <c r="Y8" s="1412" t="s">
        <v>1340</v>
      </c>
      <c r="Z8" s="1396" t="s">
        <v>1036</v>
      </c>
      <c r="AB8" s="1415" t="s">
        <v>1037</v>
      </c>
      <c r="AC8" s="1414" t="s">
        <v>1040</v>
      </c>
      <c r="AD8" s="1414" t="s">
        <v>1041</v>
      </c>
      <c r="AE8" s="1414" t="s">
        <v>1042</v>
      </c>
      <c r="AF8" s="1414" t="s">
        <v>1043</v>
      </c>
      <c r="AG8" s="544" t="s">
        <v>1038</v>
      </c>
      <c r="AH8" s="1410" t="s">
        <v>1039</v>
      </c>
      <c r="AJ8" s="1803"/>
      <c r="AK8" s="1804"/>
      <c r="AL8" s="1312" t="s">
        <v>1333</v>
      </c>
      <c r="AM8" s="1416" t="s">
        <v>1700</v>
      </c>
      <c r="AN8" s="528" t="s">
        <v>41</v>
      </c>
      <c r="AO8" s="544" t="s">
        <v>42</v>
      </c>
      <c r="AP8" s="1412" t="s">
        <v>43</v>
      </c>
      <c r="AQ8" s="1417" t="s">
        <v>1044</v>
      </c>
      <c r="AR8" s="1410" t="s">
        <v>1732</v>
      </c>
      <c r="AS8" s="1410" t="s">
        <v>1733</v>
      </c>
      <c r="AT8" s="223"/>
      <c r="AU8" s="1418" t="s">
        <v>1340</v>
      </c>
      <c r="AV8" s="528" t="s">
        <v>1036</v>
      </c>
      <c r="AW8" s="1410" t="s">
        <v>1037</v>
      </c>
      <c r="AX8" s="1416" t="s">
        <v>1700</v>
      </c>
      <c r="AY8" s="528" t="s">
        <v>41</v>
      </c>
      <c r="AZ8" s="544" t="s">
        <v>42</v>
      </c>
      <c r="BA8" s="1412" t="s">
        <v>3411</v>
      </c>
      <c r="BB8" s="1419" t="s">
        <v>3412</v>
      </c>
      <c r="BC8" s="223"/>
      <c r="BD8" s="223"/>
      <c r="BE8" s="1803"/>
      <c r="BF8" s="1804"/>
      <c r="BG8" s="1410" t="s">
        <v>1732</v>
      </c>
      <c r="BH8" s="1410" t="s">
        <v>1733</v>
      </c>
      <c r="BI8" s="544" t="s">
        <v>1038</v>
      </c>
      <c r="BJ8" s="1410" t="s">
        <v>1039</v>
      </c>
      <c r="BK8" s="528" t="s">
        <v>1333</v>
      </c>
      <c r="BL8" s="1418" t="s">
        <v>1340</v>
      </c>
      <c r="BM8" s="528" t="s">
        <v>1036</v>
      </c>
      <c r="BN8" s="1410" t="s">
        <v>1037</v>
      </c>
      <c r="BO8" s="224"/>
      <c r="BP8" s="1312" t="s">
        <v>1036</v>
      </c>
      <c r="BQ8" s="1420" t="s">
        <v>1045</v>
      </c>
      <c r="BR8" s="1420" t="s">
        <v>1046</v>
      </c>
      <c r="BS8" s="1420" t="s">
        <v>1047</v>
      </c>
      <c r="BT8" s="1420" t="s">
        <v>1048</v>
      </c>
      <c r="BU8" s="544" t="s">
        <v>1038</v>
      </c>
      <c r="BV8" s="1413" t="s">
        <v>1039</v>
      </c>
      <c r="BW8" s="1421" t="s">
        <v>1049</v>
      </c>
      <c r="BY8" s="1803"/>
      <c r="BZ8" s="1804"/>
      <c r="CA8" s="1422" t="s">
        <v>1050</v>
      </c>
      <c r="CB8" s="1423" t="s">
        <v>1051</v>
      </c>
      <c r="CC8" s="1422" t="s">
        <v>1050</v>
      </c>
      <c r="CD8" s="1423" t="s">
        <v>1052</v>
      </c>
      <c r="CE8" s="1422" t="s">
        <v>1050</v>
      </c>
      <c r="CF8" s="1423" t="s">
        <v>64</v>
      </c>
      <c r="CG8" s="1422" t="s">
        <v>1050</v>
      </c>
      <c r="CH8" s="1423" t="s">
        <v>1053</v>
      </c>
      <c r="CJ8" s="1312" t="s">
        <v>2694</v>
      </c>
      <c r="CK8" s="528" t="s">
        <v>1054</v>
      </c>
      <c r="CL8" s="1312" t="s">
        <v>2694</v>
      </c>
      <c r="CM8" s="528" t="s">
        <v>1054</v>
      </c>
      <c r="CN8" s="1312" t="s">
        <v>418</v>
      </c>
      <c r="CO8" s="528" t="s">
        <v>1054</v>
      </c>
      <c r="CP8" s="1312" t="s">
        <v>2694</v>
      </c>
      <c r="CQ8" s="528" t="s">
        <v>1054</v>
      </c>
      <c r="CR8" s="528" t="s">
        <v>2694</v>
      </c>
      <c r="CS8" s="528" t="s">
        <v>1054</v>
      </c>
      <c r="CT8" s="222"/>
      <c r="CU8" s="1803"/>
      <c r="CV8" s="1804"/>
      <c r="CW8" s="1424" t="s">
        <v>1055</v>
      </c>
      <c r="CX8" s="1425" t="s">
        <v>1056</v>
      </c>
      <c r="CY8" s="1425" t="s">
        <v>1057</v>
      </c>
      <c r="CZ8" s="528" t="s">
        <v>1058</v>
      </c>
      <c r="DA8" s="528" t="s">
        <v>1059</v>
      </c>
      <c r="DB8" s="1425" t="s">
        <v>1055</v>
      </c>
      <c r="DC8" s="528" t="s">
        <v>1060</v>
      </c>
      <c r="DD8" s="1426" t="s">
        <v>1061</v>
      </c>
    </row>
    <row r="9" spans="2:108" ht="18.7" hidden="1" customHeight="1">
      <c r="B9" s="225" t="s">
        <v>1734</v>
      </c>
      <c r="C9" s="396">
        <v>2000</v>
      </c>
      <c r="D9" s="147">
        <v>12177</v>
      </c>
      <c r="E9" s="178">
        <v>83.66</v>
      </c>
      <c r="F9" s="178">
        <v>1.95</v>
      </c>
      <c r="G9" s="178">
        <v>0</v>
      </c>
      <c r="H9" s="178">
        <v>4.9800000000000004</v>
      </c>
      <c r="I9" s="178">
        <v>2.15</v>
      </c>
      <c r="J9" s="178">
        <f>100-SUM(E9:I9)</f>
        <v>7.2599999999999909</v>
      </c>
      <c r="L9" s="226">
        <v>333.43510447058242</v>
      </c>
      <c r="M9" s="147">
        <v>5640</v>
      </c>
      <c r="N9" s="226">
        <v>46.316826804631681</v>
      </c>
      <c r="O9" s="147">
        <v>2973</v>
      </c>
      <c r="P9" s="226">
        <v>81.407782343027151</v>
      </c>
      <c r="R9" s="225" t="s">
        <v>1734</v>
      </c>
      <c r="S9" s="396">
        <v>2000</v>
      </c>
      <c r="T9" s="147">
        <v>10187</v>
      </c>
      <c r="U9" s="178">
        <v>7.0000000000000007E-2</v>
      </c>
      <c r="V9" s="178">
        <v>13.17</v>
      </c>
      <c r="W9" s="178">
        <v>12.77</v>
      </c>
      <c r="X9" s="178">
        <v>73.989999999999995</v>
      </c>
      <c r="Y9" s="178">
        <v>278.94419062509843</v>
      </c>
      <c r="Z9" s="147">
        <v>4048</v>
      </c>
      <c r="AA9" s="178" t="e">
        <v>#REF!</v>
      </c>
      <c r="AB9" s="178">
        <v>39.736919603416119</v>
      </c>
      <c r="AC9" s="178">
        <v>57.142857142857139</v>
      </c>
      <c r="AD9" s="178">
        <v>31.594634873323397</v>
      </c>
      <c r="AE9" s="178">
        <v>47.425057647963101</v>
      </c>
      <c r="AF9" s="178">
        <v>39.843439034098452</v>
      </c>
      <c r="AG9" s="177">
        <v>826</v>
      </c>
      <c r="AH9" s="178">
        <v>22.617836601190859</v>
      </c>
      <c r="AJ9" s="225" t="s">
        <v>1734</v>
      </c>
      <c r="AK9" s="396">
        <v>2000</v>
      </c>
      <c r="AL9" s="177">
        <v>238</v>
      </c>
      <c r="AM9" s="178">
        <v>12.61</v>
      </c>
      <c r="AN9" s="178">
        <v>0</v>
      </c>
      <c r="AO9" s="178">
        <v>23.11</v>
      </c>
      <c r="AP9" s="178">
        <v>52.94</v>
      </c>
      <c r="AQ9" s="178">
        <v>0.42</v>
      </c>
      <c r="AR9" s="178">
        <v>0</v>
      </c>
      <c r="AS9" s="178">
        <v>10.92</v>
      </c>
      <c r="AU9" s="178">
        <v>6.5170037664448239</v>
      </c>
      <c r="AV9" s="177">
        <v>182</v>
      </c>
      <c r="AW9" s="178">
        <v>76.470588235294116</v>
      </c>
      <c r="AX9" s="178">
        <v>96.666666666666671</v>
      </c>
      <c r="AY9" s="178">
        <v>0</v>
      </c>
      <c r="AZ9" s="178">
        <v>101.81818181818181</v>
      </c>
      <c r="BA9" s="178">
        <v>59.523809523809526</v>
      </c>
      <c r="BB9" s="178">
        <v>100</v>
      </c>
      <c r="BE9" s="225" t="s">
        <v>1734</v>
      </c>
      <c r="BF9" s="396">
        <v>2000</v>
      </c>
      <c r="BG9" s="228">
        <v>0</v>
      </c>
      <c r="BH9" s="228">
        <v>80.769230769230774</v>
      </c>
      <c r="BI9" s="229">
        <v>189</v>
      </c>
      <c r="BJ9" s="228">
        <v>5.1752676968826545</v>
      </c>
      <c r="BK9" s="373">
        <v>0</v>
      </c>
      <c r="BL9" s="178">
        <v>0</v>
      </c>
      <c r="BM9" s="373">
        <v>0</v>
      </c>
      <c r="BN9" s="370">
        <v>0</v>
      </c>
      <c r="BP9" s="177">
        <v>572</v>
      </c>
      <c r="BQ9" s="370">
        <v>17.309999999999999</v>
      </c>
      <c r="BR9" s="370">
        <v>81.12</v>
      </c>
      <c r="BS9" s="370">
        <v>0.17</v>
      </c>
      <c r="BT9" s="370">
        <v>1.3999999999999915</v>
      </c>
      <c r="BU9" s="373">
        <v>824</v>
      </c>
      <c r="BV9" s="370">
        <v>22.563071863657708</v>
      </c>
      <c r="BW9" s="370">
        <v>9580.7900000000009</v>
      </c>
      <c r="BY9" s="225" t="s">
        <v>1734</v>
      </c>
      <c r="BZ9" s="396">
        <v>2000</v>
      </c>
      <c r="CA9" s="177">
        <v>8</v>
      </c>
      <c r="CB9" s="178">
        <v>1.1871814087391392</v>
      </c>
      <c r="CC9" s="177">
        <v>358</v>
      </c>
      <c r="CD9" s="178">
        <v>106.63013045809257</v>
      </c>
      <c r="CE9" s="177">
        <v>655</v>
      </c>
      <c r="CF9" s="178">
        <v>176.19367854741091</v>
      </c>
      <c r="CG9" s="177">
        <v>1952</v>
      </c>
      <c r="CH9" s="178">
        <v>85.967330652726332</v>
      </c>
      <c r="CJ9" s="373">
        <v>85</v>
      </c>
      <c r="CK9" s="373">
        <v>48796</v>
      </c>
      <c r="CL9" s="484">
        <v>34.119999999999997</v>
      </c>
      <c r="CM9" s="484">
        <v>8.94</v>
      </c>
      <c r="CN9" s="484"/>
      <c r="CO9" s="484"/>
      <c r="CP9" s="484">
        <v>57.65</v>
      </c>
      <c r="CQ9" s="484">
        <v>90.83</v>
      </c>
      <c r="CR9" s="484">
        <v>8.23</v>
      </c>
      <c r="CS9" s="484">
        <v>0.23000000000000398</v>
      </c>
      <c r="CU9" s="225" t="s">
        <v>1734</v>
      </c>
      <c r="CV9" s="396">
        <v>2000</v>
      </c>
      <c r="CW9" s="373">
        <v>51</v>
      </c>
      <c r="CX9" s="373">
        <v>52</v>
      </c>
      <c r="CY9" s="373">
        <v>18</v>
      </c>
      <c r="CZ9" s="370">
        <v>16.748630963620986</v>
      </c>
      <c r="DA9" s="370">
        <v>19.167658136602423</v>
      </c>
      <c r="DB9" s="373">
        <v>0</v>
      </c>
      <c r="DC9" s="484">
        <v>0</v>
      </c>
      <c r="DD9" s="484">
        <v>0</v>
      </c>
    </row>
    <row r="10" spans="2:108" ht="15.8" hidden="1" customHeight="1">
      <c r="B10" s="225" t="s">
        <v>1735</v>
      </c>
      <c r="C10" s="396">
        <v>2001</v>
      </c>
      <c r="D10" s="147">
        <v>12300</v>
      </c>
      <c r="E10" s="178">
        <v>78.94</v>
      </c>
      <c r="F10" s="178">
        <v>2.25</v>
      </c>
      <c r="G10" s="178">
        <v>0</v>
      </c>
      <c r="H10" s="178">
        <v>3.58</v>
      </c>
      <c r="I10" s="178">
        <v>3.6</v>
      </c>
      <c r="J10" s="178">
        <f>100-SUM(E10:I10)</f>
        <v>11.63000000000001</v>
      </c>
      <c r="L10" s="226">
        <v>331.65483629598174</v>
      </c>
      <c r="M10" s="147">
        <v>6730</v>
      </c>
      <c r="N10" s="226">
        <v>54.715447154471541</v>
      </c>
      <c r="O10" s="147">
        <v>3368</v>
      </c>
      <c r="P10" s="226">
        <v>90.814104767875307</v>
      </c>
      <c r="R10" s="225" t="s">
        <v>1735</v>
      </c>
      <c r="S10" s="396">
        <v>2001</v>
      </c>
      <c r="T10" s="147">
        <v>9710</v>
      </c>
      <c r="U10" s="178">
        <v>0.05</v>
      </c>
      <c r="V10" s="178">
        <v>19.22</v>
      </c>
      <c r="W10" s="178">
        <v>14.81</v>
      </c>
      <c r="X10" s="178">
        <v>65.92</v>
      </c>
      <c r="Y10" s="178">
        <v>261.81857401902295</v>
      </c>
      <c r="Z10" s="147">
        <v>4819</v>
      </c>
      <c r="AA10" s="178" t="e">
        <v>#REF!</v>
      </c>
      <c r="AB10" s="178">
        <v>49.629248197734292</v>
      </c>
      <c r="AC10" s="178">
        <v>80</v>
      </c>
      <c r="AD10" s="178">
        <v>24.330117899249732</v>
      </c>
      <c r="AE10" s="178">
        <v>52.294853963838662</v>
      </c>
      <c r="AF10" s="178">
        <v>56.381815341352912</v>
      </c>
      <c r="AG10" s="177">
        <v>811</v>
      </c>
      <c r="AH10" s="178">
        <v>21.867648149271638</v>
      </c>
      <c r="AJ10" s="225" t="s">
        <v>1735</v>
      </c>
      <c r="AK10" s="396">
        <v>2001</v>
      </c>
      <c r="AL10" s="177">
        <v>277</v>
      </c>
      <c r="AM10" s="178">
        <v>12.64</v>
      </c>
      <c r="AN10" s="178">
        <v>1.44</v>
      </c>
      <c r="AO10" s="178">
        <v>28.52</v>
      </c>
      <c r="AP10" s="178">
        <v>37.909999999999997</v>
      </c>
      <c r="AQ10" s="178">
        <v>0.36</v>
      </c>
      <c r="AR10" s="178">
        <v>2.5299999999999998</v>
      </c>
      <c r="AS10" s="178">
        <v>16.600000000000001</v>
      </c>
      <c r="AU10" s="178">
        <v>7.4689747686168237</v>
      </c>
      <c r="AV10" s="177">
        <v>228</v>
      </c>
      <c r="AW10" s="178">
        <v>82.310469314079427</v>
      </c>
      <c r="AX10" s="178">
        <v>100</v>
      </c>
      <c r="AY10" s="178">
        <v>50</v>
      </c>
      <c r="AZ10" s="178">
        <v>84.810126582278471</v>
      </c>
      <c r="BA10" s="178">
        <v>69.523809523809518</v>
      </c>
      <c r="BB10" s="178">
        <v>100</v>
      </c>
      <c r="BE10" s="225" t="s">
        <v>1735</v>
      </c>
      <c r="BF10" s="396">
        <v>2001</v>
      </c>
      <c r="BG10" s="228">
        <v>57.142857142857139</v>
      </c>
      <c r="BH10" s="228">
        <v>100</v>
      </c>
      <c r="BI10" s="229">
        <v>269</v>
      </c>
      <c r="BJ10" s="228">
        <v>7.2532643059852919</v>
      </c>
      <c r="BK10" s="373">
        <v>0</v>
      </c>
      <c r="BL10" s="178">
        <v>0</v>
      </c>
      <c r="BM10" s="373">
        <v>0</v>
      </c>
      <c r="BN10" s="370">
        <v>0</v>
      </c>
      <c r="BP10" s="177">
        <v>427</v>
      </c>
      <c r="BQ10" s="370">
        <v>36.770000000000003</v>
      </c>
      <c r="BR10" s="370">
        <v>58.08</v>
      </c>
      <c r="BS10" s="370">
        <v>0</v>
      </c>
      <c r="BT10" s="370">
        <v>5.15</v>
      </c>
      <c r="BU10" s="373">
        <v>609</v>
      </c>
      <c r="BV10" s="370">
        <v>16.420958967825438</v>
      </c>
      <c r="BW10" s="370">
        <v>5750.86</v>
      </c>
      <c r="BY10" s="225" t="s">
        <v>1735</v>
      </c>
      <c r="BZ10" s="396">
        <v>2001</v>
      </c>
      <c r="CA10" s="177">
        <v>12</v>
      </c>
      <c r="CB10" s="178">
        <v>1.77</v>
      </c>
      <c r="CC10" s="177">
        <v>395</v>
      </c>
      <c r="CD10" s="178">
        <v>119.42554799697656</v>
      </c>
      <c r="CE10" s="177">
        <v>640</v>
      </c>
      <c r="CF10" s="178">
        <v>171.81208053691273</v>
      </c>
      <c r="CG10" s="177">
        <v>2321</v>
      </c>
      <c r="CH10" s="178">
        <v>99.766166331390451</v>
      </c>
      <c r="CJ10" s="373">
        <v>51</v>
      </c>
      <c r="CK10" s="373">
        <v>9827</v>
      </c>
      <c r="CL10" s="484">
        <v>41.18</v>
      </c>
      <c r="CM10" s="484">
        <v>26.72</v>
      </c>
      <c r="CN10" s="484"/>
      <c r="CO10" s="484"/>
      <c r="CP10" s="484">
        <v>58.82</v>
      </c>
      <c r="CQ10" s="484">
        <v>73.28</v>
      </c>
      <c r="CR10" s="484">
        <v>0</v>
      </c>
      <c r="CS10" s="484">
        <v>0</v>
      </c>
      <c r="CU10" s="225" t="s">
        <v>1735</v>
      </c>
      <c r="CV10" s="396">
        <v>2001</v>
      </c>
      <c r="CW10" s="373">
        <v>50</v>
      </c>
      <c r="CX10" s="373">
        <v>50</v>
      </c>
      <c r="CY10" s="373">
        <v>17</v>
      </c>
      <c r="CZ10" s="370">
        <v>15.815177509552367</v>
      </c>
      <c r="DA10" s="370">
        <v>18.065751245390874</v>
      </c>
      <c r="DB10" s="373">
        <v>0</v>
      </c>
      <c r="DC10" s="484">
        <v>0</v>
      </c>
      <c r="DD10" s="484">
        <v>0</v>
      </c>
    </row>
    <row r="11" spans="2:108" ht="12.9" hidden="1" customHeight="1">
      <c r="B11" s="225" t="s">
        <v>1736</v>
      </c>
      <c r="C11" s="396">
        <v>2002</v>
      </c>
      <c r="D11" s="147">
        <v>12543</v>
      </c>
      <c r="E11" s="178">
        <v>77.72</v>
      </c>
      <c r="F11" s="178">
        <v>2.75</v>
      </c>
      <c r="G11" s="178">
        <v>0</v>
      </c>
      <c r="H11" s="178">
        <v>4.21</v>
      </c>
      <c r="I11" s="178">
        <v>3.33</v>
      </c>
      <c r="J11" s="178">
        <f>100-SUM(E11:I11)</f>
        <v>11.990000000000009</v>
      </c>
      <c r="K11" s="177">
        <v>333.54917543442099</v>
      </c>
      <c r="L11" s="226">
        <v>333.54917543442099</v>
      </c>
      <c r="M11" s="147">
        <v>8010</v>
      </c>
      <c r="N11" s="226">
        <v>63.860320497488644</v>
      </c>
      <c r="O11" s="147">
        <v>3904</v>
      </c>
      <c r="P11" s="226">
        <v>103.81694816997366</v>
      </c>
      <c r="R11" s="225" t="s">
        <v>1736</v>
      </c>
      <c r="S11" s="396">
        <v>2002</v>
      </c>
      <c r="T11" s="147">
        <v>9749</v>
      </c>
      <c r="U11" s="178">
        <v>0.04</v>
      </c>
      <c r="V11" s="178">
        <v>18.38</v>
      </c>
      <c r="W11" s="178">
        <v>12.7</v>
      </c>
      <c r="X11" s="178">
        <v>68.88</v>
      </c>
      <c r="Y11" s="178">
        <v>259.24985340908637</v>
      </c>
      <c r="Z11" s="147">
        <v>5904</v>
      </c>
      <c r="AA11" s="178" t="e">
        <v>#REF!</v>
      </c>
      <c r="AB11" s="178">
        <v>60.560057441788906</v>
      </c>
      <c r="AC11" s="178">
        <v>150</v>
      </c>
      <c r="AD11" s="178">
        <v>40.457589285714285</v>
      </c>
      <c r="AE11" s="178">
        <v>69.547657512116317</v>
      </c>
      <c r="AF11" s="178">
        <v>64.214445271779596</v>
      </c>
      <c r="AG11" s="177">
        <v>919</v>
      </c>
      <c r="AH11" s="178">
        <v>24.438467051282224</v>
      </c>
      <c r="AJ11" s="225" t="s">
        <v>1736</v>
      </c>
      <c r="AK11" s="396">
        <v>2002</v>
      </c>
      <c r="AL11" s="177">
        <v>345</v>
      </c>
      <c r="AM11" s="178">
        <v>6.96</v>
      </c>
      <c r="AN11" s="178">
        <v>0.87</v>
      </c>
      <c r="AO11" s="178">
        <v>28.99</v>
      </c>
      <c r="AP11" s="178">
        <v>45.8</v>
      </c>
      <c r="AQ11" s="178">
        <v>0.28999999999999998</v>
      </c>
      <c r="AR11" s="178">
        <v>0.28999999999999998</v>
      </c>
      <c r="AS11" s="178">
        <v>16.8</v>
      </c>
      <c r="AU11" s="178">
        <v>9.1743973152256437</v>
      </c>
      <c r="AV11" s="177">
        <v>294</v>
      </c>
      <c r="AW11" s="178">
        <v>85.217391304347828</v>
      </c>
      <c r="AX11" s="178">
        <v>87.5</v>
      </c>
      <c r="AY11" s="178">
        <v>100</v>
      </c>
      <c r="AZ11" s="178">
        <v>94</v>
      </c>
      <c r="BA11" s="178">
        <v>63.924050632911388</v>
      </c>
      <c r="BB11" s="178">
        <v>100</v>
      </c>
      <c r="BE11" s="225" t="s">
        <v>1736</v>
      </c>
      <c r="BF11" s="396">
        <v>2002</v>
      </c>
      <c r="BG11" s="228">
        <v>100</v>
      </c>
      <c r="BH11" s="228">
        <v>125.86206896551724</v>
      </c>
      <c r="BI11" s="229">
        <v>308</v>
      </c>
      <c r="BJ11" s="228">
        <v>8.1904764437376762</v>
      </c>
      <c r="BK11" s="373">
        <v>0</v>
      </c>
      <c r="BL11" s="178">
        <v>0</v>
      </c>
      <c r="BM11" s="373">
        <v>0</v>
      </c>
      <c r="BN11" s="370">
        <v>0</v>
      </c>
      <c r="BP11" s="177">
        <v>581</v>
      </c>
      <c r="BQ11" s="370">
        <v>52.67</v>
      </c>
      <c r="BR11" s="370">
        <v>45.44</v>
      </c>
      <c r="BS11" s="370">
        <v>0</v>
      </c>
      <c r="BT11" s="370">
        <v>1.89</v>
      </c>
      <c r="BU11" s="373">
        <v>807</v>
      </c>
      <c r="BV11" s="370">
        <v>21.46011198083216</v>
      </c>
      <c r="BW11" s="370">
        <v>4308.3100000000004</v>
      </c>
      <c r="BY11" s="225" t="s">
        <v>1736</v>
      </c>
      <c r="BZ11" s="396">
        <v>2002</v>
      </c>
      <c r="CA11" s="177">
        <v>9</v>
      </c>
      <c r="CB11" s="178">
        <v>1.32</v>
      </c>
      <c r="CC11" s="177">
        <v>319</v>
      </c>
      <c r="CD11" s="178">
        <v>97.162785739305249</v>
      </c>
      <c r="CE11" s="177">
        <v>686</v>
      </c>
      <c r="CF11" s="178">
        <v>184.79856686825693</v>
      </c>
      <c r="CG11" s="177">
        <v>2890</v>
      </c>
      <c r="CH11" s="178">
        <v>121.43699037958514</v>
      </c>
      <c r="CJ11" s="373">
        <v>73</v>
      </c>
      <c r="CK11" s="373">
        <v>20346</v>
      </c>
      <c r="CL11" s="484">
        <v>27.4</v>
      </c>
      <c r="CM11" s="484">
        <v>17.05</v>
      </c>
      <c r="CN11" s="484"/>
      <c r="CO11" s="484"/>
      <c r="CP11" s="484">
        <v>60.27</v>
      </c>
      <c r="CQ11" s="484">
        <v>70.7</v>
      </c>
      <c r="CR11" s="484">
        <v>12.33</v>
      </c>
      <c r="CS11" s="484">
        <v>12.25</v>
      </c>
      <c r="CU11" s="225" t="s">
        <v>1736</v>
      </c>
      <c r="CV11" s="396">
        <v>2002</v>
      </c>
      <c r="CW11" s="373">
        <v>45</v>
      </c>
      <c r="CX11" s="373">
        <v>45</v>
      </c>
      <c r="CY11" s="373">
        <v>18</v>
      </c>
      <c r="CZ11" s="370">
        <v>13.990536179526561</v>
      </c>
      <c r="DA11" s="370">
        <v>16.753247271281609</v>
      </c>
      <c r="DB11" s="373">
        <v>361918</v>
      </c>
      <c r="DC11" s="484">
        <v>96.72494874529589</v>
      </c>
      <c r="DD11" s="484">
        <v>3.275051254704104</v>
      </c>
    </row>
    <row r="12" spans="2:108" ht="12.75" hidden="1" customHeight="1">
      <c r="B12" s="225" t="s">
        <v>1737</v>
      </c>
      <c r="C12" s="396">
        <v>2003</v>
      </c>
      <c r="D12" s="147">
        <v>11870</v>
      </c>
      <c r="E12" s="178">
        <v>80.150000000000006</v>
      </c>
      <c r="F12" s="178">
        <v>1.71</v>
      </c>
      <c r="G12" s="178">
        <v>0</v>
      </c>
      <c r="H12" s="178">
        <v>2.37</v>
      </c>
      <c r="I12" s="178">
        <v>3</v>
      </c>
      <c r="J12" s="178">
        <v>12.77</v>
      </c>
      <c r="L12" s="226">
        <v>311.67371674189371</v>
      </c>
      <c r="M12" s="147">
        <v>7089</v>
      </c>
      <c r="N12" s="226">
        <v>59.721988205560237</v>
      </c>
      <c r="O12" s="147">
        <v>2502</v>
      </c>
      <c r="P12" s="226">
        <v>65.695673065561763</v>
      </c>
      <c r="R12" s="225" t="s">
        <v>1737</v>
      </c>
      <c r="S12" s="396">
        <v>2003</v>
      </c>
      <c r="T12" s="147">
        <v>9514</v>
      </c>
      <c r="U12" s="178">
        <v>0.02</v>
      </c>
      <c r="V12" s="178">
        <v>16.75</v>
      </c>
      <c r="W12" s="178">
        <v>14.11</v>
      </c>
      <c r="X12" s="178">
        <v>69.12</v>
      </c>
      <c r="Y12" s="178">
        <v>249.81160413499381</v>
      </c>
      <c r="Z12" s="147">
        <v>5380</v>
      </c>
      <c r="AA12" s="178" t="e">
        <v>#REF!</v>
      </c>
      <c r="AB12" s="178">
        <v>56.548244692032789</v>
      </c>
      <c r="AC12" s="178">
        <v>0</v>
      </c>
      <c r="AD12" s="178">
        <v>30.301129234629865</v>
      </c>
      <c r="AE12" s="178">
        <v>61.92250372578242</v>
      </c>
      <c r="AF12" s="178">
        <v>61.830900243309003</v>
      </c>
      <c r="AG12" s="177">
        <v>595</v>
      </c>
      <c r="AH12" s="178">
        <v>15.623071732217925</v>
      </c>
      <c r="AJ12" s="225" t="s">
        <v>1737</v>
      </c>
      <c r="AK12" s="396">
        <v>2003</v>
      </c>
      <c r="AL12" s="177">
        <v>203</v>
      </c>
      <c r="AM12" s="178">
        <v>9.36</v>
      </c>
      <c r="AN12" s="178">
        <v>1.48</v>
      </c>
      <c r="AO12" s="178">
        <v>31.03</v>
      </c>
      <c r="AP12" s="178">
        <v>29.06</v>
      </c>
      <c r="AQ12" s="178">
        <v>1.48</v>
      </c>
      <c r="AR12" s="178">
        <v>0</v>
      </c>
      <c r="AS12" s="178">
        <v>27.59</v>
      </c>
      <c r="AU12" s="178">
        <v>5.3302244733449395</v>
      </c>
      <c r="AV12" s="177">
        <v>158</v>
      </c>
      <c r="AW12" s="178">
        <v>77.832512315270947</v>
      </c>
      <c r="AX12" s="178">
        <v>89.473684210526315</v>
      </c>
      <c r="AY12" s="178">
        <v>66.666666666666657</v>
      </c>
      <c r="AZ12" s="178">
        <v>80.952380952380949</v>
      </c>
      <c r="BA12" s="178">
        <v>57.627118644067799</v>
      </c>
      <c r="BB12" s="178">
        <v>100</v>
      </c>
      <c r="BE12" s="225" t="s">
        <v>1737</v>
      </c>
      <c r="BF12" s="396">
        <v>2003</v>
      </c>
      <c r="BG12" s="228">
        <v>0</v>
      </c>
      <c r="BH12" s="228">
        <v>91.071428571428569</v>
      </c>
      <c r="BI12" s="229">
        <v>183</v>
      </c>
      <c r="BJ12" s="228">
        <v>4.805079205035093</v>
      </c>
      <c r="BK12" s="373">
        <v>0</v>
      </c>
      <c r="BL12" s="178">
        <v>0</v>
      </c>
      <c r="BM12" s="373">
        <v>0</v>
      </c>
      <c r="BN12" s="370">
        <v>0</v>
      </c>
      <c r="BP12" s="177">
        <v>345</v>
      </c>
      <c r="BQ12" s="370">
        <v>53.62</v>
      </c>
      <c r="BR12" s="370">
        <v>37.97</v>
      </c>
      <c r="BS12" s="370">
        <v>0.28999999999999998</v>
      </c>
      <c r="BT12" s="370">
        <v>8.1199999999999992</v>
      </c>
      <c r="BU12" s="373">
        <v>480</v>
      </c>
      <c r="BV12" s="370">
        <v>12.60348643943631</v>
      </c>
      <c r="BW12" s="370">
        <v>9262.2000000000007</v>
      </c>
      <c r="BY12" s="225" t="s">
        <v>1737</v>
      </c>
      <c r="BZ12" s="396">
        <v>2003</v>
      </c>
      <c r="CA12" s="177">
        <v>7</v>
      </c>
      <c r="CB12" s="178">
        <v>1.03</v>
      </c>
      <c r="CC12" s="177">
        <v>264</v>
      </c>
      <c r="CD12" s="178">
        <v>80.023036934875194</v>
      </c>
      <c r="CE12" s="177">
        <v>430</v>
      </c>
      <c r="CF12" s="178">
        <v>118.12213279125346</v>
      </c>
      <c r="CG12" s="177">
        <v>1801</v>
      </c>
      <c r="CH12" s="178">
        <v>73.911134275313842</v>
      </c>
      <c r="CJ12" s="373">
        <v>106</v>
      </c>
      <c r="CK12" s="373">
        <v>53724</v>
      </c>
      <c r="CL12" s="484">
        <v>24.53</v>
      </c>
      <c r="CM12" s="484">
        <v>55.46</v>
      </c>
      <c r="CN12" s="484"/>
      <c r="CO12" s="484"/>
      <c r="CP12" s="484">
        <v>67.92</v>
      </c>
      <c r="CQ12" s="484">
        <v>23.19</v>
      </c>
      <c r="CR12" s="484">
        <v>7.55</v>
      </c>
      <c r="CS12" s="484">
        <v>21.35</v>
      </c>
      <c r="CU12" s="225" t="s">
        <v>1737</v>
      </c>
      <c r="CV12" s="396">
        <v>2003</v>
      </c>
      <c r="CW12" s="373">
        <v>47</v>
      </c>
      <c r="CX12" s="373">
        <v>47</v>
      </c>
      <c r="CY12" s="373">
        <v>22</v>
      </c>
      <c r="CZ12" s="370">
        <v>14.364851957975166</v>
      </c>
      <c r="DA12" s="370">
        <v>18.117511756689694</v>
      </c>
      <c r="DB12" s="373">
        <v>303890</v>
      </c>
      <c r="DC12" s="484">
        <v>98.162163940899674</v>
      </c>
      <c r="DD12" s="484">
        <v>1.8378360591003322</v>
      </c>
    </row>
    <row r="13" spans="2:108" ht="0.7" hidden="1" customHeight="1">
      <c r="B13" s="225" t="s">
        <v>1738</v>
      </c>
      <c r="C13" s="396">
        <v>2004</v>
      </c>
      <c r="D13" s="147">
        <v>12309</v>
      </c>
      <c r="E13" s="178">
        <v>70.849999999999994</v>
      </c>
      <c r="F13" s="178">
        <v>1.47</v>
      </c>
      <c r="G13" s="178">
        <v>0</v>
      </c>
      <c r="H13" s="178">
        <v>4.4000000000000004</v>
      </c>
      <c r="I13" s="178">
        <v>4.3600000000000003</v>
      </c>
      <c r="J13" s="178">
        <v>18.920000000000002</v>
      </c>
      <c r="L13" s="226">
        <v>319.77782598360454</v>
      </c>
      <c r="M13" s="147">
        <v>7770</v>
      </c>
      <c r="N13" s="226">
        <v>63.124543017304411</v>
      </c>
      <c r="O13" s="147">
        <v>3435</v>
      </c>
      <c r="P13" s="226">
        <v>89.238511028814813</v>
      </c>
      <c r="R13" s="225" t="s">
        <v>1738</v>
      </c>
      <c r="S13" s="396">
        <v>2004</v>
      </c>
      <c r="T13" s="147">
        <v>8721</v>
      </c>
      <c r="U13" s="178">
        <v>0.06</v>
      </c>
      <c r="V13" s="178">
        <v>18.899999999999999</v>
      </c>
      <c r="W13" s="178">
        <v>16.57</v>
      </c>
      <c r="X13" s="178">
        <v>64.47</v>
      </c>
      <c r="Y13" s="178">
        <v>226.56449917970713</v>
      </c>
      <c r="Z13" s="147">
        <v>4772</v>
      </c>
      <c r="AA13" s="178" t="e">
        <v>#REF!</v>
      </c>
      <c r="AB13" s="178">
        <v>54.718495585368657</v>
      </c>
      <c r="AC13" s="178">
        <v>80</v>
      </c>
      <c r="AD13" s="178">
        <v>33.555825242718448</v>
      </c>
      <c r="AE13" s="178">
        <v>57.993079584775089</v>
      </c>
      <c r="AF13" s="178">
        <v>60.05690912324382</v>
      </c>
      <c r="AG13" s="177">
        <v>682</v>
      </c>
      <c r="AH13" s="178">
        <v>17.717806265400785</v>
      </c>
      <c r="AJ13" s="225" t="s">
        <v>1738</v>
      </c>
      <c r="AK13" s="396">
        <v>2004</v>
      </c>
      <c r="AL13" s="177">
        <v>181</v>
      </c>
      <c r="AM13" s="178">
        <v>13.26</v>
      </c>
      <c r="AN13" s="178">
        <v>1.1000000000000001</v>
      </c>
      <c r="AO13" s="178">
        <v>24.31</v>
      </c>
      <c r="AP13" s="178">
        <v>34.25</v>
      </c>
      <c r="AQ13" s="178">
        <v>1.1000000000000001</v>
      </c>
      <c r="AR13" s="178">
        <v>0.55000000000000004</v>
      </c>
      <c r="AS13" s="178">
        <v>25.43</v>
      </c>
      <c r="AU13" s="178">
        <v>4.702233041110766</v>
      </c>
      <c r="AV13" s="177">
        <v>141</v>
      </c>
      <c r="AW13" s="178">
        <v>77.900552486187848</v>
      </c>
      <c r="AX13" s="178">
        <v>95.833333333333343</v>
      </c>
      <c r="AY13" s="178">
        <v>50</v>
      </c>
      <c r="AZ13" s="178">
        <v>88.63636363636364</v>
      </c>
      <c r="BA13" s="178">
        <v>51.612903225806448</v>
      </c>
      <c r="BB13" s="178">
        <v>100</v>
      </c>
      <c r="BE13" s="225" t="s">
        <v>1738</v>
      </c>
      <c r="BF13" s="396">
        <v>2004</v>
      </c>
      <c r="BG13" s="228">
        <v>100</v>
      </c>
      <c r="BH13" s="228">
        <v>93.478260869565219</v>
      </c>
      <c r="BI13" s="229">
        <v>172</v>
      </c>
      <c r="BJ13" s="228">
        <v>4.4684203484588494</v>
      </c>
      <c r="BK13" s="373">
        <v>0</v>
      </c>
      <c r="BL13" s="178">
        <v>0</v>
      </c>
      <c r="BM13" s="373">
        <v>0</v>
      </c>
      <c r="BN13" s="370">
        <v>0</v>
      </c>
      <c r="BP13" s="177">
        <v>614</v>
      </c>
      <c r="BQ13" s="370">
        <v>45.77</v>
      </c>
      <c r="BR13" s="370">
        <v>31.43</v>
      </c>
      <c r="BS13" s="370">
        <v>2.2799999999999998</v>
      </c>
      <c r="BT13" s="370">
        <v>20.52</v>
      </c>
      <c r="BU13" s="373">
        <v>774</v>
      </c>
      <c r="BV13" s="370">
        <v>20.107891568064826</v>
      </c>
      <c r="BW13" s="370">
        <v>4556.9399999999996</v>
      </c>
      <c r="BY13" s="225" t="s">
        <v>1738</v>
      </c>
      <c r="BZ13" s="396">
        <v>2004</v>
      </c>
      <c r="CA13" s="177">
        <v>4</v>
      </c>
      <c r="CB13" s="178">
        <v>0.6</v>
      </c>
      <c r="CC13" s="177">
        <v>316</v>
      </c>
      <c r="CD13" s="178">
        <v>94.572553010010921</v>
      </c>
      <c r="CE13" s="177">
        <v>468</v>
      </c>
      <c r="CF13" s="178">
        <v>133.02256835881985</v>
      </c>
      <c r="CG13" s="177">
        <v>2647</v>
      </c>
      <c r="CH13" s="178">
        <v>106.21692007046352</v>
      </c>
      <c r="CJ13" s="373">
        <v>126</v>
      </c>
      <c r="CK13" s="373">
        <v>11590</v>
      </c>
      <c r="CL13" s="484">
        <v>33.33</v>
      </c>
      <c r="CM13" s="484">
        <v>38.549999999999997</v>
      </c>
      <c r="CN13" s="484"/>
      <c r="CO13" s="484"/>
      <c r="CP13" s="484">
        <v>59.52</v>
      </c>
      <c r="CQ13" s="484">
        <v>59.03</v>
      </c>
      <c r="CR13" s="484">
        <v>7.15</v>
      </c>
      <c r="CS13" s="484">
        <v>2.42</v>
      </c>
      <c r="CU13" s="225" t="s">
        <v>1738</v>
      </c>
      <c r="CV13" s="396">
        <v>2004</v>
      </c>
      <c r="CW13" s="373">
        <v>36</v>
      </c>
      <c r="CX13" s="373">
        <v>36</v>
      </c>
      <c r="CY13" s="373">
        <v>11</v>
      </c>
      <c r="CZ13" s="370">
        <v>10.649280729830705</v>
      </c>
      <c r="DA13" s="370">
        <v>12.21021839404453</v>
      </c>
      <c r="DB13" s="373">
        <v>308749</v>
      </c>
      <c r="DC13" s="484">
        <v>98.455379612565551</v>
      </c>
      <c r="DD13" s="484">
        <v>1.5446203874344533</v>
      </c>
    </row>
    <row r="14" spans="2:108" ht="16.5" hidden="1" customHeight="1">
      <c r="B14" s="225" t="s">
        <v>537</v>
      </c>
      <c r="C14" s="396">
        <v>2005</v>
      </c>
      <c r="D14" s="147">
        <v>11065</v>
      </c>
      <c r="E14" s="178">
        <v>60.47</v>
      </c>
      <c r="F14" s="178">
        <v>1.87</v>
      </c>
      <c r="G14" s="178">
        <v>10.49</v>
      </c>
      <c r="H14" s="178">
        <v>7.15</v>
      </c>
      <c r="I14" s="178">
        <v>5.87</v>
      </c>
      <c r="J14" s="178">
        <v>14.15</v>
      </c>
      <c r="L14" s="226">
        <v>284.57825066032956</v>
      </c>
      <c r="M14" s="147">
        <v>7296</v>
      </c>
      <c r="N14" s="226">
        <v>65.937641211025749</v>
      </c>
      <c r="O14" s="147">
        <v>4051</v>
      </c>
      <c r="P14" s="226">
        <v>104.1867594600086</v>
      </c>
      <c r="R14" s="225" t="s">
        <v>537</v>
      </c>
      <c r="S14" s="396">
        <v>2005</v>
      </c>
      <c r="T14" s="147">
        <v>6691</v>
      </c>
      <c r="U14" s="178">
        <v>0.09</v>
      </c>
      <c r="V14" s="178">
        <v>35.090000000000003</v>
      </c>
      <c r="W14" s="178">
        <v>15.83</v>
      </c>
      <c r="X14" s="178">
        <v>48.99</v>
      </c>
      <c r="Y14" s="178">
        <v>172.08432672103615</v>
      </c>
      <c r="Z14" s="147">
        <v>4100</v>
      </c>
      <c r="AA14" s="178" t="e">
        <v>#REF!</v>
      </c>
      <c r="AB14" s="178">
        <v>61.276341354057685</v>
      </c>
      <c r="AC14" s="178">
        <v>83.333333333333343</v>
      </c>
      <c r="AD14" s="178">
        <v>34.965928449744467</v>
      </c>
      <c r="AE14" s="178">
        <v>61.661945231350337</v>
      </c>
      <c r="AF14" s="178">
        <v>79.95729103111654</v>
      </c>
      <c r="AG14" s="177">
        <v>819</v>
      </c>
      <c r="AH14" s="178">
        <v>21.063677116205142</v>
      </c>
      <c r="AJ14" s="225" t="s">
        <v>537</v>
      </c>
      <c r="AK14" s="396">
        <v>2005</v>
      </c>
      <c r="AL14" s="177">
        <v>207</v>
      </c>
      <c r="AM14" s="178">
        <v>8.2100000000000009</v>
      </c>
      <c r="AN14" s="178">
        <v>1.45</v>
      </c>
      <c r="AO14" s="178">
        <v>28.02</v>
      </c>
      <c r="AP14" s="178">
        <v>40.1</v>
      </c>
      <c r="AQ14" s="178">
        <v>0.48</v>
      </c>
      <c r="AR14" s="178">
        <v>0</v>
      </c>
      <c r="AS14" s="178">
        <v>21.74</v>
      </c>
      <c r="AU14" s="178">
        <v>5.3237865238760254</v>
      </c>
      <c r="AV14" s="177">
        <v>161</v>
      </c>
      <c r="AW14" s="178">
        <v>77.777777777777786</v>
      </c>
      <c r="AX14" s="178">
        <v>94.117647058823522</v>
      </c>
      <c r="AY14" s="178">
        <v>133.33333333333331</v>
      </c>
      <c r="AZ14" s="178">
        <v>98.275862068965509</v>
      </c>
      <c r="BA14" s="178">
        <v>45.783132530120483</v>
      </c>
      <c r="BB14" s="178">
        <v>100</v>
      </c>
      <c r="BE14" s="225" t="s">
        <v>537</v>
      </c>
      <c r="BF14" s="396">
        <v>2005</v>
      </c>
      <c r="BG14" s="228">
        <v>0</v>
      </c>
      <c r="BH14" s="228">
        <v>100</v>
      </c>
      <c r="BI14" s="229">
        <v>173</v>
      </c>
      <c r="BJ14" s="228">
        <v>4.4493481576355185</v>
      </c>
      <c r="BK14" s="373">
        <v>1161</v>
      </c>
      <c r="BL14" s="178">
        <v>29.859498329565536</v>
      </c>
      <c r="BM14" s="373">
        <v>569</v>
      </c>
      <c r="BN14" s="370">
        <v>49.009474590869942</v>
      </c>
      <c r="BP14" s="177">
        <v>1002</v>
      </c>
      <c r="BQ14" s="370">
        <v>44.91</v>
      </c>
      <c r="BR14" s="370">
        <v>32.53</v>
      </c>
      <c r="BS14" s="370">
        <v>1.1000000000000001</v>
      </c>
      <c r="BT14" s="370">
        <v>21.46</v>
      </c>
      <c r="BU14" s="373">
        <v>1112</v>
      </c>
      <c r="BV14" s="370">
        <v>28.599278331160097</v>
      </c>
      <c r="BW14" s="370">
        <v>4663.53</v>
      </c>
      <c r="BY14" s="225" t="s">
        <v>537</v>
      </c>
      <c r="BZ14" s="396">
        <v>2005</v>
      </c>
      <c r="CA14" s="177">
        <v>13</v>
      </c>
      <c r="CB14" s="178">
        <v>1.96</v>
      </c>
      <c r="CC14" s="177">
        <v>247</v>
      </c>
      <c r="CD14" s="178">
        <v>72.573418149230932</v>
      </c>
      <c r="CE14" s="177">
        <v>465</v>
      </c>
      <c r="CF14" s="178">
        <v>137.7553287612389</v>
      </c>
      <c r="CG14" s="415">
        <v>3326</v>
      </c>
      <c r="CH14" s="178">
        <v>130.52427512131183</v>
      </c>
      <c r="CJ14" s="373">
        <v>134</v>
      </c>
      <c r="CK14" s="373">
        <v>18514</v>
      </c>
      <c r="CL14" s="484">
        <v>36.57</v>
      </c>
      <c r="CM14" s="484">
        <v>60.16</v>
      </c>
      <c r="CN14" s="484"/>
      <c r="CO14" s="484"/>
      <c r="CP14" s="484">
        <v>55.97</v>
      </c>
      <c r="CQ14" s="484">
        <v>38.74</v>
      </c>
      <c r="CR14" s="484">
        <v>7.46</v>
      </c>
      <c r="CS14" s="484">
        <v>1.1000000000000001</v>
      </c>
      <c r="CU14" s="225" t="s">
        <v>537</v>
      </c>
      <c r="CV14" s="396">
        <v>2005</v>
      </c>
      <c r="CW14" s="373">
        <v>42</v>
      </c>
      <c r="CX14" s="373">
        <v>42</v>
      </c>
      <c r="CY14" s="373">
        <v>21</v>
      </c>
      <c r="CZ14" s="370">
        <v>11.975399108688153</v>
      </c>
      <c r="DA14" s="370">
        <v>16.20282855092703</v>
      </c>
      <c r="DB14" s="373">
        <v>270910</v>
      </c>
      <c r="DC14" s="484">
        <v>98.726145214277807</v>
      </c>
      <c r="DD14" s="484">
        <v>1.2738547857221956</v>
      </c>
    </row>
    <row r="15" spans="2:108" ht="29.9" hidden="1" customHeight="1">
      <c r="B15" s="225" t="s">
        <v>538</v>
      </c>
      <c r="C15" s="396">
        <v>2006</v>
      </c>
      <c r="D15" s="147">
        <v>9676</v>
      </c>
      <c r="E15" s="178">
        <v>56.95</v>
      </c>
      <c r="F15" s="178">
        <v>2.08</v>
      </c>
      <c r="G15" s="178">
        <v>9.5</v>
      </c>
      <c r="H15" s="178">
        <v>5.98</v>
      </c>
      <c r="I15" s="178">
        <v>7.28</v>
      </c>
      <c r="J15" s="178">
        <v>18.209999999999994</v>
      </c>
      <c r="L15" s="226">
        <v>246.38136912772185</v>
      </c>
      <c r="M15" s="147">
        <v>6613</v>
      </c>
      <c r="N15" s="226">
        <v>68.344357172385287</v>
      </c>
      <c r="O15" s="147">
        <v>4231</v>
      </c>
      <c r="P15" s="226">
        <v>107.73455692221901</v>
      </c>
      <c r="R15" s="225" t="s">
        <v>538</v>
      </c>
      <c r="S15" s="396">
        <v>2006</v>
      </c>
      <c r="T15" s="147">
        <v>5510</v>
      </c>
      <c r="U15" s="178">
        <v>0.02</v>
      </c>
      <c r="V15" s="178">
        <v>41.34</v>
      </c>
      <c r="W15" s="178">
        <v>10.6</v>
      </c>
      <c r="X15" s="178">
        <v>48.039999999999992</v>
      </c>
      <c r="Y15" s="178">
        <v>140.30191648343813</v>
      </c>
      <c r="Z15" s="147">
        <v>3322</v>
      </c>
      <c r="AA15" s="178" t="e">
        <v>#REF!</v>
      </c>
      <c r="AB15" s="178">
        <v>60.290381125226858</v>
      </c>
      <c r="AC15" s="178">
        <v>100</v>
      </c>
      <c r="AD15" s="178">
        <v>26.865671641791046</v>
      </c>
      <c r="AE15" s="178">
        <v>60.102739726027401</v>
      </c>
      <c r="AF15" s="178">
        <v>89.081979599546656</v>
      </c>
      <c r="AG15" s="177">
        <v>725</v>
      </c>
      <c r="AH15" s="178">
        <v>18.46077848466291</v>
      </c>
      <c r="AJ15" s="225" t="s">
        <v>538</v>
      </c>
      <c r="AK15" s="396">
        <v>2006</v>
      </c>
      <c r="AL15" s="177">
        <v>201</v>
      </c>
      <c r="AM15" s="178">
        <v>9.9499999999999993</v>
      </c>
      <c r="AN15" s="178">
        <v>1</v>
      </c>
      <c r="AO15" s="178">
        <v>24.38</v>
      </c>
      <c r="AP15" s="178">
        <v>37.31</v>
      </c>
      <c r="AQ15" s="178">
        <v>1</v>
      </c>
      <c r="AR15" s="178">
        <v>0</v>
      </c>
      <c r="AS15" s="178">
        <v>26.36</v>
      </c>
      <c r="AU15" s="178">
        <v>5.118091690230683</v>
      </c>
      <c r="AV15" s="177">
        <v>148</v>
      </c>
      <c r="AW15" s="178">
        <v>73.631840796019901</v>
      </c>
      <c r="AX15" s="178">
        <v>95</v>
      </c>
      <c r="AY15" s="178">
        <v>100</v>
      </c>
      <c r="AZ15" s="178">
        <v>77.551020408163268</v>
      </c>
      <c r="BA15" s="178">
        <v>41.333333333333336</v>
      </c>
      <c r="BB15" s="178">
        <v>0</v>
      </c>
      <c r="BE15" s="225" t="s">
        <v>538</v>
      </c>
      <c r="BF15" s="396">
        <v>2006</v>
      </c>
      <c r="BG15" s="228">
        <v>0</v>
      </c>
      <c r="BH15" s="228">
        <v>109.43396226415094</v>
      </c>
      <c r="BI15" s="1494">
        <v>198</v>
      </c>
      <c r="BJ15" s="228">
        <v>5.0417022620182852</v>
      </c>
      <c r="BK15" s="373">
        <v>919</v>
      </c>
      <c r="BL15" s="178">
        <v>23.400628175731335</v>
      </c>
      <c r="BM15" s="373">
        <v>736</v>
      </c>
      <c r="BN15" s="370">
        <v>80.087051142546244</v>
      </c>
      <c r="BP15" s="177">
        <v>862</v>
      </c>
      <c r="BQ15" s="370">
        <v>61.83</v>
      </c>
      <c r="BR15" s="370">
        <v>37.590000000000003</v>
      </c>
      <c r="BS15" s="370">
        <v>0.35</v>
      </c>
      <c r="BT15" s="370">
        <v>0.23</v>
      </c>
      <c r="BU15" s="373">
        <v>960</v>
      </c>
      <c r="BV15" s="370">
        <v>24.444617027967443</v>
      </c>
      <c r="BW15" s="370">
        <v>5571.05</v>
      </c>
      <c r="BY15" s="225" t="s">
        <v>538</v>
      </c>
      <c r="BZ15" s="396">
        <v>2006</v>
      </c>
      <c r="CA15" s="177">
        <v>5</v>
      </c>
      <c r="CB15" s="178">
        <v>0.77</v>
      </c>
      <c r="CC15" s="177">
        <v>397</v>
      </c>
      <c r="CD15" s="178">
        <v>115.84645238477364</v>
      </c>
      <c r="CE15" s="177">
        <v>589</v>
      </c>
      <c r="CF15" s="178">
        <v>179.78694179054364</v>
      </c>
      <c r="CG15" s="415">
        <v>3240</v>
      </c>
      <c r="CH15" s="178">
        <v>124.38956970422926</v>
      </c>
      <c r="CJ15" s="373">
        <v>134</v>
      </c>
      <c r="CK15" s="373">
        <v>50543</v>
      </c>
      <c r="CL15" s="484">
        <v>51.49</v>
      </c>
      <c r="CM15" s="484">
        <v>62.1</v>
      </c>
      <c r="CN15" s="484"/>
      <c r="CO15" s="484"/>
      <c r="CP15" s="484">
        <v>36.57</v>
      </c>
      <c r="CQ15" s="484">
        <v>20.5</v>
      </c>
      <c r="CR15" s="484">
        <v>11.939999999999998</v>
      </c>
      <c r="CS15" s="484">
        <v>17.399999999999999</v>
      </c>
      <c r="CU15" s="225" t="s">
        <v>538</v>
      </c>
      <c r="CV15" s="396">
        <v>2006</v>
      </c>
      <c r="CW15" s="373">
        <v>53</v>
      </c>
      <c r="CX15" s="373">
        <v>55</v>
      </c>
      <c r="CY15" s="373">
        <v>13</v>
      </c>
      <c r="CZ15" s="370">
        <v>14.713823081546504</v>
      </c>
      <c r="DA15" s="370">
        <v>17.31493706147694</v>
      </c>
      <c r="DB15" s="373">
        <v>258356</v>
      </c>
      <c r="DC15" s="484">
        <v>98.707984331697347</v>
      </c>
      <c r="DD15" s="484">
        <v>1.292015668302652</v>
      </c>
    </row>
    <row r="16" spans="2:108" ht="38.049999999999997" hidden="1" customHeight="1">
      <c r="B16" s="225" t="s">
        <v>539</v>
      </c>
      <c r="C16" s="396">
        <v>2007</v>
      </c>
      <c r="D16" s="147">
        <v>9932</v>
      </c>
      <c r="E16" s="178">
        <v>55.85</v>
      </c>
      <c r="F16" s="178">
        <v>1.4</v>
      </c>
      <c r="G16" s="178">
        <v>10.6</v>
      </c>
      <c r="H16" s="178">
        <v>5.12</v>
      </c>
      <c r="I16" s="178">
        <v>9.07</v>
      </c>
      <c r="J16" s="178">
        <v>17.960000000000008</v>
      </c>
      <c r="L16" s="226">
        <v>250.24187696525036</v>
      </c>
      <c r="M16" s="147">
        <v>7185</v>
      </c>
      <c r="N16" s="226">
        <v>72.341925090616186</v>
      </c>
      <c r="O16" s="147">
        <v>4499</v>
      </c>
      <c r="P16" s="226">
        <v>113.35463194388454</v>
      </c>
      <c r="R16" s="225" t="s">
        <v>539</v>
      </c>
      <c r="S16" s="396">
        <v>2007</v>
      </c>
      <c r="T16" s="147">
        <v>5547</v>
      </c>
      <c r="U16" s="178">
        <v>7.0000000000000007E-2</v>
      </c>
      <c r="V16" s="178">
        <v>33.549999999999997</v>
      </c>
      <c r="W16" s="178">
        <v>14.39</v>
      </c>
      <c r="X16" s="178">
        <v>51.99</v>
      </c>
      <c r="Y16" s="178">
        <v>139.75953398371362</v>
      </c>
      <c r="Z16" s="147">
        <v>3595</v>
      </c>
      <c r="AA16" s="178" t="e">
        <v>#REF!</v>
      </c>
      <c r="AB16" s="178">
        <v>64.809807102938521</v>
      </c>
      <c r="AC16" s="178">
        <v>50</v>
      </c>
      <c r="AD16" s="178">
        <v>36.754433100483617</v>
      </c>
      <c r="AE16" s="178">
        <v>65.91478696741855</v>
      </c>
      <c r="AF16" s="178">
        <v>82.628294036061021</v>
      </c>
      <c r="AG16" s="177">
        <v>694</v>
      </c>
      <c r="AH16" s="178">
        <v>17.485688946222687</v>
      </c>
      <c r="AJ16" s="225" t="s">
        <v>539</v>
      </c>
      <c r="AK16" s="396">
        <v>2007</v>
      </c>
      <c r="AL16" s="177">
        <v>139</v>
      </c>
      <c r="AM16" s="178">
        <v>9.35</v>
      </c>
      <c r="AN16" s="178">
        <v>0</v>
      </c>
      <c r="AO16" s="178">
        <v>23.74</v>
      </c>
      <c r="AP16" s="178">
        <v>28.78</v>
      </c>
      <c r="AQ16" s="178">
        <v>0</v>
      </c>
      <c r="AR16" s="178">
        <v>0</v>
      </c>
      <c r="AS16" s="178">
        <v>38.130000000000003</v>
      </c>
      <c r="AU16" s="178">
        <v>3.5021768926872534</v>
      </c>
      <c r="AV16" s="177">
        <v>126</v>
      </c>
      <c r="AW16" s="178">
        <v>90.647482014388487</v>
      </c>
      <c r="AX16" s="178">
        <v>115.38461538461537</v>
      </c>
      <c r="AY16" s="178">
        <v>0</v>
      </c>
      <c r="AZ16" s="178">
        <v>78.787878787878782</v>
      </c>
      <c r="BA16" s="178">
        <v>72.5</v>
      </c>
      <c r="BB16" s="178">
        <v>0</v>
      </c>
      <c r="BE16" s="225" t="s">
        <v>539</v>
      </c>
      <c r="BF16" s="396">
        <v>2007</v>
      </c>
      <c r="BG16" s="228">
        <v>0</v>
      </c>
      <c r="BH16" s="228">
        <v>105.66037735849056</v>
      </c>
      <c r="BI16" s="1579">
        <v>155</v>
      </c>
      <c r="BJ16" s="228">
        <v>3.905305168104491</v>
      </c>
      <c r="BK16" s="373">
        <v>1053</v>
      </c>
      <c r="BL16" s="178">
        <v>26.530879625896961</v>
      </c>
      <c r="BM16" s="373">
        <v>972</v>
      </c>
      <c r="BN16" s="370">
        <v>92.307692307692307</v>
      </c>
      <c r="BP16" s="177">
        <v>687</v>
      </c>
      <c r="BQ16" s="370">
        <v>47.16</v>
      </c>
      <c r="BR16" s="370">
        <v>51.38</v>
      </c>
      <c r="BS16" s="370">
        <v>1.46</v>
      </c>
      <c r="BT16" s="370">
        <v>0</v>
      </c>
      <c r="BU16" s="373">
        <v>773</v>
      </c>
      <c r="BV16" s="370">
        <v>19.476134806095299</v>
      </c>
      <c r="BW16" s="370">
        <v>2747.91</v>
      </c>
      <c r="BY16" s="225" t="s">
        <v>539</v>
      </c>
      <c r="BZ16" s="396">
        <v>2007</v>
      </c>
      <c r="CA16" s="177">
        <v>6</v>
      </c>
      <c r="CB16" s="178">
        <v>0.93</v>
      </c>
      <c r="CC16" s="177">
        <v>331</v>
      </c>
      <c r="CD16" s="178">
        <v>95.771306222241506</v>
      </c>
      <c r="CE16" s="177">
        <v>578</v>
      </c>
      <c r="CF16" s="178">
        <v>179.90817835187923</v>
      </c>
      <c r="CG16" s="415">
        <v>3584</v>
      </c>
      <c r="CH16" s="178">
        <v>134.81489283269261</v>
      </c>
      <c r="CJ16" s="373">
        <v>183</v>
      </c>
      <c r="CK16" s="373">
        <v>240654</v>
      </c>
      <c r="CL16" s="484">
        <v>53.01</v>
      </c>
      <c r="CM16" s="484">
        <v>54.95</v>
      </c>
      <c r="CN16" s="484"/>
      <c r="CO16" s="484"/>
      <c r="CP16" s="484">
        <v>33.33</v>
      </c>
      <c r="CQ16" s="484">
        <v>43.82</v>
      </c>
      <c r="CR16" s="484">
        <v>13.660000000000004</v>
      </c>
      <c r="CS16" s="484">
        <v>1.2299999999999969</v>
      </c>
      <c r="CU16" s="225" t="s">
        <v>539</v>
      </c>
      <c r="CV16" s="396">
        <v>2007</v>
      </c>
      <c r="CW16" s="373">
        <v>33</v>
      </c>
      <c r="CX16" s="373">
        <v>34</v>
      </c>
      <c r="CY16" s="373">
        <v>10</v>
      </c>
      <c r="CZ16" s="370">
        <v>8.9455015647850846</v>
      </c>
      <c r="DA16" s="370">
        <v>11.086027573974039</v>
      </c>
      <c r="DB16" s="373">
        <v>162858</v>
      </c>
      <c r="DC16" s="484">
        <v>97.587468837883307</v>
      </c>
      <c r="DD16" s="484">
        <v>2.4125311621166907</v>
      </c>
    </row>
    <row r="17" spans="1:108" ht="34.65" hidden="1" customHeight="1">
      <c r="B17" s="225" t="s">
        <v>540</v>
      </c>
      <c r="C17" s="396">
        <v>2008</v>
      </c>
      <c r="D17" s="147">
        <v>7936</v>
      </c>
      <c r="E17" s="178">
        <v>53.15</v>
      </c>
      <c r="F17" s="178">
        <v>1.58</v>
      </c>
      <c r="G17" s="178">
        <v>12.03</v>
      </c>
      <c r="H17" s="178">
        <v>8.33</v>
      </c>
      <c r="I17" s="178">
        <v>8.9</v>
      </c>
      <c r="J17" s="178">
        <v>16.010000000000005</v>
      </c>
      <c r="L17" s="226">
        <v>197.31329701668062</v>
      </c>
      <c r="M17" s="147">
        <v>6366</v>
      </c>
      <c r="N17" s="226">
        <v>80.216733870967744</v>
      </c>
      <c r="O17" s="147">
        <v>4575</v>
      </c>
      <c r="P17" s="226">
        <v>113.7485299711837</v>
      </c>
      <c r="R17" s="225" t="s">
        <v>540</v>
      </c>
      <c r="S17" s="396">
        <v>2008</v>
      </c>
      <c r="T17" s="147">
        <v>4218</v>
      </c>
      <c r="U17" s="178">
        <v>0.05</v>
      </c>
      <c r="V17" s="178">
        <v>34.35</v>
      </c>
      <c r="W17" s="178">
        <v>13.99</v>
      </c>
      <c r="X17" s="178">
        <v>51.61</v>
      </c>
      <c r="Y17" s="178">
        <v>104.87241517343232</v>
      </c>
      <c r="Z17" s="147">
        <v>2918</v>
      </c>
      <c r="AA17" s="178" t="e">
        <v>#REF!</v>
      </c>
      <c r="AB17" s="178">
        <v>69.179706021811285</v>
      </c>
      <c r="AC17" s="178">
        <v>0</v>
      </c>
      <c r="AD17" s="178">
        <v>44.237405106970321</v>
      </c>
      <c r="AE17" s="178">
        <v>63.050847457627121</v>
      </c>
      <c r="AF17" s="178">
        <v>87.505741846577862</v>
      </c>
      <c r="AG17" s="177">
        <v>779</v>
      </c>
      <c r="AH17" s="178">
        <v>19.368328928426692</v>
      </c>
      <c r="AJ17" s="225" t="s">
        <v>540</v>
      </c>
      <c r="AK17" s="396">
        <v>2008</v>
      </c>
      <c r="AL17" s="177">
        <v>125</v>
      </c>
      <c r="AM17" s="178">
        <v>8.8000000000000007</v>
      </c>
      <c r="AN17" s="178">
        <v>0</v>
      </c>
      <c r="AO17" s="178">
        <v>15.2</v>
      </c>
      <c r="AP17" s="178">
        <v>23.2</v>
      </c>
      <c r="AQ17" s="178">
        <v>0.8</v>
      </c>
      <c r="AR17" s="178">
        <v>0</v>
      </c>
      <c r="AS17" s="178">
        <v>52</v>
      </c>
      <c r="AU17" s="178">
        <v>3.1078833325460029</v>
      </c>
      <c r="AV17" s="177">
        <v>128</v>
      </c>
      <c r="AW17" s="178">
        <v>102.4</v>
      </c>
      <c r="AX17" s="178">
        <v>90.909090909090907</v>
      </c>
      <c r="AY17" s="178">
        <v>0</v>
      </c>
      <c r="AZ17" s="178">
        <v>121.05263157894737</v>
      </c>
      <c r="BA17" s="178">
        <v>110.34482758620689</v>
      </c>
      <c r="BB17" s="178">
        <v>100</v>
      </c>
      <c r="BE17" s="225" t="s">
        <v>540</v>
      </c>
      <c r="BF17" s="396">
        <v>2008</v>
      </c>
      <c r="BG17" s="228">
        <v>0</v>
      </c>
      <c r="BH17" s="228">
        <v>95.384615384615387</v>
      </c>
      <c r="BI17" s="1662">
        <v>160</v>
      </c>
      <c r="BJ17" s="228">
        <v>3.9780906656588839</v>
      </c>
      <c r="BK17" s="373">
        <v>955</v>
      </c>
      <c r="BL17" s="178">
        <v>23.744228660651466</v>
      </c>
      <c r="BM17" s="373">
        <v>1010</v>
      </c>
      <c r="BN17" s="370">
        <v>105.75916230366491</v>
      </c>
      <c r="BP17" s="177">
        <v>839</v>
      </c>
      <c r="BQ17" s="370">
        <v>57.33</v>
      </c>
      <c r="BR17" s="370">
        <v>41.24</v>
      </c>
      <c r="BS17" s="370">
        <v>1.31</v>
      </c>
      <c r="BT17" s="370">
        <v>0.12</v>
      </c>
      <c r="BU17" s="373">
        <v>941</v>
      </c>
      <c r="BV17" s="370">
        <v>23.396145727406306</v>
      </c>
      <c r="BW17" s="370">
        <v>8251.0499999999993</v>
      </c>
      <c r="BY17" s="225" t="s">
        <v>540</v>
      </c>
      <c r="BZ17" s="396">
        <v>2008</v>
      </c>
      <c r="CA17" s="177">
        <v>10</v>
      </c>
      <c r="CB17" s="178">
        <v>1.57</v>
      </c>
      <c r="CC17" s="177">
        <v>215</v>
      </c>
      <c r="CD17" s="178">
        <v>61.330442720219075</v>
      </c>
      <c r="CE17" s="177">
        <v>539</v>
      </c>
      <c r="CF17" s="178">
        <v>169.54750633050756</v>
      </c>
      <c r="CG17" s="415">
        <v>3811</v>
      </c>
      <c r="CH17" s="178">
        <v>140.22680609624175</v>
      </c>
      <c r="CJ17" s="373">
        <v>177</v>
      </c>
      <c r="CK17" s="373">
        <v>59825</v>
      </c>
      <c r="CL17" s="484">
        <v>68.36</v>
      </c>
      <c r="CM17" s="484">
        <v>90.11</v>
      </c>
      <c r="CN17" s="484"/>
      <c r="CO17" s="484"/>
      <c r="CP17" s="484">
        <v>24.29</v>
      </c>
      <c r="CQ17" s="484">
        <v>2.41</v>
      </c>
      <c r="CR17" s="484">
        <v>7.3500000000000014</v>
      </c>
      <c r="CS17" s="484">
        <v>7.48</v>
      </c>
      <c r="CU17" s="225" t="s">
        <v>540</v>
      </c>
      <c r="CV17" s="396">
        <v>2008</v>
      </c>
      <c r="CW17" s="373">
        <v>28</v>
      </c>
      <c r="CX17" s="373">
        <v>29</v>
      </c>
      <c r="CY17" s="373">
        <v>16</v>
      </c>
      <c r="CZ17" s="370">
        <v>7.3879017831228655</v>
      </c>
      <c r="DA17" s="370">
        <v>11.188379997165612</v>
      </c>
      <c r="DB17" s="373">
        <v>217821</v>
      </c>
      <c r="DC17" s="484">
        <v>98.625017789836605</v>
      </c>
      <c r="DD17" s="484">
        <v>1.3749822101633911</v>
      </c>
    </row>
    <row r="18" spans="1:108" ht="38.049999999999997" hidden="1" customHeight="1">
      <c r="B18" s="225" t="s">
        <v>541</v>
      </c>
      <c r="C18" s="396">
        <v>2009</v>
      </c>
      <c r="D18" s="147">
        <v>6515</v>
      </c>
      <c r="E18" s="178">
        <v>48.69</v>
      </c>
      <c r="F18" s="178">
        <v>1.17</v>
      </c>
      <c r="G18" s="178">
        <v>11.7</v>
      </c>
      <c r="H18" s="178">
        <v>8.0399999999999991</v>
      </c>
      <c r="I18" s="178">
        <v>13.65</v>
      </c>
      <c r="J18" s="178">
        <v>16.75</v>
      </c>
      <c r="L18" s="226">
        <v>159.49412332090512</v>
      </c>
      <c r="M18" s="147">
        <v>5720</v>
      </c>
      <c r="N18" s="226">
        <v>87.797390636991551</v>
      </c>
      <c r="O18" s="147">
        <v>4714</v>
      </c>
      <c r="P18" s="226">
        <v>115.40372944508775</v>
      </c>
      <c r="R18" s="225" t="s">
        <v>541</v>
      </c>
      <c r="S18" s="396">
        <v>2009</v>
      </c>
      <c r="T18" s="147">
        <v>3172</v>
      </c>
      <c r="U18" s="178">
        <v>0</v>
      </c>
      <c r="V18" s="178">
        <v>31.27</v>
      </c>
      <c r="W18" s="178">
        <v>16.11</v>
      </c>
      <c r="X18" s="178">
        <v>52.620000000000005</v>
      </c>
      <c r="Y18" s="178">
        <v>77.653930801828253</v>
      </c>
      <c r="Z18" s="147">
        <v>2354</v>
      </c>
      <c r="AA18" s="178" t="e">
        <v>#REF!</v>
      </c>
      <c r="AB18" s="178">
        <v>74.211853720050442</v>
      </c>
      <c r="AC18" s="178">
        <v>0</v>
      </c>
      <c r="AD18" s="178">
        <v>68.850806451612897</v>
      </c>
      <c r="AE18" s="178">
        <v>43.052837573385517</v>
      </c>
      <c r="AF18" s="178">
        <v>86.938286399041345</v>
      </c>
      <c r="AG18" s="177">
        <v>768</v>
      </c>
      <c r="AH18" s="178">
        <v>18.80145613360785</v>
      </c>
      <c r="AJ18" s="225" t="s">
        <v>541</v>
      </c>
      <c r="AK18" s="396">
        <v>2009</v>
      </c>
      <c r="AL18" s="177">
        <v>76</v>
      </c>
      <c r="AM18" s="178">
        <v>13.16</v>
      </c>
      <c r="AN18" s="178">
        <v>0</v>
      </c>
      <c r="AO18" s="178">
        <v>23.68</v>
      </c>
      <c r="AP18" s="178">
        <v>22.37</v>
      </c>
      <c r="AQ18" s="178">
        <v>1.32</v>
      </c>
      <c r="AR18" s="178">
        <v>0</v>
      </c>
      <c r="AS18" s="178">
        <v>39.469999999999992</v>
      </c>
      <c r="AU18" s="178">
        <v>1.8605607632216101</v>
      </c>
      <c r="AV18" s="177">
        <v>84</v>
      </c>
      <c r="AW18" s="178">
        <v>110.5263157894737</v>
      </c>
      <c r="AX18" s="178">
        <v>130</v>
      </c>
      <c r="AY18" s="178">
        <v>0</v>
      </c>
      <c r="AZ18" s="178">
        <v>122.22222222222223</v>
      </c>
      <c r="BA18" s="178">
        <v>117.64705882352942</v>
      </c>
      <c r="BB18" s="178">
        <v>100</v>
      </c>
      <c r="BE18" s="225" t="s">
        <v>541</v>
      </c>
      <c r="BF18" s="396">
        <v>2009</v>
      </c>
      <c r="BG18" s="228">
        <v>0</v>
      </c>
      <c r="BH18" s="228">
        <v>93.333333333333329</v>
      </c>
      <c r="BI18" s="1718">
        <v>109</v>
      </c>
      <c r="BJ18" s="228">
        <v>2.6684358314625718</v>
      </c>
      <c r="BK18" s="373">
        <v>762</v>
      </c>
      <c r="BL18" s="178">
        <v>18.654569757564037</v>
      </c>
      <c r="BM18" s="373">
        <v>931</v>
      </c>
      <c r="BN18" s="370">
        <v>122.17847769028872</v>
      </c>
      <c r="BP18" s="177">
        <v>622</v>
      </c>
      <c r="BQ18" s="370">
        <v>46.78</v>
      </c>
      <c r="BR18" s="370">
        <v>50.48</v>
      </c>
      <c r="BS18" s="370">
        <v>2.73</v>
      </c>
      <c r="BT18" s="370">
        <v>0</v>
      </c>
      <c r="BU18" s="373">
        <v>742</v>
      </c>
      <c r="BV18" s="370">
        <v>18.164948504084666</v>
      </c>
      <c r="BW18" s="1586">
        <v>169344.85</v>
      </c>
      <c r="BY18" s="225" t="s">
        <v>541</v>
      </c>
      <c r="BZ18" s="396">
        <v>2009</v>
      </c>
      <c r="CA18" s="177">
        <v>6</v>
      </c>
      <c r="CB18" s="178">
        <v>0.95</v>
      </c>
      <c r="CC18" s="177">
        <v>267</v>
      </c>
      <c r="CD18" s="178">
        <v>75.352420731793359</v>
      </c>
      <c r="CE18" s="177">
        <v>510</v>
      </c>
      <c r="CF18" s="178">
        <v>159.7193949453509</v>
      </c>
      <c r="CG18" s="415">
        <v>3931</v>
      </c>
      <c r="CH18" s="178">
        <v>141.2710078182416</v>
      </c>
      <c r="CJ18" s="373">
        <v>160</v>
      </c>
      <c r="CK18" s="373">
        <v>251584</v>
      </c>
      <c r="CL18" s="484">
        <v>60</v>
      </c>
      <c r="CM18" s="484">
        <v>86.39</v>
      </c>
      <c r="CN18" s="484"/>
      <c r="CO18" s="484"/>
      <c r="CP18" s="484">
        <v>20.63</v>
      </c>
      <c r="CQ18" s="484">
        <v>10.7</v>
      </c>
      <c r="CR18" s="484">
        <v>19.37</v>
      </c>
      <c r="CS18" s="484">
        <v>2.91</v>
      </c>
      <c r="CU18" s="225" t="s">
        <v>541</v>
      </c>
      <c r="CV18" s="396">
        <v>2009</v>
      </c>
      <c r="CW18" s="373">
        <v>31</v>
      </c>
      <c r="CX18" s="373">
        <v>31</v>
      </c>
      <c r="CY18" s="373">
        <v>10</v>
      </c>
      <c r="CZ18" s="370">
        <v>7.9880539940914161</v>
      </c>
      <c r="DA18" s="370">
        <v>10.037235696327105</v>
      </c>
      <c r="DB18" s="373">
        <v>204936</v>
      </c>
      <c r="DC18" s="484">
        <v>98.879650232267636</v>
      </c>
      <c r="DD18" s="484">
        <v>1.1203497677323653</v>
      </c>
    </row>
    <row r="19" spans="1:108" ht="38.049999999999997" hidden="1" customHeight="1">
      <c r="B19" s="225" t="s">
        <v>542</v>
      </c>
      <c r="C19" s="396">
        <v>2010</v>
      </c>
      <c r="D19" s="147">
        <v>6386</v>
      </c>
      <c r="E19" s="178">
        <v>43.78</v>
      </c>
      <c r="F19" s="178">
        <v>1.08</v>
      </c>
      <c r="G19" s="178">
        <v>8.83</v>
      </c>
      <c r="H19" s="178">
        <v>9.9</v>
      </c>
      <c r="I19" s="178">
        <v>14.66</v>
      </c>
      <c r="J19" s="178">
        <v>21.75</v>
      </c>
      <c r="L19" s="226">
        <v>154.45061317086916</v>
      </c>
      <c r="M19" s="147">
        <v>5676</v>
      </c>
      <c r="N19" s="226">
        <v>88.881929220169127</v>
      </c>
      <c r="O19" s="147">
        <v>5049</v>
      </c>
      <c r="P19" s="226">
        <v>122.11417881298439</v>
      </c>
      <c r="R19" s="225" t="s">
        <v>542</v>
      </c>
      <c r="S19" s="396">
        <v>2010</v>
      </c>
      <c r="T19" s="147">
        <v>2796</v>
      </c>
      <c r="U19" s="178">
        <v>0</v>
      </c>
      <c r="V19" s="178">
        <v>30.97</v>
      </c>
      <c r="W19" s="178">
        <v>17.27</v>
      </c>
      <c r="X19" s="178">
        <v>51.760000000000005</v>
      </c>
      <c r="Y19" s="178">
        <v>67.623538118658018</v>
      </c>
      <c r="Z19" s="147">
        <v>2271</v>
      </c>
      <c r="AA19" s="178" t="e">
        <v>#REF!</v>
      </c>
      <c r="AB19" s="178">
        <v>81.223175965665234</v>
      </c>
      <c r="AC19" s="178">
        <v>0</v>
      </c>
      <c r="AD19" s="178">
        <v>77.020785219399528</v>
      </c>
      <c r="AE19" s="178">
        <v>66.459627329192557</v>
      </c>
      <c r="AF19" s="178">
        <v>88.527988942639951</v>
      </c>
      <c r="AG19" s="177">
        <v>801</v>
      </c>
      <c r="AH19" s="178">
        <v>19.372837636997524</v>
      </c>
      <c r="AJ19" s="225" t="s">
        <v>542</v>
      </c>
      <c r="AK19" s="396">
        <v>2010</v>
      </c>
      <c r="AL19" s="177">
        <v>69</v>
      </c>
      <c r="AM19" s="178">
        <v>10.14</v>
      </c>
      <c r="AN19" s="178">
        <v>1.45</v>
      </c>
      <c r="AO19" s="178">
        <v>26.09</v>
      </c>
      <c r="AP19" s="178">
        <v>10.14</v>
      </c>
      <c r="AQ19" s="178">
        <v>1.45</v>
      </c>
      <c r="AR19" s="178">
        <v>0</v>
      </c>
      <c r="AS19" s="178">
        <v>50.73</v>
      </c>
      <c r="AU19" s="178">
        <v>1.6688212196664534</v>
      </c>
      <c r="AV19" s="177">
        <v>68</v>
      </c>
      <c r="AW19" s="178">
        <v>98.550724637681171</v>
      </c>
      <c r="AX19" s="178">
        <v>100</v>
      </c>
      <c r="AY19" s="178">
        <v>200</v>
      </c>
      <c r="AZ19" s="178">
        <v>105.55555555555556</v>
      </c>
      <c r="BA19" s="178">
        <v>71.428571428571431</v>
      </c>
      <c r="BB19" s="178">
        <v>100</v>
      </c>
      <c r="BE19" s="225" t="s">
        <v>542</v>
      </c>
      <c r="BF19" s="396">
        <v>2010</v>
      </c>
      <c r="BG19" s="228">
        <v>0</v>
      </c>
      <c r="BH19" s="228">
        <v>97.142857142857139</v>
      </c>
      <c r="BI19" s="1761">
        <v>98</v>
      </c>
      <c r="BJ19" s="228">
        <v>2.3702098482219194</v>
      </c>
      <c r="BK19" s="373">
        <v>564</v>
      </c>
      <c r="BL19" s="178">
        <v>13.640799534664923</v>
      </c>
      <c r="BM19" s="373">
        <v>516</v>
      </c>
      <c r="BN19" s="370">
        <v>91.489361702127653</v>
      </c>
      <c r="BP19" s="177">
        <v>745</v>
      </c>
      <c r="BQ19" s="370">
        <v>28.99</v>
      </c>
      <c r="BR19" s="370">
        <v>66.17</v>
      </c>
      <c r="BS19" s="370">
        <v>4.83</v>
      </c>
      <c r="BT19" s="370">
        <v>0</v>
      </c>
      <c r="BU19" s="373">
        <v>956</v>
      </c>
      <c r="BV19" s="370">
        <v>23.121638927552603</v>
      </c>
      <c r="BW19" s="1586">
        <v>188759.73</v>
      </c>
      <c r="BY19" s="225" t="s">
        <v>542</v>
      </c>
      <c r="BZ19" s="396">
        <v>2010</v>
      </c>
      <c r="CA19" s="177">
        <v>6</v>
      </c>
      <c r="CB19" s="178">
        <v>0.97</v>
      </c>
      <c r="CC19" s="177">
        <v>323</v>
      </c>
      <c r="CD19" s="178">
        <v>91.422425383167521</v>
      </c>
      <c r="CE19" s="177">
        <v>707</v>
      </c>
      <c r="CF19" s="178">
        <v>219.07875369908433</v>
      </c>
      <c r="CG19" s="415">
        <v>4013</v>
      </c>
      <c r="CH19" s="178">
        <v>141.44800032427651</v>
      </c>
      <c r="CJ19" s="373">
        <v>168</v>
      </c>
      <c r="CK19" s="373">
        <v>24773</v>
      </c>
      <c r="CL19" s="484">
        <v>56.55</v>
      </c>
      <c r="CM19" s="484">
        <v>78.19</v>
      </c>
      <c r="CN19" s="484">
        <v>0</v>
      </c>
      <c r="CO19" s="484">
        <v>0</v>
      </c>
      <c r="CP19" s="484">
        <v>26.79</v>
      </c>
      <c r="CQ19" s="484">
        <v>2.85</v>
      </c>
      <c r="CR19" s="484">
        <v>16.660000000000004</v>
      </c>
      <c r="CS19" s="484">
        <v>18.96</v>
      </c>
      <c r="CU19" s="225" t="s">
        <v>542</v>
      </c>
      <c r="CV19" s="396">
        <v>2010</v>
      </c>
      <c r="CW19" s="373">
        <v>18</v>
      </c>
      <c r="CX19" s="373">
        <v>19</v>
      </c>
      <c r="CY19" s="373">
        <v>9</v>
      </c>
      <c r="CZ19" s="370">
        <v>4.5571870003709041</v>
      </c>
      <c r="DA19" s="370">
        <v>6.7720281377769131</v>
      </c>
      <c r="DB19" s="373">
        <v>215382</v>
      </c>
      <c r="DC19" s="484">
        <v>98.751984845530274</v>
      </c>
      <c r="DD19" s="484">
        <v>1.2480151544697329</v>
      </c>
    </row>
    <row r="20" spans="1:108" ht="37.549999999999997" customHeight="1">
      <c r="A20" s="490"/>
      <c r="B20" s="225" t="str">
        <f>數據資料!B19</f>
        <v xml:space="preserve"> 民國100年</v>
      </c>
      <c r="C20" s="396">
        <f>數據資料!C19</f>
        <v>2011</v>
      </c>
      <c r="D20" s="147">
        <f>數據資料!F19</f>
        <v>6291</v>
      </c>
      <c r="E20" s="178">
        <f>ROUND(數據資料!G19/數據資料!$F19*100,2)</f>
        <v>34.130000000000003</v>
      </c>
      <c r="F20" s="178">
        <f>ROUND(數據資料!H19/數據資料!$F19*100,2)</f>
        <v>0.91</v>
      </c>
      <c r="G20" s="178">
        <f>ROUND(數據資料!I19/數據資料!$F19*100,2)</f>
        <v>6.29</v>
      </c>
      <c r="H20" s="178">
        <f>ROUND(數據資料!J19/數據資料!$F19*100,2)</f>
        <v>9.89</v>
      </c>
      <c r="I20" s="178">
        <f>ROUND(數據資料!K19/數據資料!$F19*100,2)</f>
        <v>20.36</v>
      </c>
      <c r="J20" s="178">
        <f>100-SUM(E20:I20)</f>
        <v>28.42</v>
      </c>
      <c r="L20" s="226">
        <f>D20/數據資料!E19*10000</f>
        <v>150.61120714008686</v>
      </c>
      <c r="M20" s="147">
        <f>數據資料!M19</f>
        <v>5696</v>
      </c>
      <c r="N20" s="226">
        <f>M20/D20*100</f>
        <v>90.542044190112861</v>
      </c>
      <c r="O20" s="147">
        <f>數據資料!N19</f>
        <v>5498</v>
      </c>
      <c r="P20" s="226">
        <f>O20/數據資料!E19*10000</f>
        <v>131.62619883264944</v>
      </c>
      <c r="R20" s="225" t="str">
        <f>B20</f>
        <v xml:space="preserve"> 民國100年</v>
      </c>
      <c r="S20" s="396">
        <f>C20</f>
        <v>2011</v>
      </c>
      <c r="T20" s="147">
        <f>數據資料!O19</f>
        <v>2147</v>
      </c>
      <c r="U20" s="178">
        <f>ROUND(數據資料!P19/數據資料!$O19*100,2)</f>
        <v>0.05</v>
      </c>
      <c r="V20" s="178">
        <f>ROUND(數據資料!Q19/數據資料!$O19*100,2)</f>
        <v>39.869999999999997</v>
      </c>
      <c r="W20" s="178">
        <f>ROUND(數據資料!R19/數據資料!$O19*100,2)</f>
        <v>13.18</v>
      </c>
      <c r="X20" s="178">
        <f t="shared" ref="X20:X27" si="0">100-SUM(U20:W20)</f>
        <v>46.900000000000006</v>
      </c>
      <c r="Y20" s="178">
        <f>T20/數據資料!E19*10000</f>
        <v>51.400772807147753</v>
      </c>
      <c r="Z20" s="147">
        <f>數據資料!T19</f>
        <v>1752</v>
      </c>
      <c r="AA20" s="178" t="e">
        <v>#REF!</v>
      </c>
      <c r="AB20" s="178">
        <f>Z20/T20*100</f>
        <v>81.602235677689805</v>
      </c>
      <c r="AC20" s="178">
        <f>數據資料!U19/數據資料!P19*100</f>
        <v>200</v>
      </c>
      <c r="AD20" s="178">
        <f>數據資料!V19/數據資料!Q19*100</f>
        <v>74.532710280373834</v>
      </c>
      <c r="AE20" s="178">
        <f>數據資料!W19/數據資料!R19*100</f>
        <v>65.017667844522961</v>
      </c>
      <c r="AF20" s="178">
        <f>數據資料!X19/數據資料!S19*100</f>
        <v>92.154915590863951</v>
      </c>
      <c r="AG20" s="177">
        <f>數據資料!Y19</f>
        <v>745</v>
      </c>
      <c r="AH20" s="178">
        <f>AG20/數據資料!E19*10000</f>
        <v>17.835852697403386</v>
      </c>
      <c r="AJ20" s="225" t="str">
        <f>B20</f>
        <v xml:space="preserve"> 民國100年</v>
      </c>
      <c r="AK20" s="396">
        <f>C20</f>
        <v>2011</v>
      </c>
      <c r="AL20" s="177">
        <f>數據資料!AA19</f>
        <v>57</v>
      </c>
      <c r="AM20" s="178">
        <f>ROUND(數據資料!AB19/數據資料!$AA19*100,2)</f>
        <v>15.79</v>
      </c>
      <c r="AN20" s="178">
        <f>ROUND(數據資料!AC19/數據資料!$AA19*100,2)</f>
        <v>1.75</v>
      </c>
      <c r="AO20" s="178">
        <f>ROUND(數據資料!AD19/數據資料!$AA19*100,2)</f>
        <v>12.28</v>
      </c>
      <c r="AP20" s="178">
        <f>ROUND(數據資料!AE19/數據資料!$AA19*100,2)</f>
        <v>10.53</v>
      </c>
      <c r="AQ20" s="178">
        <f>ROUND(數據資料!AF19/數據資料!$AA19*100,2)</f>
        <v>1.75</v>
      </c>
      <c r="AR20" s="178">
        <f>ROUND(數據資料!AG19/數據資料!$AA19*100,2)</f>
        <v>0</v>
      </c>
      <c r="AS20" s="178">
        <f>100-SUM(AM20:AR20)</f>
        <v>57.9</v>
      </c>
      <c r="AU20" s="178">
        <f>AL20/數據資料!E19*10000</f>
        <v>1.3646222869154268</v>
      </c>
      <c r="AV20" s="177">
        <f>數據資料!AI19</f>
        <v>54</v>
      </c>
      <c r="AW20" s="178">
        <f>AV20/AL20*100</f>
        <v>94.73684210526315</v>
      </c>
      <c r="AX20" s="178">
        <f>數據資料!AJ19/數據資料!AB19*100</f>
        <v>100</v>
      </c>
      <c r="AY20" s="178">
        <f>數據資料!AK19/數據資料!AC19*100</f>
        <v>100</v>
      </c>
      <c r="AZ20" s="178">
        <f>數據資料!AL19/數據資料!AD19*100</f>
        <v>114.28571428571428</v>
      </c>
      <c r="BA20" s="178">
        <f>數據資料!AM19/數據資料!AE19*100</f>
        <v>83.333333333333343</v>
      </c>
      <c r="BB20" s="178">
        <f>數據資料!AN19/數據資料!AF19*100</f>
        <v>100</v>
      </c>
      <c r="BE20" s="225" t="str">
        <f>AJ20</f>
        <v xml:space="preserve"> 民國100年</v>
      </c>
      <c r="BF20" s="396">
        <f>AK20</f>
        <v>2011</v>
      </c>
      <c r="BG20" s="228">
        <v>0</v>
      </c>
      <c r="BH20" s="228">
        <f>數據資料!AP19/數據資料!AH19*100</f>
        <v>90.909090909090907</v>
      </c>
      <c r="BI20" s="229">
        <f>數據資料!AQ19</f>
        <v>96</v>
      </c>
      <c r="BJ20" s="228">
        <f>BI20/數據資料!E19*10000</f>
        <v>2.2983112200680873</v>
      </c>
      <c r="BK20" s="373">
        <f>數據資料!AR19</f>
        <v>396</v>
      </c>
      <c r="BL20" s="178">
        <f>BK20/數據資料!E19*10000</f>
        <v>9.48053378278086</v>
      </c>
      <c r="BM20" s="373">
        <f>數據資料!AS19</f>
        <v>363</v>
      </c>
      <c r="BN20" s="370">
        <f>BM20/BK20*100</f>
        <v>91.666666666666657</v>
      </c>
      <c r="BP20" s="177">
        <f>數據資料!AT19</f>
        <v>712</v>
      </c>
      <c r="BQ20" s="370">
        <f>ROUND(數據資料!AU19/數據資料!$AT19*100,2)</f>
        <v>31.18</v>
      </c>
      <c r="BR20" s="370">
        <f>ROUND(數據資料!AV19/數據資料!$AT19*100,2)</f>
        <v>63.34</v>
      </c>
      <c r="BS20" s="370">
        <f>ROUND(數據資料!AW19/數據資料!$AT19*100,2)</f>
        <v>5.2</v>
      </c>
      <c r="BT20" s="370">
        <f>ROUND(數據資料!AX19/數據資料!$AT19*100,2)</f>
        <v>0.28000000000000003</v>
      </c>
      <c r="BU20" s="373">
        <f>數據資料!AY19</f>
        <v>930</v>
      </c>
      <c r="BV20" s="370">
        <f>BU20/數據資料!E19*10000</f>
        <v>22.264889944409596</v>
      </c>
      <c r="BW20" s="1586">
        <f>數據資料!AZ19</f>
        <v>555877.04</v>
      </c>
      <c r="BY20" s="225" t="str">
        <f>BE20</f>
        <v xml:space="preserve"> 民國100年</v>
      </c>
      <c r="BZ20" s="396">
        <f>BF20</f>
        <v>2011</v>
      </c>
      <c r="CA20" s="177">
        <f>數據資料!BD19</f>
        <v>4</v>
      </c>
      <c r="CB20" s="178">
        <f>數據資料!BE19</f>
        <v>0.65</v>
      </c>
      <c r="CC20" s="177">
        <f>數據資料!BH19</f>
        <v>480</v>
      </c>
      <c r="CD20" s="178">
        <f>數據資料!BI19</f>
        <v>137.90923848242375</v>
      </c>
      <c r="CE20" s="177">
        <f>數據資料!BL19</f>
        <v>734</v>
      </c>
      <c r="CF20" s="178">
        <f>數據資料!BM19</f>
        <v>223.9956055358042</v>
      </c>
      <c r="CG20" s="415">
        <f>數據資料!BP19</f>
        <v>4280</v>
      </c>
      <c r="CH20" s="178">
        <f>數據資料!BQ19</f>
        <v>148.39624571367153</v>
      </c>
      <c r="CJ20" s="373">
        <f>數據資料!BR19</f>
        <v>146</v>
      </c>
      <c r="CK20" s="1646">
        <f>數據資料!BS19</f>
        <v>88009</v>
      </c>
      <c r="CL20" s="484">
        <f>ROUND(數據資料!BT19/數據資料!$BR19*100,2)</f>
        <v>63.7</v>
      </c>
      <c r="CM20" s="484">
        <f>ROUND(數據資料!BU19/數據資料!$BS19*100,2)</f>
        <v>74.5</v>
      </c>
      <c r="CN20" s="484">
        <f>ROUND(數據資料!BV19/數據資料!$BR19*100,2)</f>
        <v>0</v>
      </c>
      <c r="CO20" s="484">
        <f>ROUND(數據資料!BW19/數據資料!$BS19*100,2)</f>
        <v>0</v>
      </c>
      <c r="CP20" s="484">
        <f>ROUND(數據資料!BX19/數據資料!$BR19*100,2)</f>
        <v>30.14</v>
      </c>
      <c r="CQ20" s="484">
        <f>ROUND(數據資料!BY19/數據資料!$BS19*100,2)</f>
        <v>18.14</v>
      </c>
      <c r="CR20" s="484">
        <f>100-CL20-CP20</f>
        <v>6.1599999999999966</v>
      </c>
      <c r="CS20" s="484">
        <f t="shared" ref="CS20:CS28" si="1">100-CM20-CQ20</f>
        <v>7.3599999999999994</v>
      </c>
      <c r="CU20" s="225" t="str">
        <f>BY20</f>
        <v xml:space="preserve"> 民國100年</v>
      </c>
      <c r="CV20" s="396">
        <f>BZ20</f>
        <v>2011</v>
      </c>
      <c r="CW20" s="373">
        <f>數據資料!CE19</f>
        <v>34</v>
      </c>
      <c r="CX20" s="373">
        <f>數據資料!CF19</f>
        <v>36</v>
      </c>
      <c r="CY20" s="373">
        <f>數據資料!CG19</f>
        <v>13</v>
      </c>
      <c r="CZ20" s="370">
        <f>CW20/數據資料!CD19*100000</f>
        <v>8.4270428762984455</v>
      </c>
      <c r="DA20" s="370">
        <f>(CX20+CY20)/數據資料!E19*100000</f>
        <v>11.73096351909753</v>
      </c>
      <c r="DB20" s="373">
        <f>數據資料!CH19</f>
        <v>236468</v>
      </c>
      <c r="DC20" s="484">
        <f>數據資料!CI19/數據資料!$CH19*100</f>
        <v>98.898793917147358</v>
      </c>
      <c r="DD20" s="484">
        <f>數據資料!CJ19/數據資料!$CH19*100</f>
        <v>1.101206082852648</v>
      </c>
    </row>
    <row r="21" spans="1:108" ht="45" customHeight="1">
      <c r="B21" s="225" t="str">
        <f>數據資料!B20</f>
        <v xml:space="preserve"> 民國101年</v>
      </c>
      <c r="C21" s="396">
        <f>數據資料!C20</f>
        <v>2012</v>
      </c>
      <c r="D21" s="147">
        <f>數據資料!F20</f>
        <v>6006</v>
      </c>
      <c r="E21" s="178">
        <f>ROUND(數據資料!G20/數據資料!$F20*100,2)</f>
        <v>31.05</v>
      </c>
      <c r="F21" s="178">
        <f>ROUND(數據資料!H20/數據資料!$F20*100,2)</f>
        <v>1.27</v>
      </c>
      <c r="G21" s="178">
        <f>ROUND(數據資料!I20/數據資料!$F20*100,2)</f>
        <v>4.41</v>
      </c>
      <c r="H21" s="178">
        <f>ROUND(數據資料!J20/數據資料!$F20*100,2)</f>
        <v>9.32</v>
      </c>
      <c r="I21" s="178">
        <f>ROUND(數據資料!K20/數據資料!$F20*100,2)</f>
        <v>24.41</v>
      </c>
      <c r="J21" s="178">
        <f t="shared" ref="J21:J29" si="2">100-SUM(E21:I21)</f>
        <v>29.539999999999992</v>
      </c>
      <c r="L21" s="226">
        <f>D21/數據資料!E20*10000</f>
        <v>142.13315694875183</v>
      </c>
      <c r="M21" s="147">
        <f>數據資料!M20</f>
        <v>5711</v>
      </c>
      <c r="N21" s="226">
        <f t="shared" ref="N21:N27" si="3">M21/D21*100</f>
        <v>95.088245088245088</v>
      </c>
      <c r="O21" s="147">
        <f>數據資料!N20</f>
        <v>5525</v>
      </c>
      <c r="P21" s="226">
        <f>O21/數據資料!E20*10000</f>
        <v>130.75019849181717</v>
      </c>
      <c r="R21" s="225" t="str">
        <f t="shared" ref="R21:R29" si="4">B21</f>
        <v xml:space="preserve"> 民國101年</v>
      </c>
      <c r="S21" s="396">
        <f t="shared" ref="S21:S29" si="5">C21</f>
        <v>2012</v>
      </c>
      <c r="T21" s="147">
        <f>數據資料!O20</f>
        <v>1865</v>
      </c>
      <c r="U21" s="178">
        <f>ROUND(數據資料!P20/數據資料!$O20*100,2)</f>
        <v>0.05</v>
      </c>
      <c r="V21" s="178">
        <f>ROUND(數據資料!Q20/數據資料!$O20*100,2)</f>
        <v>42.31</v>
      </c>
      <c r="W21" s="178">
        <f>ROUND(數據資料!R20/數據資料!$O20*100,2)</f>
        <v>9.6</v>
      </c>
      <c r="X21" s="178">
        <f t="shared" si="0"/>
        <v>48.04</v>
      </c>
      <c r="Y21" s="178">
        <f>T21/數據資料!E20*10000</f>
        <v>44.13558736420616</v>
      </c>
      <c r="Z21" s="147">
        <f>數據資料!T20</f>
        <v>1590</v>
      </c>
      <c r="AA21" s="178" t="e">
        <v>#REF!</v>
      </c>
      <c r="AB21" s="178">
        <f t="shared" ref="AB21:AB27" si="6">Z21/T21*100</f>
        <v>85.254691689008041</v>
      </c>
      <c r="AC21" s="178">
        <f>數據資料!U20/數據資料!P20*100</f>
        <v>100</v>
      </c>
      <c r="AD21" s="178">
        <f>數據資料!V20/數據資料!Q20*100</f>
        <v>79.340937896070969</v>
      </c>
      <c r="AE21" s="178">
        <f>數據資料!W20/數據資料!R20*100</f>
        <v>89.385474860335194</v>
      </c>
      <c r="AF21" s="178">
        <f>數據資料!X20/數據資料!S20*100</f>
        <v>89.620535714285708</v>
      </c>
      <c r="AG21" s="177">
        <f>數據資料!Y20</f>
        <v>748</v>
      </c>
      <c r="AH21" s="178">
        <f>AG21/數據資料!E20*10000</f>
        <v>17.701565334276786</v>
      </c>
      <c r="AJ21" s="225" t="str">
        <f t="shared" ref="AJ21:AJ29" si="7">B21</f>
        <v xml:space="preserve"> 民國101年</v>
      </c>
      <c r="AK21" s="396">
        <f t="shared" ref="AK21:AK29" si="8">C21</f>
        <v>2012</v>
      </c>
      <c r="AL21" s="177">
        <f>數據資料!AA20</f>
        <v>76</v>
      </c>
      <c r="AM21" s="178">
        <f>ROUND(數據資料!AB20/數據資料!$AA20*100,2)</f>
        <v>26.32</v>
      </c>
      <c r="AN21" s="178">
        <f>ROUND(數據資料!AC20/數據資料!$AA20*100,2)</f>
        <v>1.32</v>
      </c>
      <c r="AO21" s="178">
        <f>ROUND(數據資料!AD20/數據資料!$AA20*100,2)</f>
        <v>27.63</v>
      </c>
      <c r="AP21" s="178">
        <f>ROUND(數據資料!AE20/數據資料!$AA20*100,2)</f>
        <v>10.53</v>
      </c>
      <c r="AQ21" s="178">
        <f>ROUND(數據資料!AF20/數據資料!$AA20*100,2)</f>
        <v>0</v>
      </c>
      <c r="AR21" s="178">
        <f>ROUND(數據資料!AG20/數據資料!$AA20*100,2)</f>
        <v>0</v>
      </c>
      <c r="AS21" s="178">
        <f t="shared" ref="AS21:AS29" si="9">100-SUM(AM21:AR21)</f>
        <v>34.200000000000003</v>
      </c>
      <c r="AU21" s="178">
        <f>AL21/數據資料!E20*10000</f>
        <v>1.7985547665842723</v>
      </c>
      <c r="AV21" s="177">
        <f>數據資料!AI20</f>
        <v>76</v>
      </c>
      <c r="AW21" s="178">
        <f t="shared" ref="AW21:AW27" si="10">AV21/AL21*100</f>
        <v>100</v>
      </c>
      <c r="AX21" s="178">
        <f>數據資料!AJ20/數據資料!AB20*100</f>
        <v>100</v>
      </c>
      <c r="AY21" s="178">
        <f>數據資料!AK20/數據資料!AC20*100</f>
        <v>100</v>
      </c>
      <c r="AZ21" s="178">
        <f>數據資料!AL20/數據資料!AD20*100</f>
        <v>104.76190476190477</v>
      </c>
      <c r="BA21" s="178">
        <f>數據資料!AM20/數據資料!AE20*100</f>
        <v>62.5</v>
      </c>
      <c r="BB21" s="178">
        <v>0</v>
      </c>
      <c r="BE21" s="225" t="str">
        <f t="shared" ref="BE21:BE29" si="11">AJ21</f>
        <v xml:space="preserve"> 民國101年</v>
      </c>
      <c r="BF21" s="396">
        <f t="shared" ref="BF21:BF29" si="12">AK21</f>
        <v>2012</v>
      </c>
      <c r="BG21" s="228">
        <v>0</v>
      </c>
      <c r="BH21" s="228">
        <f>數據資料!AP20/數據資料!AH20*100</f>
        <v>107.69230769230769</v>
      </c>
      <c r="BI21" s="229">
        <f>數據資料!AQ20</f>
        <v>125</v>
      </c>
      <c r="BJ21" s="228">
        <f>BI21/數據資料!E20*10000</f>
        <v>2.9581492871451847</v>
      </c>
      <c r="BK21" s="373">
        <f>數據資料!AR20</f>
        <v>265</v>
      </c>
      <c r="BL21" s="178">
        <f>BK21/數據資料!E20*10000</f>
        <v>6.2712764887477919</v>
      </c>
      <c r="BM21" s="373">
        <f>數據資料!AS20</f>
        <v>264</v>
      </c>
      <c r="BN21" s="370">
        <f>BM21/BK21*100</f>
        <v>99.622641509433961</v>
      </c>
      <c r="BP21" s="177">
        <f>數據資料!AT20</f>
        <v>659</v>
      </c>
      <c r="BQ21" s="370">
        <f>ROUND(數據資料!AU20/數據資料!$AT20*100,2)</f>
        <v>37.33</v>
      </c>
      <c r="BR21" s="370">
        <f>ROUND(數據資料!AV20/數據資料!$AT20*100,2)</f>
        <v>52.96</v>
      </c>
      <c r="BS21" s="370">
        <f>ROUND(數據資料!AW20/數據資料!$AT20*100,2)</f>
        <v>9.7100000000000009</v>
      </c>
      <c r="BT21" s="370">
        <f>ROUND(數據資料!AX20/數據資料!$AT20*100,2)</f>
        <v>0</v>
      </c>
      <c r="BU21" s="373">
        <f>數據資料!AY20</f>
        <v>757</v>
      </c>
      <c r="BV21" s="370">
        <f>BU21/數據資料!E20*10000</f>
        <v>17.914552082951239</v>
      </c>
      <c r="BW21" s="1587">
        <f>數據資料!AZ20</f>
        <v>89336.51</v>
      </c>
      <c r="BY21" s="225" t="str">
        <f t="shared" ref="BY21:BY29" si="13">BE21</f>
        <v xml:space="preserve"> 民國101年</v>
      </c>
      <c r="BZ21" s="396">
        <f t="shared" ref="BZ21:BZ29" si="14">BF21</f>
        <v>2012</v>
      </c>
      <c r="CA21" s="177">
        <f>數據資料!BD20</f>
        <v>13</v>
      </c>
      <c r="CB21" s="178">
        <f>數據資料!BE20</f>
        <v>2.11</v>
      </c>
      <c r="CC21" s="177">
        <f>數據資料!BH20</f>
        <v>413</v>
      </c>
      <c r="CD21" s="178">
        <f>數據資料!BI20</f>
        <v>118.47</v>
      </c>
      <c r="CE21" s="177">
        <f>數據資料!BL20</f>
        <v>782</v>
      </c>
      <c r="CF21" s="178">
        <f>數據資料!BM20</f>
        <v>236.81540814317944</v>
      </c>
      <c r="CG21" s="415">
        <f>數據資料!BP20</f>
        <v>4317</v>
      </c>
      <c r="CH21" s="178">
        <f>數據資料!BQ20</f>
        <v>147.23687845539408</v>
      </c>
      <c r="CJ21" s="373">
        <f>數據資料!BR20</f>
        <v>128</v>
      </c>
      <c r="CK21" s="1646">
        <f>數據資料!BS20</f>
        <v>25143</v>
      </c>
      <c r="CL21" s="484">
        <f>ROUND(數據資料!BT20/數據資料!$BR20*100,2)</f>
        <v>50</v>
      </c>
      <c r="CM21" s="484">
        <f>ROUND(數據資料!BU20/數據資料!$BS20*100,2)</f>
        <v>44.76</v>
      </c>
      <c r="CN21" s="484">
        <f>ROUND(數據資料!BV20/數據資料!$BR20*100,2)</f>
        <v>0</v>
      </c>
      <c r="CO21" s="484">
        <f>ROUND(數據資料!BW20/數據資料!$BS20*100,2)</f>
        <v>0</v>
      </c>
      <c r="CP21" s="484">
        <f>ROUND(數據資料!BX20/數據資料!$BR20*100,2)</f>
        <v>37.5</v>
      </c>
      <c r="CQ21" s="484">
        <f>ROUND(數據資料!BY20/數據資料!$BS20*100,2)</f>
        <v>39.42</v>
      </c>
      <c r="CR21" s="484">
        <f t="shared" ref="CR21:CR28" si="15">100-CL21-CP21</f>
        <v>12.5</v>
      </c>
      <c r="CS21" s="484">
        <f t="shared" si="1"/>
        <v>15.82</v>
      </c>
      <c r="CU21" s="225" t="str">
        <f t="shared" ref="CU21:CU29" si="16">BY21</f>
        <v xml:space="preserve"> 民國101年</v>
      </c>
      <c r="CV21" s="396">
        <f t="shared" ref="CV21:CV29" si="17">BZ21</f>
        <v>2012</v>
      </c>
      <c r="CW21" s="373">
        <f>數據資料!CE20</f>
        <v>30</v>
      </c>
      <c r="CX21" s="373">
        <f>數據資料!CF20</f>
        <v>31</v>
      </c>
      <c r="CY21" s="373">
        <f>數據資料!CG20</f>
        <v>18</v>
      </c>
      <c r="CZ21" s="370">
        <f>CW21/數據資料!CD20*100000</f>
        <v>7.3151284170793618</v>
      </c>
      <c r="DA21" s="370">
        <f>(CX21+CY21)/數據資料!E20*100000</f>
        <v>11.595945205609125</v>
      </c>
      <c r="DB21" s="373">
        <f>數據資料!CH20</f>
        <v>250292</v>
      </c>
      <c r="DC21" s="484">
        <f>數據資料!CI20/數據資料!$CH20*100</f>
        <v>99.009956370958719</v>
      </c>
      <c r="DD21" s="484">
        <f>數據資料!CJ20/數據資料!$CH20*100</f>
        <v>0.99004362904127985</v>
      </c>
    </row>
    <row r="22" spans="1:108" ht="45" customHeight="1">
      <c r="B22" s="225" t="str">
        <f>數據資料!B21</f>
        <v xml:space="preserve"> 民國102年</v>
      </c>
      <c r="C22" s="396">
        <f>數據資料!C21</f>
        <v>2013</v>
      </c>
      <c r="D22" s="147">
        <f>數據資料!F21</f>
        <v>6131</v>
      </c>
      <c r="E22" s="178">
        <f>ROUND(數據資料!G21/數據資料!$F21*100,2)</f>
        <v>31.25</v>
      </c>
      <c r="F22" s="178">
        <f>ROUND(數據資料!H21/數據資料!$F21*100,2)</f>
        <v>1.24</v>
      </c>
      <c r="G22" s="178">
        <f>ROUND(數據資料!I21/數據資料!$F21*100,2)</f>
        <v>6.02</v>
      </c>
      <c r="H22" s="178">
        <f>ROUND(數據資料!J21/數據資料!$F21*100,2)</f>
        <v>9.98</v>
      </c>
      <c r="I22" s="178">
        <f>ROUND(數據資料!K21/數據資料!$F21*100,2)</f>
        <v>23.72</v>
      </c>
      <c r="J22" s="178">
        <f t="shared" si="2"/>
        <v>27.789999999999992</v>
      </c>
      <c r="L22" s="226">
        <f>D22/數據資料!E21*10000</f>
        <v>143.6581633968091</v>
      </c>
      <c r="M22" s="147">
        <f>數據資料!M21</f>
        <v>5490</v>
      </c>
      <c r="N22" s="226">
        <f t="shared" si="3"/>
        <v>89.544935573315925</v>
      </c>
      <c r="O22" s="147">
        <f>數據資料!N21</f>
        <v>5170</v>
      </c>
      <c r="P22" s="226">
        <f>O22/數據資料!E21*10000</f>
        <v>121.14054881120585</v>
      </c>
      <c r="R22" s="225" t="str">
        <f t="shared" si="4"/>
        <v xml:space="preserve"> 民國102年</v>
      </c>
      <c r="S22" s="396">
        <f t="shared" si="5"/>
        <v>2013</v>
      </c>
      <c r="T22" s="147">
        <f>數據資料!O21</f>
        <v>1916</v>
      </c>
      <c r="U22" s="178">
        <f>ROUND(數據資料!P21/數據資料!$O21*100,2)</f>
        <v>0</v>
      </c>
      <c r="V22" s="178">
        <f>ROUND(數據資料!Q21/數據資料!$O21*100,2)</f>
        <v>44.26</v>
      </c>
      <c r="W22" s="178">
        <f>ROUND(數據資料!R21/數據資料!$O21*100,2)</f>
        <v>9.1300000000000008</v>
      </c>
      <c r="X22" s="178">
        <f t="shared" si="0"/>
        <v>46.61</v>
      </c>
      <c r="Y22" s="178">
        <f>T22/數據資料!E21*10000</f>
        <v>44.894640526551342</v>
      </c>
      <c r="Z22" s="147">
        <f>數據資料!T21</f>
        <v>1535</v>
      </c>
      <c r="AA22" s="178" t="e">
        <v>#REF!</v>
      </c>
      <c r="AB22" s="178">
        <f t="shared" si="6"/>
        <v>80.11482254697286</v>
      </c>
      <c r="AC22" s="178">
        <v>0</v>
      </c>
      <c r="AD22" s="178">
        <f>數據資料!V21/數據資料!Q21*100</f>
        <v>74.528301886792448</v>
      </c>
      <c r="AE22" s="178">
        <f>數據資料!W21/數據資料!R21*100</f>
        <v>90.285714285714278</v>
      </c>
      <c r="AF22" s="178">
        <f>數據資料!X21/數據資料!S21*100</f>
        <v>83.202687569988797</v>
      </c>
      <c r="AG22" s="177">
        <f>數據資料!Y21</f>
        <v>671</v>
      </c>
      <c r="AH22" s="178">
        <f>AG22/數據資料!E21*10000</f>
        <v>15.722496760603313</v>
      </c>
      <c r="AJ22" s="225" t="str">
        <f t="shared" si="7"/>
        <v xml:space="preserve"> 民國102年</v>
      </c>
      <c r="AK22" s="396">
        <f t="shared" si="8"/>
        <v>2013</v>
      </c>
      <c r="AL22" s="177">
        <f>數據資料!AA21</f>
        <v>76</v>
      </c>
      <c r="AM22" s="178">
        <f>ROUND(數據資料!AB21/數據資料!$AA21*100,2)</f>
        <v>25</v>
      </c>
      <c r="AN22" s="178">
        <f>ROUND(數據資料!AC21/數據資料!$AA21*100,2)</f>
        <v>0</v>
      </c>
      <c r="AO22" s="178">
        <f>ROUND(數據資料!AD21/數據資料!$AA21*100,2)</f>
        <v>18.420000000000002</v>
      </c>
      <c r="AP22" s="178">
        <f>ROUND(數據資料!AE21/數據資料!$AA21*100,2)</f>
        <v>11.84</v>
      </c>
      <c r="AQ22" s="178">
        <f>ROUND(數據資料!AF21/數據資料!$AA21*100,2)</f>
        <v>0</v>
      </c>
      <c r="AR22" s="178">
        <f>ROUND(數據資料!AG21/數據資料!$AA21*100,2)</f>
        <v>0</v>
      </c>
      <c r="AS22" s="178">
        <f t="shared" si="9"/>
        <v>44.739999999999995</v>
      </c>
      <c r="AU22" s="178">
        <f>AL22/數據資料!E21*10000</f>
        <v>1.780789498965502</v>
      </c>
      <c r="AV22" s="177">
        <f>數據資料!AI21</f>
        <v>76</v>
      </c>
      <c r="AW22" s="178">
        <f t="shared" si="10"/>
        <v>100</v>
      </c>
      <c r="AX22" s="178">
        <f>數據資料!AJ21/數據資料!AB21*100</f>
        <v>94.73684210526315</v>
      </c>
      <c r="AY22" s="178">
        <v>0</v>
      </c>
      <c r="AZ22" s="178">
        <f>數據資料!AL21/數據資料!AD21*100</f>
        <v>100</v>
      </c>
      <c r="BA22" s="178">
        <f>數據資料!AM21/數據資料!AE21*100</f>
        <v>111.11111111111111</v>
      </c>
      <c r="BB22" s="178">
        <v>0</v>
      </c>
      <c r="BE22" s="225" t="str">
        <f t="shared" si="11"/>
        <v xml:space="preserve"> 民國102年</v>
      </c>
      <c r="BF22" s="396">
        <f t="shared" si="12"/>
        <v>2013</v>
      </c>
      <c r="BG22" s="228">
        <v>0</v>
      </c>
      <c r="BH22" s="228">
        <f>數據資料!AP21/數據資料!AH21*100</f>
        <v>100</v>
      </c>
      <c r="BI22" s="229">
        <f>數據資料!AQ21</f>
        <v>135</v>
      </c>
      <c r="BJ22" s="228">
        <f>BI22/數據資料!E21*10000</f>
        <v>3.163244504741352</v>
      </c>
      <c r="BK22" s="373">
        <f>數據資料!AR21</f>
        <v>369</v>
      </c>
      <c r="BL22" s="178">
        <f>BK22/數據資料!E21*10000</f>
        <v>8.6462016462930293</v>
      </c>
      <c r="BM22" s="373">
        <f>數據資料!AS21</f>
        <v>265</v>
      </c>
      <c r="BN22" s="370">
        <f>BM22/BK22*100</f>
        <v>71.815718157181578</v>
      </c>
      <c r="BP22" s="177">
        <f>數據資料!AT21</f>
        <v>644</v>
      </c>
      <c r="BQ22" s="370">
        <f>ROUND(數據資料!AU21/數據資料!$AT21*100,2)</f>
        <v>33.07</v>
      </c>
      <c r="BR22" s="370">
        <f>ROUND(數據資料!AV21/數據資料!$AT21*100,2)</f>
        <v>56.21</v>
      </c>
      <c r="BS22" s="370">
        <f>ROUND(數據資料!AW21/數據資料!$AT21*100,2)</f>
        <v>10.71</v>
      </c>
      <c r="BT22" s="370">
        <f>ROUND(數據資料!AX21/數據資料!$AT21*100,2)</f>
        <v>0</v>
      </c>
      <c r="BU22" s="373">
        <f>數據資料!AY21</f>
        <v>740</v>
      </c>
      <c r="BV22" s="370">
        <f>BU22/數據資料!E21*10000</f>
        <v>17.33926617413778</v>
      </c>
      <c r="BW22" s="1587">
        <f>數據資料!AZ21</f>
        <v>12410.38</v>
      </c>
      <c r="BY22" s="225" t="str">
        <f t="shared" si="13"/>
        <v xml:space="preserve"> 民國102年</v>
      </c>
      <c r="BZ22" s="396">
        <f t="shared" si="14"/>
        <v>2013</v>
      </c>
      <c r="CA22" s="177">
        <f>數據資料!BD21</f>
        <v>9</v>
      </c>
      <c r="CB22" s="178">
        <f>數據資料!BE21</f>
        <v>1.47</v>
      </c>
      <c r="CC22" s="177">
        <f>數據資料!BH21</f>
        <v>355</v>
      </c>
      <c r="CD22" s="178">
        <f>數據資料!BI21</f>
        <v>101.87</v>
      </c>
      <c r="CE22" s="177">
        <f>數據資料!BL21</f>
        <v>770</v>
      </c>
      <c r="CF22" s="178">
        <f>數據資料!BM21</f>
        <v>231.57894736842107</v>
      </c>
      <c r="CG22" s="415">
        <f>數據資料!BP21</f>
        <v>4036</v>
      </c>
      <c r="CH22" s="178">
        <f>數據資料!BQ21</f>
        <v>135.61577322999744</v>
      </c>
      <c r="CJ22" s="373">
        <f>數據資料!BR21</f>
        <v>147</v>
      </c>
      <c r="CK22" s="1646">
        <f>數據資料!BS21</f>
        <v>20551</v>
      </c>
      <c r="CL22" s="484">
        <f>ROUND(數據資料!BT21/數據資料!$BR21*100,2)</f>
        <v>49.66</v>
      </c>
      <c r="CM22" s="484">
        <f>ROUND(數據資料!BU21/數據資料!$BS21*100,2)</f>
        <v>63.57</v>
      </c>
      <c r="CN22" s="484">
        <f>ROUND(數據資料!BV21/數據資料!$BR21*100,2)</f>
        <v>0</v>
      </c>
      <c r="CO22" s="484">
        <f>ROUND(數據資料!BW21/數據資料!$BS21*100,2)</f>
        <v>0</v>
      </c>
      <c r="CP22" s="484">
        <f>ROUND(數據資料!BX21/數據資料!$BR21*100,2)</f>
        <v>40.82</v>
      </c>
      <c r="CQ22" s="484">
        <f>ROUND(數據資料!BY21/數據資料!$BS21*100,2)</f>
        <v>22.71</v>
      </c>
      <c r="CR22" s="484">
        <f t="shared" si="15"/>
        <v>9.5200000000000031</v>
      </c>
      <c r="CS22" s="484">
        <f t="shared" si="1"/>
        <v>13.719999999999999</v>
      </c>
      <c r="CU22" s="225" t="str">
        <f t="shared" si="16"/>
        <v xml:space="preserve"> 民國102年</v>
      </c>
      <c r="CV22" s="396">
        <f t="shared" si="17"/>
        <v>2013</v>
      </c>
      <c r="CW22" s="373">
        <f>數據資料!CE21</f>
        <v>31</v>
      </c>
      <c r="CX22" s="373">
        <f>數據資料!CF21</f>
        <v>31</v>
      </c>
      <c r="CY22" s="373">
        <f>數據資料!CG21</f>
        <v>13</v>
      </c>
      <c r="CZ22" s="370">
        <f>CW22/數據資料!CD21*100000</f>
        <v>7.6105369111040186</v>
      </c>
      <c r="DA22" s="370">
        <f>(CX22+CY22)/數據資料!E21*100000</f>
        <v>10.309833941379221</v>
      </c>
      <c r="DB22" s="373">
        <f>數據資料!CH21</f>
        <v>244194</v>
      </c>
      <c r="DC22" s="484">
        <f>數據資料!CI21/數據資料!$CH21*100</f>
        <v>99.146170667583959</v>
      </c>
      <c r="DD22" s="484">
        <f>數據資料!CJ21/數據資料!$CH21*100</f>
        <v>0.85382933241602976</v>
      </c>
    </row>
    <row r="23" spans="1:108" ht="45" customHeight="1">
      <c r="B23" s="225" t="str">
        <f>數據資料!B22</f>
        <v xml:space="preserve"> 民國103年</v>
      </c>
      <c r="C23" s="396">
        <f>數據資料!C22</f>
        <v>2014</v>
      </c>
      <c r="D23" s="147">
        <f>數據資料!F22</f>
        <v>6826</v>
      </c>
      <c r="E23" s="178">
        <f>ROUND(數據資料!G22/數據資料!$F22*100,2)</f>
        <v>25.83</v>
      </c>
      <c r="F23" s="178">
        <f>ROUND(數據資料!H22/數據資料!$F22*100,2)</f>
        <v>1.1100000000000001</v>
      </c>
      <c r="G23" s="178">
        <f>ROUND(數據資料!I22/數據資料!$F22*100,2)</f>
        <v>5.83</v>
      </c>
      <c r="H23" s="178">
        <f>ROUND(數據資料!J22/數據資料!$F22*100,2)</f>
        <v>8.26</v>
      </c>
      <c r="I23" s="178">
        <f>ROUND(數據資料!K22/數據資料!$F22*100,2)</f>
        <v>35.03</v>
      </c>
      <c r="J23" s="178">
        <f t="shared" si="2"/>
        <v>23.939999999999998</v>
      </c>
      <c r="L23" s="226">
        <f>D23/數據資料!E22*10000</f>
        <v>158.6572935055336</v>
      </c>
      <c r="M23" s="147">
        <f>數據資料!M22</f>
        <v>6512</v>
      </c>
      <c r="N23" s="226">
        <f t="shared" si="3"/>
        <v>95.399941400527396</v>
      </c>
      <c r="O23" s="147">
        <f>數據資料!N22</f>
        <v>6284</v>
      </c>
      <c r="P23" s="226">
        <f>O23/數據資料!E22*10000</f>
        <v>146.05954180907898</v>
      </c>
      <c r="R23" s="225" t="str">
        <f t="shared" si="4"/>
        <v xml:space="preserve"> 民國103年</v>
      </c>
      <c r="S23" s="396">
        <f t="shared" si="5"/>
        <v>2014</v>
      </c>
      <c r="T23" s="147">
        <f>數據資料!O22</f>
        <v>1763</v>
      </c>
      <c r="U23" s="178">
        <f>ROUND(數據資料!P22/數據資料!$O22*100,2)</f>
        <v>0.11</v>
      </c>
      <c r="V23" s="178">
        <f>ROUND(數據資料!Q22/數據資料!$O22*100,2)</f>
        <v>48.55</v>
      </c>
      <c r="W23" s="178">
        <f>ROUND(數據資料!R22/數據資料!$O22*100,2)</f>
        <v>9.6999999999999993</v>
      </c>
      <c r="X23" s="178">
        <f t="shared" si="0"/>
        <v>41.64</v>
      </c>
      <c r="Y23" s="178">
        <f>T23/數據資料!E22*10000</f>
        <v>40.977557639943704</v>
      </c>
      <c r="Z23" s="147">
        <f>數據資料!T22</f>
        <v>1526</v>
      </c>
      <c r="AA23" s="178" t="e">
        <v>#REF!</v>
      </c>
      <c r="AB23" s="178">
        <f t="shared" si="6"/>
        <v>86.557005104934774</v>
      </c>
      <c r="AC23" s="178">
        <f>數據資料!U22/數據資料!P22*100</f>
        <v>50</v>
      </c>
      <c r="AD23" s="178">
        <f>數據資料!V22/數據資料!Q22*100</f>
        <v>79.556074766355138</v>
      </c>
      <c r="AE23" s="178">
        <f>數據資料!W22/數據資料!R22*100</f>
        <v>73.68421052631578</v>
      </c>
      <c r="AF23" s="178">
        <f>數據資料!X22/數據資料!S22*100</f>
        <v>97.820163487738427</v>
      </c>
      <c r="AG23" s="177">
        <f>數據資料!Y22</f>
        <v>738</v>
      </c>
      <c r="AH23" s="178">
        <f>AG23/數據資料!E22*10000</f>
        <v>17.153396221371782</v>
      </c>
      <c r="AJ23" s="225" t="str">
        <f t="shared" si="7"/>
        <v xml:space="preserve"> 民國103年</v>
      </c>
      <c r="AK23" s="396">
        <f t="shared" si="8"/>
        <v>2014</v>
      </c>
      <c r="AL23" s="177">
        <f>數據資料!AA22</f>
        <v>76</v>
      </c>
      <c r="AM23" s="178">
        <f>ROUND(數據資料!AB22/數據資料!$AA22*100,2)</f>
        <v>22.37</v>
      </c>
      <c r="AN23" s="178">
        <f>ROUND(數據資料!AC22/數據資料!$AA22*100,2)</f>
        <v>0</v>
      </c>
      <c r="AO23" s="178">
        <f>ROUND(數據資料!AD22/數據資料!$AA22*100,2)</f>
        <v>19.739999999999998</v>
      </c>
      <c r="AP23" s="178">
        <f>ROUND(數據資料!AE22/數據資料!$AA22*100,2)</f>
        <v>21.05</v>
      </c>
      <c r="AQ23" s="178">
        <f>ROUND(數據資料!AF22/數據資料!$AA22*100,2)</f>
        <v>0</v>
      </c>
      <c r="AR23" s="178">
        <f>ROUND(數據資料!AG22/數據資料!$AA22*100,2)</f>
        <v>0</v>
      </c>
      <c r="AS23" s="178">
        <f t="shared" si="9"/>
        <v>36.840000000000003</v>
      </c>
      <c r="AU23" s="178">
        <f>AL23/數據資料!E22*10000</f>
        <v>1.7664744076209424</v>
      </c>
      <c r="AV23" s="177">
        <f>數據資料!AI22</f>
        <v>77</v>
      </c>
      <c r="AW23" s="178">
        <f t="shared" si="10"/>
        <v>101.31578947368421</v>
      </c>
      <c r="AX23" s="178">
        <f>數據資料!AJ22/數據資料!AB22*100</f>
        <v>111.76470588235294</v>
      </c>
      <c r="AY23" s="178">
        <v>0</v>
      </c>
      <c r="AZ23" s="178">
        <f>數據資料!AL22/數據資料!AD22*100</f>
        <v>113.33333333333333</v>
      </c>
      <c r="BA23" s="178">
        <f>數據資料!AM22/數據資料!AE22*100</f>
        <v>93.75</v>
      </c>
      <c r="BB23" s="178">
        <v>0</v>
      </c>
      <c r="BE23" s="225" t="str">
        <f t="shared" si="11"/>
        <v xml:space="preserve"> 民國103年</v>
      </c>
      <c r="BF23" s="396">
        <f t="shared" si="12"/>
        <v>2014</v>
      </c>
      <c r="BG23" s="228">
        <v>0</v>
      </c>
      <c r="BH23" s="228">
        <f>數據資料!AP22/數據資料!AH22*100</f>
        <v>92.857142857142861</v>
      </c>
      <c r="BI23" s="229">
        <f>數據資料!AQ22</f>
        <v>112</v>
      </c>
      <c r="BJ23" s="228">
        <f>BI23/數據資料!E22*10000</f>
        <v>2.6032254428098103</v>
      </c>
      <c r="BK23" s="373">
        <f>數據資料!AR22</f>
        <v>398</v>
      </c>
      <c r="BL23" s="178">
        <f>BK23/數據資料!E22*10000</f>
        <v>9.2507475556991459</v>
      </c>
      <c r="BM23" s="373">
        <f>數據資料!AS22</f>
        <v>329</v>
      </c>
      <c r="BN23" s="370">
        <f t="shared" ref="BN23:BN28" si="18">BM23/BK23*100</f>
        <v>82.663316582914575</v>
      </c>
      <c r="BP23" s="177">
        <f>數據資料!AT22</f>
        <v>628</v>
      </c>
      <c r="BQ23" s="370">
        <f>ROUND(數據資料!AU22/數據資料!$AT22*100,2)</f>
        <v>28.82</v>
      </c>
      <c r="BR23" s="370">
        <f>ROUND(數據資料!AV22/數據資料!$AT22*100,2)</f>
        <v>64.489999999999995</v>
      </c>
      <c r="BS23" s="370">
        <f>ROUND(數據資料!AW22/數據資料!$AT22*100,2)</f>
        <v>6.53</v>
      </c>
      <c r="BT23" s="370">
        <f>ROUND(數據資料!AX22/數據資料!$AT22*100,2)</f>
        <v>0.16</v>
      </c>
      <c r="BU23" s="373">
        <f>數據資料!AY22</f>
        <v>722</v>
      </c>
      <c r="BV23" s="370">
        <f>BU23/數據資料!E22*10000</f>
        <v>16.781506872398953</v>
      </c>
      <c r="BW23" s="1587">
        <f>數據資料!AZ22</f>
        <v>9583.7800000000007</v>
      </c>
      <c r="BY23" s="225" t="str">
        <f t="shared" si="13"/>
        <v xml:space="preserve"> 民國103年</v>
      </c>
      <c r="BZ23" s="396">
        <f t="shared" si="14"/>
        <v>2014</v>
      </c>
      <c r="CA23" s="177">
        <f>數據資料!BD22</f>
        <v>13</v>
      </c>
      <c r="CB23" s="178">
        <f>數據資料!BE22</f>
        <v>2.14</v>
      </c>
      <c r="CC23" s="177">
        <f>數據資料!BH22</f>
        <v>318</v>
      </c>
      <c r="CD23" s="178">
        <f>數據資料!BI22</f>
        <v>92.94</v>
      </c>
      <c r="CE23" s="177">
        <f>數據資料!BL22</f>
        <v>840</v>
      </c>
      <c r="CF23" s="178">
        <f>數據資料!BM22</f>
        <v>250.17869907076482</v>
      </c>
      <c r="CG23" s="415">
        <f>數據資料!BP22</f>
        <v>5113</v>
      </c>
      <c r="CH23" s="178">
        <f>數據資料!BQ22</f>
        <v>169.49826788881336</v>
      </c>
      <c r="CJ23" s="373">
        <f>數據資料!BR22</f>
        <v>141</v>
      </c>
      <c r="CK23" s="1646">
        <f>數據資料!BS22</f>
        <v>33476</v>
      </c>
      <c r="CL23" s="484">
        <f>ROUND(數據資料!BT22/數據資料!$BR22*100,2)</f>
        <v>49.65</v>
      </c>
      <c r="CM23" s="484">
        <f>ROUND(數據資料!BU22/數據資料!$BS22*100,2)</f>
        <v>68.430000000000007</v>
      </c>
      <c r="CN23" s="484">
        <f>ROUND(數據資料!BV22/數據資料!$BR22*100,2)</f>
        <v>0</v>
      </c>
      <c r="CO23" s="484">
        <f>ROUND(數據資料!BW22/數據資料!$BS22*100,2)</f>
        <v>0</v>
      </c>
      <c r="CP23" s="484">
        <f>ROUND(數據資料!BX22/數據資料!$BR22*100,2)</f>
        <v>42.55</v>
      </c>
      <c r="CQ23" s="484">
        <f>ROUND(數據資料!BY22/數據資料!$BS22*100,2)</f>
        <v>17.59</v>
      </c>
      <c r="CR23" s="484">
        <f t="shared" si="15"/>
        <v>7.8000000000000043</v>
      </c>
      <c r="CS23" s="484">
        <f t="shared" si="1"/>
        <v>13.979999999999993</v>
      </c>
      <c r="CU23" s="225" t="str">
        <f t="shared" si="16"/>
        <v xml:space="preserve"> 民國103年</v>
      </c>
      <c r="CV23" s="396">
        <f t="shared" si="17"/>
        <v>2014</v>
      </c>
      <c r="CW23" s="373">
        <f>數據資料!CE22</f>
        <v>36</v>
      </c>
      <c r="CX23" s="373">
        <f>數據資料!CF22</f>
        <v>37</v>
      </c>
      <c r="CY23" s="373">
        <f>數據資料!CG22</f>
        <v>9</v>
      </c>
      <c r="CZ23" s="370">
        <f>CW23/數據資料!CD22*100000</f>
        <v>8.9350865958809251</v>
      </c>
      <c r="DA23" s="370">
        <f>(CX23+CY23)/數據資料!E22*100000</f>
        <v>10.691818782968863</v>
      </c>
      <c r="DB23" s="373">
        <f>數據資料!CH22</f>
        <v>240982</v>
      </c>
      <c r="DC23" s="484">
        <f>數據資料!CI22/數據資料!$CH22*100</f>
        <v>99.554738528188821</v>
      </c>
      <c r="DD23" s="484">
        <f>數據資料!CJ22/數據資料!$CH22*100</f>
        <v>0.44526147181117259</v>
      </c>
    </row>
    <row r="24" spans="1:108" ht="45" customHeight="1">
      <c r="B24" s="225" t="str">
        <f>數據資料!B23</f>
        <v xml:space="preserve"> 民國104年</v>
      </c>
      <c r="C24" s="396">
        <f>數據資料!C23</f>
        <v>2015</v>
      </c>
      <c r="D24" s="147">
        <f>數據資料!F23</f>
        <v>5897</v>
      </c>
      <c r="E24" s="178">
        <f>ROUND(數據資料!G23/數據資料!$F23*100,2)</f>
        <v>27.81</v>
      </c>
      <c r="F24" s="178">
        <f>ROUND(數據資料!H23/數據資料!$F23*100,2)</f>
        <v>0.83</v>
      </c>
      <c r="G24" s="178">
        <f>ROUND(數據資料!I23/數據資料!$F23*100,2)</f>
        <v>9.33</v>
      </c>
      <c r="H24" s="178">
        <f>ROUND(數據資料!J23/數據資料!$F23*100,2)</f>
        <v>10.68</v>
      </c>
      <c r="I24" s="178">
        <f>ROUND(數據資料!K23/數據資料!$F23*100,2)</f>
        <v>22.84</v>
      </c>
      <c r="J24" s="178">
        <f t="shared" si="2"/>
        <v>28.510000000000005</v>
      </c>
      <c r="L24" s="226">
        <f>D24/數據資料!E23*10000</f>
        <v>136.18182825894178</v>
      </c>
      <c r="M24" s="147">
        <f>數據資料!M23</f>
        <v>5573</v>
      </c>
      <c r="N24" s="226">
        <f t="shared" si="3"/>
        <v>94.505680854671866</v>
      </c>
      <c r="O24" s="147">
        <f>數據資料!N23</f>
        <v>5137</v>
      </c>
      <c r="P24" s="226">
        <f>O24/數據資料!E23*10000</f>
        <v>118.63083801359741</v>
      </c>
      <c r="R24" s="225" t="str">
        <f t="shared" si="4"/>
        <v xml:space="preserve"> 民國104年</v>
      </c>
      <c r="S24" s="396">
        <f t="shared" si="5"/>
        <v>2015</v>
      </c>
      <c r="T24" s="147">
        <f>數據資料!O23</f>
        <v>1640</v>
      </c>
      <c r="U24" s="178">
        <f>ROUND(數據資料!P23/數據資料!$O23*100,2)</f>
        <v>0.12</v>
      </c>
      <c r="V24" s="178">
        <f>ROUND(數據資料!Q23/數據資料!$O23*100,2)</f>
        <v>46.83</v>
      </c>
      <c r="W24" s="178">
        <f>ROUND(數據資料!R23/數據資料!$O23*100,2)</f>
        <v>9.33</v>
      </c>
      <c r="X24" s="178">
        <f t="shared" si="0"/>
        <v>43.720000000000006</v>
      </c>
      <c r="Y24" s="178">
        <f>T24/數據資料!E23*10000</f>
        <v>37.873189476795744</v>
      </c>
      <c r="Z24" s="147">
        <f>數據資料!T23</f>
        <v>1461</v>
      </c>
      <c r="AA24" s="178" t="e">
        <v>#REF!</v>
      </c>
      <c r="AB24" s="178">
        <f t="shared" si="6"/>
        <v>89.085365853658544</v>
      </c>
      <c r="AC24" s="178">
        <f>數據資料!U23/數據資料!P23*100</f>
        <v>150</v>
      </c>
      <c r="AD24" s="178">
        <f>數據資料!V23/數據資料!Q23*100</f>
        <v>93.359375</v>
      </c>
      <c r="AE24" s="178">
        <f>數據資料!W23/數據資料!R23*100</f>
        <v>83.66013071895425</v>
      </c>
      <c r="AF24" s="178">
        <f>數據資料!X23/數據資料!S23*100</f>
        <v>85.495118549511844</v>
      </c>
      <c r="AG24" s="177">
        <f>數據資料!Y23</f>
        <v>711</v>
      </c>
      <c r="AH24" s="178">
        <f>AG24/數據資料!E23*10000</f>
        <v>16.419413242684008</v>
      </c>
      <c r="AJ24" s="225" t="str">
        <f t="shared" si="7"/>
        <v xml:space="preserve"> 民國104年</v>
      </c>
      <c r="AK24" s="396">
        <f t="shared" si="8"/>
        <v>2015</v>
      </c>
      <c r="AL24" s="177">
        <f>數據資料!AA23</f>
        <v>49</v>
      </c>
      <c r="AM24" s="178">
        <f>ROUND(數據資料!AB23/數據資料!$AA23*100,2)</f>
        <v>30.61</v>
      </c>
      <c r="AN24" s="178">
        <f>ROUND(數據資料!AC23/數據資料!$AA23*100,2)</f>
        <v>0</v>
      </c>
      <c r="AO24" s="178">
        <f>ROUND(數據資料!AD23/數據資料!$AA23*100,2)</f>
        <v>12.24</v>
      </c>
      <c r="AP24" s="178">
        <f>ROUND(數據資料!AE23/數據資料!$AA23*100,2)</f>
        <v>14.29</v>
      </c>
      <c r="AQ24" s="178">
        <f>ROUND(數據資料!AF23/數據資料!$AA23*100,2)</f>
        <v>0</v>
      </c>
      <c r="AR24" s="178">
        <f>ROUND(數據資料!AG23/數據資料!$AA23*100,2)</f>
        <v>0</v>
      </c>
      <c r="AS24" s="178">
        <f t="shared" si="9"/>
        <v>42.86</v>
      </c>
      <c r="AU24" s="178">
        <f>AL24/數據資料!E23*10000</f>
        <v>1.1315770026603607</v>
      </c>
      <c r="AV24" s="177">
        <f>數據資料!AI23</f>
        <v>51</v>
      </c>
      <c r="AW24" s="178">
        <f t="shared" si="10"/>
        <v>104.08163265306123</v>
      </c>
      <c r="AX24" s="178">
        <f>數據資料!AJ23/數據資料!AB23*100</f>
        <v>100</v>
      </c>
      <c r="AY24" s="178">
        <v>0</v>
      </c>
      <c r="AZ24" s="178">
        <f>數據資料!AL23/數據資料!AD23*100</f>
        <v>100</v>
      </c>
      <c r="BA24" s="178">
        <f>數據資料!AM23/數據資料!AE23*100</f>
        <v>100</v>
      </c>
      <c r="BB24" s="178">
        <v>0</v>
      </c>
      <c r="BE24" s="225" t="str">
        <f t="shared" si="11"/>
        <v xml:space="preserve"> 民國104年</v>
      </c>
      <c r="BF24" s="396">
        <f t="shared" si="12"/>
        <v>2015</v>
      </c>
      <c r="BG24" s="228">
        <v>0</v>
      </c>
      <c r="BH24" s="1585">
        <f>數據資料!AP23/數據資料!AH23*100</f>
        <v>109.52380952380953</v>
      </c>
      <c r="BI24" s="229">
        <f>數據資料!AQ23</f>
        <v>72</v>
      </c>
      <c r="BJ24" s="228">
        <f>BI24/數據資料!E23*10000</f>
        <v>1.6627253916642033</v>
      </c>
      <c r="BK24" s="373">
        <f>數據資料!AR23</f>
        <v>550</v>
      </c>
      <c r="BL24" s="178">
        <f>BK24/數據資料!E23*10000</f>
        <v>12.70137451965711</v>
      </c>
      <c r="BM24" s="373">
        <f>數據資料!AS23</f>
        <v>460</v>
      </c>
      <c r="BN24" s="370">
        <f t="shared" si="18"/>
        <v>83.636363636363626</v>
      </c>
      <c r="BP24" s="177">
        <f>數據資料!AT23</f>
        <v>725</v>
      </c>
      <c r="BQ24" s="370">
        <f>ROUND(數據資料!AU23/數據資料!$AT23*100,2)</f>
        <v>23.03</v>
      </c>
      <c r="BR24" s="370">
        <f>ROUND(數據資料!AV23/數據資料!$AT23*100,2)</f>
        <v>65.790000000000006</v>
      </c>
      <c r="BS24" s="370">
        <f>ROUND(數據資料!AW23/數據資料!$AT23*100,2)</f>
        <v>10.62</v>
      </c>
      <c r="BT24" s="370">
        <f>ROUND(數據資料!AX23/數據資料!$AT23*100,2)</f>
        <v>0.55000000000000004</v>
      </c>
      <c r="BU24" s="373">
        <f>數據資料!AY23</f>
        <v>775</v>
      </c>
      <c r="BV24" s="370">
        <f>BU24/數據資料!E23*10000</f>
        <v>17.897391368607746</v>
      </c>
      <c r="BW24" s="1587">
        <f>數據資料!AZ23</f>
        <v>399367.21</v>
      </c>
      <c r="BY24" s="225" t="str">
        <f t="shared" si="13"/>
        <v xml:space="preserve"> 民國104年</v>
      </c>
      <c r="BZ24" s="396">
        <f t="shared" si="14"/>
        <v>2015</v>
      </c>
      <c r="CA24" s="177">
        <f>數據資料!BD23</f>
        <v>3</v>
      </c>
      <c r="CB24" s="178">
        <f>數據資料!BE23</f>
        <v>0.49</v>
      </c>
      <c r="CC24" s="177">
        <f>數據資料!BH23</f>
        <v>262</v>
      </c>
      <c r="CD24" s="178">
        <f>數據資料!BI23</f>
        <v>78.89</v>
      </c>
      <c r="CE24" s="177">
        <f>數據資料!BL23</f>
        <v>798</v>
      </c>
      <c r="CF24" s="178">
        <f>數據資料!BM23</f>
        <v>235.84696546526575</v>
      </c>
      <c r="CG24" s="415">
        <f>數據資料!BP23</f>
        <v>4074</v>
      </c>
      <c r="CH24" s="178">
        <f>數據資料!BQ23</f>
        <v>133.4932368669393</v>
      </c>
      <c r="CJ24" s="373">
        <f>數據資料!BR23</f>
        <v>88</v>
      </c>
      <c r="CK24" s="1646">
        <f>數據資料!BS23</f>
        <v>377725</v>
      </c>
      <c r="CL24" s="484">
        <f>ROUND(數據資料!BT23/數據資料!$BR23*100,2)</f>
        <v>54.55</v>
      </c>
      <c r="CM24" s="484">
        <f>ROUND(數據資料!BU23/數據資料!$BS23*100,2)</f>
        <v>95.42</v>
      </c>
      <c r="CN24" s="484">
        <f>ROUND(數據資料!BV23/數據資料!$BR23*100,2)</f>
        <v>0</v>
      </c>
      <c r="CO24" s="484">
        <f>ROUND(數據資料!BW23/數據資料!$BS23*100,2)</f>
        <v>0</v>
      </c>
      <c r="CP24" s="484">
        <f>ROUND(數據資料!BX23/數據資料!$BR23*100,2)</f>
        <v>39.770000000000003</v>
      </c>
      <c r="CQ24" s="484">
        <f>ROUND(數據資料!BY23/數據資料!$BS23*100,2)</f>
        <v>2.79</v>
      </c>
      <c r="CR24" s="484">
        <f t="shared" si="15"/>
        <v>5.68</v>
      </c>
      <c r="CS24" s="484">
        <f t="shared" si="1"/>
        <v>1.7899999999999983</v>
      </c>
      <c r="CU24" s="225" t="str">
        <f t="shared" si="16"/>
        <v xml:space="preserve"> 民國104年</v>
      </c>
      <c r="CV24" s="396">
        <f t="shared" si="17"/>
        <v>2015</v>
      </c>
      <c r="CW24" s="373">
        <f>數據資料!CE23</f>
        <v>23</v>
      </c>
      <c r="CX24" s="373">
        <f>數據資料!CF23</f>
        <v>25</v>
      </c>
      <c r="CY24" s="373">
        <f>數據資料!CG23</f>
        <v>7</v>
      </c>
      <c r="CZ24" s="370">
        <f>CW24/數據資料!CD23*100000</f>
        <v>5.7016429408082701</v>
      </c>
      <c r="DA24" s="370">
        <f>(CX24+CY24)/數據資料!E23*100000</f>
        <v>7.3898906296186819</v>
      </c>
      <c r="DB24" s="373">
        <f>數據資料!CH23</f>
        <v>141824</v>
      </c>
      <c r="DC24" s="484">
        <f>數據資料!CI23/數據資料!$CH23*100</f>
        <v>99.376692238267154</v>
      </c>
      <c r="DD24" s="484">
        <f>數據資料!CJ23/數據資料!$CH23*100</f>
        <v>0.62330776173285196</v>
      </c>
    </row>
    <row r="25" spans="1:108" ht="45" customHeight="1">
      <c r="B25" s="225" t="str">
        <f>數據資料!B24</f>
        <v xml:space="preserve"> 民國105年</v>
      </c>
      <c r="C25" s="396">
        <f>數據資料!C24</f>
        <v>2016</v>
      </c>
      <c r="D25" s="147">
        <f>數據資料!F24</f>
        <v>5266</v>
      </c>
      <c r="E25" s="178">
        <f>ROUND(數據資料!G24/數據資料!$F24*100,2)</f>
        <v>22.45</v>
      </c>
      <c r="F25" s="178">
        <f>ROUND(數據資料!H24/數據資料!$F24*100,2)</f>
        <v>0.65</v>
      </c>
      <c r="G25" s="178">
        <f>ROUND(數據資料!I24/數據資料!$F24*100,2)</f>
        <v>9.93</v>
      </c>
      <c r="H25" s="178">
        <f>ROUND(數據資料!J24/數據資料!$F24*100,2)</f>
        <v>12.42</v>
      </c>
      <c r="I25" s="178">
        <f>ROUND(數據資料!K24/數據資料!$F24*100,2)</f>
        <v>23.03</v>
      </c>
      <c r="J25" s="178">
        <f t="shared" si="2"/>
        <v>31.519999999999996</v>
      </c>
      <c r="L25" s="226">
        <f>D25/數據資料!E24*10000</f>
        <v>120.86339521481025</v>
      </c>
      <c r="M25" s="147">
        <f>數據資料!M24</f>
        <v>5051</v>
      </c>
      <c r="N25" s="226">
        <f t="shared" si="3"/>
        <v>95.917204709456897</v>
      </c>
      <c r="O25" s="147">
        <f>數據資料!N24</f>
        <v>4935</v>
      </c>
      <c r="P25" s="226">
        <f>O25/數據資料!E24*10000</f>
        <v>113.26639866788616</v>
      </c>
      <c r="R25" s="225" t="str">
        <f t="shared" si="4"/>
        <v xml:space="preserve"> 民國105年</v>
      </c>
      <c r="S25" s="396">
        <f t="shared" si="5"/>
        <v>2016</v>
      </c>
      <c r="T25" s="147">
        <f>數據資料!O24</f>
        <v>1182</v>
      </c>
      <c r="U25" s="178">
        <f>ROUND(數據資料!P24/數據資料!$O24*100,2)</f>
        <v>0.08</v>
      </c>
      <c r="V25" s="178">
        <f>ROUND(數據資料!Q24/數據資料!$O24*100,2)</f>
        <v>55.5</v>
      </c>
      <c r="W25" s="178">
        <f>ROUND(數據資料!R24/數據資料!$O24*100,2)</f>
        <v>9.9</v>
      </c>
      <c r="X25" s="178">
        <f t="shared" si="0"/>
        <v>34.519999999999996</v>
      </c>
      <c r="Y25" s="178">
        <f>T25/數據資料!E24*10000</f>
        <v>27.128851717414683</v>
      </c>
      <c r="Z25" s="147">
        <f>數據資料!T24</f>
        <v>1064</v>
      </c>
      <c r="AA25" s="178" t="e">
        <v>#REF!</v>
      </c>
      <c r="AB25" s="178">
        <f t="shared" si="6"/>
        <v>90.016920473773268</v>
      </c>
      <c r="AC25" s="178">
        <f>數據資料!U24/數據資料!P24*100</f>
        <v>100</v>
      </c>
      <c r="AD25" s="178">
        <f>數據資料!V24/數據資料!Q24*100</f>
        <v>91.768292682926827</v>
      </c>
      <c r="AE25" s="178">
        <f>數據資料!W24/數據資料!R24*100</f>
        <v>60.683760683760681</v>
      </c>
      <c r="AF25" s="178">
        <f>數據資料!X24/數據資料!S24*100</f>
        <v>95.588235294117652</v>
      </c>
      <c r="AG25" s="177">
        <f>數據資料!Y24</f>
        <v>620</v>
      </c>
      <c r="AH25" s="178">
        <f>AG25/數據資料!E24*10000</f>
        <v>14.230023743483164</v>
      </c>
      <c r="AJ25" s="225" t="str">
        <f t="shared" si="7"/>
        <v xml:space="preserve"> 民國105年</v>
      </c>
      <c r="AK25" s="396">
        <f t="shared" si="8"/>
        <v>2016</v>
      </c>
      <c r="AL25" s="177">
        <f>數據資料!AA24</f>
        <v>34</v>
      </c>
      <c r="AM25" s="178">
        <f>ROUND(數據資料!AB24/數據資料!$AA24*100,2)</f>
        <v>11.76</v>
      </c>
      <c r="AN25" s="178">
        <f>ROUND(數據資料!AC24/數據資料!$AA24*100,2)</f>
        <v>0</v>
      </c>
      <c r="AO25" s="178">
        <f>ROUND(數據資料!AD24/數據資料!$AA24*100,2)</f>
        <v>8.82</v>
      </c>
      <c r="AP25" s="178">
        <f>ROUND(數據資料!AE24/數據資料!$AA24*100,2)</f>
        <v>26.47</v>
      </c>
      <c r="AQ25" s="178">
        <f>ROUND(數據資料!AF24/數據資料!$AA24*100,2)+0.01</f>
        <v>2.9499999999999997</v>
      </c>
      <c r="AR25" s="178">
        <f>ROUND(數據資料!AG24/數據資料!$AA24*100,2)</f>
        <v>0</v>
      </c>
      <c r="AS25" s="178">
        <f t="shared" si="9"/>
        <v>50</v>
      </c>
      <c r="AU25" s="178">
        <f>AL25/數據資料!E24*10000</f>
        <v>0.78035614077165749</v>
      </c>
      <c r="AV25" s="177">
        <f>數據資料!AI24</f>
        <v>34</v>
      </c>
      <c r="AW25" s="178">
        <f t="shared" si="10"/>
        <v>100</v>
      </c>
      <c r="AX25" s="178">
        <f>數據資料!AJ24/數據資料!AB24*100</f>
        <v>125</v>
      </c>
      <c r="AY25" s="178">
        <v>0</v>
      </c>
      <c r="AZ25" s="178">
        <f>數據資料!AL24/數據資料!AD24*100</f>
        <v>66.666666666666657</v>
      </c>
      <c r="BA25" s="178">
        <f>數據資料!AM24/數據資料!AE24*100</f>
        <v>100</v>
      </c>
      <c r="BB25" s="178">
        <f>數據資料!AN24/數據資料!AF24*100</f>
        <v>100</v>
      </c>
      <c r="BE25" s="225" t="str">
        <f t="shared" si="11"/>
        <v xml:space="preserve"> 民國105年</v>
      </c>
      <c r="BF25" s="396">
        <f t="shared" si="12"/>
        <v>2016</v>
      </c>
      <c r="BG25" s="228">
        <v>0</v>
      </c>
      <c r="BH25" s="1585">
        <f>數據資料!AP24/數據資料!AH24*100</f>
        <v>100</v>
      </c>
      <c r="BI25" s="229">
        <f>數據資料!AQ24</f>
        <v>54</v>
      </c>
      <c r="BJ25" s="228">
        <f>BI25/數據資料!E24*10000</f>
        <v>1.2393891647549855</v>
      </c>
      <c r="BK25" s="373">
        <f>數據資料!AR24</f>
        <v>523</v>
      </c>
      <c r="BL25" s="178">
        <f>BK25/數據資料!E24*10000</f>
        <v>12.003713577164024</v>
      </c>
      <c r="BM25" s="373">
        <f>數據資料!AS24</f>
        <v>470</v>
      </c>
      <c r="BN25" s="370">
        <f t="shared" si="18"/>
        <v>89.866156787762904</v>
      </c>
      <c r="BP25" s="177">
        <f>數據資料!AT24</f>
        <v>740</v>
      </c>
      <c r="BQ25" s="370">
        <f>ROUND(數據資料!AU24/數據資料!$AT24*100,2)</f>
        <v>26.89</v>
      </c>
      <c r="BR25" s="370">
        <f>ROUND(數據資料!AV24/數據資料!$AT24*100,2)</f>
        <v>65</v>
      </c>
      <c r="BS25" s="370">
        <f>ROUND(數據資料!AW24/數據資料!$AT24*100,2)</f>
        <v>6.35</v>
      </c>
      <c r="BT25" s="370">
        <f>ROUND(數據資料!AX24/數據資料!$AT24*100,2)</f>
        <v>1.76</v>
      </c>
      <c r="BU25" s="373">
        <f>數據資料!AY24</f>
        <v>785</v>
      </c>
      <c r="BV25" s="370">
        <f>BU25/數據資料!E24*10000</f>
        <v>18.017046191345621</v>
      </c>
      <c r="BW25" s="1587">
        <f>數據資料!AZ24</f>
        <v>18659.46</v>
      </c>
      <c r="BY25" s="225" t="str">
        <f t="shared" si="13"/>
        <v xml:space="preserve"> 民國105年</v>
      </c>
      <c r="BZ25" s="396">
        <f t="shared" si="14"/>
        <v>2016</v>
      </c>
      <c r="CA25" s="177">
        <f>數據資料!BD24</f>
        <v>9</v>
      </c>
      <c r="CB25" s="178">
        <f>數據資料!BE24</f>
        <v>1.48</v>
      </c>
      <c r="CC25" s="177">
        <f>數據資料!BH24</f>
        <v>236</v>
      </c>
      <c r="CD25" s="178">
        <f>數據資料!BI24</f>
        <v>72.62</v>
      </c>
      <c r="CE25" s="177">
        <f>數據資料!BL24</f>
        <v>753</v>
      </c>
      <c r="CF25" s="178">
        <f>數據資料!BM24</f>
        <v>223.20700745505476</v>
      </c>
      <c r="CG25" s="415">
        <f>數據資料!BP24</f>
        <v>3937</v>
      </c>
      <c r="CH25" s="178">
        <f>數據資料!BQ24</f>
        <v>127.54494606795809</v>
      </c>
      <c r="CJ25" s="373">
        <f>數據資料!BR24</f>
        <v>73</v>
      </c>
      <c r="CK25" s="1646">
        <f>數據資料!BS24</f>
        <v>488169</v>
      </c>
      <c r="CL25" s="484">
        <f>ROUND(數據資料!BT24/數據資料!$BR24*100,2)</f>
        <v>65.75</v>
      </c>
      <c r="CM25" s="484">
        <f>ROUND(數據資料!BU24/數據資料!$BS24*100,2)</f>
        <v>99.38</v>
      </c>
      <c r="CN25" s="484">
        <f>ROUND(數據資料!BV24/數據資料!$BR24*100,2)</f>
        <v>0</v>
      </c>
      <c r="CO25" s="484">
        <f>ROUND(數據資料!BW24/數據資料!$BS24*100,2)</f>
        <v>0</v>
      </c>
      <c r="CP25" s="484">
        <f>ROUND(數據資料!BX24/數據資料!$BR24*100,2)</f>
        <v>27.4</v>
      </c>
      <c r="CQ25" s="484">
        <f>ROUND(數據資料!BY24/數據資料!$BS24*100,2)</f>
        <v>0.03</v>
      </c>
      <c r="CR25" s="484">
        <f t="shared" si="15"/>
        <v>6.8500000000000014</v>
      </c>
      <c r="CS25" s="484">
        <f t="shared" si="1"/>
        <v>0.59000000000000452</v>
      </c>
      <c r="CU25" s="225" t="str">
        <f t="shared" si="16"/>
        <v xml:space="preserve"> 民國105年</v>
      </c>
      <c r="CV25" s="396">
        <f t="shared" si="17"/>
        <v>2016</v>
      </c>
      <c r="CW25" s="373">
        <f>數據資料!CE24</f>
        <v>23</v>
      </c>
      <c r="CX25" s="373">
        <f>數據資料!CF24</f>
        <v>23</v>
      </c>
      <c r="CY25" s="373">
        <f>數據資料!CG24</f>
        <v>6</v>
      </c>
      <c r="CZ25" s="370">
        <f>CW25/數據資料!CD24*100000</f>
        <v>5.6595184487998127</v>
      </c>
      <c r="DA25" s="370">
        <f>(CX25+CY25)/數據資料!E24*100000</f>
        <v>6.6559788477582549</v>
      </c>
      <c r="DB25" s="373">
        <f>數據資料!CH24</f>
        <v>180853</v>
      </c>
      <c r="DC25" s="484">
        <f>數據資料!CI24/數據資料!$CH24*100</f>
        <v>99.668791781170341</v>
      </c>
      <c r="DD25" s="484">
        <f>數據資料!CJ24/數據資料!$CH24*100</f>
        <v>0.33120821882965723</v>
      </c>
    </row>
    <row r="26" spans="1:108" ht="45" customHeight="1">
      <c r="B26" s="225" t="str">
        <f>數據資料!B25</f>
        <v xml:space="preserve"> 民國106年</v>
      </c>
      <c r="C26" s="396">
        <f>數據資料!C25</f>
        <v>2017</v>
      </c>
      <c r="D26" s="147">
        <f>數據資料!F25</f>
        <v>4424</v>
      </c>
      <c r="E26" s="178">
        <f>ROUND(數據資料!G25/數據資料!$F25*100,2)</f>
        <v>22.6</v>
      </c>
      <c r="F26" s="178">
        <f>ROUND(數據資料!H25/數據資料!$F25*100,2)</f>
        <v>0.18</v>
      </c>
      <c r="G26" s="178">
        <f>ROUND(數據資料!I25/數據資料!$F25*100,2)</f>
        <v>10.06</v>
      </c>
      <c r="H26" s="178">
        <f>ROUND(數據資料!J25/數據資料!$F25*100,2)</f>
        <v>16.14</v>
      </c>
      <c r="I26" s="178">
        <f>ROUND(數據資料!K25/數據資料!$F25*100,2)</f>
        <v>18.149999999999999</v>
      </c>
      <c r="J26" s="178">
        <f t="shared" si="2"/>
        <v>32.870000000000005</v>
      </c>
      <c r="L26" s="226">
        <f>D26/數據資料!E25*10000</f>
        <v>100.72068564741613</v>
      </c>
      <c r="M26" s="147">
        <f>數據資料!M25</f>
        <v>4371</v>
      </c>
      <c r="N26" s="226">
        <f t="shared" si="3"/>
        <v>98.801989150090421</v>
      </c>
      <c r="O26" s="147">
        <f>數據資料!N25</f>
        <v>4345</v>
      </c>
      <c r="P26" s="226">
        <f>O26/數據資料!E25*10000</f>
        <v>98.922101975140833</v>
      </c>
      <c r="R26" s="225" t="str">
        <f t="shared" si="4"/>
        <v xml:space="preserve"> 民國106年</v>
      </c>
      <c r="S26" s="396">
        <f t="shared" si="5"/>
        <v>2017</v>
      </c>
      <c r="T26" s="147">
        <f>數據資料!O25</f>
        <v>1000</v>
      </c>
      <c r="U26" s="178">
        <f>ROUND(數據資料!P25/數據資料!$O25*100,2)</f>
        <v>0</v>
      </c>
      <c r="V26" s="178">
        <f>ROUND(數據資料!Q25/數據資料!$O25*100,2)</f>
        <v>50.4</v>
      </c>
      <c r="W26" s="178">
        <f>ROUND(數據資料!R25/數據資料!$O25*100,2)</f>
        <v>8.6999999999999993</v>
      </c>
      <c r="X26" s="178">
        <f t="shared" si="0"/>
        <v>40.900000000000006</v>
      </c>
      <c r="Y26" s="178">
        <f>T26/數據資料!E25*10000</f>
        <v>22.766881927535291</v>
      </c>
      <c r="Z26" s="147">
        <f>數據資料!T25</f>
        <v>907</v>
      </c>
      <c r="AA26" s="178" t="e">
        <v>#REF!</v>
      </c>
      <c r="AB26" s="178">
        <f t="shared" si="6"/>
        <v>90.7</v>
      </c>
      <c r="AC26" s="178">
        <v>0</v>
      </c>
      <c r="AD26" s="178">
        <f>數據資料!V25/數據資料!Q25*100</f>
        <v>88.293650793650784</v>
      </c>
      <c r="AE26" s="178">
        <f>數據資料!W25/數據資料!R25*100</f>
        <v>59.770114942528743</v>
      </c>
      <c r="AF26" s="178">
        <f>數據資料!X25/數據資料!S25*100</f>
        <v>100</v>
      </c>
      <c r="AG26" s="177">
        <f>數據資料!Y25</f>
        <v>468</v>
      </c>
      <c r="AH26" s="178">
        <f>AG26/數據資料!E25*10000</f>
        <v>10.654900742086516</v>
      </c>
      <c r="AJ26" s="225" t="str">
        <f t="shared" si="7"/>
        <v xml:space="preserve"> 民國106年</v>
      </c>
      <c r="AK26" s="396">
        <f t="shared" si="8"/>
        <v>2017</v>
      </c>
      <c r="AL26" s="177">
        <f>數據資料!AA25</f>
        <v>8</v>
      </c>
      <c r="AM26" s="178">
        <f>ROUND(數據資料!AB25/數據資料!$AA25*100,2)</f>
        <v>50</v>
      </c>
      <c r="AN26" s="178">
        <f>ROUND(數據資料!AC25/數據資料!$AA25*100,2)</f>
        <v>0</v>
      </c>
      <c r="AO26" s="178">
        <f>ROUND(數據資料!AD25/數據資料!$AA25*100,2)</f>
        <v>12.5</v>
      </c>
      <c r="AP26" s="178">
        <f>ROUND(數據資料!AE25/數據資料!$AA25*100,2)</f>
        <v>37.5</v>
      </c>
      <c r="AQ26" s="178">
        <f>ROUND(數據資料!AF25/數據資料!$AA25*100,2)</f>
        <v>0</v>
      </c>
      <c r="AR26" s="178">
        <f>ROUND(數據資料!AG25/數據資料!$AA25*100,2)</f>
        <v>0</v>
      </c>
      <c r="AS26" s="178">
        <f t="shared" si="9"/>
        <v>0</v>
      </c>
      <c r="AU26" s="178">
        <f>AL26/數據資料!E25*10000</f>
        <v>0.18213505542028233</v>
      </c>
      <c r="AV26" s="177">
        <f>數據資料!AI25</f>
        <v>9</v>
      </c>
      <c r="AW26" s="178">
        <f t="shared" si="10"/>
        <v>112.5</v>
      </c>
      <c r="AX26" s="178">
        <f>數據資料!AJ25/數據資料!AB25*100</f>
        <v>100</v>
      </c>
      <c r="AY26" s="178">
        <v>0</v>
      </c>
      <c r="AZ26" s="178">
        <f>數據資料!AL25/數據資料!AD25*100</f>
        <v>200</v>
      </c>
      <c r="BA26" s="178">
        <f>數據資料!AM25/數據資料!AE25*100</f>
        <v>100</v>
      </c>
      <c r="BB26" s="178">
        <v>0</v>
      </c>
      <c r="BE26" s="225" t="str">
        <f t="shared" si="11"/>
        <v xml:space="preserve"> 民國106年</v>
      </c>
      <c r="BF26" s="396">
        <f t="shared" si="12"/>
        <v>2017</v>
      </c>
      <c r="BG26" s="228">
        <v>0</v>
      </c>
      <c r="BH26" s="228">
        <v>0</v>
      </c>
      <c r="BI26" s="229">
        <f>數據資料!AQ25</f>
        <v>20</v>
      </c>
      <c r="BJ26" s="228">
        <f>BI26/數據資料!E25*10000</f>
        <v>0.45533763855070586</v>
      </c>
      <c r="BK26" s="373">
        <f>數據資料!AR25</f>
        <v>445</v>
      </c>
      <c r="BL26" s="178">
        <f>BK26/數據資料!E25*10000</f>
        <v>10.131262457753206</v>
      </c>
      <c r="BM26" s="373">
        <f>數據資料!AS25</f>
        <v>468</v>
      </c>
      <c r="BN26" s="370">
        <f t="shared" si="18"/>
        <v>105.16853932584269</v>
      </c>
      <c r="BP26" s="177">
        <f>數據資料!AT25</f>
        <v>854</v>
      </c>
      <c r="BQ26" s="370">
        <f>ROUND(數據資料!AU25/數據資料!$AT25*100,2)</f>
        <v>25.53</v>
      </c>
      <c r="BR26" s="370">
        <f>ROUND(數據資料!AV25/數據資料!$AT25*100,2)</f>
        <v>65.930000000000007</v>
      </c>
      <c r="BS26" s="370">
        <f>ROUND(數據資料!AW25/數據資料!$AT25*100,2)</f>
        <v>8.43</v>
      </c>
      <c r="BT26" s="370">
        <f>ROUND(數據資料!AX25/數據資料!$AT25*100,2)</f>
        <v>0.12</v>
      </c>
      <c r="BU26" s="373">
        <f>數據資料!AY25</f>
        <v>978</v>
      </c>
      <c r="BV26" s="370">
        <f>BU26/數據資料!E25*10000</f>
        <v>22.266010525129513</v>
      </c>
      <c r="BW26" s="1587">
        <f>數據資料!AZ25</f>
        <v>95721.33</v>
      </c>
      <c r="BY26" s="225" t="str">
        <f t="shared" si="13"/>
        <v xml:space="preserve"> 民國106年</v>
      </c>
      <c r="BZ26" s="396">
        <f t="shared" si="14"/>
        <v>2017</v>
      </c>
      <c r="CA26" s="177">
        <f>數據資料!BD25</f>
        <v>7</v>
      </c>
      <c r="CB26" s="178">
        <f>數據資料!BE25</f>
        <v>1.1499999999999999</v>
      </c>
      <c r="CC26" s="177">
        <f>數據資料!BH25</f>
        <v>226</v>
      </c>
      <c r="CD26" s="178">
        <f>數據資料!BI25</f>
        <v>70.8</v>
      </c>
      <c r="CE26" s="177">
        <f>數據資料!BL25</f>
        <v>686</v>
      </c>
      <c r="CF26" s="178">
        <f>數據資料!BM25</f>
        <v>206.21</v>
      </c>
      <c r="CG26" s="415">
        <f>數據資料!BP25</f>
        <v>3426</v>
      </c>
      <c r="CH26" s="178">
        <f>數據資料!BQ25</f>
        <v>109.48712663403785</v>
      </c>
      <c r="CJ26" s="373">
        <f>數據資料!BR25</f>
        <v>26</v>
      </c>
      <c r="CK26" s="1646">
        <f>數據資料!BS25</f>
        <v>3620879</v>
      </c>
      <c r="CL26" s="484">
        <f>ROUND(數據資料!BT25/數據資料!$BR25*100,2)</f>
        <v>61.54</v>
      </c>
      <c r="CM26" s="484">
        <f>ROUND(數據資料!BU25/數據資料!$BS25*100,2)</f>
        <v>99.35</v>
      </c>
      <c r="CN26" s="484">
        <f>ROUND(數據資料!BV25/數據資料!$BR25*100,2)</f>
        <v>3.85</v>
      </c>
      <c r="CO26" s="484">
        <f>ROUND(數據資料!BW25/數據資料!$BS25*100,2)</f>
        <v>0.5</v>
      </c>
      <c r="CP26" s="484">
        <f>ROUND(數據資料!BX25/數據資料!$BR25*100,2)</f>
        <v>26.92</v>
      </c>
      <c r="CQ26" s="484">
        <f>ROUND(數據資料!BY25/數據資料!$BS25*100,2)</f>
        <v>0.02</v>
      </c>
      <c r="CR26" s="484">
        <f t="shared" si="15"/>
        <v>11.54</v>
      </c>
      <c r="CS26" s="484">
        <f t="shared" si="1"/>
        <v>0.63000000000000567</v>
      </c>
      <c r="CU26" s="225" t="str">
        <f t="shared" si="16"/>
        <v xml:space="preserve"> 民國106年</v>
      </c>
      <c r="CV26" s="396">
        <f t="shared" si="17"/>
        <v>2017</v>
      </c>
      <c r="CW26" s="373">
        <f>數據資料!CE25</f>
        <v>25</v>
      </c>
      <c r="CX26" s="373">
        <f>數據資料!CF25</f>
        <v>25</v>
      </c>
      <c r="CY26" s="373">
        <f>數據資料!CG25</f>
        <v>8</v>
      </c>
      <c r="CZ26" s="370">
        <f>CW26/數據資料!CD25*100000</f>
        <v>6.0786578323506166</v>
      </c>
      <c r="DA26" s="370">
        <f>(CX26+CY26)/數據資料!E25*100000</f>
        <v>7.5130710360866466</v>
      </c>
      <c r="DB26" s="373">
        <f>數據資料!CH25</f>
        <v>192645</v>
      </c>
      <c r="DC26" s="484">
        <f>數據資料!CI25/數據資料!$CH25*100</f>
        <v>99.748760673778193</v>
      </c>
      <c r="DD26" s="484">
        <f>數據資料!CJ25/數據資料!$CH25*100</f>
        <v>0.25123932622180695</v>
      </c>
    </row>
    <row r="27" spans="1:108" ht="45" customHeight="1">
      <c r="B27" s="225" t="str">
        <f>數據資料!B26</f>
        <v xml:space="preserve"> 民國107年</v>
      </c>
      <c r="C27" s="396">
        <f>數據資料!C26</f>
        <v>2018</v>
      </c>
      <c r="D27" s="147">
        <f>數據資料!F26</f>
        <v>4413</v>
      </c>
      <c r="E27" s="178">
        <f>ROUND(數據資料!G26/數據資料!$F26*100,2)</f>
        <v>21.91</v>
      </c>
      <c r="F27" s="178">
        <f>ROUND(數據資料!H26/數據資料!$F26*100,2)</f>
        <v>0.09</v>
      </c>
      <c r="G27" s="178">
        <f>ROUND(數據資料!I26/數據資料!$F26*100,2)</f>
        <v>10.65</v>
      </c>
      <c r="H27" s="178">
        <f>ROUND(數據資料!J26/數據資料!$F26*100,2)</f>
        <v>13.03</v>
      </c>
      <c r="I27" s="178">
        <f>ROUND(數據資料!K26/數據資料!$F26*100,2)</f>
        <v>18.88</v>
      </c>
      <c r="J27" s="178">
        <f t="shared" si="2"/>
        <v>35.44</v>
      </c>
      <c r="L27" s="226">
        <f>D27/數據資料!E26*10000</f>
        <v>99.530090767924378</v>
      </c>
      <c r="M27" s="147">
        <f>數據資料!M26</f>
        <v>4252</v>
      </c>
      <c r="N27" s="226">
        <f t="shared" si="3"/>
        <v>96.35168819397235</v>
      </c>
      <c r="O27" s="147">
        <f>數據資料!N26</f>
        <v>4778</v>
      </c>
      <c r="P27" s="226">
        <f>O27/數據資料!E26*10000</f>
        <v>107.76224194179531</v>
      </c>
      <c r="R27" s="225" t="str">
        <f t="shared" si="4"/>
        <v xml:space="preserve"> 民國107年</v>
      </c>
      <c r="S27" s="396">
        <f t="shared" si="5"/>
        <v>2018</v>
      </c>
      <c r="T27" s="147">
        <f>數據資料!O26</f>
        <v>967</v>
      </c>
      <c r="U27" s="178">
        <f>ROUND(數據資料!P26/數據資料!$O26*100,2)</f>
        <v>0.1</v>
      </c>
      <c r="V27" s="178">
        <f>ROUND(數據資料!Q26/數據資料!$O26*100,2)</f>
        <v>58.32</v>
      </c>
      <c r="W27" s="178">
        <f>ROUND(數據資料!R26/數據資料!$O26*100,2)</f>
        <v>5.69</v>
      </c>
      <c r="X27" s="178">
        <f t="shared" si="0"/>
        <v>35.89</v>
      </c>
      <c r="Y27" s="178">
        <f>T27/數據資料!E26*10000</f>
        <v>21.809562151049825</v>
      </c>
      <c r="Z27" s="147">
        <f>數據資料!T26</f>
        <v>858</v>
      </c>
      <c r="AA27" s="178" t="e">
        <v>#REF!</v>
      </c>
      <c r="AB27" s="178">
        <f t="shared" si="6"/>
        <v>88.728024819027922</v>
      </c>
      <c r="AC27" s="178">
        <f>數據資料!U26/數據資料!P26*100</f>
        <v>100</v>
      </c>
      <c r="AD27" s="178">
        <f>數據資料!V26/數據資料!Q26*100</f>
        <v>95.744680851063833</v>
      </c>
      <c r="AE27" s="178">
        <f>數據資料!W26/數據資料!R26*100</f>
        <v>72.727272727272734</v>
      </c>
      <c r="AF27" s="178">
        <f>數據資料!X26/數據資料!S26*100</f>
        <v>79.827089337175792</v>
      </c>
      <c r="AG27" s="177">
        <f>數據資料!Y26</f>
        <v>558</v>
      </c>
      <c r="AH27" s="178">
        <f>AG27/數據資料!E26*10000</f>
        <v>12.585042068547882</v>
      </c>
      <c r="AJ27" s="225" t="str">
        <f t="shared" si="7"/>
        <v xml:space="preserve"> 民國107年</v>
      </c>
      <c r="AK27" s="396">
        <f t="shared" si="8"/>
        <v>2018</v>
      </c>
      <c r="AL27" s="177">
        <f>數據資料!AA26</f>
        <v>4</v>
      </c>
      <c r="AM27" s="178">
        <f>ROUND(數據資料!AB26/數據資料!$AA26*100,2)</f>
        <v>75</v>
      </c>
      <c r="AN27" s="178">
        <f>ROUND(數據資料!AC26/數據資料!$AA26*100,2)</f>
        <v>0</v>
      </c>
      <c r="AO27" s="178">
        <f>ROUND(數據資料!AD26/數據資料!$AA26*100,2)</f>
        <v>25</v>
      </c>
      <c r="AP27" s="178">
        <f>ROUND(數據資料!AE26/數據資料!$AA26*100,2)</f>
        <v>0</v>
      </c>
      <c r="AQ27" s="178">
        <f>ROUND(數據資料!AF26/數據資料!$AA26*100,2)</f>
        <v>0</v>
      </c>
      <c r="AR27" s="178">
        <f>ROUND(數據資料!AG26/數據資料!$AA26*100,2)</f>
        <v>0</v>
      </c>
      <c r="AS27" s="178">
        <f t="shared" si="9"/>
        <v>0</v>
      </c>
      <c r="AU27" s="178">
        <f>AL27/數據資料!E26*10000</f>
        <v>9.0215355330092353E-2</v>
      </c>
      <c r="AV27" s="177">
        <f>數據資料!AI26</f>
        <v>5</v>
      </c>
      <c r="AW27" s="178">
        <f t="shared" si="10"/>
        <v>125</v>
      </c>
      <c r="AX27" s="178">
        <f>數據資料!AJ26/數據資料!AB26*100</f>
        <v>100</v>
      </c>
      <c r="AY27" s="178">
        <v>0</v>
      </c>
      <c r="AZ27" s="178">
        <f>數據資料!AL26/數據資料!AD26*100</f>
        <v>100</v>
      </c>
      <c r="BA27" s="178">
        <v>0</v>
      </c>
      <c r="BB27" s="178">
        <v>0</v>
      </c>
      <c r="BE27" s="225" t="str">
        <f t="shared" si="11"/>
        <v xml:space="preserve"> 民國107年</v>
      </c>
      <c r="BF27" s="396">
        <f t="shared" si="12"/>
        <v>2018</v>
      </c>
      <c r="BG27" s="228">
        <v>0</v>
      </c>
      <c r="BH27" s="228">
        <v>0</v>
      </c>
      <c r="BI27" s="229">
        <f>數據資料!AQ26</f>
        <v>8</v>
      </c>
      <c r="BJ27" s="228">
        <f>BI27/數據資料!E26*10000</f>
        <v>0.18043071066018471</v>
      </c>
      <c r="BK27" s="373">
        <f>數據資料!AR26</f>
        <v>470</v>
      </c>
      <c r="BL27" s="178">
        <f>BK27/數據資料!E26*10000</f>
        <v>10.60030425128585</v>
      </c>
      <c r="BM27" s="373">
        <f>數據資料!AS26</f>
        <v>491</v>
      </c>
      <c r="BN27" s="370">
        <f t="shared" si="18"/>
        <v>104.46808510638297</v>
      </c>
      <c r="BP27" s="177">
        <f>數據資料!AT26</f>
        <v>620</v>
      </c>
      <c r="BQ27" s="370">
        <f>ROUND(數據資料!AU26/數據資料!$AT26*100,2)</f>
        <v>35.32</v>
      </c>
      <c r="BR27" s="370">
        <f>ROUND(數據資料!AV26/數據資料!$AT26*100,2)</f>
        <v>58.39</v>
      </c>
      <c r="BS27" s="370">
        <f>ROUND(數據資料!AW26/數據資料!$AT26*100,2)</f>
        <v>6.13</v>
      </c>
      <c r="BT27" s="370">
        <f>ROUND(數據資料!AX26/數據資料!$AT26*100,2)</f>
        <v>0.16</v>
      </c>
      <c r="BU27" s="373">
        <f>數據資料!AY26</f>
        <v>767</v>
      </c>
      <c r="BV27" s="370">
        <f>BU27/數據資料!E26*10000</f>
        <v>17.298794384545207</v>
      </c>
      <c r="BW27" s="1587">
        <f>數據資料!AZ26</f>
        <v>1649980.15</v>
      </c>
      <c r="BY27" s="225" t="str">
        <f t="shared" si="13"/>
        <v xml:space="preserve"> 民國107年</v>
      </c>
      <c r="BZ27" s="396">
        <f t="shared" si="14"/>
        <v>2018</v>
      </c>
      <c r="CA27" s="177">
        <f>數據資料!BD26</f>
        <v>5</v>
      </c>
      <c r="CB27" s="178">
        <f>數據資料!BE26</f>
        <v>0.81</v>
      </c>
      <c r="CC27" s="177">
        <f>數據資料!BH26</f>
        <v>220</v>
      </c>
      <c r="CD27" s="178">
        <f>數據資料!BI26</f>
        <v>71.19</v>
      </c>
      <c r="CE27" s="177">
        <f>數據資料!BL26</f>
        <v>779</v>
      </c>
      <c r="CF27" s="178">
        <f>數據資料!BM26</f>
        <v>234.39</v>
      </c>
      <c r="CG27" s="415">
        <f>數據資料!BP26</f>
        <v>3774</v>
      </c>
      <c r="CH27" s="178">
        <f>數據資料!BQ26</f>
        <v>118.88842160971899</v>
      </c>
      <c r="CJ27" s="373">
        <f>數據資料!BR26</f>
        <v>29</v>
      </c>
      <c r="CK27" s="1646">
        <f>數據資料!BS26</f>
        <v>544543</v>
      </c>
      <c r="CL27" s="484">
        <f>ROUND(數據資料!BT26/數據資料!$BR26*100,2)</f>
        <v>51.72</v>
      </c>
      <c r="CM27" s="484">
        <f>ROUND(數據資料!BU26/數據資料!$BS26*100,2)</f>
        <v>90.43</v>
      </c>
      <c r="CN27" s="484">
        <f>ROUND(數據資料!BV26/數據資料!$BR26*100,2)</f>
        <v>34.479999999999997</v>
      </c>
      <c r="CO27" s="484">
        <f>ROUND(數據資料!BW26/數據資料!$BS26*100,2)</f>
        <v>8.4700000000000006</v>
      </c>
      <c r="CP27" s="484">
        <f>ROUND(數據資料!BX26/數據資料!$BR26*100,2)</f>
        <v>13.79</v>
      </c>
      <c r="CQ27" s="484">
        <f>ROUND(數據資料!BY26/數據資料!$BS26*100,2)</f>
        <v>1.1000000000000001</v>
      </c>
      <c r="CR27" s="484">
        <f t="shared" si="15"/>
        <v>34.49</v>
      </c>
      <c r="CS27" s="484">
        <f t="shared" si="1"/>
        <v>8.4699999999999935</v>
      </c>
      <c r="CU27" s="225" t="str">
        <f t="shared" si="16"/>
        <v xml:space="preserve"> 民國107年</v>
      </c>
      <c r="CV27" s="396">
        <f t="shared" si="17"/>
        <v>2018</v>
      </c>
      <c r="CW27" s="373">
        <f>數據資料!CE26</f>
        <v>22</v>
      </c>
      <c r="CX27" s="373">
        <f>數據資料!CF26</f>
        <v>22</v>
      </c>
      <c r="CY27" s="373">
        <f>數據資料!CG26</f>
        <v>11</v>
      </c>
      <c r="CZ27" s="370">
        <f>CW27/數據資料!CD26*100000</f>
        <v>5.2735156851135843</v>
      </c>
      <c r="DA27" s="370">
        <f>(CX27+CY27)/數據資料!E26*100000</f>
        <v>7.4427668147326189</v>
      </c>
      <c r="DB27" s="373">
        <f>數據資料!CH26</f>
        <v>177454</v>
      </c>
      <c r="DC27" s="484">
        <f>數據資料!CI26/數據資料!$CH26*100</f>
        <v>99.748667260247728</v>
      </c>
      <c r="DD27" s="484">
        <f>數據資料!CJ26/數據資料!$CH26*100</f>
        <v>0.25133273975227383</v>
      </c>
    </row>
    <row r="28" spans="1:108" ht="45" customHeight="1">
      <c r="B28" s="225" t="str">
        <f>數據資料!B27</f>
        <v xml:space="preserve"> 民國108年</v>
      </c>
      <c r="C28" s="396">
        <f>數據資料!C27</f>
        <v>2019</v>
      </c>
      <c r="D28" s="147">
        <f>數據資料!F27</f>
        <v>4373</v>
      </c>
      <c r="E28" s="178">
        <f>ROUND(數據資料!G27/數據資料!$F27*100,2)</f>
        <v>18.57</v>
      </c>
      <c r="F28" s="178">
        <f>ROUND(數據資料!H27/數據資料!$F27*100,2)</f>
        <v>0.21</v>
      </c>
      <c r="G28" s="178">
        <f>ROUND(數據資料!I27/數據資料!$F27*100,2)</f>
        <v>8.44</v>
      </c>
      <c r="H28" s="178">
        <f>ROUND(數據資料!J27/數據資料!$F27*100,2)</f>
        <v>13.26</v>
      </c>
      <c r="I28" s="178">
        <f>ROUND(數據資料!K27/數據資料!$F27*100,2)</f>
        <v>22.94</v>
      </c>
      <c r="J28" s="178">
        <f t="shared" si="2"/>
        <v>36.58</v>
      </c>
      <c r="L28" s="226">
        <f>D28/數據資料!E27*10000</f>
        <v>97.782070976412015</v>
      </c>
      <c r="M28" s="147">
        <f>數據資料!M27</f>
        <v>4521</v>
      </c>
      <c r="N28" s="226">
        <f>ROUND(M28/D28*100,2)</f>
        <v>103.38</v>
      </c>
      <c r="O28" s="147">
        <f>數據資料!N27</f>
        <v>4961</v>
      </c>
      <c r="P28" s="226">
        <f>O28/數據資料!E27*10000</f>
        <v>110.92999179372968</v>
      </c>
      <c r="R28" s="225" t="str">
        <f t="shared" si="4"/>
        <v xml:space="preserve"> 民國108年</v>
      </c>
      <c r="S28" s="396">
        <f t="shared" si="5"/>
        <v>2019</v>
      </c>
      <c r="T28" s="147">
        <f>數據資料!O27</f>
        <v>812</v>
      </c>
      <c r="U28" s="178">
        <f>ROUND(數據資料!P27/數據資料!$O27*100,2)</f>
        <v>0</v>
      </c>
      <c r="V28" s="178">
        <f>ROUND(數據資料!Q27/數據資料!$O27*100,2)</f>
        <v>67.12</v>
      </c>
      <c r="W28" s="178">
        <f>ROUND(數據資料!R27/數據資料!$O27*100,2)</f>
        <v>3.33</v>
      </c>
      <c r="X28" s="178">
        <f>100-SUM(U28:W28)</f>
        <v>29.549999999999997</v>
      </c>
      <c r="Y28" s="178">
        <f>T28/數據資料!E27*10000</f>
        <v>18.15665255724824</v>
      </c>
      <c r="Z28" s="147">
        <f>數據資料!T27</f>
        <v>845</v>
      </c>
      <c r="AB28" s="178">
        <f>ROUND(Z28/T28*100,2)</f>
        <v>104.06</v>
      </c>
      <c r="AC28" s="178">
        <v>0</v>
      </c>
      <c r="AD28" s="178">
        <f>數據資料!V27/數據資料!Q27*100</f>
        <v>98.532110091743121</v>
      </c>
      <c r="AE28" s="178">
        <f>ROUND(數據資料!W27/數據資料!R27*100,2)</f>
        <v>114.81</v>
      </c>
      <c r="AF28" s="178">
        <f>ROUND(數據資料!X27/數據資料!S27*100,2)</f>
        <v>115.42</v>
      </c>
      <c r="AG28" s="177">
        <f>數據資料!Y27</f>
        <v>538</v>
      </c>
      <c r="AH28" s="178">
        <f>AG28/數據資料!E27*10000</f>
        <v>12.02990033965462</v>
      </c>
      <c r="AJ28" s="225" t="str">
        <f t="shared" si="7"/>
        <v xml:space="preserve"> 民國108年</v>
      </c>
      <c r="AK28" s="396">
        <f t="shared" si="8"/>
        <v>2019</v>
      </c>
      <c r="AL28" s="177">
        <f>數據資料!AA27</f>
        <v>9</v>
      </c>
      <c r="AM28" s="178">
        <f>ROUND(數據資料!AB27/數據資料!$AA27*100,2)</f>
        <v>66.67</v>
      </c>
      <c r="AN28" s="178">
        <f>ROUND(數據資料!AC27/數據資料!$AA27*100,2)</f>
        <v>0</v>
      </c>
      <c r="AO28" s="178">
        <f>ROUND(數據資料!AD27/數據資料!$AA27*100,2)</f>
        <v>11.11</v>
      </c>
      <c r="AP28" s="178">
        <f>ROUND(數據資料!AE27/數據資料!$AA27*100,2)</f>
        <v>11.11</v>
      </c>
      <c r="AQ28" s="178">
        <f>ROUND(數據資料!AF27/數據資料!$AA27*100,2)</f>
        <v>11.11</v>
      </c>
      <c r="AR28" s="178">
        <f>ROUND(數據資料!AG27/數據資料!$AA27*100,2)</f>
        <v>0</v>
      </c>
      <c r="AS28" s="178">
        <f>100-SUM(AM28:AR28)</f>
        <v>0</v>
      </c>
      <c r="AU28" s="178">
        <f>ROUND(AL28/數據資料!E27*10000,2)</f>
        <v>0.2</v>
      </c>
      <c r="AV28" s="177">
        <f>數據資料!AI27</f>
        <v>9</v>
      </c>
      <c r="AW28" s="178">
        <f>ROUND(AV28/AL28*100,2)</f>
        <v>100</v>
      </c>
      <c r="AX28" s="178">
        <f>ROUND(數據資料!AJ27/數據資料!AB27*100,2)</f>
        <v>100</v>
      </c>
      <c r="AY28" s="178">
        <v>0</v>
      </c>
      <c r="AZ28" s="178">
        <f>ROUND(數據資料!AL27/數據資料!AD27*100,2)</f>
        <v>100</v>
      </c>
      <c r="BA28" s="178">
        <f>數據資料!AM27/數據資料!AE27*100</f>
        <v>100</v>
      </c>
      <c r="BB28" s="178">
        <f>數據資料!AN27/數據資料!AF27*100</f>
        <v>100</v>
      </c>
      <c r="BE28" s="225" t="str">
        <f t="shared" si="11"/>
        <v xml:space="preserve"> 民國108年</v>
      </c>
      <c r="BF28" s="396">
        <f t="shared" si="12"/>
        <v>2019</v>
      </c>
      <c r="BG28" s="228">
        <v>0</v>
      </c>
      <c r="BH28" s="228">
        <v>0</v>
      </c>
      <c r="BI28" s="229">
        <f>數據資料!AQ27</f>
        <v>9</v>
      </c>
      <c r="BJ28" s="228">
        <f>ROUND(BI28/數據資料!E27*10000,2)</f>
        <v>0.2</v>
      </c>
      <c r="BK28" s="373">
        <f>數據資料!AR27</f>
        <v>369</v>
      </c>
      <c r="BL28" s="178">
        <f>BK28/數據資料!E27*10000</f>
        <v>8.2509911251534476</v>
      </c>
      <c r="BM28" s="373">
        <f>數據資料!AS27</f>
        <v>479</v>
      </c>
      <c r="BN28" s="370">
        <f t="shared" si="18"/>
        <v>129.81029810298105</v>
      </c>
      <c r="BP28" s="177">
        <f>數據資料!AT27</f>
        <v>652</v>
      </c>
      <c r="BQ28" s="370">
        <f>ROUND(數據資料!AU27/數據資料!$AT27*100,2)</f>
        <v>36.04</v>
      </c>
      <c r="BR28" s="370">
        <f>ROUND(數據資料!AV27/數據資料!$AT27*100,2)</f>
        <v>59.66</v>
      </c>
      <c r="BS28" s="370">
        <f>ROUND(數據資料!AW27/數據資料!$AT27*100,2)</f>
        <v>3.83</v>
      </c>
      <c r="BT28" s="370">
        <f>ROUND(數據資料!AX27/數據資料!$AT27*100,2)</f>
        <v>0.46</v>
      </c>
      <c r="BU28" s="373">
        <f>數據資料!AY27</f>
        <v>876</v>
      </c>
      <c r="BV28" s="370">
        <f>BU28/數據資料!E27*10000</f>
        <v>19.587718768656966</v>
      </c>
      <c r="BW28" s="1587">
        <f>數據資料!AZ27</f>
        <v>27283.34</v>
      </c>
      <c r="BY28" s="225" t="str">
        <f t="shared" si="13"/>
        <v xml:space="preserve"> 民國108年</v>
      </c>
      <c r="BZ28" s="396">
        <f t="shared" si="14"/>
        <v>2019</v>
      </c>
      <c r="CA28" s="177">
        <f>數據資料!BD27</f>
        <v>5</v>
      </c>
      <c r="CB28" s="178">
        <f>數據資料!BE27</f>
        <v>0.81</v>
      </c>
      <c r="CC28" s="177">
        <f>數據資料!BH27</f>
        <v>163</v>
      </c>
      <c r="CD28" s="178">
        <f>數據資料!BI27</f>
        <v>54.12</v>
      </c>
      <c r="CE28" s="177">
        <f>數據資料!BL27</f>
        <v>647</v>
      </c>
      <c r="CF28" s="178">
        <f>數據資料!BM27</f>
        <v>195.19</v>
      </c>
      <c r="CG28" s="415">
        <f>數據資料!BP27</f>
        <v>4146</v>
      </c>
      <c r="CH28" s="178">
        <f>數據資料!BQ27</f>
        <v>128.76816140433701</v>
      </c>
      <c r="CJ28" s="373">
        <f>數據資料!BR27</f>
        <v>102</v>
      </c>
      <c r="CK28" s="1646">
        <f>數據資料!BS27</f>
        <v>79034</v>
      </c>
      <c r="CL28" s="484">
        <f>ROUND(數據資料!BT27/數據資料!$BR27*100,2)</f>
        <v>66.67</v>
      </c>
      <c r="CM28" s="484">
        <f>ROUND(數據資料!BU27/數據資料!$BS27*100,2)</f>
        <v>46.13</v>
      </c>
      <c r="CN28" s="484">
        <f>ROUND(數據資料!BV27/數據資料!$BR27*100,2)</f>
        <v>26.47</v>
      </c>
      <c r="CO28" s="484">
        <f>ROUND(數據資料!BW27/數據資料!$BS27*100,2)</f>
        <v>32.869999999999997</v>
      </c>
      <c r="CP28" s="484">
        <f>ROUND(數據資料!BX27/數據資料!$BR27*100,2)</f>
        <v>3.92</v>
      </c>
      <c r="CQ28" s="484">
        <f>ROUND(數據資料!BY27/數據資料!$BS27*100,2)</f>
        <v>20.97</v>
      </c>
      <c r="CR28" s="484">
        <f t="shared" si="15"/>
        <v>29.409999999999997</v>
      </c>
      <c r="CS28" s="484">
        <f t="shared" si="1"/>
        <v>32.9</v>
      </c>
      <c r="CU28" s="225" t="str">
        <f t="shared" si="16"/>
        <v xml:space="preserve"> 民國108年</v>
      </c>
      <c r="CV28" s="396">
        <f t="shared" si="17"/>
        <v>2019</v>
      </c>
      <c r="CW28" s="373">
        <f>數據資料!CE27</f>
        <v>25</v>
      </c>
      <c r="CX28" s="373">
        <f>數據資料!CF27</f>
        <v>25</v>
      </c>
      <c r="CY28" s="373">
        <f>數據資料!CG27</f>
        <v>6</v>
      </c>
      <c r="CZ28" s="370">
        <f>ROUND(CW28/數據資料!CD27*100000,2)</f>
        <v>5.91</v>
      </c>
      <c r="DA28" s="370">
        <f>(CX28+CY28)/數據資料!E27*100000</f>
        <v>6.9317269615110266</v>
      </c>
      <c r="DB28" s="373">
        <f>數據資料!CH27</f>
        <v>215331</v>
      </c>
      <c r="DC28" s="484">
        <f>數據資料!CI27/數據資料!$CH27*100</f>
        <v>99.760833321723297</v>
      </c>
      <c r="DD28" s="484">
        <f>數據資料!CJ27/數據資料!$CH27*100</f>
        <v>0.2391666782766996</v>
      </c>
    </row>
    <row r="29" spans="1:108" ht="45" customHeight="1">
      <c r="B29" s="225" t="str">
        <f>數據資料!B28</f>
        <v xml:space="preserve"> 民國109年</v>
      </c>
      <c r="C29" s="1768">
        <f>數據資料!C28</f>
        <v>2020</v>
      </c>
      <c r="D29" s="147">
        <f>數據資料!F28</f>
        <v>4105</v>
      </c>
      <c r="E29" s="178">
        <f>ROUND(數據資料!G28/數據資料!$F28*100,2)</f>
        <v>18.100000000000001</v>
      </c>
      <c r="F29" s="178">
        <f>ROUND(數據資料!H28/數據資料!$F28*100,2)</f>
        <v>0.24</v>
      </c>
      <c r="G29" s="178">
        <f>ROUND(數據資料!I28/數據資料!$F28*100,2)</f>
        <v>8.19</v>
      </c>
      <c r="H29" s="178">
        <f>ROUND(數據資料!J28/數據資料!$F28*100,2)</f>
        <v>10.94</v>
      </c>
      <c r="I29" s="178">
        <f>ROUND(數據資料!K28/數據資料!$F28*100,2)</f>
        <v>23.12</v>
      </c>
      <c r="J29" s="178">
        <f t="shared" si="2"/>
        <v>39.409999999999997</v>
      </c>
      <c r="L29" s="226">
        <f>D29/數據資料!E28*10000</f>
        <v>91.200435451531021</v>
      </c>
      <c r="M29" s="147">
        <f>數據資料!M28</f>
        <v>4143</v>
      </c>
      <c r="N29" s="226">
        <f>ROUND(M29/D29*100,2)</f>
        <v>100.93</v>
      </c>
      <c r="O29" s="147">
        <f>數據資料!N28</f>
        <v>4714</v>
      </c>
      <c r="P29" s="226">
        <f>O29/數據資料!E28*10000</f>
        <v>104.73053659403587</v>
      </c>
      <c r="R29" s="225" t="str">
        <f t="shared" si="4"/>
        <v xml:space="preserve"> 民國109年</v>
      </c>
      <c r="S29" s="1768">
        <f t="shared" si="5"/>
        <v>2020</v>
      </c>
      <c r="T29" s="147">
        <f>數據資料!O28</f>
        <v>743</v>
      </c>
      <c r="U29" s="178">
        <f>ROUND(數據資料!P28/數據資料!$O28*100,2)</f>
        <v>0</v>
      </c>
      <c r="V29" s="178">
        <f>ROUND(數據資料!Q28/數據資料!$O28*100,2)</f>
        <v>74.02</v>
      </c>
      <c r="W29" s="178">
        <f>ROUND(數據資料!R28/數據資料!$O28*100,2)</f>
        <v>4.04</v>
      </c>
      <c r="X29" s="178">
        <f>100-SUM(U29:W29)</f>
        <v>21.939999999999998</v>
      </c>
      <c r="Y29" s="178">
        <f>ROUND(T29/數據資料!E28*10000,2)</f>
        <v>16.510000000000002</v>
      </c>
      <c r="Z29" s="147">
        <f>數據資料!T28</f>
        <v>753</v>
      </c>
      <c r="AB29" s="178">
        <f>ROUND(Z29/T29*100,2)</f>
        <v>101.35</v>
      </c>
      <c r="AC29" s="178">
        <v>0</v>
      </c>
      <c r="AD29" s="178">
        <f>數據資料!V28/數據資料!Q28*100</f>
        <v>98.36363636363636</v>
      </c>
      <c r="AE29" s="178">
        <f>ROUND(數據資料!W28/數據資料!R28*100,2)</f>
        <v>76.67</v>
      </c>
      <c r="AF29" s="178">
        <f>ROUND(數據資料!X28/數據資料!S28*100,2)</f>
        <v>115.95</v>
      </c>
      <c r="AG29" s="177">
        <f>數據資料!Y28</f>
        <v>581</v>
      </c>
      <c r="AH29" s="178">
        <f>ROUND(AG29/數據資料!E28*10000,2)</f>
        <v>12.91</v>
      </c>
      <c r="AJ29" s="225" t="str">
        <f t="shared" si="7"/>
        <v xml:space="preserve"> 民國109年</v>
      </c>
      <c r="AK29" s="1768">
        <f t="shared" si="8"/>
        <v>2020</v>
      </c>
      <c r="AL29" s="177">
        <f>數據資料!AA28</f>
        <v>10</v>
      </c>
      <c r="AM29" s="178">
        <f>ROUND(數據資料!AB28/數據資料!$AA28*100,2)</f>
        <v>40</v>
      </c>
      <c r="AN29" s="178">
        <f>ROUND(數據資料!AC28/數據資料!$AA28*100,2)</f>
        <v>0</v>
      </c>
      <c r="AO29" s="178">
        <f>ROUND(數據資料!AD28/數據資料!$AA28*100,2)</f>
        <v>30</v>
      </c>
      <c r="AP29" s="178">
        <f>ROUND(數據資料!AE28/數據資料!$AA28*100,2)</f>
        <v>20</v>
      </c>
      <c r="AQ29" s="178">
        <f>ROUND(數據資料!AF28/數據資料!$AA28*100,2)</f>
        <v>0</v>
      </c>
      <c r="AR29" s="178">
        <f>ROUND(數據資料!AG28/數據資料!$AA28*100,2)</f>
        <v>0</v>
      </c>
      <c r="AS29" s="178">
        <f t="shared" si="9"/>
        <v>10</v>
      </c>
      <c r="AU29" s="178">
        <f>ROUND(AL29/數據資料!E28*10000,2)</f>
        <v>0.22</v>
      </c>
      <c r="AV29" s="177">
        <f>數據資料!AI28</f>
        <v>10</v>
      </c>
      <c r="AW29" s="178">
        <f>ROUND(AV29/AL29*100,2)</f>
        <v>100</v>
      </c>
      <c r="AX29" s="178">
        <f>ROUND(數據資料!AJ28/數據資料!AB28*100,2)</f>
        <v>100</v>
      </c>
      <c r="AY29" s="178">
        <v>0</v>
      </c>
      <c r="AZ29" s="178">
        <f>ROUND(數據資料!AL28/數據資料!AD28*100,2)</f>
        <v>100</v>
      </c>
      <c r="BA29" s="178">
        <f>ROUND(數據資料!AM28/數據資料!AE28*100,2)</f>
        <v>100</v>
      </c>
      <c r="BB29" s="178">
        <v>0</v>
      </c>
      <c r="BE29" s="225" t="str">
        <f t="shared" si="11"/>
        <v xml:space="preserve"> 民國109年</v>
      </c>
      <c r="BF29" s="1768">
        <f t="shared" si="12"/>
        <v>2020</v>
      </c>
      <c r="BG29" s="228">
        <v>0</v>
      </c>
      <c r="BH29" s="228">
        <v>0</v>
      </c>
      <c r="BI29" s="229">
        <f>數據資料!AQ28</f>
        <v>19</v>
      </c>
      <c r="BJ29" s="228">
        <f>ROUND(BI29/數據資料!E28*10000,2)</f>
        <v>0.42</v>
      </c>
      <c r="BK29" s="373">
        <f>數據資料!AR28</f>
        <v>336</v>
      </c>
      <c r="BL29" s="178">
        <f>BK29/數據資料!E28*10000</f>
        <v>7.4648833889681905</v>
      </c>
      <c r="BM29" s="373">
        <f>數據資料!AS28</f>
        <v>354</v>
      </c>
      <c r="BN29" s="370">
        <f>ROUND(BM29/BK29*100,2)</f>
        <v>105.36</v>
      </c>
      <c r="BP29" s="177">
        <f>數據資料!AT28</f>
        <v>558</v>
      </c>
      <c r="BQ29" s="370">
        <f>ROUND(數據資料!AU28/數據資料!$AT28*100,2)</f>
        <v>20.07</v>
      </c>
      <c r="BR29" s="370">
        <f>ROUND(數據資料!AV28/數據資料!$AT28*100,2)</f>
        <v>75.09</v>
      </c>
      <c r="BS29" s="370">
        <f>ROUND(數據資料!AW28/數據資料!$AT28*100,2)</f>
        <v>4.66</v>
      </c>
      <c r="BT29" s="370">
        <f>ROUND(數據資料!AX28/數據資料!$AT28*100,2)</f>
        <v>0.18</v>
      </c>
      <c r="BU29" s="373">
        <f>數據資料!AY28</f>
        <v>718</v>
      </c>
      <c r="BV29" s="370">
        <f>BU29/數據資料!E28*10000</f>
        <v>15.951744860949885</v>
      </c>
      <c r="BW29" s="1587">
        <f>數據資料!AZ28</f>
        <v>14960.17</v>
      </c>
      <c r="BY29" s="225" t="str">
        <f t="shared" si="13"/>
        <v xml:space="preserve"> 民國109年</v>
      </c>
      <c r="BZ29" s="1768">
        <f t="shared" si="14"/>
        <v>2020</v>
      </c>
      <c r="CA29" s="177">
        <f>數據資料!BD28</f>
        <v>8</v>
      </c>
      <c r="CB29" s="178">
        <f>數據資料!BE28</f>
        <v>1.3</v>
      </c>
      <c r="CC29" s="177">
        <f>數據資料!BH28</f>
        <v>201</v>
      </c>
      <c r="CD29" s="178">
        <f>數據資料!BI28</f>
        <v>67.63</v>
      </c>
      <c r="CE29" s="177">
        <f>數據資料!BL28</f>
        <v>659</v>
      </c>
      <c r="CF29" s="178">
        <f>數據資料!BM28</f>
        <v>202.52</v>
      </c>
      <c r="CG29" s="415">
        <f>數據資料!BP28</f>
        <v>3846</v>
      </c>
      <c r="CH29" s="178">
        <f>數據資料!BQ28</f>
        <v>117.8247456474387</v>
      </c>
      <c r="CJ29" s="373">
        <f>數據資料!BR28</f>
        <v>120</v>
      </c>
      <c r="CK29" s="1645">
        <f>數據資料!BS28</f>
        <v>1397777</v>
      </c>
      <c r="CL29" s="484">
        <f>ROUND(數據資料!BT28/數據資料!$BR28*100,2)</f>
        <v>44.17</v>
      </c>
      <c r="CM29" s="484">
        <f>ROUND(數據資料!BU28/數據資料!$BS28*100,2)</f>
        <v>0.71</v>
      </c>
      <c r="CN29" s="484">
        <f>ROUND(數據資料!BV28/數據資料!$BR28*100,2)</f>
        <v>43.33</v>
      </c>
      <c r="CO29" s="484">
        <f>ROUND(數據資料!BW28/數據資料!$BS28*100,2)</f>
        <v>98.92</v>
      </c>
      <c r="CP29" s="484">
        <f>ROUND(數據資料!BX28/數據資料!$BR28*100,2)</f>
        <v>5</v>
      </c>
      <c r="CQ29" s="484">
        <f>ROUND(數據資料!BY28/數據資料!$BS28*100,2)</f>
        <v>0</v>
      </c>
      <c r="CR29" s="484">
        <f>100-CL29-CP29-CN29</f>
        <v>7.5</v>
      </c>
      <c r="CS29" s="484">
        <f>100-CM29-CQ29-CO29</f>
        <v>0.37000000000000455</v>
      </c>
      <c r="CU29" s="225" t="str">
        <f t="shared" si="16"/>
        <v xml:space="preserve"> 民國109年</v>
      </c>
      <c r="CV29" s="1768">
        <f t="shared" si="17"/>
        <v>2020</v>
      </c>
      <c r="CW29" s="373">
        <f>數據資料!CE28</f>
        <v>34</v>
      </c>
      <c r="CX29" s="373">
        <f>數據資料!CF28</f>
        <v>34</v>
      </c>
      <c r="CY29" s="373">
        <f>數據資料!CG28</f>
        <v>19</v>
      </c>
      <c r="CZ29" s="370">
        <f>ROUND(CW29/數據資料!CD28*100000,2)</f>
        <v>7.91</v>
      </c>
      <c r="DA29" s="370">
        <f>ROUND((CX29+CY29)/數據資料!E28*100000,2)</f>
        <v>11.77</v>
      </c>
      <c r="DB29" s="373">
        <f>數據資料!CH28</f>
        <v>282192</v>
      </c>
      <c r="DC29" s="484">
        <f>ROUND(數據資料!CI28/數據資料!$CH28*100,2)</f>
        <v>99.51</v>
      </c>
      <c r="DD29" s="484">
        <f>ROUND(數據資料!CJ28/數據資料!$CH28*100,2)</f>
        <v>0.49</v>
      </c>
    </row>
    <row r="30" spans="1:108">
      <c r="B30" s="1812" t="s">
        <v>1062</v>
      </c>
      <c r="C30" s="1813"/>
      <c r="D30" s="371"/>
      <c r="E30" s="375"/>
      <c r="F30" s="375"/>
      <c r="G30" s="375"/>
      <c r="H30" s="375"/>
      <c r="I30" s="375"/>
      <c r="J30" s="375"/>
      <c r="L30" s="371"/>
      <c r="M30" s="371"/>
      <c r="N30" s="371"/>
      <c r="O30" s="371"/>
      <c r="P30" s="371"/>
      <c r="R30" s="1812" t="s">
        <v>1062</v>
      </c>
      <c r="S30" s="1813"/>
      <c r="T30" s="371"/>
      <c r="U30" s="371"/>
      <c r="V30" s="371"/>
      <c r="W30" s="371"/>
      <c r="X30" s="371"/>
      <c r="Y30" s="371"/>
      <c r="Z30" s="371"/>
      <c r="AB30" s="371"/>
      <c r="AC30" s="371"/>
      <c r="AD30" s="371"/>
      <c r="AE30" s="371"/>
      <c r="AF30" s="371"/>
      <c r="AG30" s="371"/>
      <c r="AH30" s="371"/>
      <c r="AJ30" s="1812" t="s">
        <v>1062</v>
      </c>
      <c r="AK30" s="1813"/>
      <c r="AL30" s="371"/>
      <c r="AM30" s="375"/>
      <c r="AN30" s="371"/>
      <c r="AO30" s="375"/>
      <c r="AP30" s="371"/>
      <c r="AQ30" s="371"/>
      <c r="AR30" s="371"/>
      <c r="AS30" s="371"/>
      <c r="AT30" s="208"/>
      <c r="AU30" s="371"/>
      <c r="AV30" s="371"/>
      <c r="AW30" s="371"/>
      <c r="AX30" s="371"/>
      <c r="AY30" s="371"/>
      <c r="AZ30" s="371"/>
      <c r="BA30" s="371"/>
      <c r="BB30" s="371"/>
      <c r="BC30" s="208"/>
      <c r="BD30" s="208"/>
      <c r="BE30" s="1812" t="s">
        <v>1062</v>
      </c>
      <c r="BF30" s="1813"/>
      <c r="BG30" s="230"/>
      <c r="BH30" s="230"/>
      <c r="BI30" s="230"/>
      <c r="BJ30" s="230"/>
      <c r="BK30" s="371"/>
      <c r="BL30" s="371"/>
      <c r="BM30" s="371"/>
      <c r="BN30" s="371"/>
      <c r="BP30" s="371"/>
      <c r="BQ30" s="371"/>
      <c r="BR30" s="371"/>
      <c r="BS30" s="371"/>
      <c r="BT30" s="371"/>
      <c r="BU30" s="371"/>
      <c r="BV30" s="371"/>
      <c r="BW30" s="371"/>
      <c r="BY30" s="1812" t="s">
        <v>1062</v>
      </c>
      <c r="BZ30" s="1813"/>
      <c r="CA30" s="374"/>
      <c r="CB30" s="375"/>
      <c r="CC30" s="375"/>
      <c r="CD30" s="375"/>
      <c r="CE30" s="375"/>
      <c r="CF30" s="375"/>
      <c r="CG30" s="375"/>
      <c r="CH30" s="375"/>
      <c r="CJ30" s="371"/>
      <c r="CK30" s="371"/>
      <c r="CL30" s="371"/>
      <c r="CM30" s="371"/>
      <c r="CN30" s="371"/>
      <c r="CO30" s="371"/>
      <c r="CP30" s="371"/>
      <c r="CQ30" s="371"/>
      <c r="CR30" s="371"/>
      <c r="CS30" s="371"/>
      <c r="CU30" s="1812" t="s">
        <v>1062</v>
      </c>
      <c r="CV30" s="1813"/>
      <c r="CW30" s="371"/>
      <c r="CX30" s="371"/>
      <c r="CY30" s="371"/>
      <c r="CZ30" s="371"/>
      <c r="DA30" s="371"/>
      <c r="DB30" s="371"/>
      <c r="DC30" s="371"/>
      <c r="DD30" s="371"/>
    </row>
    <row r="31" spans="1:108">
      <c r="B31" s="1816" t="s">
        <v>1063</v>
      </c>
      <c r="C31" s="1817"/>
      <c r="D31" s="331">
        <f>(D29-D28)/D28*100</f>
        <v>-6.1285158929796477</v>
      </c>
      <c r="E31" s="332">
        <f t="shared" ref="E31:J31" si="19">E29-E28</f>
        <v>-0.46999999999999886</v>
      </c>
      <c r="F31" s="332">
        <f>F29-F28</f>
        <v>0.03</v>
      </c>
      <c r="G31" s="332">
        <f t="shared" si="19"/>
        <v>-0.25</v>
      </c>
      <c r="H31" s="332">
        <f t="shared" si="19"/>
        <v>-2.3200000000000003</v>
      </c>
      <c r="I31" s="332">
        <f t="shared" si="19"/>
        <v>0.17999999999999972</v>
      </c>
      <c r="J31" s="332">
        <f t="shared" si="19"/>
        <v>2.8299999999999983</v>
      </c>
      <c r="L31" s="332">
        <f>L29-L28</f>
        <v>-6.5816355248809941</v>
      </c>
      <c r="M31" s="332">
        <f>(M29-M28)/M28*100</f>
        <v>-8.3609820836098212</v>
      </c>
      <c r="N31" s="332">
        <f>N29-N28</f>
        <v>-2.4499999999999886</v>
      </c>
      <c r="O31" s="332">
        <f>(O29-O28)/O28*100</f>
        <v>-4.9788349123160653</v>
      </c>
      <c r="P31" s="332">
        <f>P29-P28</f>
        <v>-6.1994551996938156</v>
      </c>
      <c r="R31" s="1816" t="s">
        <v>1063</v>
      </c>
      <c r="S31" s="1817"/>
      <c r="T31" s="333">
        <f>(T29-T28)/T28*100</f>
        <v>-8.4975369458128078</v>
      </c>
      <c r="U31" s="227">
        <f>U29-U28</f>
        <v>0</v>
      </c>
      <c r="V31" s="333">
        <f>V29-V28</f>
        <v>6.8999999999999915</v>
      </c>
      <c r="W31" s="333">
        <f>W29-W28</f>
        <v>0.71</v>
      </c>
      <c r="X31" s="333">
        <f>X29-X28</f>
        <v>-7.6099999999999994</v>
      </c>
      <c r="Y31" s="333">
        <f>Y29-Y28</f>
        <v>-1.6466525572482382</v>
      </c>
      <c r="Z31" s="333">
        <f>(Z29-Z28)/Z28*100</f>
        <v>-10.88757396449704</v>
      </c>
      <c r="AA31" s="334"/>
      <c r="AB31" s="333">
        <f>AB29-AB28</f>
        <v>-2.710000000000008</v>
      </c>
      <c r="AC31" s="227">
        <f>AC29-AC28</f>
        <v>0</v>
      </c>
      <c r="AD31" s="333">
        <f>AD29-AD28</f>
        <v>-0.1684737281067612</v>
      </c>
      <c r="AE31" s="333">
        <f>AE29-AE28</f>
        <v>-38.14</v>
      </c>
      <c r="AF31" s="333">
        <f>AF29-AF28</f>
        <v>0.53000000000000114</v>
      </c>
      <c r="AG31" s="333">
        <f>(AG29-AG28)/AG28*100</f>
        <v>7.9925650557620811</v>
      </c>
      <c r="AH31" s="332">
        <f>AH29-AH28</f>
        <v>0.88009966034537968</v>
      </c>
      <c r="AJ31" s="1816" t="s">
        <v>1063</v>
      </c>
      <c r="AK31" s="1817"/>
      <c r="AL31" s="333">
        <f>(AL29-AL28)/AL28*100</f>
        <v>11.111111111111111</v>
      </c>
      <c r="AM31" s="333">
        <f t="shared" ref="AM31:AS31" si="20">AM29-AM28</f>
        <v>-26.67</v>
      </c>
      <c r="AN31" s="227">
        <f t="shared" si="20"/>
        <v>0</v>
      </c>
      <c r="AO31" s="333">
        <f t="shared" si="20"/>
        <v>18.89</v>
      </c>
      <c r="AP31" s="333">
        <f t="shared" si="20"/>
        <v>8.89</v>
      </c>
      <c r="AQ31" s="333">
        <f t="shared" si="20"/>
        <v>-11.11</v>
      </c>
      <c r="AR31" s="227">
        <f t="shared" si="20"/>
        <v>0</v>
      </c>
      <c r="AS31" s="227">
        <f t="shared" si="20"/>
        <v>10</v>
      </c>
      <c r="AT31" s="333"/>
      <c r="AU31" s="333">
        <f>AU29-AU28</f>
        <v>1.999999999999999E-2</v>
      </c>
      <c r="AV31" s="333">
        <f>(AV29-AV28)/AV28*100</f>
        <v>11.111111111111111</v>
      </c>
      <c r="AW31" s="227">
        <f t="shared" ref="AW31:BB31" si="21">AW29-AW28</f>
        <v>0</v>
      </c>
      <c r="AX31" s="227">
        <f t="shared" si="21"/>
        <v>0</v>
      </c>
      <c r="AY31" s="227">
        <v>0</v>
      </c>
      <c r="AZ31" s="421">
        <f t="shared" si="21"/>
        <v>0</v>
      </c>
      <c r="BA31" s="227">
        <f>BA29-BA28</f>
        <v>0</v>
      </c>
      <c r="BB31" s="333">
        <f t="shared" si="21"/>
        <v>-100</v>
      </c>
      <c r="BC31" s="208"/>
      <c r="BD31" s="208"/>
      <c r="BE31" s="1816" t="s">
        <v>1063</v>
      </c>
      <c r="BF31" s="1817"/>
      <c r="BG31" s="227">
        <f>BG29-BG28</f>
        <v>0</v>
      </c>
      <c r="BH31" s="227">
        <f>BH29-BH28</f>
        <v>0</v>
      </c>
      <c r="BI31" s="398">
        <f>(BI29-BI28)/BI28*100</f>
        <v>111.11111111111111</v>
      </c>
      <c r="BJ31" s="397">
        <f>BJ29-BJ28</f>
        <v>0.21999999999999997</v>
      </c>
      <c r="BK31" s="333">
        <f>(BK29-BK28)/BK28*100</f>
        <v>-8.9430894308943092</v>
      </c>
      <c r="BL31" s="333">
        <f>BL29-BL28</f>
        <v>-0.78610773618525709</v>
      </c>
      <c r="BM31" s="333">
        <f>(BM29-BM28)/BM28*100</f>
        <v>-26.096033402922757</v>
      </c>
      <c r="BN31" s="333">
        <f>BN29-BN28</f>
        <v>-24.450298102981051</v>
      </c>
      <c r="BO31" s="208" t="e">
        <f>(BO29-BO28)/BO28*100</f>
        <v>#DIV/0!</v>
      </c>
      <c r="BP31" s="397">
        <f>(BP29-BP28)/BP28*100</f>
        <v>-14.417177914110429</v>
      </c>
      <c r="BQ31" s="333">
        <f>BQ29-BQ28</f>
        <v>-15.969999999999999</v>
      </c>
      <c r="BR31" s="333">
        <f>BR29-BR28</f>
        <v>15.430000000000007</v>
      </c>
      <c r="BS31" s="333">
        <f>BS29-BS28</f>
        <v>0.83000000000000007</v>
      </c>
      <c r="BT31" s="333">
        <f>BT29-BT28</f>
        <v>-0.28000000000000003</v>
      </c>
      <c r="BU31" s="333">
        <f>(BU29-BU28)/BU28*100</f>
        <v>-18.036529680365295</v>
      </c>
      <c r="BV31" s="333">
        <f>BV29-BV28</f>
        <v>-3.635973907707081</v>
      </c>
      <c r="BW31" s="333">
        <f>(BW29-BW28)/BW28*100</f>
        <v>-45.167380533321797</v>
      </c>
      <c r="BY31" s="1816" t="s">
        <v>1063</v>
      </c>
      <c r="BZ31" s="1817"/>
      <c r="CA31" s="1769">
        <f>(CA29-CA28)/CA28*100</f>
        <v>60</v>
      </c>
      <c r="CB31" s="227">
        <f>CB29-CB28</f>
        <v>0.49</v>
      </c>
      <c r="CC31" s="1725">
        <f>(CC29-CC28)/CC28*100</f>
        <v>23.312883435582819</v>
      </c>
      <c r="CD31" s="335">
        <f>CD29-CD28</f>
        <v>13.509999999999998</v>
      </c>
      <c r="CE31" s="335">
        <f>(CE29-CE28)/CE28*100</f>
        <v>1.8547140649149922</v>
      </c>
      <c r="CF31" s="333">
        <f>CF29-CF28</f>
        <v>7.3300000000000125</v>
      </c>
      <c r="CG31" s="335">
        <f>(CG29-CG28)/CG28*100</f>
        <v>-7.2358900144717797</v>
      </c>
      <c r="CH31" s="333">
        <f>CH29-CH28</f>
        <v>-10.943415756898304</v>
      </c>
      <c r="CJ31" s="333">
        <f>(CJ29-CJ28)/CJ28*100</f>
        <v>17.647058823529413</v>
      </c>
      <c r="CK31" s="333">
        <f>(CK29-CK28)/CK28*100</f>
        <v>1668.5768150416277</v>
      </c>
      <c r="CL31" s="333">
        <f t="shared" ref="CL31:CS31" si="22">CL29-CL28</f>
        <v>-22.5</v>
      </c>
      <c r="CM31" s="333">
        <f t="shared" si="22"/>
        <v>-45.42</v>
      </c>
      <c r="CN31" s="333">
        <f t="shared" si="22"/>
        <v>16.86</v>
      </c>
      <c r="CO31" s="333">
        <f t="shared" si="22"/>
        <v>66.050000000000011</v>
      </c>
      <c r="CP31" s="333">
        <f t="shared" si="22"/>
        <v>1.08</v>
      </c>
      <c r="CQ31" s="333">
        <f t="shared" si="22"/>
        <v>-20.97</v>
      </c>
      <c r="CR31" s="333">
        <f t="shared" si="22"/>
        <v>-21.909999999999997</v>
      </c>
      <c r="CS31" s="333">
        <f t="shared" si="22"/>
        <v>-32.529999999999994</v>
      </c>
      <c r="CU31" s="1816" t="s">
        <v>1063</v>
      </c>
      <c r="CV31" s="1817"/>
      <c r="CW31" s="1770">
        <f>(CW29-CW28)/CW28*100</f>
        <v>36</v>
      </c>
      <c r="CX31" s="1770">
        <f>(CX29-CX28)/CX28*100</f>
        <v>36</v>
      </c>
      <c r="CY31" s="529">
        <f>(CY29-CY28)/CY28*100</f>
        <v>216.66666666666666</v>
      </c>
      <c r="CZ31" s="333">
        <f>CZ29-CZ28</f>
        <v>2</v>
      </c>
      <c r="DA31" s="333">
        <f>DA29-DA28</f>
        <v>4.8382730384889729</v>
      </c>
      <c r="DB31" s="333">
        <f>(DB29-DB28)/DB28*100</f>
        <v>31.050336458754195</v>
      </c>
      <c r="DC31" s="333">
        <f t="shared" ref="DC31:DD31" si="23">DC29-DC28</f>
        <v>-0.25083332172329165</v>
      </c>
      <c r="DD31" s="333">
        <f t="shared" si="23"/>
        <v>0.25083332172330042</v>
      </c>
    </row>
    <row r="32" spans="1:108" ht="19.05" customHeight="1" thickBot="1">
      <c r="B32" s="1814" t="s">
        <v>1064</v>
      </c>
      <c r="C32" s="1815"/>
      <c r="D32" s="1427"/>
      <c r="E32" s="1428"/>
      <c r="F32" s="1428"/>
      <c r="G32" s="1428"/>
      <c r="H32" s="1428"/>
      <c r="I32" s="1428"/>
      <c r="J32" s="1428"/>
      <c r="L32" s="1427"/>
      <c r="M32" s="1427"/>
      <c r="N32" s="1427"/>
      <c r="O32" s="1427"/>
      <c r="P32" s="1427"/>
      <c r="R32" s="1814" t="s">
        <v>1064</v>
      </c>
      <c r="S32" s="1815"/>
      <c r="T32" s="1427"/>
      <c r="U32" s="1427"/>
      <c r="V32" s="1427"/>
      <c r="W32" s="1427"/>
      <c r="X32" s="1427"/>
      <c r="Y32" s="1427"/>
      <c r="Z32" s="1427"/>
      <c r="AB32" s="1427"/>
      <c r="AC32" s="1427"/>
      <c r="AD32" s="1427"/>
      <c r="AE32" s="1427"/>
      <c r="AF32" s="1427"/>
      <c r="AG32" s="1427"/>
      <c r="AH32" s="1427"/>
      <c r="AJ32" s="1814" t="s">
        <v>1064</v>
      </c>
      <c r="AK32" s="1815"/>
      <c r="AL32" s="1427"/>
      <c r="AM32" s="1428"/>
      <c r="AN32" s="1427"/>
      <c r="AO32" s="1428"/>
      <c r="AP32" s="1427"/>
      <c r="AQ32" s="1427"/>
      <c r="AR32" s="1427"/>
      <c r="AS32" s="1427"/>
      <c r="AT32" s="208"/>
      <c r="AU32" s="1427"/>
      <c r="AV32" s="1427"/>
      <c r="AW32" s="1427"/>
      <c r="AX32" s="1427"/>
      <c r="AY32" s="1427"/>
      <c r="AZ32" s="1427"/>
      <c r="BA32" s="1427"/>
      <c r="BB32" s="1427"/>
      <c r="BC32" s="208"/>
      <c r="BD32" s="208"/>
      <c r="BE32" s="1814" t="s">
        <v>1064</v>
      </c>
      <c r="BF32" s="1815"/>
      <c r="BG32" s="1127"/>
      <c r="BH32" s="1127"/>
      <c r="BI32" s="1127"/>
      <c r="BJ32" s="1127"/>
      <c r="BK32" s="1427"/>
      <c r="BL32" s="1427"/>
      <c r="BM32" s="1427"/>
      <c r="BN32" s="1427"/>
      <c r="BP32" s="1427"/>
      <c r="BQ32" s="1427"/>
      <c r="BR32" s="1427"/>
      <c r="BS32" s="1427"/>
      <c r="BT32" s="1427"/>
      <c r="BU32" s="1427"/>
      <c r="BV32" s="1427"/>
      <c r="BW32" s="1427"/>
      <c r="BY32" s="1814" t="s">
        <v>1064</v>
      </c>
      <c r="BZ32" s="1815"/>
      <c r="CA32" s="1429"/>
      <c r="CB32" s="1428"/>
      <c r="CC32" s="1428"/>
      <c r="CD32" s="1428"/>
      <c r="CE32" s="1428"/>
      <c r="CF32" s="1428"/>
      <c r="CG32" s="1428"/>
      <c r="CH32" s="1428"/>
      <c r="CJ32" s="1427"/>
      <c r="CK32" s="1427"/>
      <c r="CL32" s="1427"/>
      <c r="CM32" s="1427"/>
      <c r="CN32" s="1723"/>
      <c r="CO32" s="1723"/>
      <c r="CP32" s="1427"/>
      <c r="CQ32" s="1427"/>
      <c r="CR32" s="1427"/>
      <c r="CS32" s="1427"/>
      <c r="CU32" s="1814" t="s">
        <v>1064</v>
      </c>
      <c r="CV32" s="1815"/>
      <c r="CW32" s="1427"/>
      <c r="CX32" s="1427"/>
      <c r="CY32" s="1427"/>
      <c r="CZ32" s="1427"/>
      <c r="DA32" s="1427"/>
      <c r="DB32" s="1427"/>
      <c r="DC32" s="1427"/>
      <c r="DD32" s="1427"/>
    </row>
    <row r="33" spans="2:104">
      <c r="B33" s="475" t="s">
        <v>1065</v>
      </c>
      <c r="R33" s="475"/>
      <c r="AJ33" s="475"/>
      <c r="BQ33" s="370"/>
      <c r="BR33" s="370"/>
      <c r="BS33" s="370"/>
      <c r="BT33" s="370"/>
      <c r="BY33" s="475"/>
    </row>
    <row r="34" spans="2:104" ht="47.25" customHeight="1">
      <c r="B34" s="1818" t="s">
        <v>664</v>
      </c>
      <c r="C34" s="1818"/>
      <c r="D34" s="1818"/>
      <c r="E34" s="1818"/>
      <c r="F34" s="1818"/>
      <c r="G34" s="1818"/>
      <c r="H34" s="1818"/>
      <c r="I34" s="1818"/>
      <c r="J34" s="1818"/>
      <c r="BQ34" s="370"/>
      <c r="BR34" s="370"/>
      <c r="BS34" s="370"/>
      <c r="BT34" s="370"/>
      <c r="CK34" s="1724"/>
    </row>
    <row r="35" spans="2:104" s="372" customFormat="1" ht="32.299999999999997" customHeight="1">
      <c r="C35" s="486"/>
      <c r="F35" s="372" t="s">
        <v>1520</v>
      </c>
      <c r="N35" s="372" t="s">
        <v>1521</v>
      </c>
      <c r="Q35" s="485"/>
      <c r="S35" s="486"/>
      <c r="V35" s="486" t="s">
        <v>2520</v>
      </c>
      <c r="W35" s="1374" t="s">
        <v>557</v>
      </c>
      <c r="AE35" s="486" t="s">
        <v>1522</v>
      </c>
      <c r="AK35" s="486"/>
      <c r="AO35" s="372" t="s">
        <v>1523</v>
      </c>
      <c r="AT35" s="485"/>
      <c r="AX35" s="486" t="s">
        <v>1524</v>
      </c>
      <c r="BC35" s="485"/>
      <c r="BD35" s="485"/>
      <c r="BE35" s="485"/>
      <c r="BF35" s="1391"/>
      <c r="BG35" s="485"/>
      <c r="BH35" s="485"/>
      <c r="BI35" s="485"/>
      <c r="BJ35" s="485" t="s">
        <v>1525</v>
      </c>
      <c r="BO35" s="485"/>
      <c r="BQ35" s="487"/>
      <c r="BR35" s="487"/>
      <c r="BS35" s="231" t="s">
        <v>2520</v>
      </c>
      <c r="BT35" s="1375" t="s">
        <v>3145</v>
      </c>
      <c r="BZ35" s="486"/>
      <c r="CD35" s="372" t="s">
        <v>1526</v>
      </c>
      <c r="CM35" s="486" t="s">
        <v>2520</v>
      </c>
      <c r="CN35" s="486"/>
      <c r="CO35" s="486"/>
      <c r="CP35" s="1374" t="s">
        <v>565</v>
      </c>
      <c r="CZ35" s="486" t="s">
        <v>1527</v>
      </c>
    </row>
    <row r="36" spans="2:104">
      <c r="BQ36" s="370"/>
      <c r="BR36" s="370"/>
      <c r="BS36" s="370"/>
      <c r="BT36" s="370"/>
    </row>
    <row r="37" spans="2:104">
      <c r="BQ37" s="370"/>
      <c r="BR37" s="370"/>
      <c r="BS37" s="488"/>
      <c r="BT37" s="370"/>
    </row>
    <row r="38" spans="2:104">
      <c r="BQ38" s="370"/>
      <c r="BR38" s="370"/>
      <c r="BS38" s="370"/>
      <c r="BT38" s="370"/>
    </row>
    <row r="39" spans="2:104">
      <c r="BQ39" s="370"/>
      <c r="BR39" s="370"/>
      <c r="BS39" s="370"/>
      <c r="BT39" s="370"/>
    </row>
    <row r="40" spans="2:104">
      <c r="BQ40" s="370"/>
      <c r="BR40" s="370"/>
      <c r="BS40" s="370"/>
      <c r="BT40" s="370"/>
    </row>
    <row r="41" spans="2:104">
      <c r="BQ41" s="370"/>
      <c r="BR41" s="370"/>
      <c r="BS41" s="370"/>
      <c r="BT41" s="370"/>
    </row>
    <row r="42" spans="2:104">
      <c r="W42" s="489"/>
      <c r="BQ42" s="370"/>
      <c r="BR42" s="370"/>
      <c r="BS42" s="370"/>
      <c r="BT42" s="370"/>
    </row>
    <row r="43" spans="2:104">
      <c r="BQ43" s="370"/>
      <c r="BR43" s="370"/>
      <c r="BS43" s="370"/>
      <c r="BT43" s="370"/>
    </row>
    <row r="44" spans="2:104">
      <c r="BQ44" s="370"/>
      <c r="BR44" s="370"/>
      <c r="BS44" s="370"/>
      <c r="BT44" s="370"/>
    </row>
    <row r="45" spans="2:104">
      <c r="BQ45" s="370"/>
      <c r="BR45" s="370"/>
      <c r="BS45" s="370"/>
      <c r="BT45" s="370"/>
    </row>
  </sheetData>
  <mergeCells count="61">
    <mergeCell ref="CN5:CO5"/>
    <mergeCell ref="BY4:BZ8"/>
    <mergeCell ref="BK4:BN4"/>
    <mergeCell ref="BP4:BW4"/>
    <mergeCell ref="B34:J34"/>
    <mergeCell ref="BY32:BZ32"/>
    <mergeCell ref="CA5:CB5"/>
    <mergeCell ref="CA4:CH4"/>
    <mergeCell ref="BE31:BF31"/>
    <mergeCell ref="T4:Z4"/>
    <mergeCell ref="B32:C32"/>
    <mergeCell ref="B30:C30"/>
    <mergeCell ref="B31:C31"/>
    <mergeCell ref="AJ32:AK32"/>
    <mergeCell ref="BE30:BF30"/>
    <mergeCell ref="BG5:BH5"/>
    <mergeCell ref="R30:S30"/>
    <mergeCell ref="CU32:CV32"/>
    <mergeCell ref="BY30:BZ30"/>
    <mergeCell ref="BY31:BZ31"/>
    <mergeCell ref="CU30:CV30"/>
    <mergeCell ref="CU31:CV31"/>
    <mergeCell ref="R31:S31"/>
    <mergeCell ref="AJ30:AK30"/>
    <mergeCell ref="AJ31:AK31"/>
    <mergeCell ref="R32:S32"/>
    <mergeCell ref="BE32:BF32"/>
    <mergeCell ref="CU2:DD2"/>
    <mergeCell ref="CG5:CH5"/>
    <mergeCell ref="CJ4:CS4"/>
    <mergeCell ref="CE5:CF5"/>
    <mergeCell ref="CU3:DD3"/>
    <mergeCell ref="DB5:DD5"/>
    <mergeCell ref="CW4:DD4"/>
    <mergeCell ref="CU4:CV8"/>
    <mergeCell ref="CJ5:CK5"/>
    <mergeCell ref="CW5:DA5"/>
    <mergeCell ref="CJ2:CS2"/>
    <mergeCell ref="BY2:CH2"/>
    <mergeCell ref="CP5:CQ5"/>
    <mergeCell ref="CR5:CS5"/>
    <mergeCell ref="CL5:CM5"/>
    <mergeCell ref="CC5:CD5"/>
    <mergeCell ref="R2:Z2"/>
    <mergeCell ref="AB2:AH2"/>
    <mergeCell ref="AJ2:AS2"/>
    <mergeCell ref="AJ4:AK8"/>
    <mergeCell ref="BP2:BW2"/>
    <mergeCell ref="AU2:BB2"/>
    <mergeCell ref="BG2:BN2"/>
    <mergeCell ref="AL4:AS4"/>
    <mergeCell ref="AU4:BB4"/>
    <mergeCell ref="BE4:BF8"/>
    <mergeCell ref="R4:S8"/>
    <mergeCell ref="AB4:AH4"/>
    <mergeCell ref="BG4:BJ4"/>
    <mergeCell ref="L2:P2"/>
    <mergeCell ref="D4:J4"/>
    <mergeCell ref="L4:P4"/>
    <mergeCell ref="B2:J2"/>
    <mergeCell ref="B4:C8"/>
  </mergeCells>
  <phoneticPr fontId="2" type="noConversion"/>
  <pageMargins left="0.36" right="0.24" top="0.31" bottom="0.28999999999999998" header="0.2" footer="0.19"/>
  <pageSetup paperSize="9" scale="96" orientation="portrait" r:id="rId1"/>
  <headerFooter alignWithMargins="0"/>
  <colBreaks count="8" manualBreakCount="8">
    <brk id="11" max="33" man="1"/>
    <brk id="17" max="33" man="1"/>
    <brk id="27" max="1048575" man="1"/>
    <brk id="46" max="33" man="1"/>
    <brk id="56" max="33" man="1"/>
    <brk id="66" max="33" man="1"/>
    <brk id="76" max="33" man="1"/>
    <brk id="97" max="3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1:I44"/>
  <sheetViews>
    <sheetView view="pageBreakPreview" topLeftCell="A10" zoomScale="75" zoomScaleNormal="100" zoomScaleSheetLayoutView="75" workbookViewId="0">
      <selection activeCell="H27" sqref="H27"/>
    </sheetView>
  </sheetViews>
  <sheetFormatPr defaultRowHeight="17"/>
  <sheetData>
    <row r="11" spans="1:9" ht="41.3" customHeight="1">
      <c r="A11" s="1824" t="s">
        <v>3224</v>
      </c>
      <c r="B11" s="1824"/>
      <c r="C11" s="1824"/>
      <c r="D11" s="1824"/>
      <c r="E11" s="1824"/>
      <c r="F11" s="1824"/>
      <c r="G11" s="1824"/>
      <c r="H11" s="1824"/>
      <c r="I11" s="1824"/>
    </row>
    <row r="12" spans="1:9">
      <c r="C12" s="1521"/>
    </row>
    <row r="13" spans="1:9">
      <c r="C13" s="1521" t="s">
        <v>2517</v>
      </c>
    </row>
    <row r="14" spans="1:9" ht="27.85">
      <c r="A14" s="1825" t="s">
        <v>3225</v>
      </c>
      <c r="B14" s="1825"/>
      <c r="C14" s="1825"/>
      <c r="D14" s="1825"/>
      <c r="E14" s="1825"/>
      <c r="F14" s="1825"/>
      <c r="G14" s="1825"/>
      <c r="H14" s="1825"/>
      <c r="I14" s="1825"/>
    </row>
    <row r="44" spans="1:9">
      <c r="A44" s="1826">
        <v>38</v>
      </c>
      <c r="B44" s="1826"/>
      <c r="C44" s="1826"/>
      <c r="D44" s="1826"/>
      <c r="E44" s="1826"/>
      <c r="F44" s="1826"/>
      <c r="G44" s="1826"/>
      <c r="H44" s="1826"/>
      <c r="I44" s="1826"/>
    </row>
  </sheetData>
  <mergeCells count="3">
    <mergeCell ref="A11:I11"/>
    <mergeCell ref="A14:I14"/>
    <mergeCell ref="A44:I44"/>
  </mergeCells>
  <phoneticPr fontId="2"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EI432"/>
  <sheetViews>
    <sheetView topLeftCell="A5" zoomScaleNormal="100" zoomScaleSheetLayoutView="100" workbookViewId="0">
      <pane xSplit="3" ySplit="45" topLeftCell="D100" activePane="bottomRight" state="frozen"/>
      <selection activeCell="A5" sqref="A5"/>
      <selection pane="topRight" activeCell="D5" sqref="D5"/>
      <selection pane="bottomLeft" activeCell="A50" sqref="A50"/>
      <selection pane="bottomRight" activeCell="I183" sqref="I183"/>
    </sheetView>
  </sheetViews>
  <sheetFormatPr defaultRowHeight="17"/>
  <cols>
    <col min="1" max="1" width="11.125" style="420" customWidth="1"/>
    <col min="2" max="2" width="8.625" style="177" customWidth="1"/>
    <col min="3" max="3" width="13.375" style="466" customWidth="1"/>
    <col min="4" max="4" width="10.5" style="147" customWidth="1"/>
    <col min="5" max="5" width="8.875" style="147" customWidth="1"/>
    <col min="6" max="6" width="8.125" style="147" customWidth="1"/>
    <col min="7" max="7" width="9.375" style="147" customWidth="1"/>
    <col min="8" max="8" width="9.75" style="147" customWidth="1"/>
    <col min="9" max="9" width="10.625" style="147" customWidth="1"/>
    <col min="10" max="11" width="8.25" style="147" customWidth="1"/>
    <col min="12" max="12" width="6.5" style="147" customWidth="1"/>
    <col min="13" max="13" width="8.5" style="147" customWidth="1"/>
    <col min="14" max="14" width="8.875" style="421" customWidth="1"/>
    <col min="15" max="15" width="0.375" style="421" customWidth="1"/>
    <col min="16" max="16" width="9.125" style="421" customWidth="1"/>
    <col min="17" max="17" width="8.75" style="147" customWidth="1"/>
    <col min="18" max="18" width="7.5" style="147" customWidth="1"/>
    <col min="19" max="19" width="8.625" style="147" customWidth="1"/>
    <col min="20" max="20" width="5.625" style="147" customWidth="1"/>
    <col min="21" max="21" width="10.375" style="147" customWidth="1"/>
    <col min="22" max="22" width="9.75" style="147" customWidth="1"/>
    <col min="23" max="23" width="9.625" style="147" customWidth="1"/>
    <col min="24" max="24" width="10" style="147" customWidth="1"/>
    <col min="25" max="25" width="8.375" style="147" customWidth="1"/>
    <col min="26" max="26" width="6.25" style="532" customWidth="1"/>
    <col min="27" max="27" width="8.125" style="147" customWidth="1"/>
    <col min="28" max="28" width="7.5" style="147" customWidth="1"/>
    <col min="29" max="29" width="7" style="147" customWidth="1"/>
    <col min="30" max="30" width="7.375" style="177" customWidth="1"/>
    <col min="31" max="31" width="7.875" style="177" customWidth="1"/>
    <col min="32" max="32" width="0.5" style="208" customWidth="1"/>
    <col min="33" max="33" width="11.25" style="420" customWidth="1"/>
    <col min="34" max="34" width="7.5" style="177" customWidth="1"/>
    <col min="35" max="35" width="13.375" style="466" customWidth="1"/>
    <col min="36" max="36" width="6.75" style="177" customWidth="1"/>
    <col min="37" max="37" width="8.25" style="177" customWidth="1"/>
    <col min="38" max="38" width="8.125" style="177" customWidth="1"/>
    <col min="39" max="39" width="6.875" style="177" customWidth="1"/>
    <col min="40" max="40" width="7.875" style="177" customWidth="1"/>
    <col min="41" max="41" width="8.625" style="177" customWidth="1"/>
    <col min="42" max="42" width="9.25" style="177" customWidth="1"/>
    <col min="43" max="43" width="8" style="177" customWidth="1"/>
    <col min="44" max="44" width="8.125" style="177" customWidth="1"/>
    <col min="45" max="46" width="8.5" style="177" customWidth="1"/>
    <col min="47" max="47" width="7.5" style="177" customWidth="1"/>
    <col min="48" max="48" width="1.25" style="208" customWidth="1"/>
    <col min="49" max="49" width="7.875" style="208" customWidth="1"/>
    <col min="50" max="50" width="9.625" style="177" customWidth="1"/>
    <col min="51" max="51" width="8.25" style="177" customWidth="1"/>
    <col min="52" max="52" width="8.375" style="177" customWidth="1"/>
    <col min="53" max="53" width="8.875" style="177" customWidth="1"/>
    <col min="54" max="54" width="8.125" style="177" customWidth="1"/>
    <col min="55" max="55" width="9.5" style="177" customWidth="1"/>
    <col min="56" max="56" width="9.125" style="177" customWidth="1"/>
    <col min="57" max="57" width="10.375" style="177" customWidth="1"/>
    <col min="58" max="58" width="8.625" style="177" customWidth="1"/>
    <col min="59" max="59" width="7.875" style="177" customWidth="1"/>
    <col min="60" max="61" width="8.75" style="177" customWidth="1"/>
    <col min="62" max="62" width="8.5" style="177" customWidth="1"/>
    <col min="63" max="63" width="7.875" style="177" customWidth="1"/>
    <col min="64" max="64" width="0.375" style="208" customWidth="1"/>
    <col min="65" max="65" width="11.875" style="420" customWidth="1"/>
    <col min="66" max="66" width="8.125" style="177" customWidth="1"/>
    <col min="67" max="67" width="13.375" style="466" customWidth="1"/>
    <col min="68" max="68" width="10.375" style="177" customWidth="1"/>
    <col min="69" max="69" width="7.375" style="177" customWidth="1"/>
    <col min="70" max="70" width="9.25" style="177" customWidth="1"/>
    <col min="71" max="71" width="11" style="177" customWidth="1"/>
    <col min="72" max="72" width="8.125" style="177" customWidth="1"/>
    <col min="73" max="73" width="8.375" style="177" customWidth="1"/>
    <col min="74" max="74" width="10.375" style="177" customWidth="1"/>
    <col min="75" max="75" width="11.125" style="177" customWidth="1"/>
    <col min="76" max="76" width="12" style="177" customWidth="1"/>
    <col min="77" max="77" width="8.125" style="177" customWidth="1"/>
    <col min="78" max="78" width="1.375" style="208" customWidth="1"/>
    <col min="79" max="79" width="12.25" style="208" customWidth="1"/>
    <col min="80" max="80" width="11.5" style="177" customWidth="1"/>
    <col min="81" max="81" width="9.875" style="177" customWidth="1"/>
    <col min="82" max="82" width="11" style="177" customWidth="1"/>
    <col min="83" max="83" width="10.875" style="177" customWidth="1"/>
    <col min="84" max="84" width="9.25" style="177" customWidth="1"/>
    <col min="85" max="85" width="11.375" style="177" customWidth="1"/>
    <col min="86" max="87" width="13.875" style="177" customWidth="1"/>
    <col min="88" max="88" width="11.875" style="177" customWidth="1"/>
    <col min="89" max="89" width="13.25" style="177" customWidth="1"/>
    <col min="90" max="139" width="9" style="208"/>
    <col min="140" max="16384" width="9" style="177"/>
  </cols>
  <sheetData>
    <row r="1" spans="1:139">
      <c r="A1" s="420" t="s">
        <v>2517</v>
      </c>
    </row>
    <row r="2" spans="1:139" s="423" customFormat="1" ht="21.75" customHeight="1">
      <c r="A2" s="422" t="s">
        <v>2517</v>
      </c>
      <c r="C2" s="466"/>
      <c r="D2" s="424"/>
      <c r="E2" s="424"/>
      <c r="F2" s="424"/>
      <c r="G2" s="424"/>
      <c r="H2" s="424"/>
      <c r="I2" s="424"/>
      <c r="J2" s="424"/>
      <c r="K2" s="1870" t="s">
        <v>1528</v>
      </c>
      <c r="L2" s="1870"/>
      <c r="M2" s="1870"/>
      <c r="N2" s="1870"/>
      <c r="O2" s="3"/>
      <c r="P2" s="1847" t="s">
        <v>1529</v>
      </c>
      <c r="Q2" s="1847"/>
      <c r="R2" s="1847"/>
      <c r="S2" s="1847"/>
      <c r="T2" s="424"/>
      <c r="U2" s="424"/>
      <c r="V2" s="424"/>
      <c r="W2" s="424"/>
      <c r="X2" s="424"/>
      <c r="Y2" s="424"/>
      <c r="Z2" s="1505"/>
      <c r="AA2" s="424"/>
      <c r="AB2" s="424"/>
      <c r="AC2" s="424"/>
      <c r="AF2" s="425"/>
      <c r="AG2" s="422"/>
      <c r="AI2" s="466"/>
      <c r="AR2" s="1870" t="s">
        <v>1528</v>
      </c>
      <c r="AS2" s="1870"/>
      <c r="AT2" s="1870"/>
      <c r="AU2" s="1870"/>
      <c r="AV2" s="3"/>
      <c r="AW2" s="1847" t="s">
        <v>1530</v>
      </c>
      <c r="AX2" s="1847"/>
      <c r="AY2" s="1847"/>
      <c r="AZ2" s="1847"/>
      <c r="BA2" s="1847"/>
      <c r="BL2" s="425"/>
      <c r="BM2" s="422"/>
      <c r="BO2" s="466"/>
      <c r="BV2" s="1870" t="s">
        <v>1528</v>
      </c>
      <c r="BW2" s="1870"/>
      <c r="BX2" s="1870"/>
      <c r="BY2" s="1870"/>
      <c r="BZ2" s="3"/>
      <c r="CA2" s="1847" t="s">
        <v>1531</v>
      </c>
      <c r="CB2" s="1847"/>
      <c r="CC2" s="1847"/>
      <c r="CD2" s="1847"/>
      <c r="CE2" s="1847"/>
      <c r="CL2" s="425"/>
      <c r="CM2" s="425"/>
      <c r="CN2" s="425"/>
      <c r="CO2" s="425"/>
      <c r="CP2" s="425"/>
      <c r="CQ2" s="425"/>
      <c r="CR2" s="425"/>
      <c r="CS2" s="425"/>
      <c r="CT2" s="425"/>
      <c r="CU2" s="425"/>
      <c r="CV2" s="425"/>
      <c r="CW2" s="425"/>
      <c r="CX2" s="425"/>
      <c r="CY2" s="425"/>
      <c r="CZ2" s="425"/>
      <c r="DA2" s="425"/>
      <c r="DB2" s="425"/>
      <c r="DC2" s="425"/>
      <c r="DD2" s="425"/>
      <c r="DE2" s="425"/>
      <c r="DF2" s="425"/>
      <c r="DG2" s="425"/>
      <c r="DH2" s="425"/>
      <c r="DI2" s="425"/>
      <c r="DJ2" s="425"/>
      <c r="DK2" s="425"/>
      <c r="DL2" s="425"/>
      <c r="DM2" s="425"/>
      <c r="DN2" s="425"/>
      <c r="DO2" s="425"/>
      <c r="DP2" s="425"/>
      <c r="DQ2" s="425"/>
      <c r="DR2" s="425"/>
      <c r="DS2" s="425"/>
      <c r="DT2" s="425"/>
      <c r="DU2" s="425"/>
      <c r="DV2" s="425"/>
      <c r="DW2" s="425"/>
      <c r="DX2" s="425"/>
      <c r="DY2" s="425"/>
      <c r="DZ2" s="425"/>
      <c r="EA2" s="425"/>
      <c r="EB2" s="425"/>
      <c r="EC2" s="425"/>
      <c r="ED2" s="425"/>
      <c r="EE2" s="425"/>
      <c r="EF2" s="425"/>
      <c r="EG2" s="425"/>
      <c r="EH2" s="425"/>
      <c r="EI2" s="425"/>
    </row>
    <row r="3" spans="1:139" s="5" customFormat="1" ht="19.55" customHeight="1">
      <c r="A3" s="4" t="s">
        <v>2517</v>
      </c>
      <c r="C3" s="466"/>
      <c r="D3" s="6"/>
      <c r="E3" s="6"/>
      <c r="F3" s="6"/>
      <c r="G3" s="6"/>
      <c r="H3" s="6"/>
      <c r="J3" s="1850" t="s">
        <v>1532</v>
      </c>
      <c r="K3" s="1850"/>
      <c r="L3" s="1850"/>
      <c r="M3" s="1850"/>
      <c r="N3" s="1850"/>
      <c r="P3" s="7" t="s">
        <v>1533</v>
      </c>
      <c r="T3" s="6"/>
      <c r="U3" s="6"/>
      <c r="V3" s="6"/>
      <c r="W3" s="6"/>
      <c r="X3" s="6"/>
      <c r="Y3" s="6"/>
      <c r="Z3" s="1506"/>
      <c r="AA3" s="6"/>
      <c r="AB3" s="6"/>
      <c r="AC3" s="6"/>
      <c r="AD3" s="6"/>
      <c r="AE3" s="6"/>
      <c r="AF3" s="8"/>
      <c r="AG3" s="4" t="s">
        <v>2517</v>
      </c>
      <c r="AI3" s="466"/>
      <c r="AJ3" s="6"/>
      <c r="AK3" s="6"/>
      <c r="AL3" s="6"/>
      <c r="AN3" s="6"/>
      <c r="AO3" s="6"/>
      <c r="AP3" s="6"/>
      <c r="AQ3" s="1850" t="s">
        <v>1534</v>
      </c>
      <c r="AR3" s="1850"/>
      <c r="AS3" s="1850"/>
      <c r="AT3" s="1850"/>
      <c r="AU3" s="1850"/>
      <c r="AW3" s="7" t="s">
        <v>1535</v>
      </c>
      <c r="BB3" s="6"/>
      <c r="BC3" s="6"/>
      <c r="BD3" s="6"/>
      <c r="BE3" s="6"/>
      <c r="BF3" s="6"/>
      <c r="BG3" s="6"/>
      <c r="BH3" s="6"/>
      <c r="BI3" s="6"/>
      <c r="BJ3" s="6"/>
      <c r="BK3" s="6"/>
      <c r="BL3" s="7"/>
      <c r="BM3" s="4" t="s">
        <v>2517</v>
      </c>
      <c r="BO3" s="466"/>
      <c r="BP3" s="6"/>
      <c r="BQ3" s="6"/>
      <c r="BR3" s="6"/>
      <c r="BS3" s="6"/>
      <c r="BT3" s="6"/>
      <c r="BU3" s="6" t="s">
        <v>1770</v>
      </c>
      <c r="BV3" s="1850" t="s">
        <v>1534</v>
      </c>
      <c r="BW3" s="1850"/>
      <c r="BX3" s="1850"/>
      <c r="BY3" s="1850"/>
      <c r="CA3" s="7" t="s">
        <v>1536</v>
      </c>
      <c r="CF3" s="6"/>
      <c r="CG3" s="6"/>
      <c r="CH3" s="6"/>
      <c r="CI3" s="6"/>
      <c r="CJ3" s="6"/>
      <c r="CK3" s="6"/>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row>
    <row r="4" spans="1:139" s="475" customFormat="1" ht="14.95" customHeight="1">
      <c r="A4" s="473"/>
      <c r="D4" s="474"/>
      <c r="E4" s="474"/>
      <c r="F4" s="474"/>
      <c r="G4" s="474"/>
      <c r="H4" s="474"/>
      <c r="J4" s="474"/>
      <c r="K4" s="491"/>
      <c r="L4" s="491"/>
      <c r="M4" s="491"/>
      <c r="N4" s="491"/>
      <c r="O4" s="465"/>
      <c r="P4" s="492"/>
      <c r="Q4" s="493"/>
      <c r="R4" s="493"/>
      <c r="S4" s="493"/>
      <c r="T4" s="474"/>
      <c r="U4" s="474"/>
      <c r="V4" s="474"/>
      <c r="W4" s="474"/>
      <c r="X4" s="474"/>
      <c r="Y4" s="474"/>
      <c r="Z4" s="1507"/>
      <c r="AA4" s="474"/>
      <c r="AB4" s="474"/>
      <c r="AC4" s="1867" t="s">
        <v>1537</v>
      </c>
      <c r="AD4" s="1867"/>
      <c r="AE4" s="1867"/>
      <c r="AF4" s="465"/>
      <c r="AG4" s="473"/>
      <c r="AJ4" s="474"/>
      <c r="AK4" s="474"/>
      <c r="AL4" s="474"/>
      <c r="AN4" s="474"/>
      <c r="AO4" s="474"/>
      <c r="AP4" s="474"/>
      <c r="AQ4" s="474"/>
      <c r="AR4" s="491"/>
      <c r="AS4" s="491"/>
      <c r="AT4" s="491"/>
      <c r="AU4" s="491"/>
      <c r="AV4" s="465"/>
      <c r="AW4" s="494"/>
      <c r="AX4" s="495"/>
      <c r="AY4" s="495"/>
      <c r="AZ4" s="495"/>
      <c r="BA4" s="495"/>
      <c r="BB4" s="474"/>
      <c r="BC4" s="474"/>
      <c r="BD4" s="474"/>
      <c r="BE4" s="474"/>
      <c r="BF4" s="474"/>
      <c r="BG4" s="474"/>
      <c r="BH4" s="474"/>
      <c r="BI4" s="1867" t="s">
        <v>1537</v>
      </c>
      <c r="BJ4" s="1867"/>
      <c r="BK4" s="1867"/>
      <c r="BL4" s="447"/>
      <c r="BM4" s="473"/>
      <c r="BP4" s="474"/>
      <c r="BQ4" s="474"/>
      <c r="BR4" s="474"/>
      <c r="BS4" s="474"/>
      <c r="BT4" s="474"/>
      <c r="BU4" s="474"/>
      <c r="BV4" s="491"/>
      <c r="BW4" s="491"/>
      <c r="BX4" s="491"/>
      <c r="BY4" s="491"/>
      <c r="BZ4" s="465"/>
      <c r="CA4" s="447"/>
      <c r="CB4" s="495"/>
      <c r="CC4" s="495"/>
      <c r="CD4" s="495"/>
      <c r="CE4" s="495"/>
      <c r="CF4" s="474"/>
      <c r="CG4" s="474"/>
      <c r="CH4" s="474"/>
      <c r="CI4" s="1867" t="s">
        <v>1537</v>
      </c>
      <c r="CJ4" s="1867"/>
      <c r="CK4" s="1867"/>
      <c r="CL4" s="447"/>
      <c r="CM4" s="447"/>
      <c r="CN4" s="447"/>
      <c r="CO4" s="447"/>
      <c r="CP4" s="447"/>
      <c r="CQ4" s="447"/>
      <c r="CR4" s="447"/>
      <c r="CS4" s="447"/>
      <c r="CT4" s="447"/>
      <c r="CU4" s="447"/>
      <c r="CV4" s="447"/>
      <c r="CW4" s="447"/>
      <c r="CX4" s="447"/>
      <c r="CY4" s="447"/>
      <c r="CZ4" s="447"/>
      <c r="DA4" s="447"/>
      <c r="DB4" s="447"/>
      <c r="DC4" s="447"/>
      <c r="DD4" s="447"/>
      <c r="DE4" s="447"/>
      <c r="DF4" s="447"/>
      <c r="DG4" s="447"/>
      <c r="DH4" s="447"/>
      <c r="DI4" s="447"/>
      <c r="DJ4" s="447"/>
      <c r="DK4" s="447"/>
      <c r="DL4" s="447"/>
      <c r="DM4" s="447"/>
      <c r="DN4" s="447"/>
      <c r="DO4" s="447"/>
      <c r="DP4" s="447"/>
      <c r="DQ4" s="447"/>
      <c r="DR4" s="447"/>
      <c r="DS4" s="447"/>
      <c r="DT4" s="447"/>
      <c r="DU4" s="447"/>
      <c r="DV4" s="447"/>
      <c r="DW4" s="447"/>
      <c r="DX4" s="447"/>
      <c r="DY4" s="447"/>
      <c r="DZ4" s="447"/>
      <c r="EA4" s="447"/>
      <c r="EB4" s="447"/>
      <c r="EC4" s="447"/>
      <c r="ED4" s="447"/>
      <c r="EE4" s="447"/>
      <c r="EF4" s="447"/>
      <c r="EG4" s="447"/>
      <c r="EH4" s="447"/>
      <c r="EI4" s="447"/>
    </row>
    <row r="5" spans="1:139" s="475" customFormat="1" ht="14.3" customHeight="1" thickBot="1">
      <c r="A5" s="473"/>
      <c r="B5" s="496"/>
      <c r="C5" s="496"/>
      <c r="D5" s="465"/>
      <c r="E5" s="465"/>
      <c r="F5" s="492"/>
      <c r="G5" s="492"/>
      <c r="H5" s="492"/>
      <c r="I5" s="492"/>
      <c r="J5" s="474"/>
      <c r="K5" s="474"/>
      <c r="L5" s="474"/>
      <c r="M5" s="474"/>
      <c r="N5" s="465"/>
      <c r="O5" s="465"/>
      <c r="P5" s="465"/>
      <c r="Q5" s="474"/>
      <c r="R5" s="474"/>
      <c r="S5" s="474"/>
      <c r="T5" s="474"/>
      <c r="U5" s="474"/>
      <c r="V5" s="474"/>
      <c r="W5" s="474"/>
      <c r="X5" s="474"/>
      <c r="Y5" s="474"/>
      <c r="Z5" s="1507"/>
      <c r="AA5" s="474"/>
      <c r="AB5" s="474"/>
      <c r="AC5" s="1867" t="s">
        <v>1538</v>
      </c>
      <c r="AD5" s="1867"/>
      <c r="AE5" s="1867"/>
      <c r="AF5" s="465"/>
      <c r="AG5" s="473" t="s">
        <v>2517</v>
      </c>
      <c r="AI5" s="496"/>
      <c r="AJ5" s="474"/>
      <c r="AK5" s="474"/>
      <c r="AL5" s="474"/>
      <c r="AM5" s="474"/>
      <c r="AN5" s="474"/>
      <c r="AO5" s="474"/>
      <c r="AP5" s="474"/>
      <c r="AQ5" s="474"/>
      <c r="AR5" s="474"/>
      <c r="AS5" s="474"/>
      <c r="AU5" s="474"/>
      <c r="AV5" s="465"/>
      <c r="AW5" s="465"/>
      <c r="AX5" s="474"/>
      <c r="AY5" s="474"/>
      <c r="AZ5" s="474"/>
      <c r="BA5" s="474"/>
      <c r="BB5" s="474"/>
      <c r="BC5" s="474"/>
      <c r="BD5" s="474" t="s">
        <v>1770</v>
      </c>
      <c r="BE5" s="474"/>
      <c r="BF5" s="474"/>
      <c r="BG5" s="474"/>
      <c r="BH5" s="474"/>
      <c r="BI5" s="1867" t="s">
        <v>1538</v>
      </c>
      <c r="BJ5" s="1867"/>
      <c r="BK5" s="1867"/>
      <c r="BL5" s="447"/>
      <c r="BM5" s="473" t="s">
        <v>2517</v>
      </c>
      <c r="BO5" s="496"/>
      <c r="BP5" s="474"/>
      <c r="BR5" s="474"/>
      <c r="BS5" s="474"/>
      <c r="BT5" s="474"/>
      <c r="BU5" s="474"/>
      <c r="BV5" s="474"/>
      <c r="BW5" s="474"/>
      <c r="BX5" s="474"/>
      <c r="BY5" s="474"/>
      <c r="BZ5" s="465"/>
      <c r="CA5" s="465"/>
      <c r="CB5" s="474"/>
      <c r="CC5" s="474"/>
      <c r="CD5" s="474"/>
      <c r="CE5" s="474"/>
      <c r="CF5" s="474"/>
      <c r="CG5" s="474"/>
      <c r="CH5" s="474"/>
      <c r="CI5" s="1867" t="s">
        <v>1538</v>
      </c>
      <c r="CJ5" s="1867"/>
      <c r="CK5" s="1867"/>
      <c r="CL5" s="447"/>
      <c r="CM5" s="447"/>
      <c r="CN5" s="447"/>
      <c r="CO5" s="447"/>
      <c r="CP5" s="447"/>
      <c r="CQ5" s="447"/>
      <c r="CR5" s="447"/>
      <c r="CS5" s="447"/>
      <c r="CT5" s="447"/>
      <c r="CU5" s="447"/>
      <c r="CV5" s="447"/>
      <c r="CW5" s="447"/>
      <c r="CX5" s="447"/>
      <c r="CY5" s="447"/>
      <c r="CZ5" s="447"/>
      <c r="DA5" s="447"/>
      <c r="DB5" s="447"/>
      <c r="DC5" s="447"/>
      <c r="DD5" s="447"/>
      <c r="DE5" s="447"/>
      <c r="DF5" s="447"/>
      <c r="DG5" s="447"/>
      <c r="DH5" s="447"/>
      <c r="DI5" s="447"/>
      <c r="DJ5" s="447"/>
      <c r="DK5" s="447"/>
      <c r="DL5" s="447"/>
      <c r="DM5" s="447"/>
      <c r="DN5" s="447"/>
      <c r="DO5" s="447"/>
      <c r="DP5" s="447"/>
      <c r="DQ5" s="447"/>
      <c r="DR5" s="447"/>
      <c r="DS5" s="447"/>
      <c r="DT5" s="447"/>
      <c r="DU5" s="447"/>
      <c r="DV5" s="447"/>
      <c r="DW5" s="447"/>
      <c r="DX5" s="447"/>
      <c r="DY5" s="447"/>
      <c r="DZ5" s="447"/>
      <c r="EA5" s="447"/>
      <c r="EB5" s="447"/>
      <c r="EC5" s="447"/>
      <c r="ED5" s="447"/>
      <c r="EE5" s="447"/>
      <c r="EF5" s="447"/>
      <c r="EG5" s="447"/>
      <c r="EH5" s="447"/>
      <c r="EI5" s="447"/>
    </row>
    <row r="6" spans="1:139" s="432" customFormat="1" ht="16.5" customHeight="1">
      <c r="A6" s="1851" t="s">
        <v>1539</v>
      </c>
      <c r="B6" s="1851"/>
      <c r="C6" s="1852"/>
      <c r="D6" s="426" t="s">
        <v>1540</v>
      </c>
      <c r="E6" s="1857" t="s">
        <v>1541</v>
      </c>
      <c r="F6" s="1821"/>
      <c r="G6" s="1821"/>
      <c r="H6" s="1821"/>
      <c r="I6" s="1821"/>
      <c r="J6" s="427" t="s">
        <v>1542</v>
      </c>
      <c r="K6" s="428" t="s">
        <v>1543</v>
      </c>
      <c r="L6" s="1857" t="s">
        <v>1544</v>
      </c>
      <c r="M6" s="1821"/>
      <c r="N6" s="1858"/>
      <c r="O6" s="419"/>
      <c r="P6" s="1821" t="s">
        <v>1545</v>
      </c>
      <c r="Q6" s="1821"/>
      <c r="R6" s="1858"/>
      <c r="S6" s="428" t="s">
        <v>1546</v>
      </c>
      <c r="T6" s="1857" t="s">
        <v>1249</v>
      </c>
      <c r="U6" s="1821"/>
      <c r="V6" s="1858"/>
      <c r="W6" s="427" t="s">
        <v>1250</v>
      </c>
      <c r="X6" s="427" t="s">
        <v>1251</v>
      </c>
      <c r="Y6" s="427" t="s">
        <v>1251</v>
      </c>
      <c r="Z6" s="1864" t="s">
        <v>1730</v>
      </c>
      <c r="AA6" s="1865"/>
      <c r="AB6" s="1865"/>
      <c r="AC6" s="1865"/>
      <c r="AD6" s="1866"/>
      <c r="AE6" s="427" t="s">
        <v>1253</v>
      </c>
      <c r="AF6" s="419"/>
      <c r="AG6" s="1851" t="s">
        <v>1539</v>
      </c>
      <c r="AH6" s="1851"/>
      <c r="AI6" s="1852"/>
      <c r="AJ6" s="1864" t="s">
        <v>1254</v>
      </c>
      <c r="AK6" s="1865"/>
      <c r="AL6" s="1866"/>
      <c r="AM6" s="427" t="s">
        <v>1255</v>
      </c>
      <c r="AN6" s="427" t="s">
        <v>2518</v>
      </c>
      <c r="AO6" s="427" t="s">
        <v>1256</v>
      </c>
      <c r="AP6" s="1864" t="s">
        <v>1257</v>
      </c>
      <c r="AQ6" s="1865"/>
      <c r="AR6" s="1865"/>
      <c r="AS6" s="1865"/>
      <c r="AT6" s="1865"/>
      <c r="AU6" s="1866"/>
      <c r="AV6" s="419"/>
      <c r="AW6" s="426" t="s">
        <v>1258</v>
      </c>
      <c r="AX6" s="427" t="s">
        <v>1546</v>
      </c>
      <c r="AY6" s="1855" t="s">
        <v>2436</v>
      </c>
      <c r="AZ6" s="1855" t="s">
        <v>2437</v>
      </c>
      <c r="BA6" s="1855" t="s">
        <v>2438</v>
      </c>
      <c r="BB6" s="1861" t="s">
        <v>1259</v>
      </c>
      <c r="BC6" s="1862"/>
      <c r="BD6" s="1863"/>
      <c r="BE6" s="428" t="s">
        <v>1260</v>
      </c>
      <c r="BF6" s="1855" t="s">
        <v>2439</v>
      </c>
      <c r="BG6" s="427" t="s">
        <v>1546</v>
      </c>
      <c r="BH6" s="1855" t="s">
        <v>2440</v>
      </c>
      <c r="BI6" s="427" t="s">
        <v>1261</v>
      </c>
      <c r="BJ6" s="1855" t="s">
        <v>2441</v>
      </c>
      <c r="BK6" s="427" t="s">
        <v>1262</v>
      </c>
      <c r="BL6" s="183"/>
      <c r="BM6" s="1851" t="s">
        <v>1539</v>
      </c>
      <c r="BN6" s="1851"/>
      <c r="BO6" s="1852"/>
      <c r="BP6" s="1855" t="s">
        <v>2434</v>
      </c>
      <c r="BQ6" s="427" t="s">
        <v>1264</v>
      </c>
      <c r="BR6" s="427" t="s">
        <v>1265</v>
      </c>
      <c r="BS6" s="1855" t="s">
        <v>2435</v>
      </c>
      <c r="BT6" s="427" t="s">
        <v>1546</v>
      </c>
      <c r="BU6" s="427" t="s">
        <v>1266</v>
      </c>
      <c r="BV6" s="427" t="s">
        <v>1261</v>
      </c>
      <c r="BW6" s="1855" t="s">
        <v>2442</v>
      </c>
      <c r="BX6" s="427" t="s">
        <v>1546</v>
      </c>
      <c r="BY6" s="427" t="s">
        <v>1267</v>
      </c>
      <c r="BZ6" s="419"/>
      <c r="CA6" s="1876" t="s">
        <v>2443</v>
      </c>
      <c r="CB6" s="427" t="s">
        <v>1267</v>
      </c>
      <c r="CC6" s="427" t="s">
        <v>1268</v>
      </c>
      <c r="CD6" s="427" t="s">
        <v>1269</v>
      </c>
      <c r="CE6" s="427" t="s">
        <v>1270</v>
      </c>
      <c r="CF6" s="427" t="s">
        <v>1271</v>
      </c>
      <c r="CG6" s="427" t="s">
        <v>1272</v>
      </c>
      <c r="CH6" s="427" t="s">
        <v>1273</v>
      </c>
      <c r="CI6" s="427" t="s">
        <v>1261</v>
      </c>
      <c r="CJ6" s="428" t="s">
        <v>1274</v>
      </c>
      <c r="CK6" s="431" t="s">
        <v>1275</v>
      </c>
      <c r="CL6" s="183"/>
      <c r="CM6" s="183"/>
      <c r="CN6" s="183"/>
      <c r="CO6" s="183"/>
      <c r="CP6" s="183"/>
      <c r="CQ6" s="183"/>
      <c r="CR6" s="183"/>
      <c r="CS6" s="183"/>
      <c r="CT6" s="183"/>
      <c r="CU6" s="183"/>
      <c r="CV6" s="183"/>
      <c r="CW6" s="183"/>
      <c r="CX6" s="183"/>
      <c r="CY6" s="183"/>
      <c r="CZ6" s="183"/>
      <c r="DA6" s="183"/>
      <c r="DB6" s="183"/>
      <c r="DC6" s="183"/>
      <c r="DD6" s="183"/>
      <c r="DE6" s="183"/>
      <c r="DF6" s="183"/>
      <c r="DG6" s="183"/>
      <c r="DH6" s="183"/>
      <c r="DI6" s="183"/>
      <c r="DJ6" s="183"/>
      <c r="DK6" s="183"/>
      <c r="DL6" s="183"/>
      <c r="DM6" s="183"/>
      <c r="DN6" s="183"/>
      <c r="DO6" s="183"/>
      <c r="DP6" s="183"/>
      <c r="DQ6" s="183"/>
      <c r="DR6" s="183"/>
      <c r="DS6" s="183"/>
      <c r="DT6" s="183"/>
      <c r="DU6" s="183"/>
      <c r="DV6" s="183"/>
      <c r="DW6" s="183"/>
      <c r="DX6" s="183"/>
      <c r="DY6" s="183"/>
      <c r="DZ6" s="183"/>
      <c r="EA6" s="183"/>
      <c r="EB6" s="183"/>
      <c r="EC6" s="183"/>
      <c r="ED6" s="183"/>
      <c r="EE6" s="183"/>
      <c r="EF6" s="183"/>
      <c r="EG6" s="183"/>
      <c r="EH6" s="183"/>
      <c r="EI6" s="183"/>
    </row>
    <row r="7" spans="1:139" s="183" customFormat="1">
      <c r="A7" s="1853"/>
      <c r="B7" s="1853"/>
      <c r="C7" s="1854"/>
      <c r="D7" s="205"/>
      <c r="E7" s="194"/>
      <c r="F7" s="194" t="s">
        <v>1276</v>
      </c>
      <c r="G7" s="194" t="s">
        <v>1277</v>
      </c>
      <c r="H7" s="194" t="s">
        <v>1278</v>
      </c>
      <c r="I7" s="271" t="s">
        <v>1279</v>
      </c>
      <c r="J7" s="189"/>
      <c r="K7" s="433"/>
      <c r="L7" s="194"/>
      <c r="M7" s="194" t="s">
        <v>1264</v>
      </c>
      <c r="N7" s="194" t="s">
        <v>1280</v>
      </c>
      <c r="O7" s="419"/>
      <c r="P7" s="434"/>
      <c r="Q7" s="194" t="s">
        <v>1281</v>
      </c>
      <c r="R7" s="194" t="s">
        <v>1282</v>
      </c>
      <c r="S7" s="433" t="s">
        <v>1283</v>
      </c>
      <c r="T7" s="194"/>
      <c r="U7" s="194" t="s">
        <v>1647</v>
      </c>
      <c r="V7" s="194" t="s">
        <v>1648</v>
      </c>
      <c r="W7" s="189" t="s">
        <v>1649</v>
      </c>
      <c r="X7" s="189" t="s">
        <v>1650</v>
      </c>
      <c r="Y7" s="189"/>
      <c r="Z7" s="1508"/>
      <c r="AA7" s="194" t="s">
        <v>1651</v>
      </c>
      <c r="AB7" s="194" t="s">
        <v>1652</v>
      </c>
      <c r="AC7" s="194" t="s">
        <v>1653</v>
      </c>
      <c r="AD7" s="194" t="s">
        <v>1654</v>
      </c>
      <c r="AE7" s="189"/>
      <c r="AF7" s="419"/>
      <c r="AG7" s="1853"/>
      <c r="AH7" s="1853"/>
      <c r="AI7" s="1854"/>
      <c r="AJ7" s="194"/>
      <c r="AK7" s="194" t="s">
        <v>1655</v>
      </c>
      <c r="AL7" s="194" t="s">
        <v>1656</v>
      </c>
      <c r="AM7" s="189" t="s">
        <v>1657</v>
      </c>
      <c r="AN7" s="189"/>
      <c r="AO7" s="1856" t="s">
        <v>1658</v>
      </c>
      <c r="AP7" s="419"/>
      <c r="AQ7" s="194" t="s">
        <v>1659</v>
      </c>
      <c r="AR7" s="194" t="s">
        <v>1660</v>
      </c>
      <c r="AS7" s="194" t="s">
        <v>1661</v>
      </c>
      <c r="AT7" s="194" t="s">
        <v>1662</v>
      </c>
      <c r="AU7" s="194" t="s">
        <v>1663</v>
      </c>
      <c r="AV7" s="419"/>
      <c r="AW7" s="205" t="s">
        <v>1664</v>
      </c>
      <c r="AX7" s="189" t="s">
        <v>1283</v>
      </c>
      <c r="AY7" s="1869"/>
      <c r="AZ7" s="1869" t="s">
        <v>2074</v>
      </c>
      <c r="BA7" s="1856"/>
      <c r="BB7" s="194"/>
      <c r="BC7" s="194" t="s">
        <v>1665</v>
      </c>
      <c r="BD7" s="194" t="s">
        <v>1666</v>
      </c>
      <c r="BE7" s="433"/>
      <c r="BF7" s="1856"/>
      <c r="BG7" s="189" t="s">
        <v>1283</v>
      </c>
      <c r="BH7" s="1856"/>
      <c r="BI7" s="189" t="s">
        <v>1667</v>
      </c>
      <c r="BJ7" s="1856"/>
      <c r="BK7" s="189" t="s">
        <v>1668</v>
      </c>
      <c r="BM7" s="1853"/>
      <c r="BN7" s="1853"/>
      <c r="BO7" s="1854"/>
      <c r="BP7" s="1856"/>
      <c r="BQ7" s="189"/>
      <c r="BR7" s="189" t="s">
        <v>1669</v>
      </c>
      <c r="BS7" s="1856"/>
      <c r="BT7" s="189" t="s">
        <v>1283</v>
      </c>
      <c r="BU7" s="189"/>
      <c r="BV7" s="189" t="s">
        <v>1670</v>
      </c>
      <c r="BW7" s="1856"/>
      <c r="BX7" s="189" t="s">
        <v>1283</v>
      </c>
      <c r="BY7" s="189" t="s">
        <v>1671</v>
      </c>
      <c r="BZ7" s="419"/>
      <c r="CA7" s="1877"/>
      <c r="CB7" s="189"/>
      <c r="CC7" s="189"/>
      <c r="CD7" s="189" t="s">
        <v>1672</v>
      </c>
      <c r="CE7" s="189"/>
      <c r="CF7" s="189"/>
      <c r="CG7" s="189" t="s">
        <v>1673</v>
      </c>
      <c r="CH7" s="189" t="s">
        <v>1674</v>
      </c>
      <c r="CI7" s="189" t="s">
        <v>1675</v>
      </c>
      <c r="CJ7" s="433"/>
      <c r="CK7" s="437" t="s">
        <v>1676</v>
      </c>
    </row>
    <row r="8" spans="1:139" s="183" customFormat="1">
      <c r="A8" s="1853"/>
      <c r="B8" s="1853"/>
      <c r="C8" s="1854"/>
      <c r="D8" s="205"/>
      <c r="E8" s="189" t="s">
        <v>1677</v>
      </c>
      <c r="F8" s="189"/>
      <c r="G8" s="189"/>
      <c r="H8" s="189"/>
      <c r="I8" s="433"/>
      <c r="J8" s="189"/>
      <c r="K8" s="433"/>
      <c r="L8" s="189" t="s">
        <v>1677</v>
      </c>
      <c r="M8" s="189" t="s">
        <v>1678</v>
      </c>
      <c r="N8" s="189"/>
      <c r="O8" s="419"/>
      <c r="P8" s="205" t="s">
        <v>1677</v>
      </c>
      <c r="Q8" s="189"/>
      <c r="R8" s="189"/>
      <c r="S8" s="433" t="s">
        <v>1679</v>
      </c>
      <c r="T8" s="189" t="s">
        <v>1677</v>
      </c>
      <c r="U8" s="189"/>
      <c r="V8" s="189"/>
      <c r="W8" s="189" t="s">
        <v>1680</v>
      </c>
      <c r="X8" s="189" t="s">
        <v>1681</v>
      </c>
      <c r="Y8" s="189"/>
      <c r="Z8" s="616" t="s">
        <v>1677</v>
      </c>
      <c r="AA8" s="189"/>
      <c r="AB8" s="1644" t="s">
        <v>3315</v>
      </c>
      <c r="AC8" s="189"/>
      <c r="AD8" s="189"/>
      <c r="AE8" s="189"/>
      <c r="AF8" s="419"/>
      <c r="AG8" s="1853"/>
      <c r="AH8" s="1853"/>
      <c r="AI8" s="1854"/>
      <c r="AJ8" s="189" t="s">
        <v>1677</v>
      </c>
      <c r="AK8" s="189" t="s">
        <v>1682</v>
      </c>
      <c r="AL8" s="189" t="s">
        <v>1682</v>
      </c>
      <c r="AM8" s="189" t="s">
        <v>1683</v>
      </c>
      <c r="AN8" s="189"/>
      <c r="AO8" s="1856"/>
      <c r="AP8" s="419" t="s">
        <v>1677</v>
      </c>
      <c r="AQ8" s="189" t="s">
        <v>1684</v>
      </c>
      <c r="AR8" s="189" t="s">
        <v>1685</v>
      </c>
      <c r="AS8" s="189" t="s">
        <v>1685</v>
      </c>
      <c r="AT8" s="189" t="s">
        <v>1685</v>
      </c>
      <c r="AU8" s="189"/>
      <c r="AV8" s="419"/>
      <c r="AW8" s="205" t="s">
        <v>1686</v>
      </c>
      <c r="AX8" s="189" t="s">
        <v>1262</v>
      </c>
      <c r="AY8" s="1869"/>
      <c r="AZ8" s="1869" t="s">
        <v>2075</v>
      </c>
      <c r="BA8" s="1856"/>
      <c r="BB8" s="189" t="s">
        <v>1677</v>
      </c>
      <c r="BC8" s="189"/>
      <c r="BD8" s="189"/>
      <c r="BE8" s="433"/>
      <c r="BF8" s="1856"/>
      <c r="BG8" s="189" t="s">
        <v>1687</v>
      </c>
      <c r="BH8" s="1856"/>
      <c r="BI8" s="189" t="s">
        <v>1688</v>
      </c>
      <c r="BJ8" s="1856"/>
      <c r="BK8" s="189" t="s">
        <v>2017</v>
      </c>
      <c r="BM8" s="1853"/>
      <c r="BN8" s="1853"/>
      <c r="BO8" s="1854"/>
      <c r="BP8" s="1856"/>
      <c r="BQ8" s="189"/>
      <c r="BR8" s="189" t="s">
        <v>2018</v>
      </c>
      <c r="BS8" s="1856"/>
      <c r="BT8" s="189" t="s">
        <v>2019</v>
      </c>
      <c r="BU8" s="189"/>
      <c r="BV8" s="189" t="s">
        <v>2020</v>
      </c>
      <c r="BW8" s="1856"/>
      <c r="BX8" s="189" t="s">
        <v>2021</v>
      </c>
      <c r="BY8" s="189" t="s">
        <v>2022</v>
      </c>
      <c r="BZ8" s="419"/>
      <c r="CA8" s="1877"/>
      <c r="CB8" s="189"/>
      <c r="CC8" s="189"/>
      <c r="CD8" s="189" t="s">
        <v>2023</v>
      </c>
      <c r="CE8" s="189"/>
      <c r="CF8" s="189"/>
      <c r="CG8" s="189" t="s">
        <v>2024</v>
      </c>
      <c r="CH8" s="189" t="s">
        <v>2025</v>
      </c>
      <c r="CI8" s="189" t="s">
        <v>453</v>
      </c>
      <c r="CJ8" s="433"/>
      <c r="CK8" s="437" t="s">
        <v>2026</v>
      </c>
    </row>
    <row r="9" spans="1:139" s="438" customFormat="1" ht="14.95" customHeight="1" thickBot="1">
      <c r="A9" s="1853"/>
      <c r="B9" s="1853"/>
      <c r="C9" s="1854"/>
      <c r="D9" s="205" t="s">
        <v>1677</v>
      </c>
      <c r="E9" s="189"/>
      <c r="F9" s="189" t="s">
        <v>2027</v>
      </c>
      <c r="G9" s="189" t="s">
        <v>2027</v>
      </c>
      <c r="H9" s="189" t="s">
        <v>2027</v>
      </c>
      <c r="I9" s="433" t="s">
        <v>2027</v>
      </c>
      <c r="J9" s="189" t="s">
        <v>2028</v>
      </c>
      <c r="K9" s="433" t="s">
        <v>2029</v>
      </c>
      <c r="L9" s="189"/>
      <c r="M9" s="189" t="s">
        <v>1283</v>
      </c>
      <c r="N9" s="189" t="s">
        <v>2030</v>
      </c>
      <c r="O9" s="419"/>
      <c r="P9" s="205"/>
      <c r="Q9" s="189" t="s">
        <v>2031</v>
      </c>
      <c r="R9" s="189" t="s">
        <v>2032</v>
      </c>
      <c r="S9" s="433" t="s">
        <v>2033</v>
      </c>
      <c r="T9" s="189"/>
      <c r="U9" s="189" t="s">
        <v>2034</v>
      </c>
      <c r="V9" s="189" t="s">
        <v>2034</v>
      </c>
      <c r="W9" s="189" t="s">
        <v>2035</v>
      </c>
      <c r="X9" s="189" t="s">
        <v>2036</v>
      </c>
      <c r="Y9" s="189" t="s">
        <v>2037</v>
      </c>
      <c r="Z9" s="616"/>
      <c r="AA9" s="189" t="s">
        <v>1654</v>
      </c>
      <c r="AB9" s="189" t="s">
        <v>1654</v>
      </c>
      <c r="AC9" s="189" t="s">
        <v>1654</v>
      </c>
      <c r="AD9" s="189" t="s">
        <v>2038</v>
      </c>
      <c r="AE9" s="189" t="s">
        <v>2039</v>
      </c>
      <c r="AF9" s="419"/>
      <c r="AG9" s="1853"/>
      <c r="AH9" s="1853"/>
      <c r="AI9" s="1854"/>
      <c r="AJ9" s="189"/>
      <c r="AK9" s="189" t="s">
        <v>2040</v>
      </c>
      <c r="AL9" s="189" t="s">
        <v>2040</v>
      </c>
      <c r="AM9" s="189" t="s">
        <v>2041</v>
      </c>
      <c r="AN9" s="189" t="s">
        <v>2519</v>
      </c>
      <c r="AO9" s="189" t="s">
        <v>2042</v>
      </c>
      <c r="AP9" s="419"/>
      <c r="AQ9" s="189" t="s">
        <v>2043</v>
      </c>
      <c r="AR9" s="189" t="s">
        <v>2043</v>
      </c>
      <c r="AS9" s="189" t="s">
        <v>2043</v>
      </c>
      <c r="AT9" s="189" t="s">
        <v>2043</v>
      </c>
      <c r="AU9" s="189" t="s">
        <v>2044</v>
      </c>
      <c r="AV9" s="419"/>
      <c r="AW9" s="205" t="s">
        <v>2045</v>
      </c>
      <c r="AX9" s="189" t="s">
        <v>2046</v>
      </c>
      <c r="AY9" s="1869"/>
      <c r="AZ9" s="1869"/>
      <c r="BA9" s="1856"/>
      <c r="BB9" s="189"/>
      <c r="BC9" s="189" t="s">
        <v>2047</v>
      </c>
      <c r="BD9" s="189" t="s">
        <v>2048</v>
      </c>
      <c r="BE9" s="433" t="s">
        <v>2049</v>
      </c>
      <c r="BF9" s="1856"/>
      <c r="BG9" s="189" t="s">
        <v>2050</v>
      </c>
      <c r="BH9" s="1856"/>
      <c r="BI9" s="189" t="s">
        <v>2051</v>
      </c>
      <c r="BJ9" s="1856"/>
      <c r="BK9" s="189" t="s">
        <v>2052</v>
      </c>
      <c r="BL9" s="183"/>
      <c r="BM9" s="1853"/>
      <c r="BN9" s="1853"/>
      <c r="BO9" s="1854"/>
      <c r="BP9" s="1856"/>
      <c r="BQ9" s="189" t="s">
        <v>2053</v>
      </c>
      <c r="BR9" s="189" t="s">
        <v>2054</v>
      </c>
      <c r="BS9" s="1856"/>
      <c r="BT9" s="189" t="s">
        <v>2055</v>
      </c>
      <c r="BU9" s="189" t="s">
        <v>1664</v>
      </c>
      <c r="BV9" s="189" t="s">
        <v>2056</v>
      </c>
      <c r="BW9" s="1856"/>
      <c r="BX9" s="189" t="s">
        <v>2057</v>
      </c>
      <c r="BY9" s="189" t="s">
        <v>2058</v>
      </c>
      <c r="BZ9" s="419"/>
      <c r="CA9" s="1877"/>
      <c r="CB9" s="189" t="s">
        <v>2023</v>
      </c>
      <c r="CC9" s="189" t="s">
        <v>2059</v>
      </c>
      <c r="CD9" s="189" t="s">
        <v>0</v>
      </c>
      <c r="CE9" s="189" t="s">
        <v>1</v>
      </c>
      <c r="CF9" s="189" t="s">
        <v>2</v>
      </c>
      <c r="CG9" s="189" t="s">
        <v>3</v>
      </c>
      <c r="CH9" s="189" t="s">
        <v>4</v>
      </c>
      <c r="CI9" s="189" t="s">
        <v>5</v>
      </c>
      <c r="CJ9" s="433" t="s">
        <v>6</v>
      </c>
      <c r="CK9" s="437" t="s">
        <v>7</v>
      </c>
      <c r="CL9" s="183"/>
      <c r="CM9" s="183"/>
      <c r="CN9" s="183"/>
      <c r="CO9" s="183"/>
      <c r="CP9" s="183"/>
      <c r="CQ9" s="183"/>
      <c r="CR9" s="183"/>
      <c r="CS9" s="183"/>
      <c r="CT9" s="183"/>
      <c r="CU9" s="183"/>
      <c r="CV9" s="183"/>
      <c r="CW9" s="183"/>
      <c r="CX9" s="183"/>
      <c r="CY9" s="183"/>
      <c r="CZ9" s="183"/>
      <c r="DA9" s="183"/>
      <c r="DB9" s="183"/>
      <c r="DC9" s="183"/>
      <c r="DD9" s="183"/>
      <c r="DE9" s="183"/>
      <c r="DF9" s="183"/>
      <c r="DG9" s="183"/>
      <c r="DH9" s="183"/>
      <c r="DI9" s="183"/>
      <c r="DJ9" s="183"/>
      <c r="DK9" s="183"/>
      <c r="DL9" s="183"/>
      <c r="DM9" s="183"/>
      <c r="DN9" s="183"/>
      <c r="DO9" s="183"/>
      <c r="DP9" s="183"/>
      <c r="DQ9" s="183"/>
      <c r="DR9" s="183"/>
      <c r="DS9" s="183"/>
      <c r="DT9" s="183"/>
      <c r="DU9" s="183"/>
      <c r="DV9" s="183"/>
      <c r="DW9" s="183"/>
      <c r="DX9" s="183"/>
      <c r="DY9" s="183"/>
      <c r="DZ9" s="183"/>
      <c r="EA9" s="183"/>
      <c r="EB9" s="183"/>
      <c r="EC9" s="183"/>
      <c r="ED9" s="183"/>
      <c r="EE9" s="183"/>
      <c r="EF9" s="183"/>
      <c r="EG9" s="183"/>
      <c r="EH9" s="183"/>
      <c r="EI9" s="183"/>
    </row>
    <row r="10" spans="1:139" s="416" customFormat="1" ht="14.95" customHeight="1">
      <c r="A10" s="1843" t="s">
        <v>8</v>
      </c>
      <c r="B10" s="1843"/>
      <c r="C10" s="1844"/>
      <c r="D10" s="1829" t="s">
        <v>9</v>
      </c>
      <c r="E10" s="1829" t="s">
        <v>2277</v>
      </c>
      <c r="F10" s="1829" t="s">
        <v>10</v>
      </c>
      <c r="G10" s="1829" t="s">
        <v>11</v>
      </c>
      <c r="H10" s="1829" t="s">
        <v>12</v>
      </c>
      <c r="I10" s="1829" t="s">
        <v>13</v>
      </c>
      <c r="J10" s="1829" t="s">
        <v>14</v>
      </c>
      <c r="K10" s="1841" t="s">
        <v>3350</v>
      </c>
      <c r="L10" s="1841" t="s">
        <v>2277</v>
      </c>
      <c r="M10" s="1829" t="s">
        <v>2615</v>
      </c>
      <c r="N10" s="1829" t="s">
        <v>1212</v>
      </c>
      <c r="O10" s="464"/>
      <c r="P10" s="1848" t="s">
        <v>2277</v>
      </c>
      <c r="Q10" s="1841" t="s">
        <v>2617</v>
      </c>
      <c r="R10" s="1829" t="s">
        <v>2618</v>
      </c>
      <c r="S10" s="1829" t="s">
        <v>3221</v>
      </c>
      <c r="T10" s="1841" t="s">
        <v>2277</v>
      </c>
      <c r="U10" s="1829" t="s">
        <v>2073</v>
      </c>
      <c r="V10" s="1841" t="s">
        <v>2620</v>
      </c>
      <c r="W10" s="1829" t="s">
        <v>2972</v>
      </c>
      <c r="X10" s="1829" t="s">
        <v>2622</v>
      </c>
      <c r="Y10" s="1829" t="s">
        <v>3410</v>
      </c>
      <c r="Z10" s="1859" t="s">
        <v>2277</v>
      </c>
      <c r="AA10" s="1829" t="s">
        <v>2624</v>
      </c>
      <c r="AB10" s="1829" t="s">
        <v>2625</v>
      </c>
      <c r="AC10" s="1829" t="s">
        <v>2626</v>
      </c>
      <c r="AD10" s="1829" t="s">
        <v>2627</v>
      </c>
      <c r="AE10" s="1829" t="s">
        <v>2628</v>
      </c>
      <c r="AF10" s="464"/>
      <c r="AG10" s="1843" t="s">
        <v>8</v>
      </c>
      <c r="AH10" s="1843"/>
      <c r="AI10" s="1844"/>
      <c r="AJ10" s="1841" t="s">
        <v>2277</v>
      </c>
      <c r="AK10" s="1831" t="s">
        <v>963</v>
      </c>
      <c r="AL10" s="1831" t="s">
        <v>2630</v>
      </c>
      <c r="AM10" s="1831" t="s">
        <v>2631</v>
      </c>
      <c r="AN10" s="1831" t="s">
        <v>2632</v>
      </c>
      <c r="AO10" s="1831" t="s">
        <v>2633</v>
      </c>
      <c r="AP10" s="1841" t="s">
        <v>2277</v>
      </c>
      <c r="AQ10" s="1829" t="s">
        <v>2634</v>
      </c>
      <c r="AR10" s="1829" t="s">
        <v>2635</v>
      </c>
      <c r="AS10" s="1829" t="s">
        <v>2636</v>
      </c>
      <c r="AT10" s="1829" t="s">
        <v>2637</v>
      </c>
      <c r="AU10" s="1829" t="s">
        <v>2638</v>
      </c>
      <c r="AV10" s="464"/>
      <c r="AW10" s="1871" t="s">
        <v>3349</v>
      </c>
      <c r="AX10" s="1873" t="s">
        <v>2640</v>
      </c>
      <c r="AY10" s="1831" t="s">
        <v>2641</v>
      </c>
      <c r="AZ10" s="1829" t="s">
        <v>2642</v>
      </c>
      <c r="BA10" s="1879" t="s">
        <v>276</v>
      </c>
      <c r="BB10" s="1841" t="s">
        <v>2277</v>
      </c>
      <c r="BC10" s="1829" t="s">
        <v>277</v>
      </c>
      <c r="BD10" s="1829" t="s">
        <v>2973</v>
      </c>
      <c r="BE10" s="1831" t="s">
        <v>279</v>
      </c>
      <c r="BF10" s="1837" t="s">
        <v>280</v>
      </c>
      <c r="BG10" s="1837" t="s">
        <v>281</v>
      </c>
      <c r="BH10" s="1831" t="s">
        <v>282</v>
      </c>
      <c r="BI10" s="1829" t="s">
        <v>283</v>
      </c>
      <c r="BJ10" s="1881" t="s">
        <v>284</v>
      </c>
      <c r="BK10" s="1829" t="s">
        <v>285</v>
      </c>
      <c r="BM10" s="1843" t="s">
        <v>8</v>
      </c>
      <c r="BN10" s="1843"/>
      <c r="BO10" s="1844"/>
      <c r="BP10" s="1829" t="s">
        <v>286</v>
      </c>
      <c r="BQ10" s="1829" t="s">
        <v>1213</v>
      </c>
      <c r="BR10" s="1831" t="s">
        <v>288</v>
      </c>
      <c r="BS10" s="1831" t="s">
        <v>289</v>
      </c>
      <c r="BT10" s="1829" t="s">
        <v>290</v>
      </c>
      <c r="BU10" s="1829" t="s">
        <v>291</v>
      </c>
      <c r="BV10" s="1829" t="s">
        <v>292</v>
      </c>
      <c r="BW10" s="1831" t="s">
        <v>293</v>
      </c>
      <c r="BX10" s="1831" t="s">
        <v>294</v>
      </c>
      <c r="BY10" s="1829" t="s">
        <v>295</v>
      </c>
      <c r="BZ10" s="464"/>
      <c r="CA10" s="1835" t="s">
        <v>296</v>
      </c>
      <c r="CB10" s="1829" t="s">
        <v>353</v>
      </c>
      <c r="CC10" s="1829" t="s">
        <v>354</v>
      </c>
      <c r="CD10" s="1829" t="s">
        <v>355</v>
      </c>
      <c r="CE10" s="1829" t="s">
        <v>356</v>
      </c>
      <c r="CF10" s="1829" t="s">
        <v>357</v>
      </c>
      <c r="CG10" s="1829" t="s">
        <v>358</v>
      </c>
      <c r="CH10" s="1831" t="s">
        <v>359</v>
      </c>
      <c r="CI10" s="1829" t="s">
        <v>360</v>
      </c>
      <c r="CJ10" s="1833" t="s">
        <v>2638</v>
      </c>
      <c r="CK10" s="1827" t="s">
        <v>361</v>
      </c>
    </row>
    <row r="11" spans="1:139" s="416" customFormat="1" ht="14.95" customHeight="1">
      <c r="A11" s="1843"/>
      <c r="B11" s="1843"/>
      <c r="C11" s="1844"/>
      <c r="D11" s="1829"/>
      <c r="E11" s="1829"/>
      <c r="F11" s="1829"/>
      <c r="G11" s="1829"/>
      <c r="H11" s="1829"/>
      <c r="I11" s="1829"/>
      <c r="J11" s="1829"/>
      <c r="K11" s="1841"/>
      <c r="L11" s="1841"/>
      <c r="M11" s="1829"/>
      <c r="N11" s="1829" t="s">
        <v>1770</v>
      </c>
      <c r="O11" s="464"/>
      <c r="P11" s="1848"/>
      <c r="Q11" s="1841"/>
      <c r="R11" s="1829"/>
      <c r="S11" s="1829"/>
      <c r="T11" s="1841"/>
      <c r="U11" s="1841"/>
      <c r="V11" s="1841"/>
      <c r="W11" s="1829"/>
      <c r="X11" s="1829"/>
      <c r="Y11" s="1829"/>
      <c r="Z11" s="1859"/>
      <c r="AA11" s="1829"/>
      <c r="AB11" s="1829"/>
      <c r="AC11" s="1829"/>
      <c r="AD11" s="1829"/>
      <c r="AE11" s="1829"/>
      <c r="AF11" s="464"/>
      <c r="AG11" s="1843"/>
      <c r="AH11" s="1843"/>
      <c r="AI11" s="1844"/>
      <c r="AJ11" s="1841"/>
      <c r="AK11" s="1831"/>
      <c r="AL11" s="1831"/>
      <c r="AM11" s="1831"/>
      <c r="AN11" s="1831"/>
      <c r="AO11" s="1831"/>
      <c r="AP11" s="1841"/>
      <c r="AQ11" s="1829"/>
      <c r="AR11" s="1829"/>
      <c r="AS11" s="1829"/>
      <c r="AT11" s="1829"/>
      <c r="AU11" s="1829"/>
      <c r="AV11" s="464"/>
      <c r="AW11" s="1871"/>
      <c r="AX11" s="1874"/>
      <c r="AY11" s="1831"/>
      <c r="AZ11" s="1829"/>
      <c r="BA11" s="1879"/>
      <c r="BB11" s="1841"/>
      <c r="BC11" s="1829"/>
      <c r="BD11" s="1829"/>
      <c r="BE11" s="1831"/>
      <c r="BF11" s="1837"/>
      <c r="BG11" s="1837"/>
      <c r="BH11" s="1831"/>
      <c r="BI11" s="1829"/>
      <c r="BJ11" s="1881"/>
      <c r="BK11" s="1829"/>
      <c r="BM11" s="1843"/>
      <c r="BN11" s="1843"/>
      <c r="BO11" s="1844"/>
      <c r="BP11" s="1829"/>
      <c r="BQ11" s="1829"/>
      <c r="BR11" s="1831"/>
      <c r="BS11" s="1831"/>
      <c r="BT11" s="1829"/>
      <c r="BU11" s="1829"/>
      <c r="BV11" s="1829"/>
      <c r="BW11" s="1831"/>
      <c r="BX11" s="1831"/>
      <c r="BY11" s="1829"/>
      <c r="BZ11" s="464"/>
      <c r="CA11" s="1835"/>
      <c r="CB11" s="1829"/>
      <c r="CC11" s="1829"/>
      <c r="CD11" s="1829"/>
      <c r="CE11" s="1829"/>
      <c r="CF11" s="1829"/>
      <c r="CG11" s="1829"/>
      <c r="CH11" s="1831"/>
      <c r="CI11" s="1829"/>
      <c r="CJ11" s="1833"/>
      <c r="CK11" s="1827"/>
    </row>
    <row r="12" spans="1:139" s="416" customFormat="1" ht="14.95" customHeight="1">
      <c r="A12" s="1843"/>
      <c r="B12" s="1843"/>
      <c r="C12" s="1844"/>
      <c r="D12" s="1829"/>
      <c r="E12" s="1829"/>
      <c r="F12" s="1829"/>
      <c r="G12" s="1829"/>
      <c r="H12" s="1829"/>
      <c r="I12" s="1829"/>
      <c r="J12" s="1829"/>
      <c r="K12" s="1841"/>
      <c r="L12" s="1841"/>
      <c r="M12" s="1829"/>
      <c r="N12" s="1829"/>
      <c r="O12" s="464"/>
      <c r="P12" s="1848"/>
      <c r="Q12" s="1841"/>
      <c r="R12" s="1829"/>
      <c r="S12" s="1829"/>
      <c r="T12" s="1841"/>
      <c r="U12" s="1841"/>
      <c r="V12" s="1841"/>
      <c r="W12" s="1829"/>
      <c r="X12" s="1829"/>
      <c r="Y12" s="1829"/>
      <c r="Z12" s="1859"/>
      <c r="AA12" s="1829"/>
      <c r="AB12" s="1829"/>
      <c r="AC12" s="1829"/>
      <c r="AD12" s="1829"/>
      <c r="AE12" s="1829"/>
      <c r="AF12" s="464"/>
      <c r="AG12" s="1843"/>
      <c r="AH12" s="1843"/>
      <c r="AI12" s="1844"/>
      <c r="AJ12" s="1841"/>
      <c r="AK12" s="1831"/>
      <c r="AL12" s="1831"/>
      <c r="AM12" s="1831"/>
      <c r="AN12" s="1831"/>
      <c r="AO12" s="1831"/>
      <c r="AP12" s="1841"/>
      <c r="AQ12" s="1829"/>
      <c r="AR12" s="1829"/>
      <c r="AS12" s="1829"/>
      <c r="AT12" s="1829"/>
      <c r="AU12" s="1829"/>
      <c r="AV12" s="464"/>
      <c r="AW12" s="1871"/>
      <c r="AX12" s="1874"/>
      <c r="AY12" s="1831"/>
      <c r="AZ12" s="1829"/>
      <c r="BA12" s="1879"/>
      <c r="BB12" s="1841"/>
      <c r="BC12" s="1829"/>
      <c r="BD12" s="1829"/>
      <c r="BE12" s="1831"/>
      <c r="BF12" s="1837"/>
      <c r="BG12" s="1837"/>
      <c r="BH12" s="1831"/>
      <c r="BI12" s="1829"/>
      <c r="BJ12" s="1881"/>
      <c r="BK12" s="1829"/>
      <c r="BM12" s="1843"/>
      <c r="BN12" s="1843"/>
      <c r="BO12" s="1844"/>
      <c r="BP12" s="1829"/>
      <c r="BQ12" s="1829"/>
      <c r="BR12" s="1831"/>
      <c r="BS12" s="1831"/>
      <c r="BT12" s="1829"/>
      <c r="BU12" s="1829"/>
      <c r="BV12" s="1829"/>
      <c r="BW12" s="1831"/>
      <c r="BX12" s="1831"/>
      <c r="BY12" s="1829"/>
      <c r="BZ12" s="464"/>
      <c r="CA12" s="1835"/>
      <c r="CB12" s="1829"/>
      <c r="CC12" s="1829"/>
      <c r="CD12" s="1829"/>
      <c r="CE12" s="1829"/>
      <c r="CF12" s="1829"/>
      <c r="CG12" s="1829"/>
      <c r="CH12" s="1831"/>
      <c r="CI12" s="1829"/>
      <c r="CJ12" s="1833"/>
      <c r="CK12" s="1827"/>
    </row>
    <row r="13" spans="1:139" s="416" customFormat="1" ht="15.8" customHeight="1" thickBot="1">
      <c r="A13" s="1845"/>
      <c r="B13" s="1845"/>
      <c r="C13" s="1846"/>
      <c r="D13" s="1830"/>
      <c r="E13" s="1830"/>
      <c r="F13" s="1830"/>
      <c r="G13" s="1830"/>
      <c r="H13" s="1830"/>
      <c r="I13" s="1830"/>
      <c r="J13" s="1830"/>
      <c r="K13" s="1842"/>
      <c r="L13" s="1842"/>
      <c r="M13" s="1830"/>
      <c r="N13" s="1830"/>
      <c r="O13" s="464"/>
      <c r="P13" s="1849"/>
      <c r="Q13" s="1842"/>
      <c r="R13" s="1830"/>
      <c r="S13" s="1830"/>
      <c r="T13" s="1842"/>
      <c r="U13" s="1842"/>
      <c r="V13" s="1842"/>
      <c r="W13" s="1830"/>
      <c r="X13" s="1830"/>
      <c r="Y13" s="1830"/>
      <c r="Z13" s="1860"/>
      <c r="AA13" s="1830"/>
      <c r="AB13" s="1830"/>
      <c r="AC13" s="1830"/>
      <c r="AD13" s="1830"/>
      <c r="AE13" s="1830"/>
      <c r="AF13" s="464"/>
      <c r="AG13" s="1845"/>
      <c r="AH13" s="1845"/>
      <c r="AI13" s="1846"/>
      <c r="AJ13" s="1842"/>
      <c r="AK13" s="1832"/>
      <c r="AL13" s="1832"/>
      <c r="AM13" s="1832"/>
      <c r="AN13" s="1832"/>
      <c r="AO13" s="1832"/>
      <c r="AP13" s="1842"/>
      <c r="AQ13" s="1830"/>
      <c r="AR13" s="1830"/>
      <c r="AS13" s="1830"/>
      <c r="AT13" s="1830"/>
      <c r="AU13" s="1830"/>
      <c r="AV13" s="464"/>
      <c r="AW13" s="1872"/>
      <c r="AX13" s="1875"/>
      <c r="AY13" s="1832"/>
      <c r="AZ13" s="1830"/>
      <c r="BA13" s="1880"/>
      <c r="BB13" s="1842"/>
      <c r="BC13" s="1830"/>
      <c r="BD13" s="1830"/>
      <c r="BE13" s="1832"/>
      <c r="BF13" s="1838"/>
      <c r="BG13" s="1838"/>
      <c r="BH13" s="1832"/>
      <c r="BI13" s="1830"/>
      <c r="BJ13" s="1882"/>
      <c r="BK13" s="1830"/>
      <c r="BM13" s="1845"/>
      <c r="BN13" s="1845"/>
      <c r="BO13" s="1846"/>
      <c r="BP13" s="1830"/>
      <c r="BQ13" s="1830"/>
      <c r="BR13" s="1832"/>
      <c r="BS13" s="1832"/>
      <c r="BT13" s="1830"/>
      <c r="BU13" s="1830"/>
      <c r="BV13" s="1830"/>
      <c r="BW13" s="1832"/>
      <c r="BX13" s="1832"/>
      <c r="BY13" s="1830"/>
      <c r="BZ13" s="464"/>
      <c r="CA13" s="1836"/>
      <c r="CB13" s="1830"/>
      <c r="CC13" s="1830"/>
      <c r="CD13" s="1830"/>
      <c r="CE13" s="1830"/>
      <c r="CF13" s="1830"/>
      <c r="CG13" s="1830"/>
      <c r="CH13" s="1832"/>
      <c r="CI13" s="1830"/>
      <c r="CJ13" s="1834"/>
      <c r="CK13" s="1828"/>
    </row>
    <row r="14" spans="1:139" ht="23.95" hidden="1" customHeight="1">
      <c r="A14" s="420" t="s">
        <v>1770</v>
      </c>
      <c r="B14" s="183" t="s">
        <v>1869</v>
      </c>
      <c r="C14" s="467" t="s">
        <v>362</v>
      </c>
      <c r="D14" s="147">
        <v>9789</v>
      </c>
      <c r="E14" s="147">
        <f>SUM(F14:I14)</f>
        <v>8132</v>
      </c>
      <c r="F14" s="147">
        <v>14</v>
      </c>
      <c r="G14" s="147">
        <v>1230</v>
      </c>
      <c r="H14" s="147">
        <v>750</v>
      </c>
      <c r="I14" s="147">
        <v>6138</v>
      </c>
      <c r="J14" s="147">
        <v>28</v>
      </c>
      <c r="K14" s="147">
        <v>211</v>
      </c>
      <c r="L14" s="147">
        <v>127</v>
      </c>
      <c r="M14" s="147">
        <v>0</v>
      </c>
      <c r="N14" s="421">
        <v>0</v>
      </c>
      <c r="P14" s="421">
        <v>67</v>
      </c>
      <c r="Q14" s="147">
        <v>0</v>
      </c>
      <c r="R14" s="147">
        <v>0</v>
      </c>
      <c r="S14" s="147">
        <v>24</v>
      </c>
      <c r="T14" s="147">
        <v>30</v>
      </c>
      <c r="U14" s="147">
        <v>30</v>
      </c>
      <c r="V14" s="147">
        <v>0</v>
      </c>
      <c r="W14" s="147">
        <v>37</v>
      </c>
      <c r="X14" s="147">
        <v>29</v>
      </c>
      <c r="Y14" s="147">
        <v>41</v>
      </c>
      <c r="Z14" s="532">
        <f>SUM(AA14:AD14)</f>
        <v>21</v>
      </c>
      <c r="AA14" s="147">
        <v>21</v>
      </c>
      <c r="AB14" s="147">
        <v>0</v>
      </c>
      <c r="AC14" s="147">
        <v>0</v>
      </c>
      <c r="AD14" s="147">
        <v>0</v>
      </c>
      <c r="AE14" s="147">
        <v>0</v>
      </c>
      <c r="AF14" s="421"/>
      <c r="AG14" s="420" t="s">
        <v>1770</v>
      </c>
      <c r="AH14" s="183" t="s">
        <v>1869</v>
      </c>
      <c r="AI14" s="467" t="s">
        <v>362</v>
      </c>
      <c r="AJ14" s="147">
        <v>30</v>
      </c>
      <c r="AK14" s="147">
        <v>0</v>
      </c>
      <c r="AL14" s="147">
        <v>0</v>
      </c>
      <c r="AM14" s="147">
        <v>4</v>
      </c>
      <c r="AN14" s="147">
        <v>11</v>
      </c>
      <c r="AO14" s="147">
        <v>21</v>
      </c>
      <c r="AP14" s="147">
        <v>0</v>
      </c>
      <c r="AQ14" s="147">
        <v>0</v>
      </c>
      <c r="AR14" s="147">
        <v>0</v>
      </c>
      <c r="AS14" s="147">
        <v>0</v>
      </c>
      <c r="AT14" s="147">
        <v>0</v>
      </c>
      <c r="AU14" s="147">
        <v>0</v>
      </c>
      <c r="AV14" s="421"/>
      <c r="AW14" s="421">
        <v>54</v>
      </c>
      <c r="AX14" s="147">
        <v>8</v>
      </c>
      <c r="AY14" s="147">
        <v>7</v>
      </c>
      <c r="AZ14" s="147">
        <v>1</v>
      </c>
      <c r="BA14" s="147">
        <v>0</v>
      </c>
      <c r="BB14" s="147">
        <v>162</v>
      </c>
      <c r="BC14" s="147">
        <v>67</v>
      </c>
      <c r="BD14" s="147">
        <v>95</v>
      </c>
      <c r="BE14" s="421">
        <v>1</v>
      </c>
      <c r="BF14" s="147">
        <v>3</v>
      </c>
      <c r="BG14" s="147">
        <v>5</v>
      </c>
      <c r="BH14" s="147">
        <v>0</v>
      </c>
      <c r="BI14" s="147">
        <v>0</v>
      </c>
      <c r="BJ14" s="147">
        <v>0</v>
      </c>
      <c r="BK14" s="147">
        <v>24</v>
      </c>
      <c r="BM14" s="420" t="s">
        <v>1770</v>
      </c>
      <c r="BN14" s="183" t="s">
        <v>1869</v>
      </c>
      <c r="BO14" s="467" t="s">
        <v>362</v>
      </c>
      <c r="BP14" s="147">
        <v>0</v>
      </c>
      <c r="BQ14" s="147">
        <v>6</v>
      </c>
      <c r="BR14" s="147">
        <v>0</v>
      </c>
      <c r="BS14" s="147">
        <v>0</v>
      </c>
      <c r="BT14" s="147">
        <v>0</v>
      </c>
      <c r="BU14" s="147">
        <v>0</v>
      </c>
      <c r="BV14" s="147">
        <v>0</v>
      </c>
      <c r="BW14" s="147">
        <v>9</v>
      </c>
      <c r="BX14" s="147">
        <v>0</v>
      </c>
      <c r="BY14" s="147">
        <v>1</v>
      </c>
      <c r="BZ14" s="421"/>
      <c r="CA14" s="421">
        <v>0</v>
      </c>
      <c r="CB14" s="147">
        <v>0</v>
      </c>
      <c r="CC14" s="147">
        <v>11</v>
      </c>
      <c r="CD14" s="147">
        <v>0</v>
      </c>
      <c r="CE14" s="147">
        <v>0</v>
      </c>
      <c r="CF14" s="147">
        <v>0</v>
      </c>
      <c r="CG14" s="147">
        <v>3</v>
      </c>
      <c r="CH14" s="147">
        <v>84</v>
      </c>
      <c r="CI14" s="147">
        <v>45</v>
      </c>
      <c r="CJ14" s="147">
        <f>D14-SUM(F14:CI14)+T14+Z14+AP14+BB14</f>
        <v>552</v>
      </c>
      <c r="CK14" s="147">
        <f>M14+U14+Z14-AD14+AJ14+AM14+BB14</f>
        <v>247</v>
      </c>
    </row>
    <row r="15" spans="1:139" ht="19.55" hidden="1" customHeight="1">
      <c r="A15" s="420" t="s">
        <v>363</v>
      </c>
      <c r="B15" s="183" t="s">
        <v>1870</v>
      </c>
      <c r="C15" s="467" t="s">
        <v>364</v>
      </c>
      <c r="D15" s="147">
        <v>4598</v>
      </c>
      <c r="E15" s="147">
        <f>SUM(F15:I15)</f>
        <v>3174</v>
      </c>
      <c r="F15" s="147">
        <v>8</v>
      </c>
      <c r="G15" s="147">
        <v>364</v>
      </c>
      <c r="H15" s="147">
        <v>307</v>
      </c>
      <c r="I15" s="147">
        <v>2495</v>
      </c>
      <c r="J15" s="147">
        <v>27</v>
      </c>
      <c r="K15" s="147">
        <v>210</v>
      </c>
      <c r="L15" s="147">
        <v>77</v>
      </c>
      <c r="M15" s="147">
        <v>0</v>
      </c>
      <c r="N15" s="421">
        <v>0</v>
      </c>
      <c r="P15" s="421">
        <v>24</v>
      </c>
      <c r="Q15" s="147">
        <v>0</v>
      </c>
      <c r="R15" s="147">
        <v>0</v>
      </c>
      <c r="S15" s="147">
        <v>23</v>
      </c>
      <c r="T15" s="147">
        <v>30</v>
      </c>
      <c r="U15" s="147">
        <v>30</v>
      </c>
      <c r="V15" s="147">
        <v>0</v>
      </c>
      <c r="W15" s="147">
        <v>26</v>
      </c>
      <c r="X15" s="147">
        <v>28</v>
      </c>
      <c r="Y15" s="147">
        <v>38</v>
      </c>
      <c r="Z15" s="532">
        <f>SUM(AA15:AD15)</f>
        <v>12</v>
      </c>
      <c r="AA15" s="147">
        <v>12</v>
      </c>
      <c r="AB15" s="147">
        <v>0</v>
      </c>
      <c r="AC15" s="147">
        <v>0</v>
      </c>
      <c r="AD15" s="147">
        <v>0</v>
      </c>
      <c r="AE15" s="147">
        <v>0</v>
      </c>
      <c r="AF15" s="421"/>
      <c r="AG15" s="420" t="s">
        <v>363</v>
      </c>
      <c r="AH15" s="183" t="s">
        <v>1870</v>
      </c>
      <c r="AI15" s="467" t="s">
        <v>364</v>
      </c>
      <c r="AJ15" s="147">
        <v>22</v>
      </c>
      <c r="AK15" s="147">
        <v>0</v>
      </c>
      <c r="AL15" s="147">
        <v>0</v>
      </c>
      <c r="AM15" s="147">
        <v>3</v>
      </c>
      <c r="AN15" s="147">
        <v>9</v>
      </c>
      <c r="AO15" s="147">
        <v>20</v>
      </c>
      <c r="AP15" s="147">
        <v>0</v>
      </c>
      <c r="AQ15" s="147">
        <v>0</v>
      </c>
      <c r="AR15" s="147">
        <v>0</v>
      </c>
      <c r="AS15" s="147">
        <v>0</v>
      </c>
      <c r="AT15" s="147">
        <v>0</v>
      </c>
      <c r="AU15" s="147">
        <v>0</v>
      </c>
      <c r="AV15" s="421"/>
      <c r="AW15" s="421">
        <v>21</v>
      </c>
      <c r="AX15" s="147">
        <v>8</v>
      </c>
      <c r="AY15" s="147">
        <v>7</v>
      </c>
      <c r="AZ15" s="147">
        <v>1</v>
      </c>
      <c r="BA15" s="147">
        <v>0</v>
      </c>
      <c r="BB15" s="147">
        <v>92</v>
      </c>
      <c r="BC15" s="147">
        <v>50</v>
      </c>
      <c r="BD15" s="147">
        <v>42</v>
      </c>
      <c r="BE15" s="147">
        <v>1</v>
      </c>
      <c r="BF15" s="147">
        <v>2</v>
      </c>
      <c r="BG15" s="147">
        <v>5</v>
      </c>
      <c r="BH15" s="147">
        <v>0</v>
      </c>
      <c r="BI15" s="147">
        <v>0</v>
      </c>
      <c r="BJ15" s="147">
        <v>0</v>
      </c>
      <c r="BK15" s="147">
        <v>19</v>
      </c>
      <c r="BM15" s="420" t="s">
        <v>363</v>
      </c>
      <c r="BN15" s="183" t="s">
        <v>1870</v>
      </c>
      <c r="BO15" s="467" t="s">
        <v>364</v>
      </c>
      <c r="BP15" s="147">
        <v>0</v>
      </c>
      <c r="BQ15" s="147">
        <v>9</v>
      </c>
      <c r="BR15" s="147">
        <v>0</v>
      </c>
      <c r="BS15" s="147" t="s">
        <v>1770</v>
      </c>
      <c r="BT15" s="147">
        <v>0</v>
      </c>
      <c r="BU15" s="147">
        <v>0</v>
      </c>
      <c r="BV15" s="147">
        <v>0</v>
      </c>
      <c r="BW15" s="147">
        <v>8</v>
      </c>
      <c r="BX15" s="147">
        <v>0</v>
      </c>
      <c r="BY15" s="147">
        <v>1</v>
      </c>
      <c r="BZ15" s="421"/>
      <c r="CA15" s="421">
        <v>0</v>
      </c>
      <c r="CB15" s="147">
        <v>0</v>
      </c>
      <c r="CC15" s="147">
        <v>5</v>
      </c>
      <c r="CD15" s="147">
        <v>0</v>
      </c>
      <c r="CE15" s="147">
        <v>0</v>
      </c>
      <c r="CF15" s="147">
        <v>0</v>
      </c>
      <c r="CG15" s="147">
        <v>3</v>
      </c>
      <c r="CH15" s="147">
        <v>79</v>
      </c>
      <c r="CI15" s="147">
        <v>42</v>
      </c>
      <c r="CJ15" s="147">
        <f>D15-SUM(F15:CI15)+T15+Z15+AP15+BB15</f>
        <v>572</v>
      </c>
      <c r="CK15" s="147">
        <f>M15+U15+Z15-AD15+AJ15+AM15+BB15</f>
        <v>159</v>
      </c>
    </row>
    <row r="16" spans="1:139" ht="19.55" hidden="1" customHeight="1">
      <c r="A16" s="420">
        <v>1996</v>
      </c>
      <c r="B16" s="183" t="s">
        <v>1872</v>
      </c>
      <c r="C16" s="467" t="s">
        <v>365</v>
      </c>
      <c r="D16" s="147">
        <v>2883</v>
      </c>
      <c r="E16" s="147">
        <f>SUM(F16:I16)</f>
        <v>694</v>
      </c>
      <c r="F16" s="147">
        <v>8</v>
      </c>
      <c r="G16" s="147">
        <v>310</v>
      </c>
      <c r="H16" s="147">
        <v>37</v>
      </c>
      <c r="I16" s="147">
        <v>339</v>
      </c>
      <c r="J16" s="147">
        <v>38</v>
      </c>
      <c r="K16" s="147">
        <v>565</v>
      </c>
      <c r="L16" s="147">
        <v>95</v>
      </c>
      <c r="M16" s="147">
        <v>0</v>
      </c>
      <c r="N16" s="421">
        <v>0</v>
      </c>
      <c r="P16" s="421">
        <v>23</v>
      </c>
      <c r="Q16" s="147">
        <v>0</v>
      </c>
      <c r="R16" s="147">
        <v>0</v>
      </c>
      <c r="S16" s="147">
        <v>32</v>
      </c>
      <c r="T16" s="147">
        <v>51</v>
      </c>
      <c r="U16" s="147">
        <v>51</v>
      </c>
      <c r="V16" s="147">
        <v>0</v>
      </c>
      <c r="W16" s="147">
        <v>25</v>
      </c>
      <c r="X16" s="147">
        <v>45</v>
      </c>
      <c r="Y16" s="147">
        <v>45</v>
      </c>
      <c r="Z16" s="532">
        <f>SUM(AA16:AD16)</f>
        <v>12</v>
      </c>
      <c r="AA16" s="147">
        <v>12</v>
      </c>
      <c r="AB16" s="147">
        <v>0</v>
      </c>
      <c r="AC16" s="147">
        <v>0</v>
      </c>
      <c r="AD16" s="147">
        <v>0</v>
      </c>
      <c r="AE16" s="147">
        <v>0</v>
      </c>
      <c r="AF16" s="421"/>
      <c r="AG16" s="420">
        <v>1996</v>
      </c>
      <c r="AH16" s="183" t="s">
        <v>1872</v>
      </c>
      <c r="AI16" s="467" t="s">
        <v>365</v>
      </c>
      <c r="AJ16" s="147">
        <v>40</v>
      </c>
      <c r="AK16" s="147">
        <v>0</v>
      </c>
      <c r="AL16" s="147">
        <v>0</v>
      </c>
      <c r="AM16" s="147">
        <v>9</v>
      </c>
      <c r="AN16" s="147">
        <v>7</v>
      </c>
      <c r="AO16" s="147">
        <v>17</v>
      </c>
      <c r="AP16" s="147">
        <v>0</v>
      </c>
      <c r="AQ16" s="147">
        <v>0</v>
      </c>
      <c r="AR16" s="147">
        <v>0</v>
      </c>
      <c r="AS16" s="147">
        <v>0</v>
      </c>
      <c r="AT16" s="147">
        <v>0</v>
      </c>
      <c r="AU16" s="147">
        <v>0</v>
      </c>
      <c r="AV16" s="421"/>
      <c r="AW16" s="421">
        <v>23</v>
      </c>
      <c r="AX16" s="147">
        <v>9</v>
      </c>
      <c r="AY16" s="147">
        <v>9</v>
      </c>
      <c r="AZ16" s="147">
        <v>1</v>
      </c>
      <c r="BA16" s="147">
        <v>0</v>
      </c>
      <c r="BB16" s="147">
        <v>83</v>
      </c>
      <c r="BC16" s="147">
        <v>58</v>
      </c>
      <c r="BD16" s="147">
        <v>25</v>
      </c>
      <c r="BE16" s="147">
        <v>1</v>
      </c>
      <c r="BF16" s="147">
        <v>0</v>
      </c>
      <c r="BG16" s="147">
        <v>6</v>
      </c>
      <c r="BH16" s="147">
        <v>0</v>
      </c>
      <c r="BI16" s="147">
        <v>0</v>
      </c>
      <c r="BJ16" s="147">
        <v>0</v>
      </c>
      <c r="BK16" s="147">
        <v>24</v>
      </c>
      <c r="BM16" s="420">
        <v>1996</v>
      </c>
      <c r="BN16" s="183" t="s">
        <v>1872</v>
      </c>
      <c r="BO16" s="467" t="s">
        <v>365</v>
      </c>
      <c r="BP16" s="147">
        <v>0</v>
      </c>
      <c r="BQ16" s="147">
        <v>12</v>
      </c>
      <c r="BR16" s="147">
        <v>0</v>
      </c>
      <c r="BS16" s="147">
        <v>0</v>
      </c>
      <c r="BT16" s="147">
        <v>0</v>
      </c>
      <c r="BU16" s="147">
        <v>0</v>
      </c>
      <c r="BV16" s="147">
        <v>0</v>
      </c>
      <c r="BW16" s="147">
        <v>33</v>
      </c>
      <c r="BX16" s="147">
        <v>0</v>
      </c>
      <c r="BY16" s="147">
        <v>0</v>
      </c>
      <c r="BZ16" s="421"/>
      <c r="CA16" s="421">
        <v>0</v>
      </c>
      <c r="CB16" s="147">
        <v>0</v>
      </c>
      <c r="CC16" s="147">
        <v>5</v>
      </c>
      <c r="CD16" s="147">
        <v>0</v>
      </c>
      <c r="CE16" s="147">
        <v>0</v>
      </c>
      <c r="CF16" s="147">
        <v>0</v>
      </c>
      <c r="CG16" s="147">
        <v>3</v>
      </c>
      <c r="CH16" s="147">
        <v>75</v>
      </c>
      <c r="CI16" s="147">
        <v>49</v>
      </c>
      <c r="CJ16" s="147">
        <f>D16-SUM(F16:CI16)+T16+Z16+AP16+BB16</f>
        <v>-3140</v>
      </c>
      <c r="CK16" s="147">
        <f>M16+U16+Z16-AD16+AJ16+AM16+BB16</f>
        <v>195</v>
      </c>
    </row>
    <row r="17" spans="1:89" ht="19.55" hidden="1" customHeight="1">
      <c r="B17" s="183"/>
      <c r="C17" s="468"/>
      <c r="AD17" s="147"/>
      <c r="AE17" s="147"/>
      <c r="AF17" s="421"/>
      <c r="AH17" s="183"/>
      <c r="AI17" s="468"/>
      <c r="AJ17" s="147"/>
      <c r="AK17" s="147"/>
      <c r="AL17" s="147"/>
      <c r="AM17" s="147"/>
      <c r="AN17" s="147"/>
      <c r="AO17" s="147"/>
      <c r="AP17" s="147"/>
      <c r="AQ17" s="147"/>
      <c r="AR17" s="147"/>
      <c r="AS17" s="147"/>
      <c r="AT17" s="147"/>
      <c r="AU17" s="147"/>
      <c r="AV17" s="421"/>
      <c r="AW17" s="421"/>
      <c r="AX17" s="147"/>
      <c r="AY17" s="147"/>
      <c r="AZ17" s="147"/>
      <c r="BA17" s="147"/>
      <c r="BB17" s="147"/>
      <c r="BC17" s="147"/>
      <c r="BD17" s="147"/>
      <c r="BE17" s="147"/>
      <c r="BF17" s="147"/>
      <c r="BG17" s="147"/>
      <c r="BH17" s="147"/>
      <c r="BI17" s="147"/>
      <c r="BJ17" s="147"/>
      <c r="BK17" s="147"/>
      <c r="BN17" s="183"/>
      <c r="BO17" s="468"/>
      <c r="BP17" s="147"/>
      <c r="BQ17" s="147"/>
      <c r="BR17" s="147"/>
      <c r="BS17" s="147"/>
      <c r="BT17" s="147"/>
      <c r="BU17" s="147"/>
      <c r="BV17" s="147"/>
      <c r="BW17" s="147"/>
      <c r="BX17" s="147"/>
      <c r="BY17" s="147"/>
      <c r="BZ17" s="421"/>
      <c r="CA17" s="421"/>
      <c r="CB17" s="147"/>
      <c r="CC17" s="147"/>
      <c r="CD17" s="147"/>
      <c r="CE17" s="147"/>
      <c r="CF17" s="147"/>
      <c r="CG17" s="147"/>
      <c r="CH17" s="147"/>
      <c r="CI17" s="147"/>
      <c r="CJ17" s="147"/>
      <c r="CK17" s="147"/>
    </row>
    <row r="18" spans="1:89" ht="19.55" hidden="1" customHeight="1">
      <c r="A18" s="420" t="s">
        <v>1770</v>
      </c>
      <c r="B18" s="183" t="s">
        <v>1869</v>
      </c>
      <c r="C18" s="467" t="s">
        <v>362</v>
      </c>
      <c r="D18" s="147">
        <v>10915</v>
      </c>
      <c r="E18" s="147">
        <f>SUM(F18:I18)</f>
        <v>9063</v>
      </c>
      <c r="F18" s="147">
        <v>15</v>
      </c>
      <c r="G18" s="147">
        <v>1582</v>
      </c>
      <c r="H18" s="147">
        <v>804</v>
      </c>
      <c r="I18" s="147">
        <v>6662</v>
      </c>
      <c r="J18" s="147">
        <v>23</v>
      </c>
      <c r="K18" s="147">
        <v>212</v>
      </c>
      <c r="L18" s="147">
        <v>106</v>
      </c>
      <c r="M18" s="147">
        <v>0</v>
      </c>
      <c r="N18" s="421">
        <v>0</v>
      </c>
      <c r="P18" s="421">
        <v>67</v>
      </c>
      <c r="Q18" s="147">
        <v>0</v>
      </c>
      <c r="R18" s="147">
        <v>0</v>
      </c>
      <c r="S18" s="147">
        <v>29</v>
      </c>
      <c r="T18" s="147">
        <v>30</v>
      </c>
      <c r="U18" s="147">
        <v>29</v>
      </c>
      <c r="V18" s="147">
        <v>1</v>
      </c>
      <c r="W18" s="147">
        <v>22</v>
      </c>
      <c r="X18" s="147">
        <v>23</v>
      </c>
      <c r="Y18" s="147">
        <v>71</v>
      </c>
      <c r="Z18" s="532">
        <f>SUM(AA18:AD18)</f>
        <v>19</v>
      </c>
      <c r="AA18" s="147">
        <v>19</v>
      </c>
      <c r="AB18" s="147">
        <v>0</v>
      </c>
      <c r="AC18" s="147">
        <v>0</v>
      </c>
      <c r="AD18" s="147">
        <v>0</v>
      </c>
      <c r="AE18" s="147">
        <v>0</v>
      </c>
      <c r="AF18" s="421"/>
      <c r="AG18" s="420" t="s">
        <v>1770</v>
      </c>
      <c r="AH18" s="183" t="s">
        <v>1869</v>
      </c>
      <c r="AI18" s="467" t="s">
        <v>362</v>
      </c>
      <c r="AJ18" s="147">
        <v>28</v>
      </c>
      <c r="AK18" s="147">
        <v>0</v>
      </c>
      <c r="AL18" s="147">
        <v>0</v>
      </c>
      <c r="AM18" s="147">
        <v>4</v>
      </c>
      <c r="AN18" s="147">
        <v>20</v>
      </c>
      <c r="AO18" s="147">
        <v>25</v>
      </c>
      <c r="AP18" s="147">
        <v>0</v>
      </c>
      <c r="AQ18" s="147">
        <v>0</v>
      </c>
      <c r="AR18" s="147">
        <v>0</v>
      </c>
      <c r="AS18" s="147">
        <v>0</v>
      </c>
      <c r="AT18" s="147">
        <v>0</v>
      </c>
      <c r="AU18" s="147">
        <v>0</v>
      </c>
      <c r="AV18" s="421"/>
      <c r="AW18" s="421">
        <v>74</v>
      </c>
      <c r="AX18" s="147">
        <v>11</v>
      </c>
      <c r="AY18" s="147">
        <v>10</v>
      </c>
      <c r="AZ18" s="147">
        <v>5</v>
      </c>
      <c r="BA18" s="147">
        <v>0</v>
      </c>
      <c r="BB18" s="147">
        <v>175</v>
      </c>
      <c r="BC18" s="147">
        <v>68</v>
      </c>
      <c r="BD18" s="147">
        <v>107</v>
      </c>
      <c r="BE18" s="147">
        <v>1</v>
      </c>
      <c r="BF18" s="147">
        <v>2</v>
      </c>
      <c r="BG18" s="147">
        <v>7</v>
      </c>
      <c r="BH18" s="147">
        <v>0</v>
      </c>
      <c r="BI18" s="147">
        <v>0</v>
      </c>
      <c r="BJ18" s="147">
        <v>0</v>
      </c>
      <c r="BK18" s="147">
        <v>21</v>
      </c>
      <c r="BM18" s="420" t="s">
        <v>1770</v>
      </c>
      <c r="BN18" s="183" t="s">
        <v>1869</v>
      </c>
      <c r="BO18" s="467" t="s">
        <v>362</v>
      </c>
      <c r="BP18" s="147">
        <v>0</v>
      </c>
      <c r="BQ18" s="147">
        <v>31</v>
      </c>
      <c r="BR18" s="147">
        <v>1</v>
      </c>
      <c r="BS18" s="147">
        <v>0</v>
      </c>
      <c r="BT18" s="147">
        <v>0</v>
      </c>
      <c r="BU18" s="147">
        <v>1</v>
      </c>
      <c r="BV18" s="147">
        <v>0</v>
      </c>
      <c r="BW18" s="147">
        <v>17</v>
      </c>
      <c r="BX18" s="147">
        <v>0</v>
      </c>
      <c r="BY18" s="147">
        <v>2</v>
      </c>
      <c r="BZ18" s="421"/>
      <c r="CA18" s="421">
        <v>0</v>
      </c>
      <c r="CB18" s="147">
        <v>0</v>
      </c>
      <c r="CC18" s="147">
        <v>7</v>
      </c>
      <c r="CD18" s="147">
        <v>0</v>
      </c>
      <c r="CE18" s="147">
        <v>0</v>
      </c>
      <c r="CF18" s="147">
        <v>0</v>
      </c>
      <c r="CG18" s="147">
        <v>4</v>
      </c>
      <c r="CH18" s="147">
        <v>94</v>
      </c>
      <c r="CI18" s="147">
        <v>46</v>
      </c>
      <c r="CJ18" s="147">
        <f>D18-SUM(F18:CI18)+T18+Z18+AP18+BB18</f>
        <v>664</v>
      </c>
      <c r="CK18" s="147">
        <f>M18+U18+Z18-AD18+AJ18+AM18+BB18</f>
        <v>255</v>
      </c>
    </row>
    <row r="19" spans="1:89" ht="19.55" hidden="1" customHeight="1">
      <c r="A19" s="420" t="s">
        <v>366</v>
      </c>
      <c r="B19" s="183" t="s">
        <v>1870</v>
      </c>
      <c r="C19" s="467" t="s">
        <v>364</v>
      </c>
      <c r="D19" s="147">
        <v>4695</v>
      </c>
      <c r="E19" s="147">
        <f>SUM(F19:I19)</f>
        <v>3147</v>
      </c>
      <c r="F19" s="147">
        <v>2</v>
      </c>
      <c r="G19" s="147">
        <v>353</v>
      </c>
      <c r="H19" s="147">
        <v>360</v>
      </c>
      <c r="I19" s="147">
        <v>2432</v>
      </c>
      <c r="J19" s="147">
        <v>19</v>
      </c>
      <c r="K19" s="147">
        <v>214</v>
      </c>
      <c r="L19" s="147">
        <v>66</v>
      </c>
      <c r="M19" s="147">
        <v>0</v>
      </c>
      <c r="N19" s="421">
        <v>0</v>
      </c>
      <c r="P19" s="421">
        <v>21</v>
      </c>
      <c r="Q19" s="147">
        <v>0</v>
      </c>
      <c r="R19" s="147">
        <v>0</v>
      </c>
      <c r="S19" s="147">
        <v>18</v>
      </c>
      <c r="T19" s="147">
        <v>28</v>
      </c>
      <c r="U19" s="147">
        <v>27</v>
      </c>
      <c r="V19" s="147">
        <v>1</v>
      </c>
      <c r="W19" s="147">
        <v>15</v>
      </c>
      <c r="X19" s="147">
        <v>21</v>
      </c>
      <c r="Y19" s="147">
        <v>72</v>
      </c>
      <c r="Z19" s="532">
        <f>SUM(AA19:AD19)</f>
        <v>10</v>
      </c>
      <c r="AA19" s="147">
        <v>10</v>
      </c>
      <c r="AB19" s="147">
        <v>0</v>
      </c>
      <c r="AC19" s="147">
        <v>0</v>
      </c>
      <c r="AD19" s="147">
        <v>0</v>
      </c>
      <c r="AE19" s="147">
        <v>0</v>
      </c>
      <c r="AF19" s="421"/>
      <c r="AG19" s="420" t="s">
        <v>366</v>
      </c>
      <c r="AH19" s="183" t="s">
        <v>1870</v>
      </c>
      <c r="AI19" s="467" t="s">
        <v>364</v>
      </c>
      <c r="AJ19" s="147">
        <v>20</v>
      </c>
      <c r="AK19" s="147">
        <v>0</v>
      </c>
      <c r="AL19" s="147">
        <v>0</v>
      </c>
      <c r="AM19" s="147">
        <v>4</v>
      </c>
      <c r="AN19" s="147">
        <v>9</v>
      </c>
      <c r="AO19" s="147">
        <v>18</v>
      </c>
      <c r="AP19" s="147">
        <v>0</v>
      </c>
      <c r="AQ19" s="147">
        <v>0</v>
      </c>
      <c r="AR19" s="147">
        <v>0</v>
      </c>
      <c r="AS19" s="147">
        <v>0</v>
      </c>
      <c r="AT19" s="147">
        <v>0</v>
      </c>
      <c r="AU19" s="147">
        <v>0</v>
      </c>
      <c r="AV19" s="421"/>
      <c r="AW19" s="421">
        <v>21</v>
      </c>
      <c r="AX19" s="147">
        <v>10</v>
      </c>
      <c r="AY19" s="147">
        <v>10</v>
      </c>
      <c r="AZ19" s="147">
        <v>5</v>
      </c>
      <c r="BA19" s="147">
        <v>0</v>
      </c>
      <c r="BB19" s="147">
        <v>165</v>
      </c>
      <c r="BC19" s="147">
        <v>57</v>
      </c>
      <c r="BD19" s="147">
        <v>108</v>
      </c>
      <c r="BE19" s="147">
        <v>0</v>
      </c>
      <c r="BF19" s="147">
        <v>0</v>
      </c>
      <c r="BG19" s="147">
        <v>7</v>
      </c>
      <c r="BH19" s="147">
        <v>0</v>
      </c>
      <c r="BI19" s="147">
        <v>0</v>
      </c>
      <c r="BJ19" s="147">
        <v>0</v>
      </c>
      <c r="BK19" s="147">
        <v>16</v>
      </c>
      <c r="BM19" s="420" t="s">
        <v>366</v>
      </c>
      <c r="BN19" s="183" t="s">
        <v>1870</v>
      </c>
      <c r="BO19" s="467" t="s">
        <v>364</v>
      </c>
      <c r="BP19" s="147">
        <v>0</v>
      </c>
      <c r="BQ19" s="147">
        <v>21</v>
      </c>
      <c r="BR19" s="147">
        <v>0</v>
      </c>
      <c r="BS19" s="147">
        <v>0</v>
      </c>
      <c r="BT19" s="147">
        <v>0</v>
      </c>
      <c r="BU19" s="147">
        <v>1</v>
      </c>
      <c r="BV19" s="147">
        <v>0</v>
      </c>
      <c r="BW19" s="147">
        <v>14</v>
      </c>
      <c r="BX19" s="147">
        <v>0</v>
      </c>
      <c r="BY19" s="147">
        <v>3</v>
      </c>
      <c r="BZ19" s="421"/>
      <c r="CA19" s="421">
        <v>0</v>
      </c>
      <c r="CB19" s="147">
        <v>0</v>
      </c>
      <c r="CC19" s="147">
        <v>4</v>
      </c>
      <c r="CD19" s="147">
        <v>0</v>
      </c>
      <c r="CE19" s="147">
        <v>0</v>
      </c>
      <c r="CF19" s="147">
        <v>0</v>
      </c>
      <c r="CG19" s="147">
        <v>5</v>
      </c>
      <c r="CH19" s="147">
        <v>84</v>
      </c>
      <c r="CI19" s="147">
        <v>49</v>
      </c>
      <c r="CJ19" s="147">
        <f>D19-SUM(F19:CI19)+T19+Z19+AP19+BB19</f>
        <v>598</v>
      </c>
      <c r="CK19" s="147">
        <f>M19+U19+Z19-AD19+AJ19+AM19+BB19</f>
        <v>226</v>
      </c>
    </row>
    <row r="20" spans="1:89" ht="19.55" hidden="1" customHeight="1">
      <c r="A20" s="420">
        <v>1997</v>
      </c>
      <c r="B20" s="183" t="s">
        <v>1872</v>
      </c>
      <c r="C20" s="467" t="s">
        <v>365</v>
      </c>
      <c r="D20" s="147">
        <v>3063</v>
      </c>
      <c r="E20" s="147">
        <f>SUM(F20:I20)</f>
        <v>668</v>
      </c>
      <c r="F20" s="147">
        <v>11</v>
      </c>
      <c r="G20" s="147">
        <v>308</v>
      </c>
      <c r="H20" s="147">
        <v>40</v>
      </c>
      <c r="I20" s="147">
        <v>309</v>
      </c>
      <c r="J20" s="147">
        <v>27</v>
      </c>
      <c r="K20" s="147">
        <v>624</v>
      </c>
      <c r="L20" s="147">
        <v>91</v>
      </c>
      <c r="M20" s="147">
        <v>0</v>
      </c>
      <c r="N20" s="421">
        <v>0</v>
      </c>
      <c r="P20" s="421">
        <v>24</v>
      </c>
      <c r="Q20" s="147">
        <v>0</v>
      </c>
      <c r="R20" s="147">
        <v>0</v>
      </c>
      <c r="S20" s="147">
        <v>30</v>
      </c>
      <c r="T20" s="147">
        <v>56</v>
      </c>
      <c r="U20" s="147">
        <v>54</v>
      </c>
      <c r="V20" s="147">
        <v>2</v>
      </c>
      <c r="W20" s="147">
        <v>17</v>
      </c>
      <c r="X20" s="147">
        <v>38</v>
      </c>
      <c r="Y20" s="147">
        <v>98</v>
      </c>
      <c r="Z20" s="532">
        <f>SUM(AA20:AD20)</f>
        <v>10</v>
      </c>
      <c r="AA20" s="147">
        <v>10</v>
      </c>
      <c r="AB20" s="147">
        <v>0</v>
      </c>
      <c r="AC20" s="147">
        <v>0</v>
      </c>
      <c r="AD20" s="147">
        <v>0</v>
      </c>
      <c r="AE20" s="147">
        <v>0</v>
      </c>
      <c r="AF20" s="421"/>
      <c r="AG20" s="420">
        <v>1997</v>
      </c>
      <c r="AH20" s="183" t="s">
        <v>1872</v>
      </c>
      <c r="AI20" s="467" t="s">
        <v>365</v>
      </c>
      <c r="AJ20" s="147">
        <v>29</v>
      </c>
      <c r="AK20" s="147">
        <v>0</v>
      </c>
      <c r="AL20" s="147">
        <v>0</v>
      </c>
      <c r="AM20" s="147">
        <v>14</v>
      </c>
      <c r="AN20" s="147">
        <v>7</v>
      </c>
      <c r="AO20" s="147">
        <v>16</v>
      </c>
      <c r="AP20" s="147">
        <v>0</v>
      </c>
      <c r="AQ20" s="147">
        <v>0</v>
      </c>
      <c r="AR20" s="147">
        <v>0</v>
      </c>
      <c r="AS20" s="147">
        <v>0</v>
      </c>
      <c r="AT20" s="147">
        <v>0</v>
      </c>
      <c r="AU20" s="147">
        <v>0</v>
      </c>
      <c r="AV20" s="421"/>
      <c r="AW20" s="421">
        <v>27</v>
      </c>
      <c r="AX20" s="147">
        <v>8</v>
      </c>
      <c r="AY20" s="147">
        <v>11</v>
      </c>
      <c r="AZ20" s="147">
        <v>5</v>
      </c>
      <c r="BA20" s="147">
        <v>0</v>
      </c>
      <c r="BB20" s="147">
        <v>124</v>
      </c>
      <c r="BC20" s="147">
        <v>79</v>
      </c>
      <c r="BD20" s="147">
        <v>45</v>
      </c>
      <c r="BE20" s="147">
        <v>0</v>
      </c>
      <c r="BF20" s="147">
        <v>0</v>
      </c>
      <c r="BG20" s="147">
        <v>6</v>
      </c>
      <c r="BH20" s="147">
        <v>0</v>
      </c>
      <c r="BI20" s="147">
        <v>0</v>
      </c>
      <c r="BJ20" s="147">
        <v>0</v>
      </c>
      <c r="BK20" s="147">
        <v>17</v>
      </c>
      <c r="BM20" s="420">
        <v>1997</v>
      </c>
      <c r="BN20" s="183" t="s">
        <v>1872</v>
      </c>
      <c r="BO20" s="467" t="s">
        <v>365</v>
      </c>
      <c r="BP20" s="147">
        <v>0</v>
      </c>
      <c r="BQ20" s="147">
        <v>26</v>
      </c>
      <c r="BR20" s="147">
        <v>0</v>
      </c>
      <c r="BS20" s="147">
        <v>0</v>
      </c>
      <c r="BT20" s="147">
        <v>0</v>
      </c>
      <c r="BU20" s="147">
        <v>1</v>
      </c>
      <c r="BV20" s="147">
        <v>0</v>
      </c>
      <c r="BW20" s="147">
        <v>51</v>
      </c>
      <c r="BX20" s="147">
        <v>0</v>
      </c>
      <c r="BY20" s="147">
        <v>4</v>
      </c>
      <c r="BZ20" s="421"/>
      <c r="CA20" s="421">
        <v>0</v>
      </c>
      <c r="CB20" s="147">
        <v>0</v>
      </c>
      <c r="CC20" s="147">
        <v>4</v>
      </c>
      <c r="CD20" s="147">
        <v>0</v>
      </c>
      <c r="CE20" s="147">
        <v>0</v>
      </c>
      <c r="CF20" s="147">
        <v>0</v>
      </c>
      <c r="CG20" s="147">
        <v>3</v>
      </c>
      <c r="CH20" s="147">
        <v>81</v>
      </c>
      <c r="CI20" s="147">
        <v>53</v>
      </c>
      <c r="CJ20" s="147">
        <f>D20-SUM(F20:CI20)+T20+Z20+AP20+BB20</f>
        <v>-3101</v>
      </c>
      <c r="CK20" s="147">
        <f>M20+U20+Z20-AD20+AJ20+AM20+BB20</f>
        <v>231</v>
      </c>
    </row>
    <row r="21" spans="1:89" ht="19.55" hidden="1" customHeight="1">
      <c r="B21" s="183"/>
      <c r="C21" s="468"/>
      <c r="AD21" s="147"/>
      <c r="AE21" s="147"/>
      <c r="AF21" s="421"/>
      <c r="AH21" s="183"/>
      <c r="AI21" s="468"/>
      <c r="AJ21" s="147"/>
      <c r="AK21" s="147"/>
      <c r="AL21" s="147"/>
      <c r="AM21" s="147"/>
      <c r="AN21" s="147"/>
      <c r="AO21" s="147"/>
      <c r="AP21" s="147"/>
      <c r="AQ21" s="147"/>
      <c r="AR21" s="147"/>
      <c r="AS21" s="147"/>
      <c r="AT21" s="147"/>
      <c r="AU21" s="147"/>
      <c r="AV21" s="421"/>
      <c r="AW21" s="421"/>
      <c r="AX21" s="147"/>
      <c r="AY21" s="147"/>
      <c r="AZ21" s="147"/>
      <c r="BA21" s="147"/>
      <c r="BB21" s="147"/>
      <c r="BC21" s="147"/>
      <c r="BD21" s="147"/>
      <c r="BE21" s="147"/>
      <c r="BF21" s="147"/>
      <c r="BG21" s="147"/>
      <c r="BH21" s="147"/>
      <c r="BI21" s="147"/>
      <c r="BJ21" s="147"/>
      <c r="BK21" s="147"/>
      <c r="BN21" s="183"/>
      <c r="BO21" s="468"/>
      <c r="BP21" s="147"/>
      <c r="BQ21" s="147"/>
      <c r="BR21" s="147"/>
      <c r="BS21" s="147"/>
      <c r="BT21" s="147"/>
      <c r="BU21" s="147"/>
      <c r="BV21" s="147"/>
      <c r="BW21" s="147"/>
      <c r="BX21" s="147"/>
      <c r="BY21" s="147"/>
      <c r="BZ21" s="421"/>
      <c r="CA21" s="421"/>
      <c r="CB21" s="147"/>
      <c r="CC21" s="147"/>
      <c r="CD21" s="147"/>
      <c r="CE21" s="147"/>
      <c r="CF21" s="147"/>
      <c r="CG21" s="147"/>
      <c r="CH21" s="147"/>
      <c r="CI21" s="147"/>
      <c r="CJ21" s="147"/>
      <c r="CK21" s="147"/>
    </row>
    <row r="22" spans="1:89" ht="23.3" hidden="1" customHeight="1">
      <c r="A22" s="420" t="s">
        <v>1770</v>
      </c>
      <c r="B22" s="183" t="s">
        <v>1869</v>
      </c>
      <c r="C22" s="439" t="s">
        <v>367</v>
      </c>
      <c r="D22" s="147">
        <v>11701</v>
      </c>
      <c r="E22" s="147">
        <f>SUM(F22:I22)</f>
        <v>9835</v>
      </c>
      <c r="F22" s="147">
        <v>12</v>
      </c>
      <c r="G22" s="147">
        <v>1423</v>
      </c>
      <c r="H22" s="147">
        <v>1169</v>
      </c>
      <c r="I22" s="147">
        <v>7231</v>
      </c>
      <c r="J22" s="147">
        <v>37</v>
      </c>
      <c r="K22" s="147">
        <v>66</v>
      </c>
      <c r="L22" s="147">
        <v>137</v>
      </c>
      <c r="M22" s="147">
        <v>0</v>
      </c>
      <c r="N22" s="421">
        <v>0</v>
      </c>
      <c r="P22" s="421">
        <v>150</v>
      </c>
      <c r="Q22" s="147">
        <v>0</v>
      </c>
      <c r="R22" s="147">
        <v>0</v>
      </c>
      <c r="S22" s="147">
        <v>37</v>
      </c>
      <c r="T22" s="147">
        <v>39</v>
      </c>
      <c r="U22" s="147">
        <v>39</v>
      </c>
      <c r="V22" s="147">
        <v>0</v>
      </c>
      <c r="W22" s="147">
        <v>30</v>
      </c>
      <c r="X22" s="147">
        <v>25</v>
      </c>
      <c r="Y22" s="147">
        <v>39</v>
      </c>
      <c r="Z22" s="532">
        <f>SUM(AA22:AD22)</f>
        <v>30</v>
      </c>
      <c r="AA22" s="147">
        <v>30</v>
      </c>
      <c r="AB22" s="147">
        <v>0</v>
      </c>
      <c r="AC22" s="147">
        <v>0</v>
      </c>
      <c r="AD22" s="147">
        <v>0</v>
      </c>
      <c r="AE22" s="147">
        <v>0</v>
      </c>
      <c r="AF22" s="421"/>
      <c r="AG22" s="420" t="s">
        <v>1770</v>
      </c>
      <c r="AH22" s="183" t="s">
        <v>1869</v>
      </c>
      <c r="AI22" s="439" t="s">
        <v>367</v>
      </c>
      <c r="AJ22" s="147">
        <v>36</v>
      </c>
      <c r="AK22" s="147">
        <v>0</v>
      </c>
      <c r="AL22" s="147">
        <v>0</v>
      </c>
      <c r="AM22" s="147">
        <v>1</v>
      </c>
      <c r="AN22" s="147">
        <v>9</v>
      </c>
      <c r="AO22" s="147">
        <v>36</v>
      </c>
      <c r="AP22" s="147">
        <v>647</v>
      </c>
      <c r="AQ22" s="147">
        <v>61</v>
      </c>
      <c r="AR22" s="147">
        <v>454</v>
      </c>
      <c r="AS22" s="147">
        <v>0</v>
      </c>
      <c r="AT22" s="147">
        <v>0</v>
      </c>
      <c r="AU22" s="147">
        <v>132</v>
      </c>
      <c r="AV22" s="421"/>
      <c r="AW22" s="421">
        <v>66</v>
      </c>
      <c r="AX22" s="147">
        <v>13</v>
      </c>
      <c r="AY22" s="147">
        <v>10</v>
      </c>
      <c r="AZ22" s="147">
        <v>0</v>
      </c>
      <c r="BA22" s="147">
        <v>0</v>
      </c>
      <c r="BB22" s="147">
        <v>181</v>
      </c>
      <c r="BC22" s="147">
        <v>58</v>
      </c>
      <c r="BD22" s="147">
        <v>123</v>
      </c>
      <c r="BE22" s="147">
        <v>2</v>
      </c>
      <c r="BF22" s="147">
        <v>5</v>
      </c>
      <c r="BG22" s="147">
        <v>3</v>
      </c>
      <c r="BH22" s="147">
        <v>1</v>
      </c>
      <c r="BI22" s="147">
        <v>0</v>
      </c>
      <c r="BJ22" s="147">
        <v>0</v>
      </c>
      <c r="BK22" s="147">
        <v>19</v>
      </c>
      <c r="BM22" s="420" t="s">
        <v>1770</v>
      </c>
      <c r="BN22" s="183" t="s">
        <v>1869</v>
      </c>
      <c r="BO22" s="439" t="s">
        <v>367</v>
      </c>
      <c r="BP22" s="147">
        <v>0</v>
      </c>
      <c r="BQ22" s="147">
        <v>27</v>
      </c>
      <c r="BR22" s="147">
        <v>1</v>
      </c>
      <c r="BS22" s="147">
        <v>0</v>
      </c>
      <c r="BT22" s="147">
        <v>0</v>
      </c>
      <c r="BU22" s="147">
        <v>0</v>
      </c>
      <c r="BV22" s="147">
        <v>0</v>
      </c>
      <c r="BW22" s="147">
        <v>39</v>
      </c>
      <c r="BX22" s="147">
        <v>0</v>
      </c>
      <c r="BY22" s="147">
        <v>4</v>
      </c>
      <c r="BZ22" s="421"/>
      <c r="CA22" s="421">
        <v>0</v>
      </c>
      <c r="CB22" s="147">
        <v>0</v>
      </c>
      <c r="CC22" s="147">
        <v>15</v>
      </c>
      <c r="CD22" s="147">
        <v>0</v>
      </c>
      <c r="CE22" s="147">
        <v>0</v>
      </c>
      <c r="CF22" s="147">
        <v>0</v>
      </c>
      <c r="CG22" s="147">
        <v>2</v>
      </c>
      <c r="CH22" s="147">
        <v>50</v>
      </c>
      <c r="CI22" s="147">
        <v>40</v>
      </c>
      <c r="CJ22" s="147">
        <f>D22-SUM(F22:CI22)+T22+Z22+AP22+BB22</f>
        <v>69</v>
      </c>
      <c r="CK22" s="147">
        <f>M22+U22+Z22-AD22+AJ22+AM22+BB22</f>
        <v>287</v>
      </c>
    </row>
    <row r="23" spans="1:89" ht="24.8" hidden="1" customHeight="1">
      <c r="A23" s="420" t="s">
        <v>368</v>
      </c>
      <c r="B23" s="183" t="s">
        <v>1870</v>
      </c>
      <c r="C23" s="439" t="s">
        <v>369</v>
      </c>
      <c r="D23" s="147">
        <v>5354</v>
      </c>
      <c r="E23" s="147">
        <f>SUM(F23:I23)</f>
        <v>3924</v>
      </c>
      <c r="F23" s="147">
        <v>4</v>
      </c>
      <c r="G23" s="147">
        <v>291</v>
      </c>
      <c r="H23" s="147">
        <v>524</v>
      </c>
      <c r="I23" s="147">
        <v>3105</v>
      </c>
      <c r="J23" s="147">
        <v>25</v>
      </c>
      <c r="K23" s="147">
        <v>65</v>
      </c>
      <c r="L23" s="147">
        <v>94</v>
      </c>
      <c r="M23" s="147">
        <v>0</v>
      </c>
      <c r="N23" s="421">
        <v>0</v>
      </c>
      <c r="P23" s="421">
        <v>33</v>
      </c>
      <c r="Q23" s="147">
        <v>0</v>
      </c>
      <c r="R23" s="147">
        <v>0</v>
      </c>
      <c r="S23" s="147">
        <v>29</v>
      </c>
      <c r="T23" s="147">
        <v>35</v>
      </c>
      <c r="U23" s="147">
        <v>35</v>
      </c>
      <c r="V23" s="147">
        <v>0</v>
      </c>
      <c r="W23" s="147">
        <v>24</v>
      </c>
      <c r="X23" s="147">
        <v>24</v>
      </c>
      <c r="Y23" s="147">
        <v>35</v>
      </c>
      <c r="Z23" s="532">
        <f>SUM(AA23:AD23)</f>
        <v>26</v>
      </c>
      <c r="AA23" s="147">
        <v>26</v>
      </c>
      <c r="AB23" s="147">
        <v>0</v>
      </c>
      <c r="AC23" s="147">
        <v>0</v>
      </c>
      <c r="AD23" s="147">
        <v>0</v>
      </c>
      <c r="AE23" s="147">
        <v>0</v>
      </c>
      <c r="AF23" s="421"/>
      <c r="AG23" s="420" t="s">
        <v>368</v>
      </c>
      <c r="AH23" s="183" t="s">
        <v>1870</v>
      </c>
      <c r="AI23" s="439" t="s">
        <v>369</v>
      </c>
      <c r="AJ23" s="147">
        <v>19</v>
      </c>
      <c r="AK23" s="147">
        <v>0</v>
      </c>
      <c r="AL23" s="147">
        <v>0</v>
      </c>
      <c r="AM23" s="147">
        <v>1</v>
      </c>
      <c r="AN23" s="147">
        <v>6</v>
      </c>
      <c r="AO23" s="147">
        <v>17</v>
      </c>
      <c r="AP23" s="147">
        <v>562</v>
      </c>
      <c r="AQ23" s="147">
        <v>50</v>
      </c>
      <c r="AR23" s="147">
        <v>404</v>
      </c>
      <c r="AS23" s="147">
        <v>0</v>
      </c>
      <c r="AT23" s="147">
        <v>0</v>
      </c>
      <c r="AU23" s="147">
        <v>108</v>
      </c>
      <c r="AV23" s="421"/>
      <c r="AW23" s="421">
        <v>25</v>
      </c>
      <c r="AX23" s="147">
        <v>9</v>
      </c>
      <c r="AY23" s="147">
        <v>10</v>
      </c>
      <c r="AZ23" s="147">
        <v>0</v>
      </c>
      <c r="BA23" s="147">
        <v>0</v>
      </c>
      <c r="BB23" s="147">
        <v>156</v>
      </c>
      <c r="BC23" s="147">
        <v>53</v>
      </c>
      <c r="BD23" s="147">
        <v>103</v>
      </c>
      <c r="BE23" s="147">
        <v>2</v>
      </c>
      <c r="BF23" s="147">
        <v>4</v>
      </c>
      <c r="BG23" s="147">
        <v>3</v>
      </c>
      <c r="BH23" s="147">
        <v>1</v>
      </c>
      <c r="BI23" s="147">
        <v>0</v>
      </c>
      <c r="BJ23" s="147">
        <v>0</v>
      </c>
      <c r="BK23" s="147">
        <v>17</v>
      </c>
      <c r="BM23" s="420" t="s">
        <v>368</v>
      </c>
      <c r="BN23" s="183" t="s">
        <v>1870</v>
      </c>
      <c r="BO23" s="439" t="s">
        <v>369</v>
      </c>
      <c r="BP23" s="147">
        <v>0</v>
      </c>
      <c r="BQ23" s="147">
        <v>33</v>
      </c>
      <c r="BR23" s="147">
        <v>0</v>
      </c>
      <c r="BS23" s="147">
        <v>0</v>
      </c>
      <c r="BT23" s="147">
        <v>0</v>
      </c>
      <c r="BU23" s="147">
        <v>0</v>
      </c>
      <c r="BV23" s="147">
        <v>0</v>
      </c>
      <c r="BW23" s="147">
        <v>32</v>
      </c>
      <c r="BX23" s="147">
        <v>0</v>
      </c>
      <c r="BY23" s="147">
        <v>3</v>
      </c>
      <c r="BZ23" s="421"/>
      <c r="CA23" s="421">
        <v>0</v>
      </c>
      <c r="CB23" s="147">
        <v>0</v>
      </c>
      <c r="CC23" s="147">
        <v>8</v>
      </c>
      <c r="CD23" s="147">
        <v>0</v>
      </c>
      <c r="CE23" s="147">
        <v>0</v>
      </c>
      <c r="CF23" s="147">
        <v>0</v>
      </c>
      <c r="CG23" s="147">
        <v>1</v>
      </c>
      <c r="CH23" s="147">
        <v>47</v>
      </c>
      <c r="CI23" s="147">
        <v>27</v>
      </c>
      <c r="CJ23" s="147">
        <f>D23-SUM(F23:CI23)+T23+Z23+AP23+BB23</f>
        <v>57</v>
      </c>
      <c r="CK23" s="147">
        <f>M23+U23+Z23-AD23+AJ23+AM23+BB23</f>
        <v>237</v>
      </c>
    </row>
    <row r="24" spans="1:89" ht="21.75" hidden="1" customHeight="1">
      <c r="A24" s="420">
        <v>1998</v>
      </c>
      <c r="B24" s="183" t="s">
        <v>1872</v>
      </c>
      <c r="C24" s="467" t="s">
        <v>370</v>
      </c>
      <c r="D24" s="147">
        <v>2818</v>
      </c>
      <c r="E24" s="147">
        <f>SUM(F24:I24)</f>
        <v>690</v>
      </c>
      <c r="F24" s="147">
        <v>3</v>
      </c>
      <c r="G24" s="147">
        <v>295</v>
      </c>
      <c r="H24" s="147">
        <v>48</v>
      </c>
      <c r="I24" s="147">
        <v>344</v>
      </c>
      <c r="J24" s="147">
        <v>39</v>
      </c>
      <c r="K24" s="147">
        <v>274</v>
      </c>
      <c r="L24" s="147">
        <v>135</v>
      </c>
      <c r="M24" s="147">
        <v>0</v>
      </c>
      <c r="N24" s="421">
        <v>0</v>
      </c>
      <c r="P24" s="421">
        <v>27</v>
      </c>
      <c r="Q24" s="147">
        <v>0</v>
      </c>
      <c r="R24" s="147">
        <v>0</v>
      </c>
      <c r="S24" s="147">
        <v>35</v>
      </c>
      <c r="T24" s="147">
        <v>84</v>
      </c>
      <c r="U24" s="147">
        <v>84</v>
      </c>
      <c r="V24" s="147">
        <v>0</v>
      </c>
      <c r="W24" s="147">
        <v>26</v>
      </c>
      <c r="X24" s="147">
        <v>40</v>
      </c>
      <c r="Y24" s="147">
        <v>46</v>
      </c>
      <c r="Z24" s="532">
        <f>SUM(AA24:AD24)</f>
        <v>29</v>
      </c>
      <c r="AA24" s="147">
        <v>29</v>
      </c>
      <c r="AB24" s="147">
        <v>0</v>
      </c>
      <c r="AC24" s="147">
        <v>0</v>
      </c>
      <c r="AD24" s="147">
        <v>0</v>
      </c>
      <c r="AE24" s="147">
        <v>0</v>
      </c>
      <c r="AF24" s="421"/>
      <c r="AG24" s="420">
        <v>1998</v>
      </c>
      <c r="AH24" s="183" t="s">
        <v>1872</v>
      </c>
      <c r="AI24" s="467" t="s">
        <v>370</v>
      </c>
      <c r="AJ24" s="147">
        <v>21</v>
      </c>
      <c r="AK24" s="147">
        <v>0</v>
      </c>
      <c r="AL24" s="147">
        <v>0</v>
      </c>
      <c r="AM24" s="147">
        <v>3</v>
      </c>
      <c r="AN24" s="147">
        <v>5</v>
      </c>
      <c r="AO24" s="147">
        <v>11</v>
      </c>
      <c r="AP24" s="147">
        <v>811</v>
      </c>
      <c r="AQ24" s="147">
        <v>116</v>
      </c>
      <c r="AR24" s="147">
        <v>689</v>
      </c>
      <c r="AS24" s="147">
        <v>0</v>
      </c>
      <c r="AT24" s="147">
        <v>0</v>
      </c>
      <c r="AU24" s="147">
        <v>6</v>
      </c>
      <c r="AV24" s="421"/>
      <c r="AW24" s="421">
        <v>26</v>
      </c>
      <c r="AX24" s="147">
        <v>10</v>
      </c>
      <c r="AY24" s="147">
        <v>10</v>
      </c>
      <c r="AZ24" s="147">
        <v>0</v>
      </c>
      <c r="BA24" s="147">
        <v>0</v>
      </c>
      <c r="BB24" s="147">
        <v>122</v>
      </c>
      <c r="BC24" s="147">
        <v>75</v>
      </c>
      <c r="BD24" s="147">
        <v>47</v>
      </c>
      <c r="BE24" s="147">
        <v>2</v>
      </c>
      <c r="BF24" s="147">
        <v>3</v>
      </c>
      <c r="BG24" s="147">
        <v>3</v>
      </c>
      <c r="BH24" s="147">
        <v>1</v>
      </c>
      <c r="BI24" s="147">
        <v>0</v>
      </c>
      <c r="BJ24" s="147">
        <v>0</v>
      </c>
      <c r="BK24" s="147">
        <v>19</v>
      </c>
      <c r="BM24" s="420">
        <v>1998</v>
      </c>
      <c r="BN24" s="183" t="s">
        <v>1872</v>
      </c>
      <c r="BO24" s="467" t="s">
        <v>370</v>
      </c>
      <c r="BP24" s="147">
        <v>0</v>
      </c>
      <c r="BQ24" s="147">
        <v>48</v>
      </c>
      <c r="BR24" s="147">
        <v>0</v>
      </c>
      <c r="BS24" s="147">
        <v>0</v>
      </c>
      <c r="BT24" s="147">
        <v>0</v>
      </c>
      <c r="BU24" s="147">
        <v>0</v>
      </c>
      <c r="BV24" s="147">
        <v>0</v>
      </c>
      <c r="BW24" s="147">
        <v>119</v>
      </c>
      <c r="BX24" s="147">
        <v>0</v>
      </c>
      <c r="BY24" s="147">
        <v>1</v>
      </c>
      <c r="BZ24" s="421"/>
      <c r="CA24" s="421">
        <v>0</v>
      </c>
      <c r="CB24" s="147">
        <v>0</v>
      </c>
      <c r="CC24" s="147">
        <v>8</v>
      </c>
      <c r="CD24" s="147">
        <v>0</v>
      </c>
      <c r="CE24" s="147">
        <v>0</v>
      </c>
      <c r="CF24" s="147">
        <v>0</v>
      </c>
      <c r="CG24" s="147">
        <v>0</v>
      </c>
      <c r="CH24" s="147">
        <v>60</v>
      </c>
      <c r="CI24" s="147">
        <v>32</v>
      </c>
      <c r="CJ24" s="147">
        <f>D24-SUM(F24:CI24)+T24+Z24+AP24+BB24</f>
        <v>-3918</v>
      </c>
      <c r="CK24" s="147">
        <f>M24+U24+Z24-AD24+AJ24+AM24+BB24</f>
        <v>259</v>
      </c>
    </row>
    <row r="25" spans="1:89" ht="18.7" hidden="1" customHeight="1">
      <c r="B25" s="183"/>
      <c r="C25" s="468"/>
      <c r="AD25" s="147"/>
      <c r="AE25" s="147"/>
      <c r="AF25" s="421"/>
      <c r="AH25" s="183"/>
      <c r="AI25" s="468"/>
      <c r="AJ25" s="147"/>
      <c r="AK25" s="147"/>
      <c r="AL25" s="147"/>
      <c r="AM25" s="147"/>
      <c r="AN25" s="147"/>
      <c r="AO25" s="147"/>
      <c r="AP25" s="147"/>
      <c r="AQ25" s="147"/>
      <c r="AR25" s="147"/>
      <c r="AS25" s="147"/>
      <c r="AT25" s="147"/>
      <c r="AU25" s="147"/>
      <c r="AV25" s="421"/>
      <c r="AW25" s="421"/>
      <c r="AX25" s="147"/>
      <c r="AY25" s="147"/>
      <c r="AZ25" s="147"/>
      <c r="BA25" s="147"/>
      <c r="BB25" s="147"/>
      <c r="BC25" s="147"/>
      <c r="BD25" s="147"/>
      <c r="BE25" s="147"/>
      <c r="BF25" s="147"/>
      <c r="BG25" s="147"/>
      <c r="BH25" s="147"/>
      <c r="BI25" s="147"/>
      <c r="BJ25" s="147"/>
      <c r="BK25" s="147"/>
      <c r="BN25" s="183"/>
      <c r="BO25" s="468"/>
      <c r="BP25" s="147"/>
      <c r="BQ25" s="147"/>
      <c r="BR25" s="147"/>
      <c r="BS25" s="147"/>
      <c r="BT25" s="147"/>
      <c r="BU25" s="147"/>
      <c r="BV25" s="147"/>
      <c r="BW25" s="147"/>
      <c r="BX25" s="147"/>
      <c r="BY25" s="147"/>
      <c r="BZ25" s="421"/>
      <c r="CA25" s="421"/>
      <c r="CB25" s="147"/>
      <c r="CC25" s="147"/>
      <c r="CD25" s="147"/>
      <c r="CE25" s="147"/>
      <c r="CF25" s="147"/>
      <c r="CG25" s="147"/>
      <c r="CH25" s="147"/>
      <c r="CI25" s="147"/>
      <c r="CJ25" s="147"/>
      <c r="CK25" s="147"/>
    </row>
    <row r="26" spans="1:89" ht="24.8" hidden="1" customHeight="1">
      <c r="B26" s="183" t="s">
        <v>1869</v>
      </c>
      <c r="C26" s="439" t="s">
        <v>367</v>
      </c>
      <c r="D26" s="147">
        <v>10875</v>
      </c>
      <c r="E26" s="147">
        <f>SUM(F26:I26)</f>
        <v>8549</v>
      </c>
      <c r="F26" s="147">
        <v>11</v>
      </c>
      <c r="G26" s="147">
        <v>1116</v>
      </c>
      <c r="H26" s="147">
        <v>1181</v>
      </c>
      <c r="I26" s="147">
        <v>6241</v>
      </c>
      <c r="J26" s="147">
        <v>21</v>
      </c>
      <c r="K26" s="147">
        <v>65</v>
      </c>
      <c r="L26" s="147">
        <v>132</v>
      </c>
      <c r="M26" s="147">
        <v>0</v>
      </c>
      <c r="N26" s="421">
        <v>0</v>
      </c>
      <c r="P26" s="421">
        <v>127</v>
      </c>
      <c r="Q26" s="147">
        <v>0</v>
      </c>
      <c r="R26" s="147">
        <v>0</v>
      </c>
      <c r="S26" s="147">
        <v>16</v>
      </c>
      <c r="T26" s="147">
        <v>31</v>
      </c>
      <c r="U26" s="147">
        <v>31</v>
      </c>
      <c r="V26" s="147">
        <v>0</v>
      </c>
      <c r="W26" s="147">
        <v>57</v>
      </c>
      <c r="X26" s="147">
        <v>21</v>
      </c>
      <c r="Y26" s="147">
        <v>70</v>
      </c>
      <c r="Z26" s="532">
        <f>SUM(AA26:AD26)</f>
        <v>32</v>
      </c>
      <c r="AA26" s="147">
        <v>32</v>
      </c>
      <c r="AB26" s="147">
        <v>0</v>
      </c>
      <c r="AC26" s="147">
        <v>0</v>
      </c>
      <c r="AD26" s="147">
        <v>0</v>
      </c>
      <c r="AE26" s="147">
        <v>0</v>
      </c>
      <c r="AF26" s="421"/>
      <c r="AH26" s="183" t="s">
        <v>1869</v>
      </c>
      <c r="AI26" s="439" t="s">
        <v>367</v>
      </c>
      <c r="AJ26" s="147">
        <v>40</v>
      </c>
      <c r="AK26" s="147">
        <v>0</v>
      </c>
      <c r="AL26" s="147">
        <v>0</v>
      </c>
      <c r="AM26" s="147">
        <v>3</v>
      </c>
      <c r="AN26" s="147">
        <v>27</v>
      </c>
      <c r="AO26" s="147">
        <v>27</v>
      </c>
      <c r="AP26" s="147">
        <v>856</v>
      </c>
      <c r="AQ26" s="147">
        <v>84</v>
      </c>
      <c r="AR26" s="147">
        <v>625</v>
      </c>
      <c r="AS26" s="147">
        <v>2</v>
      </c>
      <c r="AT26" s="147">
        <v>0</v>
      </c>
      <c r="AU26" s="147">
        <v>145</v>
      </c>
      <c r="AV26" s="421"/>
      <c r="AW26" s="421">
        <v>45</v>
      </c>
      <c r="AX26" s="147">
        <v>13</v>
      </c>
      <c r="AY26" s="147">
        <v>40</v>
      </c>
      <c r="AZ26" s="147">
        <v>0</v>
      </c>
      <c r="BA26" s="147">
        <v>0</v>
      </c>
      <c r="BB26" s="147">
        <v>202</v>
      </c>
      <c r="BC26" s="147">
        <v>90</v>
      </c>
      <c r="BD26" s="147">
        <v>112</v>
      </c>
      <c r="BE26" s="147">
        <v>0</v>
      </c>
      <c r="BF26" s="147">
        <v>0</v>
      </c>
      <c r="BG26" s="147">
        <v>0</v>
      </c>
      <c r="BH26" s="147">
        <v>1</v>
      </c>
      <c r="BI26" s="147">
        <v>0</v>
      </c>
      <c r="BJ26" s="147">
        <v>0</v>
      </c>
      <c r="BK26" s="147">
        <v>234</v>
      </c>
      <c r="BN26" s="183" t="s">
        <v>1869</v>
      </c>
      <c r="BO26" s="439" t="s">
        <v>367</v>
      </c>
      <c r="BP26" s="147">
        <v>0</v>
      </c>
      <c r="BQ26" s="147">
        <v>31</v>
      </c>
      <c r="BR26" s="147">
        <v>1</v>
      </c>
      <c r="BS26" s="147">
        <v>0</v>
      </c>
      <c r="BT26" s="147">
        <v>1</v>
      </c>
      <c r="BU26" s="147">
        <v>1</v>
      </c>
      <c r="BV26" s="147">
        <v>0</v>
      </c>
      <c r="BW26" s="147">
        <v>23</v>
      </c>
      <c r="BX26" s="147">
        <v>0</v>
      </c>
      <c r="BY26" s="147">
        <v>0</v>
      </c>
      <c r="BZ26" s="421"/>
      <c r="CA26" s="421">
        <v>0</v>
      </c>
      <c r="CB26" s="147">
        <v>0</v>
      </c>
      <c r="CC26" s="147">
        <v>18</v>
      </c>
      <c r="CD26" s="147">
        <v>0</v>
      </c>
      <c r="CE26" s="147">
        <v>0</v>
      </c>
      <c r="CF26" s="147">
        <v>0</v>
      </c>
      <c r="CG26" s="147">
        <v>0</v>
      </c>
      <c r="CH26" s="147">
        <v>49</v>
      </c>
      <c r="CI26" s="147">
        <v>35</v>
      </c>
      <c r="CJ26" s="147">
        <f>D26-SUM(F26:CI26)+T26+Z26+AP26+BB26</f>
        <v>107</v>
      </c>
      <c r="CK26" s="147">
        <f>M26+U26+Z26-AD26+AJ26+AM26+BB26</f>
        <v>308</v>
      </c>
    </row>
    <row r="27" spans="1:89" ht="26.35" hidden="1" customHeight="1">
      <c r="A27" s="420" t="s">
        <v>371</v>
      </c>
      <c r="B27" s="183" t="s">
        <v>1870</v>
      </c>
      <c r="C27" s="439" t="s">
        <v>369</v>
      </c>
      <c r="D27" s="147">
        <v>6139</v>
      </c>
      <c r="E27" s="147">
        <f>SUM(F27:I27)</f>
        <v>4229</v>
      </c>
      <c r="F27" s="147">
        <v>15</v>
      </c>
      <c r="G27" s="147">
        <v>516</v>
      </c>
      <c r="H27" s="147">
        <v>568</v>
      </c>
      <c r="I27" s="147">
        <v>3130</v>
      </c>
      <c r="J27" s="147">
        <v>13</v>
      </c>
      <c r="K27" s="147">
        <v>63</v>
      </c>
      <c r="L27" s="147">
        <v>98</v>
      </c>
      <c r="M27" s="147">
        <v>0</v>
      </c>
      <c r="N27" s="421">
        <v>0</v>
      </c>
      <c r="P27" s="421">
        <v>40</v>
      </c>
      <c r="Q27" s="147">
        <v>0</v>
      </c>
      <c r="R27" s="147">
        <v>0</v>
      </c>
      <c r="S27" s="147">
        <v>14</v>
      </c>
      <c r="T27" s="147">
        <v>28</v>
      </c>
      <c r="U27" s="147">
        <v>28</v>
      </c>
      <c r="V27" s="147">
        <v>0</v>
      </c>
      <c r="W27" s="147">
        <v>44</v>
      </c>
      <c r="X27" s="147">
        <v>22</v>
      </c>
      <c r="Y27" s="147">
        <v>60</v>
      </c>
      <c r="Z27" s="532">
        <f>SUM(AA27:AD27)</f>
        <v>28</v>
      </c>
      <c r="AA27" s="147">
        <v>28</v>
      </c>
      <c r="AB27" s="147">
        <v>0</v>
      </c>
      <c r="AC27" s="147">
        <v>0</v>
      </c>
      <c r="AD27" s="147">
        <v>0</v>
      </c>
      <c r="AE27" s="147">
        <v>0</v>
      </c>
      <c r="AF27" s="421"/>
      <c r="AG27" s="420" t="s">
        <v>371</v>
      </c>
      <c r="AH27" s="183" t="s">
        <v>1870</v>
      </c>
      <c r="AI27" s="439" t="s">
        <v>369</v>
      </c>
      <c r="AJ27" s="147">
        <v>24</v>
      </c>
      <c r="AK27" s="147">
        <v>0</v>
      </c>
      <c r="AL27" s="147">
        <v>0</v>
      </c>
      <c r="AM27" s="147">
        <v>3</v>
      </c>
      <c r="AN27" s="147">
        <v>11</v>
      </c>
      <c r="AO27" s="147">
        <v>22</v>
      </c>
      <c r="AP27" s="147">
        <v>788</v>
      </c>
      <c r="AQ27" s="147">
        <v>77</v>
      </c>
      <c r="AR27" s="147">
        <v>598</v>
      </c>
      <c r="AS27" s="147">
        <v>3</v>
      </c>
      <c r="AT27" s="147">
        <v>0</v>
      </c>
      <c r="AU27" s="147">
        <v>110</v>
      </c>
      <c r="AV27" s="421"/>
      <c r="AW27" s="421">
        <v>19</v>
      </c>
      <c r="AX27" s="147">
        <v>11</v>
      </c>
      <c r="AY27" s="147">
        <v>39</v>
      </c>
      <c r="AZ27" s="147">
        <v>0</v>
      </c>
      <c r="BA27" s="147">
        <v>0</v>
      </c>
      <c r="BB27" s="147">
        <v>132</v>
      </c>
      <c r="BC27" s="147">
        <v>63</v>
      </c>
      <c r="BD27" s="147">
        <v>69</v>
      </c>
      <c r="BE27" s="147">
        <v>0</v>
      </c>
      <c r="BF27" s="147">
        <v>0</v>
      </c>
      <c r="BG27" s="147">
        <v>0</v>
      </c>
      <c r="BH27" s="147">
        <v>1</v>
      </c>
      <c r="BI27" s="147">
        <v>0</v>
      </c>
      <c r="BJ27" s="147">
        <v>0</v>
      </c>
      <c r="BK27" s="147">
        <v>214</v>
      </c>
      <c r="BM27" s="420" t="s">
        <v>371</v>
      </c>
      <c r="BN27" s="183" t="s">
        <v>1870</v>
      </c>
      <c r="BO27" s="439" t="s">
        <v>369</v>
      </c>
      <c r="BP27" s="147">
        <v>0</v>
      </c>
      <c r="BQ27" s="147">
        <v>29</v>
      </c>
      <c r="BR27" s="147">
        <v>0</v>
      </c>
      <c r="BS27" s="147">
        <v>0</v>
      </c>
      <c r="BT27" s="147">
        <v>1</v>
      </c>
      <c r="BU27" s="147">
        <v>0</v>
      </c>
      <c r="BV27" s="147">
        <v>0</v>
      </c>
      <c r="BW27" s="147">
        <v>25</v>
      </c>
      <c r="BX27" s="147">
        <v>0</v>
      </c>
      <c r="BY27" s="147">
        <v>0</v>
      </c>
      <c r="BZ27" s="421"/>
      <c r="CA27" s="421">
        <v>0</v>
      </c>
      <c r="CB27" s="147">
        <v>0</v>
      </c>
      <c r="CC27" s="147">
        <v>9</v>
      </c>
      <c r="CD27" s="147">
        <v>0</v>
      </c>
      <c r="CE27" s="147">
        <v>0</v>
      </c>
      <c r="CF27" s="147">
        <v>0</v>
      </c>
      <c r="CG27" s="147">
        <v>1</v>
      </c>
      <c r="CH27" s="147">
        <v>43</v>
      </c>
      <c r="CI27" s="147">
        <v>34</v>
      </c>
      <c r="CJ27" s="147">
        <f>D27-SUM(F27:CI27)+T27+Z27+AP27+BB27</f>
        <v>94</v>
      </c>
      <c r="CK27" s="147">
        <f>M27+U27+Z27-AD27+AJ27+AM27+BB27</f>
        <v>215</v>
      </c>
    </row>
    <row r="28" spans="1:89" ht="19.55" hidden="1" customHeight="1">
      <c r="A28" s="420">
        <v>1999</v>
      </c>
      <c r="B28" s="183" t="s">
        <v>1872</v>
      </c>
      <c r="C28" s="467" t="s">
        <v>370</v>
      </c>
      <c r="D28" s="147">
        <v>3600</v>
      </c>
      <c r="E28" s="147">
        <f>SUM(F28:I28)</f>
        <v>993</v>
      </c>
      <c r="F28" s="147">
        <v>16</v>
      </c>
      <c r="G28" s="147">
        <v>445</v>
      </c>
      <c r="H28" s="147">
        <v>79</v>
      </c>
      <c r="I28" s="147">
        <v>453</v>
      </c>
      <c r="J28" s="147">
        <v>17</v>
      </c>
      <c r="K28" s="147">
        <v>169</v>
      </c>
      <c r="L28" s="147">
        <v>128</v>
      </c>
      <c r="M28" s="147">
        <v>0</v>
      </c>
      <c r="N28" s="421">
        <v>0</v>
      </c>
      <c r="P28" s="421">
        <v>40</v>
      </c>
      <c r="Q28" s="147">
        <v>0</v>
      </c>
      <c r="R28" s="147">
        <v>0</v>
      </c>
      <c r="S28" s="147">
        <v>21</v>
      </c>
      <c r="T28" s="147">
        <v>44</v>
      </c>
      <c r="U28" s="147">
        <v>44</v>
      </c>
      <c r="V28" s="147">
        <v>0</v>
      </c>
      <c r="W28" s="147">
        <v>45</v>
      </c>
      <c r="X28" s="147">
        <v>41</v>
      </c>
      <c r="Y28" s="147">
        <v>79</v>
      </c>
      <c r="Z28" s="532">
        <f>SUM(AA28:AD28)</f>
        <v>30</v>
      </c>
      <c r="AA28" s="147">
        <v>30</v>
      </c>
      <c r="AB28" s="147">
        <v>0</v>
      </c>
      <c r="AC28" s="147">
        <v>0</v>
      </c>
      <c r="AD28" s="147">
        <v>0</v>
      </c>
      <c r="AE28" s="147">
        <v>0</v>
      </c>
      <c r="AF28" s="421"/>
      <c r="AG28" s="420">
        <v>1999</v>
      </c>
      <c r="AH28" s="183" t="s">
        <v>1872</v>
      </c>
      <c r="AI28" s="467" t="s">
        <v>370</v>
      </c>
      <c r="AJ28" s="147">
        <v>30</v>
      </c>
      <c r="AK28" s="147">
        <v>0</v>
      </c>
      <c r="AL28" s="147">
        <v>0</v>
      </c>
      <c r="AM28" s="147">
        <v>7</v>
      </c>
      <c r="AN28" s="147">
        <v>13</v>
      </c>
      <c r="AO28" s="147">
        <v>23</v>
      </c>
      <c r="AP28" s="147">
        <v>1108</v>
      </c>
      <c r="AQ28" s="147">
        <v>142</v>
      </c>
      <c r="AR28" s="147">
        <v>950</v>
      </c>
      <c r="AS28" s="147">
        <v>0</v>
      </c>
      <c r="AT28" s="147">
        <v>0</v>
      </c>
      <c r="AU28" s="147">
        <v>16</v>
      </c>
      <c r="AV28" s="421"/>
      <c r="AW28" s="421">
        <v>18</v>
      </c>
      <c r="AX28" s="147">
        <v>11</v>
      </c>
      <c r="AY28" s="147">
        <v>44</v>
      </c>
      <c r="AZ28" s="147">
        <v>0</v>
      </c>
      <c r="BA28" s="147">
        <v>0</v>
      </c>
      <c r="BB28" s="147">
        <v>104</v>
      </c>
      <c r="BC28" s="147">
        <v>75</v>
      </c>
      <c r="BD28" s="147">
        <v>29</v>
      </c>
      <c r="BE28" s="147">
        <v>0</v>
      </c>
      <c r="BF28" s="147">
        <v>0</v>
      </c>
      <c r="BG28" s="147">
        <v>0</v>
      </c>
      <c r="BH28" s="147">
        <v>0</v>
      </c>
      <c r="BI28" s="147">
        <v>0</v>
      </c>
      <c r="BJ28" s="147">
        <v>0</v>
      </c>
      <c r="BK28" s="147">
        <v>217</v>
      </c>
      <c r="BM28" s="420">
        <v>1999</v>
      </c>
      <c r="BN28" s="183" t="s">
        <v>1872</v>
      </c>
      <c r="BO28" s="467" t="s">
        <v>370</v>
      </c>
      <c r="BP28" s="147">
        <v>0</v>
      </c>
      <c r="BQ28" s="147">
        <v>54</v>
      </c>
      <c r="BR28" s="147">
        <v>0</v>
      </c>
      <c r="BS28" s="147">
        <v>0</v>
      </c>
      <c r="BT28" s="147">
        <v>1</v>
      </c>
      <c r="BU28" s="147">
        <v>0</v>
      </c>
      <c r="BV28" s="147">
        <v>0</v>
      </c>
      <c r="BW28" s="147">
        <v>97</v>
      </c>
      <c r="BX28" s="147">
        <v>0</v>
      </c>
      <c r="BY28" s="147">
        <v>1</v>
      </c>
      <c r="BZ28" s="421"/>
      <c r="CA28" s="421">
        <v>0</v>
      </c>
      <c r="CB28" s="147">
        <v>0</v>
      </c>
      <c r="CC28" s="147">
        <v>9</v>
      </c>
      <c r="CD28" s="147">
        <v>0</v>
      </c>
      <c r="CE28" s="147">
        <v>0</v>
      </c>
      <c r="CF28" s="147">
        <v>0</v>
      </c>
      <c r="CG28" s="147">
        <v>1</v>
      </c>
      <c r="CH28" s="147">
        <v>46</v>
      </c>
      <c r="CI28" s="147">
        <v>46</v>
      </c>
      <c r="CJ28" s="147">
        <f>D28-SUM(F28:CI28)+T28+Z28+AP28+BB28</f>
        <v>-3835</v>
      </c>
      <c r="CK28" s="147">
        <f>M28+U28+Z28-AD28+AJ28+AM28+BB28</f>
        <v>215</v>
      </c>
    </row>
    <row r="29" spans="1:89" ht="21.1" hidden="1" customHeight="1">
      <c r="B29" s="183"/>
      <c r="C29" s="468"/>
      <c r="AD29" s="147"/>
      <c r="AE29" s="147"/>
      <c r="AF29" s="421"/>
      <c r="AH29" s="183"/>
      <c r="AI29" s="468"/>
      <c r="AJ29" s="147"/>
      <c r="AK29" s="147"/>
      <c r="AL29" s="147"/>
      <c r="AM29" s="147"/>
      <c r="AN29" s="147"/>
      <c r="AO29" s="147"/>
      <c r="AP29" s="147"/>
      <c r="AQ29" s="147"/>
      <c r="AR29" s="147"/>
      <c r="AS29" s="147"/>
      <c r="AT29" s="147"/>
      <c r="AU29" s="147"/>
      <c r="AV29" s="421"/>
      <c r="AW29" s="421"/>
      <c r="AX29" s="147"/>
      <c r="AY29" s="147"/>
      <c r="AZ29" s="147"/>
      <c r="BA29" s="147"/>
      <c r="BB29" s="147"/>
      <c r="BC29" s="147"/>
      <c r="BD29" s="147"/>
      <c r="BE29" s="147"/>
      <c r="BF29" s="147"/>
      <c r="BG29" s="147"/>
      <c r="BH29" s="147"/>
      <c r="BI29" s="147"/>
      <c r="BJ29" s="147"/>
      <c r="BK29" s="147"/>
      <c r="BN29" s="183"/>
      <c r="BO29" s="468"/>
      <c r="BP29" s="147"/>
      <c r="BQ29" s="147"/>
      <c r="BR29" s="147"/>
      <c r="BS29" s="147"/>
      <c r="BT29" s="147"/>
      <c r="BU29" s="147"/>
      <c r="BV29" s="147"/>
      <c r="BW29" s="147"/>
      <c r="BX29" s="147"/>
      <c r="BY29" s="147"/>
      <c r="BZ29" s="421"/>
      <c r="CA29" s="421"/>
      <c r="CB29" s="147"/>
      <c r="CC29" s="147"/>
      <c r="CD29" s="147"/>
      <c r="CE29" s="147"/>
      <c r="CF29" s="147"/>
      <c r="CG29" s="147"/>
      <c r="CH29" s="147"/>
      <c r="CI29" s="147"/>
      <c r="CJ29" s="147"/>
      <c r="CK29" s="147"/>
    </row>
    <row r="30" spans="1:89" ht="30.1" hidden="1" customHeight="1">
      <c r="B30" s="183" t="s">
        <v>1869</v>
      </c>
      <c r="C30" s="439" t="s">
        <v>367</v>
      </c>
      <c r="D30" s="147">
        <v>12177</v>
      </c>
      <c r="E30" s="147">
        <f>SUM(F30:I30)</f>
        <v>10187</v>
      </c>
      <c r="F30" s="147">
        <v>7</v>
      </c>
      <c r="G30" s="147">
        <v>1342</v>
      </c>
      <c r="H30" s="147">
        <v>1301</v>
      </c>
      <c r="I30" s="147">
        <v>7537</v>
      </c>
      <c r="J30" s="147">
        <v>19</v>
      </c>
      <c r="K30" s="147">
        <v>31</v>
      </c>
      <c r="L30" s="147">
        <v>105</v>
      </c>
      <c r="M30" s="147">
        <v>1</v>
      </c>
      <c r="N30" s="421">
        <v>104</v>
      </c>
      <c r="P30" s="421">
        <v>125</v>
      </c>
      <c r="Q30" s="147">
        <v>0</v>
      </c>
      <c r="R30" s="147">
        <v>0</v>
      </c>
      <c r="S30" s="147">
        <v>18</v>
      </c>
      <c r="T30" s="147">
        <v>30</v>
      </c>
      <c r="U30" s="147">
        <v>30</v>
      </c>
      <c r="V30" s="147">
        <v>0</v>
      </c>
      <c r="W30" s="147">
        <v>25</v>
      </c>
      <c r="X30" s="147">
        <v>23</v>
      </c>
      <c r="Y30" s="147">
        <v>22</v>
      </c>
      <c r="Z30" s="532">
        <v>34</v>
      </c>
      <c r="AA30" s="147">
        <v>24</v>
      </c>
      <c r="AB30" s="147">
        <v>0</v>
      </c>
      <c r="AC30" s="147">
        <v>2</v>
      </c>
      <c r="AD30" s="147">
        <v>8</v>
      </c>
      <c r="AE30" s="147">
        <v>0</v>
      </c>
      <c r="AF30" s="421"/>
      <c r="AH30" s="183" t="s">
        <v>1869</v>
      </c>
      <c r="AI30" s="439" t="s">
        <v>367</v>
      </c>
      <c r="AJ30" s="147">
        <v>41</v>
      </c>
      <c r="AK30" s="147">
        <v>0</v>
      </c>
      <c r="AL30" s="147">
        <v>41</v>
      </c>
      <c r="AM30" s="147">
        <v>0</v>
      </c>
      <c r="AN30" s="147">
        <v>27</v>
      </c>
      <c r="AO30" s="147">
        <v>98</v>
      </c>
      <c r="AP30" s="147">
        <v>607</v>
      </c>
      <c r="AQ30" s="147">
        <v>105</v>
      </c>
      <c r="AR30" s="147">
        <v>493</v>
      </c>
      <c r="AS30" s="147">
        <v>1</v>
      </c>
      <c r="AT30" s="147">
        <v>0</v>
      </c>
      <c r="AU30" s="147">
        <v>8</v>
      </c>
      <c r="AV30" s="421"/>
      <c r="AW30" s="421">
        <v>44</v>
      </c>
      <c r="AX30" s="147">
        <v>8</v>
      </c>
      <c r="AY30" s="147">
        <v>41</v>
      </c>
      <c r="AZ30" s="147">
        <v>9</v>
      </c>
      <c r="BA30" s="147">
        <v>0</v>
      </c>
      <c r="BB30" s="147">
        <v>181</v>
      </c>
      <c r="BC30" s="147">
        <v>55</v>
      </c>
      <c r="BD30" s="147">
        <v>126</v>
      </c>
      <c r="BE30" s="147">
        <v>1</v>
      </c>
      <c r="BF30" s="147">
        <v>1</v>
      </c>
      <c r="BG30" s="147">
        <v>1</v>
      </c>
      <c r="BH30" s="147">
        <v>0</v>
      </c>
      <c r="BI30" s="147">
        <v>0</v>
      </c>
      <c r="BJ30" s="147">
        <v>0</v>
      </c>
      <c r="BK30" s="147">
        <v>262</v>
      </c>
      <c r="BN30" s="183" t="s">
        <v>1869</v>
      </c>
      <c r="BO30" s="439" t="s">
        <v>367</v>
      </c>
      <c r="BP30" s="147">
        <v>0</v>
      </c>
      <c r="BQ30" s="147">
        <v>20</v>
      </c>
      <c r="BR30" s="147">
        <v>3</v>
      </c>
      <c r="BS30" s="147">
        <v>0</v>
      </c>
      <c r="BT30" s="147">
        <v>0</v>
      </c>
      <c r="BU30" s="147">
        <v>1</v>
      </c>
      <c r="BV30" s="147">
        <v>0</v>
      </c>
      <c r="BW30" s="147">
        <v>0</v>
      </c>
      <c r="BX30" s="147">
        <v>0</v>
      </c>
      <c r="BY30" s="147">
        <v>1</v>
      </c>
      <c r="BZ30" s="421"/>
      <c r="CA30" s="421">
        <v>0</v>
      </c>
      <c r="CB30" s="147">
        <v>0</v>
      </c>
      <c r="CC30" s="147">
        <v>9</v>
      </c>
      <c r="CD30" s="147">
        <v>0</v>
      </c>
      <c r="CE30" s="147">
        <v>0</v>
      </c>
      <c r="CF30" s="147">
        <v>0</v>
      </c>
      <c r="CG30" s="147">
        <v>2</v>
      </c>
      <c r="CH30" s="147">
        <v>33</v>
      </c>
      <c r="CI30" s="147">
        <v>52</v>
      </c>
      <c r="CJ30" s="147">
        <f>D30-SUM(F30:CI30)+L30+T30+Z30+AJ30+AP30+BB30</f>
        <v>116</v>
      </c>
      <c r="CK30" s="147">
        <f>M30+U30+Z30-AD30+AK30+AM30+BB30</f>
        <v>238</v>
      </c>
    </row>
    <row r="31" spans="1:89" ht="26.35" hidden="1" customHeight="1">
      <c r="A31" s="420" t="s">
        <v>372</v>
      </c>
      <c r="B31" s="183" t="s">
        <v>1870</v>
      </c>
      <c r="C31" s="439" t="s">
        <v>369</v>
      </c>
      <c r="D31" s="147">
        <v>5640</v>
      </c>
      <c r="E31" s="147">
        <f>SUM(F31:I31)</f>
        <v>4048</v>
      </c>
      <c r="F31" s="147">
        <v>4</v>
      </c>
      <c r="G31" s="147">
        <v>424</v>
      </c>
      <c r="H31" s="147">
        <v>617</v>
      </c>
      <c r="I31" s="147">
        <v>3003</v>
      </c>
      <c r="J31" s="147">
        <v>15</v>
      </c>
      <c r="K31" s="147">
        <v>32</v>
      </c>
      <c r="L31" s="147">
        <v>94</v>
      </c>
      <c r="M31" s="147">
        <v>1</v>
      </c>
      <c r="N31" s="421">
        <v>93</v>
      </c>
      <c r="P31" s="421">
        <v>26</v>
      </c>
      <c r="Q31" s="147">
        <v>0</v>
      </c>
      <c r="R31" s="147">
        <v>0</v>
      </c>
      <c r="S31" s="147">
        <v>14</v>
      </c>
      <c r="T31" s="147">
        <v>29</v>
      </c>
      <c r="U31" s="147">
        <v>29</v>
      </c>
      <c r="V31" s="147">
        <v>0</v>
      </c>
      <c r="W31" s="147">
        <v>23</v>
      </c>
      <c r="X31" s="147">
        <v>23</v>
      </c>
      <c r="Y31" s="147">
        <v>22</v>
      </c>
      <c r="Z31" s="532">
        <v>27</v>
      </c>
      <c r="AA31" s="147">
        <v>19</v>
      </c>
      <c r="AB31" s="147">
        <v>0</v>
      </c>
      <c r="AC31" s="147">
        <v>2</v>
      </c>
      <c r="AD31" s="147">
        <v>6</v>
      </c>
      <c r="AE31" s="147">
        <v>0</v>
      </c>
      <c r="AF31" s="421"/>
      <c r="AG31" s="420" t="s">
        <v>372</v>
      </c>
      <c r="AH31" s="183" t="s">
        <v>1870</v>
      </c>
      <c r="AI31" s="439" t="s">
        <v>369</v>
      </c>
      <c r="AJ31" s="147">
        <v>18</v>
      </c>
      <c r="AK31" s="147">
        <v>0</v>
      </c>
      <c r="AL31" s="147">
        <v>18</v>
      </c>
      <c r="AM31" s="147">
        <v>0</v>
      </c>
      <c r="AN31" s="147">
        <v>9</v>
      </c>
      <c r="AO31" s="147">
        <v>50</v>
      </c>
      <c r="AP31" s="147">
        <v>572</v>
      </c>
      <c r="AQ31" s="147">
        <v>99</v>
      </c>
      <c r="AR31" s="147">
        <v>464</v>
      </c>
      <c r="AS31" s="147">
        <v>1</v>
      </c>
      <c r="AT31" s="147">
        <v>0</v>
      </c>
      <c r="AU31" s="147">
        <v>8</v>
      </c>
      <c r="AV31" s="421"/>
      <c r="AW31" s="421">
        <v>15</v>
      </c>
      <c r="AX31" s="147">
        <v>8</v>
      </c>
      <c r="AY31" s="147">
        <v>30</v>
      </c>
      <c r="AZ31" s="147">
        <v>4</v>
      </c>
      <c r="BA31" s="147">
        <v>0</v>
      </c>
      <c r="BB31" s="147">
        <v>131</v>
      </c>
      <c r="BC31" s="147">
        <v>56</v>
      </c>
      <c r="BD31" s="147">
        <v>75</v>
      </c>
      <c r="BE31" s="147">
        <v>1</v>
      </c>
      <c r="BF31" s="147">
        <v>1</v>
      </c>
      <c r="BG31" s="147">
        <v>1</v>
      </c>
      <c r="BH31" s="147">
        <v>0</v>
      </c>
      <c r="BI31" s="147">
        <v>0</v>
      </c>
      <c r="BJ31" s="147">
        <v>0</v>
      </c>
      <c r="BK31" s="147">
        <v>240</v>
      </c>
      <c r="BM31" s="420" t="s">
        <v>372</v>
      </c>
      <c r="BN31" s="183" t="s">
        <v>1870</v>
      </c>
      <c r="BO31" s="439" t="s">
        <v>369</v>
      </c>
      <c r="BP31" s="147">
        <v>0</v>
      </c>
      <c r="BQ31" s="147">
        <v>18</v>
      </c>
      <c r="BR31" s="147">
        <v>2</v>
      </c>
      <c r="BS31" s="147">
        <v>0</v>
      </c>
      <c r="BT31" s="147">
        <v>0</v>
      </c>
      <c r="BU31" s="147">
        <v>2</v>
      </c>
      <c r="BV31" s="147">
        <v>0</v>
      </c>
      <c r="BW31" s="147">
        <v>0</v>
      </c>
      <c r="BX31" s="147">
        <v>0</v>
      </c>
      <c r="BY31" s="147">
        <v>2</v>
      </c>
      <c r="BZ31" s="421"/>
      <c r="CA31" s="421">
        <v>0</v>
      </c>
      <c r="CB31" s="147">
        <v>0</v>
      </c>
      <c r="CC31" s="147">
        <v>10</v>
      </c>
      <c r="CD31" s="147">
        <v>0</v>
      </c>
      <c r="CE31" s="147">
        <v>0</v>
      </c>
      <c r="CF31" s="147">
        <v>0</v>
      </c>
      <c r="CG31" s="147">
        <v>3</v>
      </c>
      <c r="CH31" s="147">
        <v>29</v>
      </c>
      <c r="CI31" s="147">
        <v>40</v>
      </c>
      <c r="CJ31" s="147">
        <f>D31-SUM(F31:CI31)+L31+T31+Z31+AJ31+AP31+BB31</f>
        <v>101</v>
      </c>
      <c r="CK31" s="147">
        <f>M31+U31+Z31-AD31+AK31+AM31+BB31</f>
        <v>182</v>
      </c>
    </row>
    <row r="32" spans="1:89" ht="18" hidden="1" customHeight="1">
      <c r="A32" s="420">
        <v>2000</v>
      </c>
      <c r="B32" s="183" t="s">
        <v>1872</v>
      </c>
      <c r="C32" s="467" t="s">
        <v>370</v>
      </c>
      <c r="D32" s="147">
        <v>2973</v>
      </c>
      <c r="E32" s="147">
        <f>SUM(F32:I32)</f>
        <v>826</v>
      </c>
      <c r="F32" s="147">
        <v>2</v>
      </c>
      <c r="G32" s="147">
        <v>385</v>
      </c>
      <c r="H32" s="147">
        <v>91</v>
      </c>
      <c r="I32" s="147">
        <v>348</v>
      </c>
      <c r="J32" s="147">
        <v>19</v>
      </c>
      <c r="K32" s="147">
        <v>137</v>
      </c>
      <c r="L32" s="147">
        <v>110</v>
      </c>
      <c r="M32" s="147">
        <v>1</v>
      </c>
      <c r="N32" s="421">
        <v>109</v>
      </c>
      <c r="P32" s="421">
        <v>24</v>
      </c>
      <c r="Q32" s="147">
        <v>0</v>
      </c>
      <c r="R32" s="147">
        <v>0</v>
      </c>
      <c r="S32" s="147">
        <v>16</v>
      </c>
      <c r="T32" s="147">
        <v>41</v>
      </c>
      <c r="U32" s="147">
        <v>41</v>
      </c>
      <c r="V32" s="147">
        <v>0</v>
      </c>
      <c r="W32" s="147">
        <v>23</v>
      </c>
      <c r="X32" s="147">
        <v>39</v>
      </c>
      <c r="Y32" s="147">
        <v>26</v>
      </c>
      <c r="Z32" s="532">
        <v>28</v>
      </c>
      <c r="AA32" s="147">
        <v>20</v>
      </c>
      <c r="AB32" s="147">
        <v>0</v>
      </c>
      <c r="AC32" s="147">
        <v>2</v>
      </c>
      <c r="AD32" s="147">
        <v>6</v>
      </c>
      <c r="AE32" s="147">
        <v>0</v>
      </c>
      <c r="AF32" s="421"/>
      <c r="AG32" s="420">
        <v>2000</v>
      </c>
      <c r="AH32" s="183" t="s">
        <v>1872</v>
      </c>
      <c r="AI32" s="467" t="s">
        <v>370</v>
      </c>
      <c r="AJ32" s="147">
        <v>34</v>
      </c>
      <c r="AK32" s="147">
        <v>0</v>
      </c>
      <c r="AL32" s="147">
        <v>34</v>
      </c>
      <c r="AM32" s="147">
        <v>0</v>
      </c>
      <c r="AN32" s="147">
        <v>8</v>
      </c>
      <c r="AO32" s="147">
        <v>67</v>
      </c>
      <c r="AP32" s="147">
        <v>824</v>
      </c>
      <c r="AQ32" s="147">
        <v>159</v>
      </c>
      <c r="AR32" s="147">
        <v>659</v>
      </c>
      <c r="AS32" s="147">
        <v>1</v>
      </c>
      <c r="AT32" s="147">
        <v>0</v>
      </c>
      <c r="AU32" s="147">
        <v>5</v>
      </c>
      <c r="AV32" s="421"/>
      <c r="AW32" s="421">
        <v>11</v>
      </c>
      <c r="AX32" s="147">
        <v>12</v>
      </c>
      <c r="AY32" s="147">
        <v>33</v>
      </c>
      <c r="AZ32" s="147">
        <v>5</v>
      </c>
      <c r="BA32" s="147">
        <v>0</v>
      </c>
      <c r="BB32" s="147">
        <v>125</v>
      </c>
      <c r="BC32" s="147">
        <v>91</v>
      </c>
      <c r="BD32" s="147">
        <v>34</v>
      </c>
      <c r="BE32" s="147">
        <v>1</v>
      </c>
      <c r="BF32" s="147">
        <v>2</v>
      </c>
      <c r="BG32" s="147">
        <v>1</v>
      </c>
      <c r="BH32" s="147">
        <v>0</v>
      </c>
      <c r="BI32" s="147">
        <v>0</v>
      </c>
      <c r="BJ32" s="147">
        <v>0</v>
      </c>
      <c r="BK32" s="147">
        <v>269</v>
      </c>
      <c r="BM32" s="440">
        <v>2000</v>
      </c>
      <c r="BN32" s="183" t="s">
        <v>1872</v>
      </c>
      <c r="BO32" s="467" t="s">
        <v>370</v>
      </c>
      <c r="BP32" s="147">
        <v>0</v>
      </c>
      <c r="BQ32" s="147">
        <v>15</v>
      </c>
      <c r="BR32" s="147">
        <v>2</v>
      </c>
      <c r="BS32" s="147">
        <v>0</v>
      </c>
      <c r="BT32" s="147">
        <v>0</v>
      </c>
      <c r="BU32" s="147">
        <v>1</v>
      </c>
      <c r="BV32" s="147">
        <v>0</v>
      </c>
      <c r="BW32" s="147">
        <v>0</v>
      </c>
      <c r="BX32" s="147">
        <v>0</v>
      </c>
      <c r="BY32" s="147">
        <v>3</v>
      </c>
      <c r="BZ32" s="421"/>
      <c r="CA32" s="421">
        <v>0</v>
      </c>
      <c r="CB32" s="147">
        <v>0</v>
      </c>
      <c r="CC32" s="147">
        <v>11</v>
      </c>
      <c r="CD32" s="147">
        <v>0</v>
      </c>
      <c r="CE32" s="147">
        <v>0</v>
      </c>
      <c r="CF32" s="147">
        <v>0</v>
      </c>
      <c r="CG32" s="147">
        <v>3</v>
      </c>
      <c r="CH32" s="147">
        <v>36</v>
      </c>
      <c r="CI32" s="147">
        <v>51</v>
      </c>
      <c r="CJ32" s="147">
        <f>D32-SUM(F32:CI32)+L32+T32+Z32+AJ32+AP32+BB32+BM32+AG32</f>
        <v>170</v>
      </c>
      <c r="CK32" s="147">
        <f>M32+U32+Z32-AD32+AK32+AM32+BB32</f>
        <v>189</v>
      </c>
    </row>
    <row r="33" spans="1:89" ht="21.75" hidden="1" customHeight="1">
      <c r="B33" s="183"/>
      <c r="C33" s="468"/>
      <c r="AD33" s="147"/>
      <c r="AE33" s="147"/>
      <c r="AF33" s="421"/>
      <c r="AH33" s="183"/>
      <c r="AI33" s="468"/>
      <c r="AJ33" s="147"/>
      <c r="AK33" s="147"/>
      <c r="AL33" s="147"/>
      <c r="AM33" s="147"/>
      <c r="AN33" s="147"/>
      <c r="AO33" s="147"/>
      <c r="AP33" s="147"/>
      <c r="AQ33" s="147"/>
      <c r="AR33" s="147"/>
      <c r="AS33" s="147"/>
      <c r="AT33" s="147"/>
      <c r="AU33" s="147"/>
      <c r="AV33" s="421"/>
      <c r="AW33" s="421"/>
      <c r="AX33" s="147"/>
      <c r="AY33" s="147"/>
      <c r="AZ33" s="147"/>
      <c r="BA33" s="147"/>
      <c r="BB33" s="147"/>
      <c r="BC33" s="147"/>
      <c r="BD33" s="147"/>
      <c r="BE33" s="147"/>
      <c r="BF33" s="147"/>
      <c r="BG33" s="147"/>
      <c r="BH33" s="147"/>
      <c r="BI33" s="147"/>
      <c r="BJ33" s="147"/>
      <c r="BK33" s="147"/>
      <c r="BN33" s="183"/>
      <c r="BO33" s="468"/>
      <c r="BP33" s="147"/>
      <c r="BQ33" s="147"/>
      <c r="BR33" s="147"/>
      <c r="BS33" s="147"/>
      <c r="BT33" s="147"/>
      <c r="BU33" s="147"/>
      <c r="BV33" s="147"/>
      <c r="BW33" s="147"/>
      <c r="BX33" s="147"/>
      <c r="BY33" s="147"/>
      <c r="BZ33" s="421"/>
      <c r="CA33" s="421"/>
      <c r="CB33" s="147"/>
      <c r="CC33" s="147"/>
      <c r="CD33" s="147"/>
      <c r="CE33" s="147"/>
      <c r="CF33" s="147"/>
      <c r="CG33" s="147"/>
      <c r="CH33" s="147"/>
      <c r="CI33" s="147"/>
      <c r="CJ33" s="147"/>
      <c r="CK33" s="147"/>
    </row>
    <row r="34" spans="1:89" ht="24.8" hidden="1" customHeight="1">
      <c r="B34" s="183" t="s">
        <v>1869</v>
      </c>
      <c r="C34" s="439" t="s">
        <v>367</v>
      </c>
      <c r="D34" s="147">
        <v>12300</v>
      </c>
      <c r="E34" s="147">
        <f>SUM(F34:I34)</f>
        <v>9710</v>
      </c>
      <c r="F34" s="147">
        <v>5</v>
      </c>
      <c r="G34" s="147">
        <v>1866</v>
      </c>
      <c r="H34" s="147">
        <v>1438</v>
      </c>
      <c r="I34" s="147">
        <v>6401</v>
      </c>
      <c r="J34" s="147">
        <v>14</v>
      </c>
      <c r="K34" s="147">
        <v>41</v>
      </c>
      <c r="L34" s="147">
        <v>162</v>
      </c>
      <c r="M34" s="147">
        <v>1</v>
      </c>
      <c r="N34" s="421">
        <v>161</v>
      </c>
      <c r="P34" s="421">
        <v>274</v>
      </c>
      <c r="Q34" s="147">
        <v>0</v>
      </c>
      <c r="R34" s="147">
        <v>0</v>
      </c>
      <c r="S34" s="147">
        <v>31</v>
      </c>
      <c r="T34" s="147">
        <v>36</v>
      </c>
      <c r="U34" s="147">
        <v>35</v>
      </c>
      <c r="V34" s="147">
        <v>1</v>
      </c>
      <c r="W34" s="147">
        <v>37</v>
      </c>
      <c r="X34" s="147">
        <v>16</v>
      </c>
      <c r="Y34" s="147">
        <v>86</v>
      </c>
      <c r="Z34" s="532">
        <v>62</v>
      </c>
      <c r="AA34" s="147">
        <v>31</v>
      </c>
      <c r="AB34" s="147">
        <v>1</v>
      </c>
      <c r="AC34" s="147">
        <v>14</v>
      </c>
      <c r="AD34" s="147">
        <v>16</v>
      </c>
      <c r="AE34" s="147">
        <v>0</v>
      </c>
      <c r="AF34" s="421"/>
      <c r="AH34" s="183" t="s">
        <v>1869</v>
      </c>
      <c r="AI34" s="439" t="s">
        <v>367</v>
      </c>
      <c r="AJ34" s="147">
        <v>92</v>
      </c>
      <c r="AK34" s="147">
        <v>7</v>
      </c>
      <c r="AL34" s="147">
        <v>85</v>
      </c>
      <c r="AM34" s="147">
        <v>4</v>
      </c>
      <c r="AN34" s="147">
        <v>22</v>
      </c>
      <c r="AO34" s="147">
        <v>137</v>
      </c>
      <c r="AP34" s="147">
        <v>440</v>
      </c>
      <c r="AQ34" s="147">
        <v>156</v>
      </c>
      <c r="AR34" s="147">
        <v>256</v>
      </c>
      <c r="AS34" s="147">
        <v>0</v>
      </c>
      <c r="AT34" s="147">
        <v>0</v>
      </c>
      <c r="AU34" s="147">
        <v>28</v>
      </c>
      <c r="AV34" s="421"/>
      <c r="AW34" s="421">
        <v>103</v>
      </c>
      <c r="AX34" s="147">
        <v>12</v>
      </c>
      <c r="AY34" s="147">
        <v>88</v>
      </c>
      <c r="AZ34" s="147">
        <v>3</v>
      </c>
      <c r="BA34" s="147">
        <v>0</v>
      </c>
      <c r="BB34" s="147">
        <v>184</v>
      </c>
      <c r="BC34" s="147">
        <v>79</v>
      </c>
      <c r="BD34" s="147">
        <v>105</v>
      </c>
      <c r="BE34" s="147">
        <v>1</v>
      </c>
      <c r="BF34" s="147">
        <v>2</v>
      </c>
      <c r="BG34" s="147">
        <v>3</v>
      </c>
      <c r="BH34" s="147">
        <v>2</v>
      </c>
      <c r="BI34" s="147">
        <v>0</v>
      </c>
      <c r="BJ34" s="147">
        <v>0</v>
      </c>
      <c r="BK34" s="147">
        <v>443</v>
      </c>
      <c r="BN34" s="183" t="s">
        <v>1869</v>
      </c>
      <c r="BO34" s="439" t="s">
        <v>367</v>
      </c>
      <c r="BP34" s="147">
        <v>0</v>
      </c>
      <c r="BQ34" s="147">
        <v>21</v>
      </c>
      <c r="BR34" s="147">
        <v>1</v>
      </c>
      <c r="BS34" s="147">
        <v>2</v>
      </c>
      <c r="BT34" s="147">
        <v>1</v>
      </c>
      <c r="BU34" s="147">
        <v>1</v>
      </c>
      <c r="BV34" s="147">
        <v>0</v>
      </c>
      <c r="BW34" s="147">
        <v>1</v>
      </c>
      <c r="BX34" s="147">
        <v>0</v>
      </c>
      <c r="BY34" s="147">
        <v>12</v>
      </c>
      <c r="BZ34" s="421"/>
      <c r="CA34" s="421">
        <v>0</v>
      </c>
      <c r="CB34" s="147">
        <v>0</v>
      </c>
      <c r="CC34" s="147">
        <v>7</v>
      </c>
      <c r="CD34" s="147">
        <v>0</v>
      </c>
      <c r="CE34" s="147">
        <v>0</v>
      </c>
      <c r="CF34" s="147">
        <v>1</v>
      </c>
      <c r="CG34" s="147">
        <v>0</v>
      </c>
      <c r="CH34" s="147">
        <v>47</v>
      </c>
      <c r="CI34" s="147">
        <v>60</v>
      </c>
      <c r="CJ34" s="147">
        <f>D34-SUM(F34:CI34)+L34+P34+T34+Z34+AJ34+AP34+BB34</f>
        <v>415</v>
      </c>
      <c r="CK34" s="147">
        <f>M34+U34+Z34-AD34+AK34+AM34+BB34</f>
        <v>277</v>
      </c>
    </row>
    <row r="35" spans="1:89" ht="24.8" hidden="1" customHeight="1">
      <c r="A35" s="420" t="s">
        <v>373</v>
      </c>
      <c r="B35" s="183" t="s">
        <v>1870</v>
      </c>
      <c r="C35" s="439" t="s">
        <v>369</v>
      </c>
      <c r="D35" s="147">
        <v>6730</v>
      </c>
      <c r="E35" s="147">
        <f>SUM(F35:I35)</f>
        <v>4819</v>
      </c>
      <c r="F35" s="147">
        <v>4</v>
      </c>
      <c r="G35" s="147">
        <v>454</v>
      </c>
      <c r="H35" s="147">
        <v>752</v>
      </c>
      <c r="I35" s="147">
        <v>3609</v>
      </c>
      <c r="J35" s="147">
        <v>15</v>
      </c>
      <c r="K35" s="147">
        <v>40</v>
      </c>
      <c r="L35" s="147">
        <v>127</v>
      </c>
      <c r="M35" s="147">
        <v>1</v>
      </c>
      <c r="N35" s="421">
        <v>126</v>
      </c>
      <c r="P35" s="421">
        <v>37</v>
      </c>
      <c r="Q35" s="147">
        <v>0</v>
      </c>
      <c r="R35" s="147">
        <v>0</v>
      </c>
      <c r="S35" s="147">
        <v>26</v>
      </c>
      <c r="T35" s="147">
        <v>36</v>
      </c>
      <c r="U35" s="147">
        <v>35</v>
      </c>
      <c r="V35" s="147">
        <v>1</v>
      </c>
      <c r="W35" s="147">
        <v>36</v>
      </c>
      <c r="X35" s="147">
        <v>19</v>
      </c>
      <c r="Y35" s="147">
        <v>80</v>
      </c>
      <c r="Z35" s="532">
        <v>60</v>
      </c>
      <c r="AA35" s="147">
        <v>29</v>
      </c>
      <c r="AB35" s="147">
        <v>1</v>
      </c>
      <c r="AC35" s="147">
        <v>16</v>
      </c>
      <c r="AD35" s="147">
        <v>14</v>
      </c>
      <c r="AE35" s="147">
        <v>0</v>
      </c>
      <c r="AF35" s="421"/>
      <c r="AG35" s="420" t="s">
        <v>373</v>
      </c>
      <c r="AH35" s="183" t="s">
        <v>1870</v>
      </c>
      <c r="AI35" s="439" t="s">
        <v>369</v>
      </c>
      <c r="AJ35" s="147">
        <v>36</v>
      </c>
      <c r="AK35" s="147">
        <v>4</v>
      </c>
      <c r="AL35" s="147">
        <v>32</v>
      </c>
      <c r="AM35" s="147">
        <v>2</v>
      </c>
      <c r="AN35" s="147">
        <v>11</v>
      </c>
      <c r="AO35" s="147">
        <v>36</v>
      </c>
      <c r="AP35" s="147">
        <v>427</v>
      </c>
      <c r="AQ35" s="147">
        <v>157</v>
      </c>
      <c r="AR35" s="147">
        <v>248</v>
      </c>
      <c r="AS35" s="147">
        <v>0</v>
      </c>
      <c r="AT35" s="147">
        <v>0</v>
      </c>
      <c r="AU35" s="147">
        <v>22</v>
      </c>
      <c r="AV35" s="421"/>
      <c r="AW35" s="421">
        <v>21</v>
      </c>
      <c r="AX35" s="147">
        <v>12</v>
      </c>
      <c r="AY35" s="147">
        <v>53</v>
      </c>
      <c r="AZ35" s="147">
        <v>2</v>
      </c>
      <c r="BA35" s="147">
        <v>0</v>
      </c>
      <c r="BB35" s="147">
        <v>140</v>
      </c>
      <c r="BC35" s="147">
        <v>67</v>
      </c>
      <c r="BD35" s="147">
        <v>73</v>
      </c>
      <c r="BE35" s="147">
        <v>1</v>
      </c>
      <c r="BF35" s="147">
        <v>0</v>
      </c>
      <c r="BG35" s="147">
        <v>2</v>
      </c>
      <c r="BH35" s="147">
        <v>0</v>
      </c>
      <c r="BI35" s="147">
        <v>0</v>
      </c>
      <c r="BJ35" s="147">
        <v>0</v>
      </c>
      <c r="BK35" s="147">
        <v>434</v>
      </c>
      <c r="BM35" s="420" t="s">
        <v>373</v>
      </c>
      <c r="BN35" s="183" t="s">
        <v>1870</v>
      </c>
      <c r="BO35" s="439" t="s">
        <v>369</v>
      </c>
      <c r="BP35" s="147">
        <v>0</v>
      </c>
      <c r="BQ35" s="147">
        <v>20</v>
      </c>
      <c r="BR35" s="147">
        <v>0</v>
      </c>
      <c r="BS35" s="147">
        <v>2</v>
      </c>
      <c r="BT35" s="147">
        <v>0</v>
      </c>
      <c r="BU35" s="147">
        <v>1</v>
      </c>
      <c r="BV35" s="147">
        <v>0</v>
      </c>
      <c r="BW35" s="147">
        <v>0</v>
      </c>
      <c r="BX35" s="147">
        <v>0</v>
      </c>
      <c r="BY35" s="147">
        <v>13</v>
      </c>
      <c r="BZ35" s="421"/>
      <c r="CA35" s="421">
        <v>0</v>
      </c>
      <c r="CB35" s="147">
        <v>0</v>
      </c>
      <c r="CC35" s="147">
        <v>8</v>
      </c>
      <c r="CD35" s="147">
        <v>0</v>
      </c>
      <c r="CE35" s="147">
        <v>0</v>
      </c>
      <c r="CF35" s="147">
        <v>1</v>
      </c>
      <c r="CG35" s="147">
        <v>0</v>
      </c>
      <c r="CH35" s="147">
        <v>46</v>
      </c>
      <c r="CI35" s="147">
        <v>47</v>
      </c>
      <c r="CJ35" s="147">
        <f>D35-SUM(F35:CI35)+L35+P35+T35+Z35+AJ35+AP35+BB35</f>
        <v>157</v>
      </c>
      <c r="CK35" s="147">
        <f>M35+U35+Z35-AD35+AK35+AM35+BB35</f>
        <v>228</v>
      </c>
    </row>
    <row r="36" spans="1:89" ht="18.7" hidden="1" customHeight="1">
      <c r="A36" s="420">
        <v>2001</v>
      </c>
      <c r="B36" s="183" t="s">
        <v>1872</v>
      </c>
      <c r="C36" s="467" t="s">
        <v>370</v>
      </c>
      <c r="D36" s="147">
        <v>3368</v>
      </c>
      <c r="E36" s="147">
        <f>SUM(F36:I36)</f>
        <v>811</v>
      </c>
      <c r="F36" s="147">
        <v>4</v>
      </c>
      <c r="G36" s="147">
        <v>381</v>
      </c>
      <c r="H36" s="147">
        <v>108</v>
      </c>
      <c r="I36" s="147">
        <v>318</v>
      </c>
      <c r="J36" s="147">
        <v>17</v>
      </c>
      <c r="K36" s="147">
        <v>169</v>
      </c>
      <c r="L36" s="147">
        <v>183</v>
      </c>
      <c r="M36" s="147">
        <v>4</v>
      </c>
      <c r="N36" s="421">
        <v>179</v>
      </c>
      <c r="P36" s="421">
        <v>30</v>
      </c>
      <c r="Q36" s="147">
        <v>0</v>
      </c>
      <c r="R36" s="147">
        <v>0</v>
      </c>
      <c r="S36" s="147">
        <v>40</v>
      </c>
      <c r="T36" s="147">
        <v>70</v>
      </c>
      <c r="U36" s="147">
        <v>69</v>
      </c>
      <c r="V36" s="147">
        <v>1</v>
      </c>
      <c r="W36" s="147">
        <v>37</v>
      </c>
      <c r="X36" s="147">
        <v>32</v>
      </c>
      <c r="Y36" s="147">
        <v>113</v>
      </c>
      <c r="Z36" s="532">
        <f>SUM(AA36:AD36)</f>
        <v>60</v>
      </c>
      <c r="AA36" s="147">
        <v>27</v>
      </c>
      <c r="AB36" s="147">
        <v>2</v>
      </c>
      <c r="AC36" s="147">
        <v>17</v>
      </c>
      <c r="AD36" s="147">
        <v>14</v>
      </c>
      <c r="AE36" s="147">
        <v>0</v>
      </c>
      <c r="AF36" s="421"/>
      <c r="AG36" s="420">
        <v>2001</v>
      </c>
      <c r="AH36" s="183" t="s">
        <v>1872</v>
      </c>
      <c r="AI36" s="467" t="s">
        <v>370</v>
      </c>
      <c r="AJ36" s="147">
        <v>58</v>
      </c>
      <c r="AK36" s="147">
        <v>5</v>
      </c>
      <c r="AL36" s="147">
        <v>53</v>
      </c>
      <c r="AM36" s="147">
        <v>15</v>
      </c>
      <c r="AN36" s="147">
        <v>10</v>
      </c>
      <c r="AO36" s="147">
        <v>40</v>
      </c>
      <c r="AP36" s="147">
        <v>609</v>
      </c>
      <c r="AQ36" s="147">
        <v>252</v>
      </c>
      <c r="AR36" s="147">
        <v>349</v>
      </c>
      <c r="AS36" s="147">
        <v>1</v>
      </c>
      <c r="AT36" s="147">
        <v>0</v>
      </c>
      <c r="AU36" s="147">
        <v>7</v>
      </c>
      <c r="AV36" s="421"/>
      <c r="AW36" s="421">
        <v>22</v>
      </c>
      <c r="AX36" s="147">
        <v>12</v>
      </c>
      <c r="AY36" s="147">
        <v>63</v>
      </c>
      <c r="AZ36" s="147">
        <v>4</v>
      </c>
      <c r="BA36" s="147">
        <v>0</v>
      </c>
      <c r="BB36" s="147">
        <v>130</v>
      </c>
      <c r="BC36" s="147">
        <v>90</v>
      </c>
      <c r="BD36" s="147">
        <v>40</v>
      </c>
      <c r="BE36" s="147">
        <v>1</v>
      </c>
      <c r="BF36" s="147">
        <v>0</v>
      </c>
      <c r="BG36" s="147">
        <v>2</v>
      </c>
      <c r="BH36" s="147">
        <v>0</v>
      </c>
      <c r="BI36" s="147">
        <v>0</v>
      </c>
      <c r="BJ36" s="147">
        <v>0</v>
      </c>
      <c r="BK36" s="147">
        <v>461</v>
      </c>
      <c r="BM36" s="420">
        <v>2001</v>
      </c>
      <c r="BN36" s="183" t="s">
        <v>1872</v>
      </c>
      <c r="BO36" s="467" t="s">
        <v>370</v>
      </c>
      <c r="BP36" s="147">
        <v>0</v>
      </c>
      <c r="BQ36" s="147">
        <v>25</v>
      </c>
      <c r="BR36" s="147">
        <v>0</v>
      </c>
      <c r="BS36" s="147">
        <v>14</v>
      </c>
      <c r="BT36" s="147">
        <v>0</v>
      </c>
      <c r="BU36" s="147">
        <v>1</v>
      </c>
      <c r="BV36" s="147">
        <v>0</v>
      </c>
      <c r="BW36" s="147">
        <v>0</v>
      </c>
      <c r="BX36" s="147">
        <v>0</v>
      </c>
      <c r="BY36" s="147">
        <v>13</v>
      </c>
      <c r="BZ36" s="421"/>
      <c r="CA36" s="421">
        <v>0</v>
      </c>
      <c r="CB36" s="147">
        <v>0</v>
      </c>
      <c r="CC36" s="147">
        <v>7</v>
      </c>
      <c r="CD36" s="147">
        <v>0</v>
      </c>
      <c r="CE36" s="147">
        <v>0</v>
      </c>
      <c r="CF36" s="147">
        <v>2</v>
      </c>
      <c r="CG36" s="147">
        <v>0</v>
      </c>
      <c r="CH36" s="147">
        <v>50</v>
      </c>
      <c r="CI36" s="147">
        <v>73</v>
      </c>
      <c r="CJ36" s="147">
        <f>D36-SUM(F36:CI36)+L36+T36+Z36+AJ36+AP36+BB36+BM36+AG36</f>
        <v>194</v>
      </c>
      <c r="CK36" s="147">
        <f>M36+U36+Z36-AD36+AK36+AM36+BB36</f>
        <v>269</v>
      </c>
    </row>
    <row r="37" spans="1:89" ht="23.95" hidden="1" customHeight="1">
      <c r="B37" s="183"/>
      <c r="C37" s="468"/>
      <c r="Z37" s="532" t="s">
        <v>1770</v>
      </c>
      <c r="AD37" s="147"/>
      <c r="AE37" s="147"/>
      <c r="AF37" s="421"/>
      <c r="AH37" s="183"/>
      <c r="AI37" s="468"/>
      <c r="AJ37" s="147"/>
      <c r="AK37" s="147"/>
      <c r="AL37" s="147"/>
      <c r="AM37" s="147"/>
      <c r="AN37" s="147"/>
      <c r="AO37" s="147"/>
      <c r="AP37" s="147"/>
      <c r="AQ37" s="147"/>
      <c r="AR37" s="147"/>
      <c r="AS37" s="147"/>
      <c r="AT37" s="147"/>
      <c r="AU37" s="147"/>
      <c r="AV37" s="421"/>
      <c r="AW37" s="421"/>
      <c r="AX37" s="147"/>
      <c r="AY37" s="147"/>
      <c r="AZ37" s="147"/>
      <c r="BA37" s="147"/>
      <c r="BB37" s="147"/>
      <c r="BC37" s="147"/>
      <c r="BD37" s="147"/>
      <c r="BE37" s="147"/>
      <c r="BF37" s="147"/>
      <c r="BG37" s="147"/>
      <c r="BH37" s="147"/>
      <c r="BI37" s="147"/>
      <c r="BJ37" s="147"/>
      <c r="BK37" s="147"/>
      <c r="BN37" s="183"/>
      <c r="BO37" s="468"/>
      <c r="BP37" s="147"/>
      <c r="BQ37" s="147"/>
      <c r="BR37" s="147"/>
      <c r="BS37" s="147"/>
      <c r="BT37" s="147"/>
      <c r="BU37" s="147"/>
      <c r="BV37" s="147"/>
      <c r="BW37" s="147"/>
      <c r="BX37" s="147"/>
      <c r="BY37" s="147"/>
      <c r="BZ37" s="421"/>
      <c r="CA37" s="421"/>
      <c r="CB37" s="147"/>
      <c r="CC37" s="147"/>
      <c r="CD37" s="147"/>
      <c r="CE37" s="147"/>
      <c r="CF37" s="147"/>
      <c r="CG37" s="147"/>
      <c r="CH37" s="147"/>
      <c r="CI37" s="147"/>
      <c r="CJ37" s="147"/>
      <c r="CK37" s="147"/>
    </row>
    <row r="38" spans="1:89" ht="25.5" hidden="1" customHeight="1">
      <c r="B38" s="183" t="s">
        <v>1869</v>
      </c>
      <c r="C38" s="439" t="s">
        <v>367</v>
      </c>
      <c r="D38" s="147">
        <v>12543</v>
      </c>
      <c r="E38" s="147">
        <f>SUM(F38:I38)</f>
        <v>9749</v>
      </c>
      <c r="F38" s="147">
        <v>4</v>
      </c>
      <c r="G38" s="147">
        <v>1792</v>
      </c>
      <c r="H38" s="147">
        <v>1238</v>
      </c>
      <c r="I38" s="147">
        <v>6715</v>
      </c>
      <c r="J38" s="147">
        <v>18</v>
      </c>
      <c r="K38" s="147">
        <v>36</v>
      </c>
      <c r="L38" s="147">
        <v>177</v>
      </c>
      <c r="M38" s="147">
        <v>1</v>
      </c>
      <c r="N38" s="421">
        <v>176</v>
      </c>
      <c r="P38" s="421">
        <v>380</v>
      </c>
      <c r="Q38" s="147">
        <v>0</v>
      </c>
      <c r="R38" s="147">
        <v>0</v>
      </c>
      <c r="S38" s="147">
        <v>23</v>
      </c>
      <c r="T38" s="147">
        <v>24</v>
      </c>
      <c r="U38" s="147">
        <v>24</v>
      </c>
      <c r="V38" s="147">
        <v>0</v>
      </c>
      <c r="W38" s="147">
        <v>26</v>
      </c>
      <c r="X38" s="147">
        <v>10</v>
      </c>
      <c r="Y38" s="147">
        <v>78</v>
      </c>
      <c r="Z38" s="532">
        <v>68</v>
      </c>
      <c r="AA38" s="147">
        <v>44</v>
      </c>
      <c r="AB38" s="147">
        <v>0</v>
      </c>
      <c r="AC38" s="147">
        <v>14</v>
      </c>
      <c r="AD38" s="147">
        <v>10</v>
      </c>
      <c r="AE38" s="147">
        <v>0</v>
      </c>
      <c r="AF38" s="421"/>
      <c r="AH38" s="183" t="s">
        <v>1869</v>
      </c>
      <c r="AI38" s="439" t="s">
        <v>367</v>
      </c>
      <c r="AJ38" s="147">
        <v>162</v>
      </c>
      <c r="AK38" s="147">
        <v>1</v>
      </c>
      <c r="AL38" s="147">
        <v>161</v>
      </c>
      <c r="AM38" s="147">
        <v>3</v>
      </c>
      <c r="AN38" s="147">
        <v>35</v>
      </c>
      <c r="AO38" s="147">
        <v>77</v>
      </c>
      <c r="AP38" s="147">
        <v>528</v>
      </c>
      <c r="AQ38" s="147">
        <v>277</v>
      </c>
      <c r="AR38" s="147">
        <v>236</v>
      </c>
      <c r="AS38" s="147">
        <v>0</v>
      </c>
      <c r="AT38" s="147">
        <v>0</v>
      </c>
      <c r="AU38" s="147">
        <v>15</v>
      </c>
      <c r="AV38" s="421"/>
      <c r="AW38" s="421">
        <v>88</v>
      </c>
      <c r="AX38" s="147">
        <v>7</v>
      </c>
      <c r="AY38" s="147">
        <v>65</v>
      </c>
      <c r="AZ38" s="147">
        <v>17</v>
      </c>
      <c r="BA38" s="147">
        <v>0</v>
      </c>
      <c r="BB38" s="147">
        <v>258</v>
      </c>
      <c r="BC38" s="147">
        <v>100</v>
      </c>
      <c r="BD38" s="147">
        <v>158</v>
      </c>
      <c r="BE38" s="147">
        <v>3</v>
      </c>
      <c r="BF38" s="147">
        <v>0</v>
      </c>
      <c r="BG38" s="147">
        <v>1</v>
      </c>
      <c r="BH38" s="147">
        <v>0</v>
      </c>
      <c r="BI38" s="147">
        <v>0</v>
      </c>
      <c r="BJ38" s="147">
        <v>0</v>
      </c>
      <c r="BK38" s="147">
        <v>418</v>
      </c>
      <c r="BN38" s="183" t="s">
        <v>1869</v>
      </c>
      <c r="BO38" s="439" t="s">
        <v>367</v>
      </c>
      <c r="BP38" s="147">
        <v>0</v>
      </c>
      <c r="BQ38" s="147">
        <v>7</v>
      </c>
      <c r="BR38" s="147">
        <v>9</v>
      </c>
      <c r="BS38" s="147">
        <v>35</v>
      </c>
      <c r="BT38" s="147">
        <v>3</v>
      </c>
      <c r="BU38" s="147">
        <v>1</v>
      </c>
      <c r="BV38" s="147">
        <v>0</v>
      </c>
      <c r="BW38" s="147">
        <v>0</v>
      </c>
      <c r="BX38" s="147">
        <v>0</v>
      </c>
      <c r="BY38" s="147">
        <v>6</v>
      </c>
      <c r="BZ38" s="421"/>
      <c r="CA38" s="421">
        <v>0</v>
      </c>
      <c r="CB38" s="147">
        <v>0</v>
      </c>
      <c r="CC38" s="147">
        <v>8</v>
      </c>
      <c r="CD38" s="147">
        <v>0</v>
      </c>
      <c r="CE38" s="147">
        <v>0</v>
      </c>
      <c r="CF38" s="147">
        <v>0</v>
      </c>
      <c r="CG38" s="147">
        <v>0</v>
      </c>
      <c r="CH38" s="147">
        <v>48</v>
      </c>
      <c r="CI38" s="147">
        <v>0</v>
      </c>
      <c r="CJ38" s="147">
        <f>D38-SUM(F38:CI38)+L38+T38+Z38+AJ38+AP38+BB38</f>
        <v>175</v>
      </c>
      <c r="CK38" s="147">
        <f>M38+U38+Z38-AD38+AK38+AM38+BB38</f>
        <v>345</v>
      </c>
    </row>
    <row r="39" spans="1:89" ht="26.35" hidden="1" customHeight="1">
      <c r="A39" s="420" t="s">
        <v>374</v>
      </c>
      <c r="B39" s="183" t="s">
        <v>1870</v>
      </c>
      <c r="C39" s="439" t="s">
        <v>369</v>
      </c>
      <c r="D39" s="147">
        <v>8010</v>
      </c>
      <c r="E39" s="147">
        <f>SUM(F39:I39)</f>
        <v>5904</v>
      </c>
      <c r="F39" s="147">
        <v>6</v>
      </c>
      <c r="G39" s="147">
        <v>725</v>
      </c>
      <c r="H39" s="147">
        <v>861</v>
      </c>
      <c r="I39" s="147">
        <v>4312</v>
      </c>
      <c r="J39" s="147">
        <v>15</v>
      </c>
      <c r="K39" s="147">
        <v>35</v>
      </c>
      <c r="L39" s="147">
        <v>144</v>
      </c>
      <c r="M39" s="147">
        <v>1</v>
      </c>
      <c r="N39" s="421">
        <v>143</v>
      </c>
      <c r="P39" s="421">
        <v>46</v>
      </c>
      <c r="Q39" s="147">
        <v>0</v>
      </c>
      <c r="R39" s="147">
        <v>0</v>
      </c>
      <c r="S39" s="147">
        <v>14</v>
      </c>
      <c r="T39" s="147">
        <v>21</v>
      </c>
      <c r="U39" s="147">
        <v>21</v>
      </c>
      <c r="V39" s="147">
        <v>0</v>
      </c>
      <c r="W39" s="147">
        <v>26</v>
      </c>
      <c r="X39" s="147">
        <v>12</v>
      </c>
      <c r="Y39" s="147">
        <v>73</v>
      </c>
      <c r="Z39" s="532">
        <v>80</v>
      </c>
      <c r="AA39" s="147">
        <v>57</v>
      </c>
      <c r="AB39" s="147">
        <v>0</v>
      </c>
      <c r="AC39" s="147">
        <v>16</v>
      </c>
      <c r="AD39" s="147">
        <v>7</v>
      </c>
      <c r="AE39" s="147">
        <v>0</v>
      </c>
      <c r="AF39" s="421"/>
      <c r="AG39" s="420" t="s">
        <v>374</v>
      </c>
      <c r="AH39" s="183" t="s">
        <v>1870</v>
      </c>
      <c r="AI39" s="439" t="s">
        <v>369</v>
      </c>
      <c r="AJ39" s="147">
        <v>56</v>
      </c>
      <c r="AK39" s="147">
        <v>1</v>
      </c>
      <c r="AL39" s="147">
        <v>55</v>
      </c>
      <c r="AM39" s="147">
        <v>3</v>
      </c>
      <c r="AN39" s="147">
        <v>13</v>
      </c>
      <c r="AO39" s="147">
        <v>29</v>
      </c>
      <c r="AP39" s="147">
        <v>581</v>
      </c>
      <c r="AQ39" s="147">
        <v>306</v>
      </c>
      <c r="AR39" s="147">
        <v>264</v>
      </c>
      <c r="AS39" s="147">
        <v>0</v>
      </c>
      <c r="AT39" s="147">
        <v>0</v>
      </c>
      <c r="AU39" s="147">
        <v>11</v>
      </c>
      <c r="AV39" s="421"/>
      <c r="AW39" s="421">
        <v>12</v>
      </c>
      <c r="AX39" s="147">
        <v>6</v>
      </c>
      <c r="AY39" s="147">
        <v>47</v>
      </c>
      <c r="AZ39" s="147">
        <v>7</v>
      </c>
      <c r="BA39" s="147">
        <v>0</v>
      </c>
      <c r="BB39" s="147">
        <v>195</v>
      </c>
      <c r="BC39" s="147">
        <v>94</v>
      </c>
      <c r="BD39" s="147">
        <v>101</v>
      </c>
      <c r="BE39" s="147">
        <v>3</v>
      </c>
      <c r="BF39" s="147">
        <v>0</v>
      </c>
      <c r="BG39" s="147">
        <v>0</v>
      </c>
      <c r="BH39" s="147">
        <v>0</v>
      </c>
      <c r="BI39" s="147">
        <v>0</v>
      </c>
      <c r="BJ39" s="147">
        <v>0</v>
      </c>
      <c r="BK39" s="147">
        <v>415</v>
      </c>
      <c r="BM39" s="420" t="s">
        <v>374</v>
      </c>
      <c r="BN39" s="183" t="s">
        <v>1870</v>
      </c>
      <c r="BO39" s="439" t="s">
        <v>369</v>
      </c>
      <c r="BP39" s="147">
        <v>0</v>
      </c>
      <c r="BQ39" s="147">
        <v>7</v>
      </c>
      <c r="BR39" s="147">
        <v>3</v>
      </c>
      <c r="BS39" s="147">
        <v>40</v>
      </c>
      <c r="BT39" s="147">
        <v>2</v>
      </c>
      <c r="BU39" s="147">
        <v>1</v>
      </c>
      <c r="BV39" s="147">
        <v>0</v>
      </c>
      <c r="BW39" s="147">
        <v>0</v>
      </c>
      <c r="BX39" s="147">
        <v>0</v>
      </c>
      <c r="BY39" s="147">
        <v>8</v>
      </c>
      <c r="BZ39" s="421"/>
      <c r="CA39" s="421">
        <v>0</v>
      </c>
      <c r="CB39" s="147">
        <v>0</v>
      </c>
      <c r="CC39" s="147">
        <v>2</v>
      </c>
      <c r="CD39" s="147">
        <v>0</v>
      </c>
      <c r="CE39" s="147">
        <v>0</v>
      </c>
      <c r="CF39" s="147">
        <v>0</v>
      </c>
      <c r="CG39" s="147">
        <v>0</v>
      </c>
      <c r="CH39" s="147">
        <v>57</v>
      </c>
      <c r="CI39" s="147">
        <v>0</v>
      </c>
      <c r="CJ39" s="147">
        <f>D39-SUM(F39:CI39)+L39+T39+Z39+AJ39+AP39+BB39</f>
        <v>153</v>
      </c>
      <c r="CK39" s="147">
        <f>M39+U39+Z39-AD39+AK39+AM39+BB39</f>
        <v>294</v>
      </c>
    </row>
    <row r="40" spans="1:89" ht="18.7" hidden="1" customHeight="1">
      <c r="A40" s="420">
        <v>2002</v>
      </c>
      <c r="B40" s="183" t="s">
        <v>1872</v>
      </c>
      <c r="C40" s="467" t="s">
        <v>370</v>
      </c>
      <c r="D40" s="147">
        <v>3904</v>
      </c>
      <c r="E40" s="147">
        <f>SUM(F40:I40)</f>
        <v>919</v>
      </c>
      <c r="F40" s="147">
        <v>19</v>
      </c>
      <c r="G40" s="147">
        <v>539</v>
      </c>
      <c r="H40" s="147">
        <v>83</v>
      </c>
      <c r="I40" s="147">
        <v>278</v>
      </c>
      <c r="J40" s="147">
        <v>17</v>
      </c>
      <c r="K40" s="147">
        <v>96</v>
      </c>
      <c r="L40" s="147">
        <v>219</v>
      </c>
      <c r="M40" s="147">
        <v>1</v>
      </c>
      <c r="N40" s="421">
        <v>218</v>
      </c>
      <c r="P40" s="421">
        <v>40</v>
      </c>
      <c r="Q40" s="147">
        <v>0</v>
      </c>
      <c r="R40" s="147">
        <v>0</v>
      </c>
      <c r="S40" s="147">
        <v>12</v>
      </c>
      <c r="T40" s="147">
        <v>44</v>
      </c>
      <c r="U40" s="147">
        <v>44</v>
      </c>
      <c r="V40" s="147">
        <v>0</v>
      </c>
      <c r="W40" s="147">
        <v>26</v>
      </c>
      <c r="X40" s="147">
        <v>18</v>
      </c>
      <c r="Y40" s="147">
        <v>102</v>
      </c>
      <c r="Z40" s="532">
        <v>76</v>
      </c>
      <c r="AA40" s="147">
        <v>55</v>
      </c>
      <c r="AB40" s="147">
        <v>0</v>
      </c>
      <c r="AC40" s="147">
        <v>14</v>
      </c>
      <c r="AD40" s="147">
        <v>7</v>
      </c>
      <c r="AE40" s="147">
        <v>0</v>
      </c>
      <c r="AF40" s="421"/>
      <c r="AG40" s="420">
        <v>2002</v>
      </c>
      <c r="AH40" s="183" t="s">
        <v>1872</v>
      </c>
      <c r="AI40" s="467" t="s">
        <v>370</v>
      </c>
      <c r="AJ40" s="147">
        <v>61</v>
      </c>
      <c r="AK40" s="147">
        <v>1</v>
      </c>
      <c r="AL40" s="147">
        <v>60</v>
      </c>
      <c r="AM40" s="147">
        <v>12</v>
      </c>
      <c r="AN40" s="147">
        <v>12</v>
      </c>
      <c r="AO40" s="147">
        <v>34</v>
      </c>
      <c r="AP40" s="147">
        <v>807</v>
      </c>
      <c r="AQ40" s="147">
        <v>431</v>
      </c>
      <c r="AR40" s="147">
        <v>365</v>
      </c>
      <c r="AS40" s="147">
        <v>1</v>
      </c>
      <c r="AT40" s="147">
        <v>0</v>
      </c>
      <c r="AU40" s="147">
        <v>10</v>
      </c>
      <c r="AV40" s="421"/>
      <c r="AW40" s="421">
        <v>13</v>
      </c>
      <c r="AX40" s="147">
        <v>4</v>
      </c>
      <c r="AY40" s="147">
        <v>62</v>
      </c>
      <c r="AZ40" s="147">
        <v>1</v>
      </c>
      <c r="BA40" s="147">
        <v>0</v>
      </c>
      <c r="BB40" s="147">
        <v>181</v>
      </c>
      <c r="BC40" s="147">
        <v>126</v>
      </c>
      <c r="BD40" s="147">
        <v>55</v>
      </c>
      <c r="BE40" s="147">
        <v>3</v>
      </c>
      <c r="BF40" s="147">
        <v>0</v>
      </c>
      <c r="BG40" s="147">
        <v>0</v>
      </c>
      <c r="BH40" s="147">
        <v>0</v>
      </c>
      <c r="BI40" s="147">
        <v>0</v>
      </c>
      <c r="BJ40" s="147">
        <v>0</v>
      </c>
      <c r="BK40" s="147">
        <v>415</v>
      </c>
      <c r="BM40" s="420">
        <v>2002</v>
      </c>
      <c r="BN40" s="183" t="s">
        <v>1872</v>
      </c>
      <c r="BO40" s="467" t="s">
        <v>370</v>
      </c>
      <c r="BP40" s="147">
        <v>0</v>
      </c>
      <c r="BQ40" s="147">
        <v>9</v>
      </c>
      <c r="BR40" s="147">
        <v>4</v>
      </c>
      <c r="BS40" s="147">
        <v>461</v>
      </c>
      <c r="BT40" s="147">
        <v>2</v>
      </c>
      <c r="BU40" s="147">
        <v>1</v>
      </c>
      <c r="BV40" s="147">
        <v>0</v>
      </c>
      <c r="BW40" s="147">
        <v>0</v>
      </c>
      <c r="BX40" s="147">
        <v>0</v>
      </c>
      <c r="BY40" s="147">
        <v>11</v>
      </c>
      <c r="BZ40" s="421"/>
      <c r="CA40" s="421">
        <v>0</v>
      </c>
      <c r="CB40" s="147">
        <v>0</v>
      </c>
      <c r="CC40" s="147">
        <v>2</v>
      </c>
      <c r="CD40" s="147">
        <v>0</v>
      </c>
      <c r="CE40" s="147">
        <v>0</v>
      </c>
      <c r="CF40" s="147">
        <v>0</v>
      </c>
      <c r="CG40" s="147">
        <v>0</v>
      </c>
      <c r="CH40" s="147">
        <v>51</v>
      </c>
      <c r="CI40" s="147">
        <v>0</v>
      </c>
      <c r="CJ40" s="147">
        <f>D40-SUM(F40:CI40)+L40+T40+Z40+AJ40+AP40+BB40+BM40+AG40</f>
        <v>189</v>
      </c>
      <c r="CK40" s="147">
        <f>M40+U40+Z40-AD40+AK40+AM40+BB40</f>
        <v>308</v>
      </c>
    </row>
    <row r="41" spans="1:89" ht="18" hidden="1" customHeight="1">
      <c r="B41" s="183"/>
      <c r="C41" s="468"/>
      <c r="AD41" s="147"/>
      <c r="AE41" s="147"/>
      <c r="AF41" s="421"/>
      <c r="AH41" s="183"/>
      <c r="AI41" s="468"/>
      <c r="AJ41" s="147"/>
      <c r="AK41" s="147"/>
      <c r="AL41" s="147"/>
      <c r="AM41" s="147"/>
      <c r="AN41" s="147"/>
      <c r="AO41" s="147"/>
      <c r="AP41" s="147"/>
      <c r="AQ41" s="147"/>
      <c r="AR41" s="147"/>
      <c r="AS41" s="147"/>
      <c r="AT41" s="147"/>
      <c r="AU41" s="147"/>
      <c r="AV41" s="421"/>
      <c r="AW41" s="421"/>
      <c r="AX41" s="147"/>
      <c r="AY41" s="147"/>
      <c r="AZ41" s="147"/>
      <c r="BA41" s="147"/>
      <c r="BB41" s="147"/>
      <c r="BC41" s="147"/>
      <c r="BD41" s="147"/>
      <c r="BE41" s="147"/>
      <c r="BF41" s="147"/>
      <c r="BG41" s="147"/>
      <c r="BH41" s="147"/>
      <c r="BI41" s="147"/>
      <c r="BJ41" s="147"/>
      <c r="BK41" s="147"/>
      <c r="BN41" s="183"/>
      <c r="BO41" s="468"/>
      <c r="BP41" s="147"/>
      <c r="BQ41" s="147"/>
      <c r="BR41" s="147"/>
      <c r="BS41" s="147"/>
      <c r="BT41" s="147"/>
      <c r="BU41" s="147"/>
      <c r="BV41" s="147"/>
      <c r="BW41" s="147"/>
      <c r="BX41" s="147"/>
      <c r="BY41" s="147"/>
      <c r="BZ41" s="421"/>
      <c r="CA41" s="421"/>
      <c r="CB41" s="147"/>
      <c r="CC41" s="147"/>
      <c r="CD41" s="147"/>
      <c r="CE41" s="147"/>
      <c r="CF41" s="147"/>
      <c r="CG41" s="147"/>
      <c r="CH41" s="147"/>
      <c r="CI41" s="147"/>
      <c r="CJ41" s="147"/>
      <c r="CK41" s="147"/>
    </row>
    <row r="42" spans="1:89" ht="25.5" hidden="1" customHeight="1">
      <c r="B42" s="183" t="s">
        <v>1869</v>
      </c>
      <c r="C42" s="439" t="s">
        <v>367</v>
      </c>
      <c r="D42" s="147">
        <v>11870</v>
      </c>
      <c r="E42" s="147">
        <f>SUM(F42:I42)</f>
        <v>9514</v>
      </c>
      <c r="F42" s="147">
        <v>2</v>
      </c>
      <c r="G42" s="147">
        <v>1594</v>
      </c>
      <c r="H42" s="147">
        <v>1342</v>
      </c>
      <c r="I42" s="147">
        <v>6576</v>
      </c>
      <c r="J42" s="147">
        <v>14</v>
      </c>
      <c r="K42" s="147">
        <v>30</v>
      </c>
      <c r="L42" s="147">
        <v>118</v>
      </c>
      <c r="M42" s="147">
        <v>3</v>
      </c>
      <c r="N42" s="421">
        <v>115</v>
      </c>
      <c r="P42" s="421">
        <v>518</v>
      </c>
      <c r="Q42" s="147">
        <v>0</v>
      </c>
      <c r="R42" s="147">
        <v>0</v>
      </c>
      <c r="S42" s="147">
        <v>17</v>
      </c>
      <c r="T42" s="147">
        <v>19</v>
      </c>
      <c r="U42" s="147">
        <v>19</v>
      </c>
      <c r="V42" s="147">
        <v>0</v>
      </c>
      <c r="W42" s="147">
        <v>9</v>
      </c>
      <c r="X42" s="147">
        <v>11</v>
      </c>
      <c r="Y42" s="147">
        <v>70</v>
      </c>
      <c r="Z42" s="532">
        <v>75</v>
      </c>
      <c r="AA42" s="147">
        <v>51</v>
      </c>
      <c r="AB42" s="147">
        <v>0</v>
      </c>
      <c r="AC42" s="147">
        <v>5</v>
      </c>
      <c r="AD42" s="147">
        <v>19</v>
      </c>
      <c r="AE42" s="147">
        <v>0</v>
      </c>
      <c r="AF42" s="421"/>
      <c r="AH42" s="183" t="s">
        <v>1869</v>
      </c>
      <c r="AI42" s="439" t="s">
        <v>367</v>
      </c>
      <c r="AJ42" s="147">
        <v>126</v>
      </c>
      <c r="AK42" s="147">
        <v>0</v>
      </c>
      <c r="AL42" s="147">
        <v>126</v>
      </c>
      <c r="AM42" s="147">
        <v>3</v>
      </c>
      <c r="AN42" s="147">
        <v>36</v>
      </c>
      <c r="AO42" s="147">
        <v>75</v>
      </c>
      <c r="AP42" s="147">
        <v>281</v>
      </c>
      <c r="AQ42" s="147">
        <v>150</v>
      </c>
      <c r="AR42" s="147">
        <v>104</v>
      </c>
      <c r="AS42" s="147">
        <v>1</v>
      </c>
      <c r="AT42" s="147">
        <v>0</v>
      </c>
      <c r="AU42" s="147">
        <v>26</v>
      </c>
      <c r="AV42" s="421"/>
      <c r="AW42" s="421">
        <v>138</v>
      </c>
      <c r="AX42" s="147">
        <v>8</v>
      </c>
      <c r="AY42" s="147">
        <v>51</v>
      </c>
      <c r="AZ42" s="147">
        <v>19</v>
      </c>
      <c r="BA42" s="147">
        <v>0</v>
      </c>
      <c r="BB42" s="147">
        <v>122</v>
      </c>
      <c r="BC42" s="147">
        <v>63</v>
      </c>
      <c r="BD42" s="147">
        <v>59</v>
      </c>
      <c r="BE42" s="147">
        <v>2</v>
      </c>
      <c r="BF42" s="147">
        <v>12</v>
      </c>
      <c r="BG42" s="147">
        <v>2</v>
      </c>
      <c r="BH42" s="147">
        <v>0</v>
      </c>
      <c r="BI42" s="147">
        <v>0</v>
      </c>
      <c r="BJ42" s="147">
        <v>0</v>
      </c>
      <c r="BK42" s="147">
        <v>356</v>
      </c>
      <c r="BN42" s="183" t="s">
        <v>1869</v>
      </c>
      <c r="BO42" s="439" t="s">
        <v>367</v>
      </c>
      <c r="BP42" s="147">
        <v>0</v>
      </c>
      <c r="BQ42" s="147">
        <v>33</v>
      </c>
      <c r="BR42" s="147">
        <v>6</v>
      </c>
      <c r="BS42" s="147">
        <v>0</v>
      </c>
      <c r="BT42" s="147">
        <v>1</v>
      </c>
      <c r="BU42" s="147">
        <v>1</v>
      </c>
      <c r="BV42" s="147">
        <v>0</v>
      </c>
      <c r="BW42" s="147">
        <v>0</v>
      </c>
      <c r="BX42" s="147">
        <v>0</v>
      </c>
      <c r="BY42" s="147">
        <v>6</v>
      </c>
      <c r="BZ42" s="421"/>
      <c r="CA42" s="421">
        <v>0</v>
      </c>
      <c r="CB42" s="147">
        <v>0</v>
      </c>
      <c r="CC42" s="147">
        <v>11</v>
      </c>
      <c r="CD42" s="147">
        <v>0</v>
      </c>
      <c r="CE42" s="147">
        <v>0</v>
      </c>
      <c r="CF42" s="147">
        <v>0</v>
      </c>
      <c r="CG42" s="147">
        <v>0</v>
      </c>
      <c r="CH42" s="147">
        <v>42</v>
      </c>
      <c r="CI42" s="147">
        <v>0</v>
      </c>
      <c r="CJ42" s="147">
        <f>D42-SUM(F42:CI42)+L42+T42+Z42+AJ42+AP42+BB42</f>
        <v>144</v>
      </c>
      <c r="CK42" s="147">
        <f>M42+U42+Z42-AD42+AK42+AM42+BB42</f>
        <v>203</v>
      </c>
    </row>
    <row r="43" spans="1:89" ht="24.8" hidden="1" customHeight="1">
      <c r="A43" s="420" t="s">
        <v>375</v>
      </c>
      <c r="B43" s="183" t="s">
        <v>1870</v>
      </c>
      <c r="C43" s="439" t="s">
        <v>369</v>
      </c>
      <c r="D43" s="147">
        <v>7089</v>
      </c>
      <c r="E43" s="147">
        <f>SUM(F43:I43)</f>
        <v>5380</v>
      </c>
      <c r="F43" s="147">
        <v>0</v>
      </c>
      <c r="G43" s="147">
        <v>483</v>
      </c>
      <c r="H43" s="147">
        <v>831</v>
      </c>
      <c r="I43" s="147">
        <v>4066</v>
      </c>
      <c r="J43" s="147">
        <v>13</v>
      </c>
      <c r="K43" s="147">
        <v>30</v>
      </c>
      <c r="L43" s="147">
        <v>96</v>
      </c>
      <c r="M43" s="147">
        <v>3</v>
      </c>
      <c r="N43" s="421">
        <v>93</v>
      </c>
      <c r="P43" s="421">
        <v>150</v>
      </c>
      <c r="Q43" s="147">
        <v>0</v>
      </c>
      <c r="R43" s="147">
        <v>0</v>
      </c>
      <c r="S43" s="147">
        <v>12</v>
      </c>
      <c r="T43" s="147">
        <v>17</v>
      </c>
      <c r="U43" s="147">
        <v>17</v>
      </c>
      <c r="V43" s="147">
        <v>0</v>
      </c>
      <c r="W43" s="147">
        <v>9</v>
      </c>
      <c r="X43" s="147">
        <v>8</v>
      </c>
      <c r="Y43" s="147">
        <v>68</v>
      </c>
      <c r="Z43" s="532">
        <v>73</v>
      </c>
      <c r="AA43" s="147">
        <v>48</v>
      </c>
      <c r="AB43" s="147">
        <v>0</v>
      </c>
      <c r="AC43" s="147">
        <v>3</v>
      </c>
      <c r="AD43" s="147">
        <v>22</v>
      </c>
      <c r="AE43" s="147">
        <v>0</v>
      </c>
      <c r="AF43" s="421"/>
      <c r="AG43" s="420" t="s">
        <v>375</v>
      </c>
      <c r="AH43" s="183" t="s">
        <v>1870</v>
      </c>
      <c r="AI43" s="439" t="s">
        <v>369</v>
      </c>
      <c r="AJ43" s="147">
        <v>55</v>
      </c>
      <c r="AK43" s="147">
        <v>0</v>
      </c>
      <c r="AL43" s="147">
        <v>55</v>
      </c>
      <c r="AM43" s="147">
        <v>2</v>
      </c>
      <c r="AN43" s="147">
        <v>19</v>
      </c>
      <c r="AO43" s="147">
        <v>32</v>
      </c>
      <c r="AP43" s="147">
        <v>345</v>
      </c>
      <c r="AQ43" s="147">
        <v>185</v>
      </c>
      <c r="AR43" s="147">
        <v>131</v>
      </c>
      <c r="AS43" s="147">
        <v>1</v>
      </c>
      <c r="AT43" s="147">
        <v>0</v>
      </c>
      <c r="AU43" s="147">
        <v>28</v>
      </c>
      <c r="AV43" s="421"/>
      <c r="AW43" s="421">
        <v>13</v>
      </c>
      <c r="AX43" s="147">
        <v>8</v>
      </c>
      <c r="AY43" s="147">
        <v>42</v>
      </c>
      <c r="AZ43" s="147">
        <v>28</v>
      </c>
      <c r="BA43" s="147">
        <v>0</v>
      </c>
      <c r="BB43" s="147">
        <v>85</v>
      </c>
      <c r="BC43" s="147">
        <v>51</v>
      </c>
      <c r="BD43" s="147">
        <v>34</v>
      </c>
      <c r="BE43" s="147">
        <v>2</v>
      </c>
      <c r="BF43" s="147">
        <v>11</v>
      </c>
      <c r="BG43" s="147">
        <v>2</v>
      </c>
      <c r="BH43" s="147">
        <v>0</v>
      </c>
      <c r="BI43" s="147">
        <v>0</v>
      </c>
      <c r="BJ43" s="147">
        <v>0</v>
      </c>
      <c r="BK43" s="147">
        <v>356</v>
      </c>
      <c r="BM43" s="420" t="s">
        <v>375</v>
      </c>
      <c r="BN43" s="183" t="s">
        <v>1870</v>
      </c>
      <c r="BO43" s="439" t="s">
        <v>369</v>
      </c>
      <c r="BP43" s="147">
        <v>0</v>
      </c>
      <c r="BQ43" s="147">
        <v>45</v>
      </c>
      <c r="BR43" s="147">
        <v>4</v>
      </c>
      <c r="BS43" s="147">
        <v>0</v>
      </c>
      <c r="BT43" s="147">
        <v>0</v>
      </c>
      <c r="BU43" s="147">
        <v>0</v>
      </c>
      <c r="BV43" s="147">
        <v>0</v>
      </c>
      <c r="BW43" s="147">
        <v>0</v>
      </c>
      <c r="BX43" s="147">
        <v>0</v>
      </c>
      <c r="BY43" s="147">
        <v>6</v>
      </c>
      <c r="BZ43" s="421"/>
      <c r="CA43" s="421">
        <v>0</v>
      </c>
      <c r="CB43" s="147">
        <v>0</v>
      </c>
      <c r="CC43" s="147">
        <v>5</v>
      </c>
      <c r="CD43" s="147">
        <v>0</v>
      </c>
      <c r="CE43" s="147">
        <v>0</v>
      </c>
      <c r="CF43" s="147">
        <v>0</v>
      </c>
      <c r="CG43" s="147">
        <v>1</v>
      </c>
      <c r="CH43" s="147">
        <v>51</v>
      </c>
      <c r="CI43" s="147">
        <v>0</v>
      </c>
      <c r="CJ43" s="147">
        <f>D43-SUM(F43:CI43)+L43+T43+Z43+AJ43+AP43+BB43</f>
        <v>121</v>
      </c>
      <c r="CK43" s="147">
        <f>M43+U43+Z43-AD43+AK43+AM43+BB43</f>
        <v>158</v>
      </c>
    </row>
    <row r="44" spans="1:89" ht="17.350000000000001" hidden="1" customHeight="1">
      <c r="A44" s="420">
        <v>2003</v>
      </c>
      <c r="B44" s="183" t="s">
        <v>1872</v>
      </c>
      <c r="C44" s="467" t="s">
        <v>370</v>
      </c>
      <c r="D44" s="147">
        <v>2502</v>
      </c>
      <c r="E44" s="147">
        <f>SUM(F44:I44)</f>
        <v>595</v>
      </c>
      <c r="F44" s="147">
        <v>0</v>
      </c>
      <c r="G44" s="147">
        <v>401</v>
      </c>
      <c r="H44" s="147">
        <v>56</v>
      </c>
      <c r="I44" s="147">
        <v>138</v>
      </c>
      <c r="J44" s="147">
        <v>11</v>
      </c>
      <c r="K44" s="147">
        <v>86</v>
      </c>
      <c r="L44" s="147">
        <v>132</v>
      </c>
      <c r="M44" s="147">
        <v>9</v>
      </c>
      <c r="N44" s="421">
        <v>123</v>
      </c>
      <c r="P44" s="421">
        <v>94</v>
      </c>
      <c r="Q44" s="147">
        <v>0</v>
      </c>
      <c r="R44" s="147">
        <v>0</v>
      </c>
      <c r="S44" s="147">
        <v>11</v>
      </c>
      <c r="T44" s="147">
        <v>31</v>
      </c>
      <c r="U44" s="147">
        <v>31</v>
      </c>
      <c r="V44" s="147">
        <v>0</v>
      </c>
      <c r="W44" s="147">
        <v>10</v>
      </c>
      <c r="X44" s="147">
        <v>10</v>
      </c>
      <c r="Y44" s="147">
        <v>85</v>
      </c>
      <c r="Z44" s="532">
        <v>67</v>
      </c>
      <c r="AA44" s="147">
        <v>47</v>
      </c>
      <c r="AB44" s="147">
        <v>0</v>
      </c>
      <c r="AC44" s="147">
        <v>3</v>
      </c>
      <c r="AD44" s="147">
        <v>17</v>
      </c>
      <c r="AE44" s="147">
        <v>0</v>
      </c>
      <c r="AF44" s="421"/>
      <c r="AG44" s="420">
        <v>2003</v>
      </c>
      <c r="AH44" s="183" t="s">
        <v>1872</v>
      </c>
      <c r="AI44" s="467" t="s">
        <v>370</v>
      </c>
      <c r="AJ44" s="147">
        <v>54</v>
      </c>
      <c r="AK44" s="147">
        <v>0</v>
      </c>
      <c r="AL44" s="147">
        <v>54</v>
      </c>
      <c r="AM44" s="147">
        <v>5</v>
      </c>
      <c r="AN44" s="147">
        <v>18</v>
      </c>
      <c r="AO44" s="147">
        <v>29</v>
      </c>
      <c r="AP44" s="147">
        <v>480</v>
      </c>
      <c r="AQ44" s="147">
        <v>255</v>
      </c>
      <c r="AR44" s="147">
        <v>210</v>
      </c>
      <c r="AS44" s="147">
        <v>1</v>
      </c>
      <c r="AT44" s="147">
        <v>0</v>
      </c>
      <c r="AU44" s="147">
        <v>14</v>
      </c>
      <c r="AV44" s="421"/>
      <c r="AW44" s="421">
        <v>8</v>
      </c>
      <c r="AX44" s="147">
        <v>4</v>
      </c>
      <c r="AY44" s="147">
        <v>60</v>
      </c>
      <c r="AZ44" s="147">
        <v>30</v>
      </c>
      <c r="BA44" s="147">
        <v>0</v>
      </c>
      <c r="BB44" s="147">
        <v>88</v>
      </c>
      <c r="BC44" s="147">
        <v>67</v>
      </c>
      <c r="BD44" s="147">
        <v>21</v>
      </c>
      <c r="BE44" s="147">
        <v>3</v>
      </c>
      <c r="BF44" s="147">
        <v>1</v>
      </c>
      <c r="BG44" s="147">
        <v>0</v>
      </c>
      <c r="BH44" s="147">
        <v>0</v>
      </c>
      <c r="BI44" s="147">
        <v>0</v>
      </c>
      <c r="BJ44" s="147">
        <v>0</v>
      </c>
      <c r="BK44" s="147">
        <v>362</v>
      </c>
      <c r="BM44" s="420">
        <v>2003</v>
      </c>
      <c r="BN44" s="183" t="s">
        <v>1872</v>
      </c>
      <c r="BO44" s="467" t="s">
        <v>370</v>
      </c>
      <c r="BP44" s="147">
        <v>0</v>
      </c>
      <c r="BQ44" s="147">
        <v>32</v>
      </c>
      <c r="BR44" s="147">
        <v>4</v>
      </c>
      <c r="BS44" s="147">
        <v>0</v>
      </c>
      <c r="BT44" s="147">
        <v>0</v>
      </c>
      <c r="BU44" s="147">
        <v>0</v>
      </c>
      <c r="BV44" s="147">
        <v>0</v>
      </c>
      <c r="BW44" s="147">
        <v>0</v>
      </c>
      <c r="BX44" s="147">
        <v>0</v>
      </c>
      <c r="BY44" s="147">
        <v>4</v>
      </c>
      <c r="BZ44" s="421"/>
      <c r="CA44" s="421">
        <v>0</v>
      </c>
      <c r="CB44" s="147">
        <v>0</v>
      </c>
      <c r="CC44" s="147">
        <v>5</v>
      </c>
      <c r="CD44" s="147">
        <v>0</v>
      </c>
      <c r="CE44" s="147">
        <v>0</v>
      </c>
      <c r="CF44" s="147">
        <v>0</v>
      </c>
      <c r="CG44" s="147">
        <v>1</v>
      </c>
      <c r="CH44" s="147">
        <v>44</v>
      </c>
      <c r="CI44" s="147">
        <v>0</v>
      </c>
      <c r="CJ44" s="147">
        <f>D44-SUM(F44:CI44)+L44+T44+Z44+AJ44+AP44+BB44+BM44+AG44</f>
        <v>138</v>
      </c>
      <c r="CK44" s="147">
        <f>M44+U44+Z44-AD44+AK44+AM44+BB44</f>
        <v>183</v>
      </c>
    </row>
    <row r="45" spans="1:89" ht="22.6" hidden="1" customHeight="1">
      <c r="B45" s="183"/>
      <c r="C45" s="468"/>
      <c r="AD45" s="147"/>
      <c r="AE45" s="147"/>
      <c r="AF45" s="421"/>
      <c r="AH45" s="183"/>
      <c r="AI45" s="468"/>
      <c r="AJ45" s="147"/>
      <c r="AK45" s="147"/>
      <c r="AL45" s="147"/>
      <c r="AM45" s="147"/>
      <c r="AN45" s="147"/>
      <c r="AO45" s="147"/>
      <c r="AP45" s="147"/>
      <c r="AQ45" s="147"/>
      <c r="AR45" s="147"/>
      <c r="AS45" s="147"/>
      <c r="AT45" s="147"/>
      <c r="AU45" s="147"/>
      <c r="AV45" s="421"/>
      <c r="AW45" s="421"/>
      <c r="AX45" s="147"/>
      <c r="AY45" s="147"/>
      <c r="AZ45" s="147"/>
      <c r="BA45" s="147"/>
      <c r="BB45" s="147"/>
      <c r="BC45" s="147"/>
      <c r="BD45" s="147"/>
      <c r="BE45" s="147"/>
      <c r="BF45" s="147"/>
      <c r="BG45" s="147"/>
      <c r="BH45" s="147"/>
      <c r="BI45" s="147"/>
      <c r="BJ45" s="147"/>
      <c r="BK45" s="147"/>
      <c r="BN45" s="183"/>
      <c r="BO45" s="468"/>
      <c r="BP45" s="147"/>
      <c r="BQ45" s="147"/>
      <c r="BR45" s="147"/>
      <c r="BS45" s="147"/>
      <c r="BT45" s="147"/>
      <c r="BU45" s="147"/>
      <c r="BV45" s="147"/>
      <c r="BW45" s="147"/>
      <c r="BX45" s="147"/>
      <c r="BY45" s="147"/>
      <c r="BZ45" s="421"/>
      <c r="CA45" s="421"/>
      <c r="CB45" s="147"/>
      <c r="CC45" s="147"/>
      <c r="CD45" s="147"/>
      <c r="CE45" s="147"/>
      <c r="CF45" s="147"/>
      <c r="CG45" s="147"/>
      <c r="CH45" s="147"/>
      <c r="CI45" s="147"/>
      <c r="CJ45" s="147"/>
      <c r="CK45" s="147"/>
    </row>
    <row r="46" spans="1:89" ht="23.95" hidden="1" customHeight="1">
      <c r="B46" s="183" t="s">
        <v>1869</v>
      </c>
      <c r="C46" s="439" t="s">
        <v>367</v>
      </c>
      <c r="D46" s="147">
        <v>12309</v>
      </c>
      <c r="E46" s="147">
        <f>SUM(F46:I46)</f>
        <v>8721</v>
      </c>
      <c r="F46" s="147">
        <v>5</v>
      </c>
      <c r="G46" s="147">
        <v>1648</v>
      </c>
      <c r="H46" s="147">
        <v>1445</v>
      </c>
      <c r="I46" s="147">
        <v>5623</v>
      </c>
      <c r="J46" s="147">
        <v>9</v>
      </c>
      <c r="K46" s="147">
        <v>35</v>
      </c>
      <c r="L46" s="147">
        <v>128</v>
      </c>
      <c r="M46" s="147">
        <v>2</v>
      </c>
      <c r="N46" s="421">
        <v>126</v>
      </c>
      <c r="P46" s="421">
        <v>1230</v>
      </c>
      <c r="Q46" s="147">
        <v>0</v>
      </c>
      <c r="R46" s="147">
        <v>0</v>
      </c>
      <c r="S46" s="147">
        <v>11</v>
      </c>
      <c r="T46" s="147">
        <v>24</v>
      </c>
      <c r="U46" s="147">
        <v>24</v>
      </c>
      <c r="V46" s="147">
        <v>0</v>
      </c>
      <c r="W46" s="147">
        <v>14</v>
      </c>
      <c r="X46" s="147">
        <v>7</v>
      </c>
      <c r="Y46" s="147">
        <v>64</v>
      </c>
      <c r="Z46" s="532">
        <v>65</v>
      </c>
      <c r="AA46" s="147">
        <v>39</v>
      </c>
      <c r="AB46" s="147">
        <v>1</v>
      </c>
      <c r="AC46" s="147">
        <v>6</v>
      </c>
      <c r="AD46" s="147">
        <v>19</v>
      </c>
      <c r="AE46" s="147">
        <v>0</v>
      </c>
      <c r="AF46" s="421"/>
      <c r="AH46" s="183" t="s">
        <v>1869</v>
      </c>
      <c r="AI46" s="439" t="s">
        <v>367</v>
      </c>
      <c r="AJ46" s="147">
        <v>86</v>
      </c>
      <c r="AK46" s="147">
        <v>1</v>
      </c>
      <c r="AL46" s="147">
        <v>85</v>
      </c>
      <c r="AM46" s="147">
        <v>2</v>
      </c>
      <c r="AN46" s="147">
        <v>28</v>
      </c>
      <c r="AO46" s="147">
        <v>64</v>
      </c>
      <c r="AP46" s="147">
        <v>542</v>
      </c>
      <c r="AQ46" s="147">
        <v>241</v>
      </c>
      <c r="AR46" s="147">
        <v>175</v>
      </c>
      <c r="AS46" s="147">
        <v>14</v>
      </c>
      <c r="AT46" s="147">
        <v>0</v>
      </c>
      <c r="AU46" s="147">
        <v>112</v>
      </c>
      <c r="AV46" s="421"/>
      <c r="AW46" s="421">
        <v>119</v>
      </c>
      <c r="AX46" s="147">
        <v>7</v>
      </c>
      <c r="AY46" s="147">
        <v>32</v>
      </c>
      <c r="AZ46" s="147">
        <v>22</v>
      </c>
      <c r="BA46" s="147">
        <v>0</v>
      </c>
      <c r="BB46" s="147">
        <v>106</v>
      </c>
      <c r="BC46" s="147">
        <v>44</v>
      </c>
      <c r="BD46" s="147">
        <v>62</v>
      </c>
      <c r="BE46" s="147">
        <v>6</v>
      </c>
      <c r="BF46" s="147">
        <v>1</v>
      </c>
      <c r="BG46" s="147">
        <v>0</v>
      </c>
      <c r="BH46" s="147">
        <v>0</v>
      </c>
      <c r="BI46" s="147">
        <v>0</v>
      </c>
      <c r="BJ46" s="147">
        <v>0</v>
      </c>
      <c r="BK46" s="147">
        <v>537</v>
      </c>
      <c r="BN46" s="183" t="s">
        <v>1869</v>
      </c>
      <c r="BO46" s="439" t="s">
        <v>367</v>
      </c>
      <c r="BP46" s="147">
        <v>0</v>
      </c>
      <c r="BQ46" s="147">
        <v>21</v>
      </c>
      <c r="BR46" s="147">
        <v>13</v>
      </c>
      <c r="BS46" s="147">
        <v>3</v>
      </c>
      <c r="BT46" s="147">
        <v>1</v>
      </c>
      <c r="BU46" s="147">
        <v>3</v>
      </c>
      <c r="BV46" s="147">
        <v>0</v>
      </c>
      <c r="BW46" s="147">
        <v>0</v>
      </c>
      <c r="BX46" s="147">
        <v>0</v>
      </c>
      <c r="BY46" s="147">
        <v>5</v>
      </c>
      <c r="BZ46" s="421"/>
      <c r="CA46" s="421">
        <v>0</v>
      </c>
      <c r="CB46" s="147">
        <v>1</v>
      </c>
      <c r="CC46" s="147">
        <v>5</v>
      </c>
      <c r="CD46" s="147">
        <v>0</v>
      </c>
      <c r="CE46" s="147">
        <v>0</v>
      </c>
      <c r="CF46" s="147">
        <v>0</v>
      </c>
      <c r="CG46" s="147">
        <v>0</v>
      </c>
      <c r="CH46" s="147">
        <v>104</v>
      </c>
      <c r="CI46" s="147">
        <v>0</v>
      </c>
      <c r="CJ46" s="147">
        <f>D46-SUM(F46:CI46)+L46+T46+Z46+AJ46+AP46+BB46</f>
        <v>293</v>
      </c>
      <c r="CK46" s="147">
        <f>M46+U46+Z46-AD46+AK46+AM46+BB46</f>
        <v>181</v>
      </c>
    </row>
    <row r="47" spans="1:89" ht="18.7" hidden="1" customHeight="1">
      <c r="A47" s="420" t="s">
        <v>376</v>
      </c>
      <c r="B47" s="183" t="s">
        <v>1870</v>
      </c>
      <c r="C47" s="439" t="s">
        <v>377</v>
      </c>
      <c r="D47" s="147">
        <v>7770</v>
      </c>
      <c r="E47" s="147">
        <f>SUM(F47:I47)</f>
        <v>4772</v>
      </c>
      <c r="F47" s="147">
        <v>4</v>
      </c>
      <c r="G47" s="147">
        <v>553</v>
      </c>
      <c r="H47" s="147">
        <v>838</v>
      </c>
      <c r="I47" s="147">
        <v>3377</v>
      </c>
      <c r="J47" s="147">
        <v>9</v>
      </c>
      <c r="K47" s="147">
        <v>37</v>
      </c>
      <c r="L47" s="147">
        <v>107</v>
      </c>
      <c r="M47" s="147">
        <v>2</v>
      </c>
      <c r="N47" s="421">
        <v>105</v>
      </c>
      <c r="P47" s="421">
        <v>961</v>
      </c>
      <c r="Q47" s="147">
        <v>0</v>
      </c>
      <c r="R47" s="147">
        <v>0</v>
      </c>
      <c r="S47" s="147">
        <v>8</v>
      </c>
      <c r="T47" s="147">
        <v>23</v>
      </c>
      <c r="U47" s="147">
        <v>23</v>
      </c>
      <c r="V47" s="147">
        <v>0</v>
      </c>
      <c r="W47" s="147">
        <v>13</v>
      </c>
      <c r="X47" s="147">
        <v>6</v>
      </c>
      <c r="Y47" s="147">
        <v>50</v>
      </c>
      <c r="Z47" s="532">
        <v>62</v>
      </c>
      <c r="AA47" s="147">
        <v>37</v>
      </c>
      <c r="AB47" s="147">
        <v>1</v>
      </c>
      <c r="AC47" s="147">
        <v>5</v>
      </c>
      <c r="AD47" s="147">
        <v>19</v>
      </c>
      <c r="AE47" s="147">
        <v>0</v>
      </c>
      <c r="AF47" s="421"/>
      <c r="AG47" s="420" t="s">
        <v>376</v>
      </c>
      <c r="AH47" s="183" t="s">
        <v>1870</v>
      </c>
      <c r="AI47" s="439" t="s">
        <v>377</v>
      </c>
      <c r="AJ47" s="147">
        <v>27</v>
      </c>
      <c r="AK47" s="147">
        <v>1</v>
      </c>
      <c r="AL47" s="147">
        <v>26</v>
      </c>
      <c r="AM47" s="147">
        <v>1</v>
      </c>
      <c r="AN47" s="147">
        <v>25</v>
      </c>
      <c r="AO47" s="147">
        <v>32</v>
      </c>
      <c r="AP47" s="147">
        <v>614</v>
      </c>
      <c r="AQ47" s="147">
        <v>281</v>
      </c>
      <c r="AR47" s="147">
        <v>193</v>
      </c>
      <c r="AS47" s="147">
        <v>14</v>
      </c>
      <c r="AT47" s="147">
        <v>0</v>
      </c>
      <c r="AU47" s="147">
        <v>126</v>
      </c>
      <c r="AV47" s="421"/>
      <c r="AW47" s="421">
        <v>11</v>
      </c>
      <c r="AX47" s="147">
        <v>7</v>
      </c>
      <c r="AY47" s="147">
        <v>34</v>
      </c>
      <c r="AZ47" s="147">
        <v>13</v>
      </c>
      <c r="BA47" s="147">
        <v>0</v>
      </c>
      <c r="BB47" s="147">
        <v>71</v>
      </c>
      <c r="BC47" s="147">
        <v>39</v>
      </c>
      <c r="BD47" s="147">
        <v>32</v>
      </c>
      <c r="BE47" s="147">
        <v>5</v>
      </c>
      <c r="BF47" s="147">
        <v>0</v>
      </c>
      <c r="BG47" s="147">
        <v>0</v>
      </c>
      <c r="BH47" s="147">
        <v>0</v>
      </c>
      <c r="BI47" s="147">
        <v>0</v>
      </c>
      <c r="BJ47" s="147">
        <v>0</v>
      </c>
      <c r="BK47" s="147">
        <v>534</v>
      </c>
      <c r="BM47" s="420" t="s">
        <v>376</v>
      </c>
      <c r="BN47" s="183" t="s">
        <v>1870</v>
      </c>
      <c r="BO47" s="439" t="s">
        <v>377</v>
      </c>
      <c r="BP47" s="147">
        <v>0</v>
      </c>
      <c r="BQ47" s="147">
        <v>27</v>
      </c>
      <c r="BR47" s="147">
        <v>11</v>
      </c>
      <c r="BS47" s="147">
        <v>3</v>
      </c>
      <c r="BT47" s="147">
        <v>2</v>
      </c>
      <c r="BU47" s="147">
        <v>1</v>
      </c>
      <c r="BV47" s="147">
        <v>0</v>
      </c>
      <c r="BW47" s="147">
        <v>0</v>
      </c>
      <c r="BX47" s="147">
        <v>0</v>
      </c>
      <c r="BY47" s="147">
        <v>3</v>
      </c>
      <c r="BZ47" s="421"/>
      <c r="CA47" s="421">
        <v>0</v>
      </c>
      <c r="CB47" s="147">
        <v>0</v>
      </c>
      <c r="CC47" s="147">
        <v>3</v>
      </c>
      <c r="CD47" s="147">
        <v>0</v>
      </c>
      <c r="CE47" s="147">
        <v>0</v>
      </c>
      <c r="CF47" s="147">
        <v>0</v>
      </c>
      <c r="CG47" s="147">
        <v>1</v>
      </c>
      <c r="CH47" s="147">
        <v>117</v>
      </c>
      <c r="CI47" s="147">
        <v>0</v>
      </c>
      <c r="CJ47" s="147">
        <f>D47-SUM(F47:CI47)+L47+T47+Z47+AJ47+AP47+BB47</f>
        <v>180</v>
      </c>
      <c r="CK47" s="147">
        <f>M47+U47+Z47-AD47+AK47+AM47+BB47</f>
        <v>141</v>
      </c>
    </row>
    <row r="48" spans="1:89" ht="16.5" hidden="1" customHeight="1">
      <c r="A48" s="420">
        <v>2004</v>
      </c>
      <c r="B48" s="183" t="s">
        <v>1872</v>
      </c>
      <c r="C48" s="467" t="s">
        <v>370</v>
      </c>
      <c r="D48" s="147">
        <v>3435</v>
      </c>
      <c r="E48" s="147">
        <f>SUM(F48:I48)</f>
        <v>682</v>
      </c>
      <c r="F48" s="147">
        <v>7</v>
      </c>
      <c r="G48" s="147">
        <v>451</v>
      </c>
      <c r="H48" s="147">
        <v>61</v>
      </c>
      <c r="I48" s="147">
        <v>163</v>
      </c>
      <c r="J48" s="147">
        <v>8</v>
      </c>
      <c r="K48" s="147">
        <v>92</v>
      </c>
      <c r="L48" s="147">
        <v>147</v>
      </c>
      <c r="M48" s="147">
        <v>2</v>
      </c>
      <c r="N48" s="421">
        <v>145</v>
      </c>
      <c r="P48" s="421">
        <v>364</v>
      </c>
      <c r="Q48" s="147">
        <v>0</v>
      </c>
      <c r="R48" s="147">
        <v>0</v>
      </c>
      <c r="S48" s="147">
        <v>14</v>
      </c>
      <c r="T48" s="147">
        <v>49</v>
      </c>
      <c r="U48" s="147">
        <v>49</v>
      </c>
      <c r="V48" s="147">
        <v>0</v>
      </c>
      <c r="W48" s="147">
        <v>13</v>
      </c>
      <c r="X48" s="147">
        <v>9</v>
      </c>
      <c r="Y48" s="147">
        <v>58</v>
      </c>
      <c r="Z48" s="532">
        <v>59</v>
      </c>
      <c r="AA48" s="147">
        <v>35</v>
      </c>
      <c r="AB48" s="147">
        <v>3</v>
      </c>
      <c r="AC48" s="147">
        <v>4</v>
      </c>
      <c r="AD48" s="147">
        <v>17</v>
      </c>
      <c r="AE48" s="147">
        <v>0</v>
      </c>
      <c r="AF48" s="421"/>
      <c r="AG48" s="420">
        <v>2004</v>
      </c>
      <c r="AH48" s="183" t="s">
        <v>1872</v>
      </c>
      <c r="AI48" s="467" t="s">
        <v>370</v>
      </c>
      <c r="AJ48" s="147">
        <v>22</v>
      </c>
      <c r="AK48" s="147">
        <v>2</v>
      </c>
      <c r="AL48" s="147">
        <v>20</v>
      </c>
      <c r="AM48" s="147">
        <v>0</v>
      </c>
      <c r="AN48" s="147">
        <v>30</v>
      </c>
      <c r="AO48" s="147">
        <v>40</v>
      </c>
      <c r="AP48" s="147">
        <v>774</v>
      </c>
      <c r="AQ48" s="147">
        <v>429</v>
      </c>
      <c r="AR48" s="147">
        <v>311</v>
      </c>
      <c r="AS48" s="147">
        <v>19</v>
      </c>
      <c r="AT48" s="147">
        <v>0</v>
      </c>
      <c r="AU48" s="147">
        <v>15</v>
      </c>
      <c r="AV48" s="421"/>
      <c r="AW48" s="421">
        <v>10</v>
      </c>
      <c r="AX48" s="147">
        <v>4</v>
      </c>
      <c r="AY48" s="147">
        <v>46</v>
      </c>
      <c r="AZ48" s="147">
        <v>13</v>
      </c>
      <c r="BA48" s="147">
        <v>0</v>
      </c>
      <c r="BB48" s="147">
        <v>77</v>
      </c>
      <c r="BC48" s="147">
        <v>59</v>
      </c>
      <c r="BD48" s="147">
        <v>18</v>
      </c>
      <c r="BE48" s="147">
        <v>6</v>
      </c>
      <c r="BF48" s="147">
        <v>0</v>
      </c>
      <c r="BG48" s="147">
        <v>0</v>
      </c>
      <c r="BH48" s="147">
        <v>0</v>
      </c>
      <c r="BI48" s="147">
        <v>0</v>
      </c>
      <c r="BJ48" s="147">
        <v>0</v>
      </c>
      <c r="BK48" s="147">
        <v>534</v>
      </c>
      <c r="BM48" s="420">
        <v>2004</v>
      </c>
      <c r="BN48" s="183" t="s">
        <v>1872</v>
      </c>
      <c r="BO48" s="467" t="s">
        <v>370</v>
      </c>
      <c r="BP48" s="147">
        <v>0</v>
      </c>
      <c r="BQ48" s="147">
        <v>24</v>
      </c>
      <c r="BR48" s="147">
        <v>11</v>
      </c>
      <c r="BS48" s="147">
        <v>15</v>
      </c>
      <c r="BT48" s="147">
        <v>2</v>
      </c>
      <c r="BU48" s="147">
        <v>2</v>
      </c>
      <c r="BV48" s="147">
        <v>0</v>
      </c>
      <c r="BW48" s="147">
        <v>0</v>
      </c>
      <c r="BX48" s="147">
        <v>0</v>
      </c>
      <c r="BY48" s="147">
        <v>5</v>
      </c>
      <c r="BZ48" s="421"/>
      <c r="CA48" s="421">
        <v>0</v>
      </c>
      <c r="CB48" s="147">
        <v>0</v>
      </c>
      <c r="CC48" s="147">
        <v>3</v>
      </c>
      <c r="CD48" s="147">
        <v>0</v>
      </c>
      <c r="CE48" s="147">
        <v>0</v>
      </c>
      <c r="CF48" s="147">
        <v>0</v>
      </c>
      <c r="CG48" s="147">
        <v>1</v>
      </c>
      <c r="CH48" s="147">
        <v>112</v>
      </c>
      <c r="CI48" s="147">
        <v>0</v>
      </c>
      <c r="CJ48" s="147">
        <f>D48-SUM(F48:CI48)+L48+T48+Z48+AJ48+AP48+BB48+BM48+AG48</f>
        <v>209</v>
      </c>
      <c r="CK48" s="147">
        <f>M48+U48+Z48-AD48+AK48+AM48+BB48</f>
        <v>172</v>
      </c>
    </row>
    <row r="49" spans="1:89" ht="23.95" hidden="1" customHeight="1">
      <c r="B49" s="183"/>
      <c r="C49" s="468"/>
      <c r="AD49" s="147"/>
      <c r="AE49" s="147"/>
      <c r="AF49" s="421"/>
      <c r="AH49" s="183"/>
      <c r="AI49" s="468"/>
      <c r="AJ49" s="147"/>
      <c r="AK49" s="147"/>
      <c r="AL49" s="147"/>
      <c r="AM49" s="147"/>
      <c r="AN49" s="147"/>
      <c r="AO49" s="147"/>
      <c r="AP49" s="147"/>
      <c r="AQ49" s="147"/>
      <c r="AR49" s="147"/>
      <c r="AS49" s="147"/>
      <c r="AT49" s="147"/>
      <c r="AU49" s="147"/>
      <c r="AV49" s="421"/>
      <c r="AW49" s="421"/>
      <c r="AX49" s="147"/>
      <c r="AY49" s="147"/>
      <c r="AZ49" s="147"/>
      <c r="BA49" s="147"/>
      <c r="BB49" s="147"/>
      <c r="BC49" s="147"/>
      <c r="BD49" s="147"/>
      <c r="BE49" s="147"/>
      <c r="BF49" s="147"/>
      <c r="BG49" s="147"/>
      <c r="BH49" s="147"/>
      <c r="BI49" s="147"/>
      <c r="BJ49" s="147"/>
      <c r="BK49" s="147"/>
      <c r="BN49" s="183"/>
      <c r="BO49" s="468"/>
      <c r="BP49" s="147"/>
      <c r="BQ49" s="147"/>
      <c r="BR49" s="147"/>
      <c r="BS49" s="147"/>
      <c r="BT49" s="147"/>
      <c r="BU49" s="147"/>
      <c r="BV49" s="147"/>
      <c r="BW49" s="147"/>
      <c r="BX49" s="147"/>
      <c r="BY49" s="147"/>
      <c r="BZ49" s="421"/>
      <c r="CA49" s="421"/>
      <c r="CB49" s="147"/>
      <c r="CC49" s="147"/>
      <c r="CD49" s="147"/>
      <c r="CE49" s="147"/>
      <c r="CF49" s="147"/>
      <c r="CG49" s="147"/>
      <c r="CH49" s="147"/>
      <c r="CI49" s="147"/>
      <c r="CJ49" s="147"/>
      <c r="CK49" s="147"/>
    </row>
    <row r="50" spans="1:89" ht="24.8" hidden="1" customHeight="1">
      <c r="B50" s="183" t="s">
        <v>1869</v>
      </c>
      <c r="C50" s="439" t="s">
        <v>367</v>
      </c>
      <c r="D50" s="147">
        <v>11065</v>
      </c>
      <c r="E50" s="147">
        <f>SUM(F50:I50)</f>
        <v>6691</v>
      </c>
      <c r="F50" s="147">
        <v>6</v>
      </c>
      <c r="G50" s="147">
        <v>2348</v>
      </c>
      <c r="H50" s="147">
        <v>1059</v>
      </c>
      <c r="I50" s="147">
        <v>3278</v>
      </c>
      <c r="J50" s="147">
        <v>10</v>
      </c>
      <c r="K50" s="147">
        <v>25</v>
      </c>
      <c r="L50" s="147">
        <v>174</v>
      </c>
      <c r="M50" s="147">
        <v>1</v>
      </c>
      <c r="N50" s="421">
        <v>173</v>
      </c>
      <c r="P50" s="421">
        <v>1165</v>
      </c>
      <c r="Q50" s="147">
        <v>1161</v>
      </c>
      <c r="R50" s="147">
        <v>4</v>
      </c>
      <c r="S50" s="147">
        <v>24</v>
      </c>
      <c r="T50" s="147">
        <v>18</v>
      </c>
      <c r="U50" s="147">
        <v>17</v>
      </c>
      <c r="V50" s="147">
        <v>1</v>
      </c>
      <c r="W50" s="147">
        <v>28</v>
      </c>
      <c r="X50" s="147">
        <v>7</v>
      </c>
      <c r="Y50" s="147">
        <v>75</v>
      </c>
      <c r="Z50" s="532">
        <v>59</v>
      </c>
      <c r="AA50" s="147">
        <v>35</v>
      </c>
      <c r="AB50" s="147">
        <v>0</v>
      </c>
      <c r="AC50" s="147">
        <v>10</v>
      </c>
      <c r="AD50" s="147">
        <v>14</v>
      </c>
      <c r="AE50" s="147">
        <v>0</v>
      </c>
      <c r="AF50" s="421"/>
      <c r="AH50" s="183" t="s">
        <v>1869</v>
      </c>
      <c r="AI50" s="439" t="s">
        <v>367</v>
      </c>
      <c r="AJ50" s="147">
        <v>104</v>
      </c>
      <c r="AK50" s="147">
        <v>0</v>
      </c>
      <c r="AL50" s="147">
        <v>104</v>
      </c>
      <c r="AM50" s="147">
        <v>3</v>
      </c>
      <c r="AN50" s="147">
        <v>32</v>
      </c>
      <c r="AO50" s="147">
        <v>65</v>
      </c>
      <c r="AP50" s="147">
        <v>791</v>
      </c>
      <c r="AQ50" s="147">
        <v>357</v>
      </c>
      <c r="AR50" s="147">
        <v>271</v>
      </c>
      <c r="AS50" s="147">
        <v>11</v>
      </c>
      <c r="AT50" s="147">
        <v>0</v>
      </c>
      <c r="AU50" s="147">
        <v>152</v>
      </c>
      <c r="AV50" s="421"/>
      <c r="AW50" s="421">
        <v>250</v>
      </c>
      <c r="AX50" s="147">
        <v>10</v>
      </c>
      <c r="AY50" s="147">
        <v>36</v>
      </c>
      <c r="AZ50" s="147">
        <v>36</v>
      </c>
      <c r="BA50" s="147">
        <v>322</v>
      </c>
      <c r="BB50" s="147">
        <v>141</v>
      </c>
      <c r="BC50" s="147">
        <v>58</v>
      </c>
      <c r="BD50" s="147">
        <v>83</v>
      </c>
      <c r="BE50" s="147">
        <v>4</v>
      </c>
      <c r="BF50" s="147">
        <v>4</v>
      </c>
      <c r="BG50" s="147">
        <v>0</v>
      </c>
      <c r="BH50" s="147">
        <v>1</v>
      </c>
      <c r="BI50" s="147">
        <v>0</v>
      </c>
      <c r="BJ50" s="147">
        <v>0</v>
      </c>
      <c r="BK50" s="147">
        <v>650</v>
      </c>
      <c r="BN50" s="183" t="s">
        <v>1869</v>
      </c>
      <c r="BO50" s="439" t="s">
        <v>367</v>
      </c>
      <c r="BP50" s="147">
        <v>0</v>
      </c>
      <c r="BQ50" s="147">
        <v>49</v>
      </c>
      <c r="BR50" s="147">
        <v>14</v>
      </c>
      <c r="BS50" s="147">
        <v>14</v>
      </c>
      <c r="BT50" s="147">
        <v>0</v>
      </c>
      <c r="BU50" s="147">
        <v>0</v>
      </c>
      <c r="BV50" s="147">
        <v>0</v>
      </c>
      <c r="BW50" s="147">
        <v>0</v>
      </c>
      <c r="BX50" s="147">
        <v>0</v>
      </c>
      <c r="BY50" s="147">
        <v>1</v>
      </c>
      <c r="BZ50" s="421"/>
      <c r="CA50" s="421">
        <v>0</v>
      </c>
      <c r="CB50" s="147">
        <v>0</v>
      </c>
      <c r="CC50" s="147">
        <v>2</v>
      </c>
      <c r="CD50" s="147">
        <v>0</v>
      </c>
      <c r="CE50" s="147">
        <v>0</v>
      </c>
      <c r="CF50" s="147">
        <v>0</v>
      </c>
      <c r="CG50" s="147">
        <v>0</v>
      </c>
      <c r="CH50" s="147">
        <v>73</v>
      </c>
      <c r="CI50" s="147">
        <v>0</v>
      </c>
      <c r="CJ50" s="147">
        <f>D50-SUM(F50:CI50)+L50+P50+T50+Z50+AJ50+AP50+BB50</f>
        <v>187</v>
      </c>
      <c r="CK50" s="147">
        <f>M50+U50+Z50-AD50+AK50+AM50+BB50</f>
        <v>207</v>
      </c>
    </row>
    <row r="51" spans="1:89" ht="19.55" hidden="1" customHeight="1">
      <c r="A51" s="420" t="s">
        <v>2478</v>
      </c>
      <c r="B51" s="183" t="s">
        <v>1870</v>
      </c>
      <c r="C51" s="439" t="s">
        <v>377</v>
      </c>
      <c r="D51" s="147">
        <v>7296</v>
      </c>
      <c r="E51" s="147">
        <f>SUM(F51:I51)</f>
        <v>4100</v>
      </c>
      <c r="F51" s="147">
        <v>5</v>
      </c>
      <c r="G51" s="147">
        <v>821</v>
      </c>
      <c r="H51" s="147">
        <v>653</v>
      </c>
      <c r="I51" s="147">
        <v>2621</v>
      </c>
      <c r="J51" s="147">
        <v>10</v>
      </c>
      <c r="K51" s="147">
        <v>26</v>
      </c>
      <c r="L51" s="147">
        <v>130</v>
      </c>
      <c r="M51" s="147">
        <v>1</v>
      </c>
      <c r="N51" s="421">
        <v>129</v>
      </c>
      <c r="P51" s="421">
        <v>570</v>
      </c>
      <c r="Q51" s="147">
        <v>569</v>
      </c>
      <c r="R51" s="147">
        <v>1</v>
      </c>
      <c r="S51" s="147">
        <v>11</v>
      </c>
      <c r="T51" s="147">
        <v>17</v>
      </c>
      <c r="U51" s="147">
        <v>16</v>
      </c>
      <c r="V51" s="147">
        <v>1</v>
      </c>
      <c r="W51" s="147">
        <v>25</v>
      </c>
      <c r="X51" s="147">
        <v>4</v>
      </c>
      <c r="Y51" s="147">
        <v>68</v>
      </c>
      <c r="Z51" s="532">
        <v>57</v>
      </c>
      <c r="AA51" s="147">
        <v>38</v>
      </c>
      <c r="AB51" s="147">
        <v>0</v>
      </c>
      <c r="AC51" s="147">
        <v>7</v>
      </c>
      <c r="AD51" s="147">
        <v>12</v>
      </c>
      <c r="AE51" s="147">
        <v>0</v>
      </c>
      <c r="AF51" s="421"/>
      <c r="AG51" s="420" t="s">
        <v>2478</v>
      </c>
      <c r="AH51" s="183" t="s">
        <v>1870</v>
      </c>
      <c r="AI51" s="439" t="s">
        <v>377</v>
      </c>
      <c r="AJ51" s="147">
        <v>80</v>
      </c>
      <c r="AK51" s="147">
        <v>0</v>
      </c>
      <c r="AL51" s="147">
        <v>80</v>
      </c>
      <c r="AM51" s="147">
        <v>4</v>
      </c>
      <c r="AN51" s="147">
        <v>8</v>
      </c>
      <c r="AO51" s="147">
        <v>30</v>
      </c>
      <c r="AP51" s="147">
        <v>1002</v>
      </c>
      <c r="AQ51" s="147">
        <v>450</v>
      </c>
      <c r="AR51" s="147">
        <v>326</v>
      </c>
      <c r="AS51" s="147">
        <v>11</v>
      </c>
      <c r="AT51" s="147">
        <v>0</v>
      </c>
      <c r="AU51" s="147">
        <v>215</v>
      </c>
      <c r="AV51" s="421"/>
      <c r="AW51" s="421">
        <v>12</v>
      </c>
      <c r="AX51" s="147">
        <v>10</v>
      </c>
      <c r="AY51" s="147">
        <v>23</v>
      </c>
      <c r="AZ51" s="147">
        <v>4</v>
      </c>
      <c r="BA51" s="147">
        <v>30</v>
      </c>
      <c r="BB51" s="147">
        <v>95</v>
      </c>
      <c r="BC51" s="147">
        <v>57</v>
      </c>
      <c r="BD51" s="147">
        <v>38</v>
      </c>
      <c r="BE51" s="147">
        <v>5</v>
      </c>
      <c r="BF51" s="147">
        <v>2</v>
      </c>
      <c r="BG51" s="147">
        <v>0</v>
      </c>
      <c r="BH51" s="147">
        <v>0</v>
      </c>
      <c r="BI51" s="147">
        <v>0</v>
      </c>
      <c r="BJ51" s="147">
        <v>0</v>
      </c>
      <c r="BK51" s="147">
        <v>649</v>
      </c>
      <c r="BM51" s="420" t="s">
        <v>2478</v>
      </c>
      <c r="BN51" s="183" t="s">
        <v>1870</v>
      </c>
      <c r="BO51" s="439" t="s">
        <v>377</v>
      </c>
      <c r="BP51" s="147">
        <v>0</v>
      </c>
      <c r="BQ51" s="147">
        <v>74</v>
      </c>
      <c r="BR51" s="147">
        <v>7</v>
      </c>
      <c r="BS51" s="147">
        <v>19</v>
      </c>
      <c r="BT51" s="147">
        <v>0</v>
      </c>
      <c r="BU51" s="147">
        <v>1</v>
      </c>
      <c r="BV51" s="147">
        <v>0</v>
      </c>
      <c r="BW51" s="147">
        <v>0</v>
      </c>
      <c r="BX51" s="147">
        <v>0</v>
      </c>
      <c r="BY51" s="147">
        <v>1</v>
      </c>
      <c r="BZ51" s="421"/>
      <c r="CA51" s="421">
        <v>0</v>
      </c>
      <c r="CB51" s="147">
        <v>0</v>
      </c>
      <c r="CC51" s="147">
        <v>3</v>
      </c>
      <c r="CD51" s="147">
        <v>0</v>
      </c>
      <c r="CE51" s="147">
        <v>0</v>
      </c>
      <c r="CF51" s="147">
        <v>0</v>
      </c>
      <c r="CG51" s="147">
        <v>0</v>
      </c>
      <c r="CH51" s="147">
        <v>82</v>
      </c>
      <c r="CI51" s="147">
        <v>0</v>
      </c>
      <c r="CJ51" s="147">
        <f>D51-SUM(F51:CI51)+L51+P51+T51+Z51+AJ51+AP51+BB51</f>
        <v>137</v>
      </c>
      <c r="CK51" s="147">
        <f>M51+U51+Z51-AD51+AK51+AM51+BB51</f>
        <v>161</v>
      </c>
    </row>
    <row r="52" spans="1:89" ht="19.55" hidden="1" customHeight="1">
      <c r="A52" s="183">
        <v>2005</v>
      </c>
      <c r="B52" s="183" t="s">
        <v>1872</v>
      </c>
      <c r="C52" s="467" t="s">
        <v>370</v>
      </c>
      <c r="D52" s="421">
        <v>4051</v>
      </c>
      <c r="E52" s="421">
        <f>SUM(F52:I52)</f>
        <v>819</v>
      </c>
      <c r="F52" s="421">
        <v>10</v>
      </c>
      <c r="G52" s="421">
        <v>492</v>
      </c>
      <c r="H52" s="421">
        <v>115</v>
      </c>
      <c r="I52" s="421">
        <v>202</v>
      </c>
      <c r="J52" s="421">
        <v>14</v>
      </c>
      <c r="K52" s="421">
        <v>72</v>
      </c>
      <c r="L52" s="421">
        <v>184</v>
      </c>
      <c r="M52" s="421">
        <v>4</v>
      </c>
      <c r="N52" s="421">
        <v>180</v>
      </c>
      <c r="P52" s="421">
        <v>314</v>
      </c>
      <c r="Q52" s="421">
        <v>313</v>
      </c>
      <c r="R52" s="421">
        <v>1</v>
      </c>
      <c r="S52" s="421">
        <v>9</v>
      </c>
      <c r="T52" s="421">
        <v>28</v>
      </c>
      <c r="U52" s="421">
        <v>27</v>
      </c>
      <c r="V52" s="421">
        <v>1</v>
      </c>
      <c r="W52" s="421">
        <v>27</v>
      </c>
      <c r="X52" s="421">
        <v>7</v>
      </c>
      <c r="Y52" s="421">
        <v>74</v>
      </c>
      <c r="Z52" s="533">
        <v>51</v>
      </c>
      <c r="AA52" s="421">
        <v>34</v>
      </c>
      <c r="AB52" s="421">
        <v>0</v>
      </c>
      <c r="AC52" s="421">
        <v>7</v>
      </c>
      <c r="AD52" s="421">
        <v>10</v>
      </c>
      <c r="AE52" s="421">
        <v>0</v>
      </c>
      <c r="AF52" s="421"/>
      <c r="AG52" s="183">
        <v>2005</v>
      </c>
      <c r="AH52" s="183" t="s">
        <v>1872</v>
      </c>
      <c r="AI52" s="467" t="s">
        <v>370</v>
      </c>
      <c r="AJ52" s="421">
        <v>17</v>
      </c>
      <c r="AK52" s="421">
        <v>0</v>
      </c>
      <c r="AL52" s="421">
        <v>17</v>
      </c>
      <c r="AM52" s="421">
        <v>12</v>
      </c>
      <c r="AN52" s="421">
        <v>9</v>
      </c>
      <c r="AO52" s="421">
        <v>27</v>
      </c>
      <c r="AP52" s="421">
        <v>1112</v>
      </c>
      <c r="AQ52" s="421">
        <v>644</v>
      </c>
      <c r="AR52" s="421">
        <v>448</v>
      </c>
      <c r="AS52" s="421">
        <v>11</v>
      </c>
      <c r="AT52" s="421">
        <v>0</v>
      </c>
      <c r="AU52" s="421">
        <v>9</v>
      </c>
      <c r="AV52" s="421"/>
      <c r="AW52" s="421">
        <v>15</v>
      </c>
      <c r="AX52" s="421">
        <v>8</v>
      </c>
      <c r="AY52" s="421">
        <v>26</v>
      </c>
      <c r="AZ52" s="421">
        <v>5</v>
      </c>
      <c r="BA52" s="421">
        <v>27</v>
      </c>
      <c r="BB52" s="421">
        <v>89</v>
      </c>
      <c r="BC52" s="421">
        <v>65</v>
      </c>
      <c r="BD52" s="421">
        <v>24</v>
      </c>
      <c r="BE52" s="421">
        <v>12</v>
      </c>
      <c r="BF52" s="421">
        <v>5</v>
      </c>
      <c r="BG52" s="421">
        <v>0</v>
      </c>
      <c r="BH52" s="421">
        <v>0</v>
      </c>
      <c r="BI52" s="421">
        <v>0</v>
      </c>
      <c r="BJ52" s="421">
        <v>0</v>
      </c>
      <c r="BK52" s="421">
        <v>661</v>
      </c>
      <c r="BM52" s="183">
        <v>2005</v>
      </c>
      <c r="BN52" s="183" t="s">
        <v>1872</v>
      </c>
      <c r="BO52" s="467" t="s">
        <v>370</v>
      </c>
      <c r="BP52" s="421">
        <v>0</v>
      </c>
      <c r="BQ52" s="421">
        <v>34</v>
      </c>
      <c r="BR52" s="421">
        <v>7</v>
      </c>
      <c r="BS52" s="421">
        <v>149</v>
      </c>
      <c r="BT52" s="421">
        <v>0</v>
      </c>
      <c r="BU52" s="421">
        <v>1</v>
      </c>
      <c r="BV52" s="421">
        <v>0</v>
      </c>
      <c r="BW52" s="421">
        <v>0</v>
      </c>
      <c r="BX52" s="421">
        <v>0</v>
      </c>
      <c r="BY52" s="421">
        <v>1</v>
      </c>
      <c r="BZ52" s="421"/>
      <c r="CA52" s="421">
        <v>0</v>
      </c>
      <c r="CB52" s="421">
        <v>0</v>
      </c>
      <c r="CC52" s="421">
        <v>3</v>
      </c>
      <c r="CD52" s="421">
        <v>0</v>
      </c>
      <c r="CE52" s="421">
        <v>0</v>
      </c>
      <c r="CF52" s="421">
        <v>0</v>
      </c>
      <c r="CG52" s="421">
        <v>0</v>
      </c>
      <c r="CH52" s="421">
        <v>70</v>
      </c>
      <c r="CI52" s="421">
        <v>0</v>
      </c>
      <c r="CJ52" s="147">
        <f>D52-SUM(F52:CI52)+L52+T52+Z52+AJ52+AP52+BB52+BM52+AG52+P52</f>
        <v>162</v>
      </c>
      <c r="CK52" s="421">
        <f>M52+U52+Z52-AD52+AK52+AM52+BB52</f>
        <v>173</v>
      </c>
    </row>
    <row r="53" spans="1:89" ht="27.7" hidden="1" customHeight="1">
      <c r="A53" s="183"/>
      <c r="B53" s="183"/>
      <c r="C53" s="468"/>
      <c r="D53" s="421"/>
      <c r="E53" s="421"/>
      <c r="F53" s="421"/>
      <c r="G53" s="421"/>
      <c r="H53" s="421"/>
      <c r="I53" s="421"/>
      <c r="J53" s="421"/>
      <c r="K53" s="421"/>
      <c r="L53" s="421"/>
      <c r="M53" s="421"/>
      <c r="Q53" s="421"/>
      <c r="R53" s="421"/>
      <c r="S53" s="421"/>
      <c r="T53" s="421"/>
      <c r="U53" s="421"/>
      <c r="V53" s="421"/>
      <c r="W53" s="421"/>
      <c r="X53" s="421"/>
      <c r="Y53" s="421"/>
      <c r="Z53" s="533"/>
      <c r="AA53" s="421"/>
      <c r="AB53" s="421"/>
      <c r="AC53" s="421"/>
      <c r="AD53" s="421"/>
      <c r="AE53" s="421"/>
      <c r="AF53" s="421"/>
      <c r="AG53" s="183"/>
      <c r="AH53" s="183"/>
      <c r="AI53" s="468"/>
      <c r="AJ53" s="421"/>
      <c r="AK53" s="421"/>
      <c r="AL53" s="421"/>
      <c r="AM53" s="421"/>
      <c r="AN53" s="421"/>
      <c r="AO53" s="421"/>
      <c r="AP53" s="421"/>
      <c r="AQ53" s="421"/>
      <c r="AR53" s="421"/>
      <c r="AS53" s="421"/>
      <c r="AT53" s="421"/>
      <c r="AU53" s="421"/>
      <c r="AV53" s="421"/>
      <c r="AW53" s="421"/>
      <c r="AX53" s="421"/>
      <c r="AY53" s="421"/>
      <c r="AZ53" s="421"/>
      <c r="BA53" s="421"/>
      <c r="BB53" s="421"/>
      <c r="BC53" s="421"/>
      <c r="BD53" s="421"/>
      <c r="BE53" s="421"/>
      <c r="BF53" s="421"/>
      <c r="BG53" s="421"/>
      <c r="BH53" s="421"/>
      <c r="BI53" s="421"/>
      <c r="BJ53" s="421"/>
      <c r="BK53" s="421"/>
      <c r="BM53" s="183"/>
      <c r="BN53" s="183"/>
      <c r="BO53" s="468"/>
      <c r="BP53" s="421"/>
      <c r="BQ53" s="421"/>
      <c r="BR53" s="421"/>
      <c r="BS53" s="421"/>
      <c r="BT53" s="421"/>
      <c r="BU53" s="421"/>
      <c r="BV53" s="421"/>
      <c r="BW53" s="421"/>
      <c r="BX53" s="421"/>
      <c r="BY53" s="421"/>
      <c r="BZ53" s="421"/>
      <c r="CA53" s="421"/>
      <c r="CB53" s="421"/>
      <c r="CC53" s="421"/>
      <c r="CD53" s="421"/>
      <c r="CE53" s="421"/>
      <c r="CF53" s="421"/>
      <c r="CG53" s="421"/>
      <c r="CH53" s="421"/>
      <c r="CI53" s="421"/>
      <c r="CJ53" s="421"/>
      <c r="CK53" s="421"/>
    </row>
    <row r="54" spans="1:89" ht="26.35" hidden="1" customHeight="1">
      <c r="A54" s="183"/>
      <c r="B54" s="183" t="s">
        <v>1869</v>
      </c>
      <c r="C54" s="439" t="s">
        <v>367</v>
      </c>
      <c r="D54" s="421">
        <v>9676</v>
      </c>
      <c r="E54" s="421">
        <f>SUM(F54:I54)</f>
        <v>5510</v>
      </c>
      <c r="F54" s="421">
        <v>1</v>
      </c>
      <c r="G54" s="421">
        <v>2278</v>
      </c>
      <c r="H54" s="421">
        <v>584</v>
      </c>
      <c r="I54" s="421">
        <v>2647</v>
      </c>
      <c r="J54" s="421">
        <v>4</v>
      </c>
      <c r="K54" s="421">
        <v>62</v>
      </c>
      <c r="L54" s="421">
        <v>197</v>
      </c>
      <c r="M54" s="421">
        <v>2</v>
      </c>
      <c r="N54" s="421">
        <v>195</v>
      </c>
      <c r="P54" s="421">
        <v>919</v>
      </c>
      <c r="Q54" s="421">
        <v>919</v>
      </c>
      <c r="R54" s="421">
        <v>0</v>
      </c>
      <c r="S54" s="421">
        <v>32</v>
      </c>
      <c r="T54" s="421">
        <v>21</v>
      </c>
      <c r="U54" s="421">
        <v>20</v>
      </c>
      <c r="V54" s="421">
        <v>1</v>
      </c>
      <c r="W54" s="421">
        <v>115</v>
      </c>
      <c r="X54" s="421">
        <v>8</v>
      </c>
      <c r="Y54" s="421">
        <v>45</v>
      </c>
      <c r="Z54" s="533">
        <v>69</v>
      </c>
      <c r="AA54" s="421">
        <v>40</v>
      </c>
      <c r="AB54" s="421">
        <v>2</v>
      </c>
      <c r="AC54" s="421">
        <v>11</v>
      </c>
      <c r="AD54" s="421">
        <v>16</v>
      </c>
      <c r="AE54" s="421">
        <v>0</v>
      </c>
      <c r="AF54" s="421"/>
      <c r="AG54" s="183"/>
      <c r="AH54" s="183" t="s">
        <v>1869</v>
      </c>
      <c r="AI54" s="439" t="s">
        <v>367</v>
      </c>
      <c r="AJ54" s="421">
        <v>98</v>
      </c>
      <c r="AK54" s="421">
        <v>0</v>
      </c>
      <c r="AL54" s="421">
        <v>98</v>
      </c>
      <c r="AM54" s="421">
        <v>2</v>
      </c>
      <c r="AN54" s="421">
        <v>41</v>
      </c>
      <c r="AO54" s="421">
        <v>77</v>
      </c>
      <c r="AP54" s="421">
        <v>579</v>
      </c>
      <c r="AQ54" s="421">
        <v>343</v>
      </c>
      <c r="AR54" s="421">
        <v>231</v>
      </c>
      <c r="AS54" s="421">
        <v>4</v>
      </c>
      <c r="AT54" s="421">
        <v>1</v>
      </c>
      <c r="AU54" s="421">
        <v>0</v>
      </c>
      <c r="AV54" s="421"/>
      <c r="AW54" s="421">
        <v>485</v>
      </c>
      <c r="AX54" s="421">
        <v>11</v>
      </c>
      <c r="AY54" s="421">
        <v>46</v>
      </c>
      <c r="AZ54" s="421">
        <v>23</v>
      </c>
      <c r="BA54" s="421">
        <v>149</v>
      </c>
      <c r="BB54" s="421">
        <v>124</v>
      </c>
      <c r="BC54" s="421">
        <v>49</v>
      </c>
      <c r="BD54" s="421">
        <v>75</v>
      </c>
      <c r="BE54" s="421">
        <v>2</v>
      </c>
      <c r="BF54" s="421">
        <v>0</v>
      </c>
      <c r="BG54" s="421">
        <v>0</v>
      </c>
      <c r="BH54" s="421">
        <v>0</v>
      </c>
      <c r="BI54" s="421">
        <v>0</v>
      </c>
      <c r="BJ54" s="421">
        <v>0</v>
      </c>
      <c r="BK54" s="421">
        <v>704</v>
      </c>
      <c r="BM54" s="183"/>
      <c r="BN54" s="183" t="s">
        <v>1869</v>
      </c>
      <c r="BO54" s="439" t="s">
        <v>367</v>
      </c>
      <c r="BP54" s="421">
        <v>0</v>
      </c>
      <c r="BQ54" s="421">
        <v>80</v>
      </c>
      <c r="BR54" s="421">
        <v>22</v>
      </c>
      <c r="BS54" s="421">
        <v>2</v>
      </c>
      <c r="BT54" s="421">
        <v>3</v>
      </c>
      <c r="BU54" s="421">
        <v>1</v>
      </c>
      <c r="BV54" s="421">
        <v>0</v>
      </c>
      <c r="BW54" s="421">
        <v>4</v>
      </c>
      <c r="BX54" s="421">
        <v>0</v>
      </c>
      <c r="BY54" s="421">
        <v>0</v>
      </c>
      <c r="BZ54" s="421"/>
      <c r="CA54" s="421">
        <v>0</v>
      </c>
      <c r="CB54" s="421">
        <v>0</v>
      </c>
      <c r="CC54" s="421">
        <v>5</v>
      </c>
      <c r="CD54" s="421">
        <v>0</v>
      </c>
      <c r="CE54" s="421">
        <v>0</v>
      </c>
      <c r="CF54" s="421">
        <v>0</v>
      </c>
      <c r="CG54" s="421">
        <v>0</v>
      </c>
      <c r="CH54" s="421">
        <v>44</v>
      </c>
      <c r="CI54" s="421">
        <v>0</v>
      </c>
      <c r="CJ54" s="421">
        <f>D54-SUM(F54:CI54)+L54+P54+T54+Z54+AJ54+AP54+BB54</f>
        <v>192</v>
      </c>
      <c r="CK54" s="421">
        <f>M54+U54+Z54-AD54+AK54+AM54+BB54</f>
        <v>201</v>
      </c>
    </row>
    <row r="55" spans="1:89" ht="18.7" hidden="1" customHeight="1">
      <c r="A55" s="183" t="s">
        <v>2479</v>
      </c>
      <c r="B55" s="183" t="s">
        <v>1870</v>
      </c>
      <c r="C55" s="439" t="s">
        <v>377</v>
      </c>
      <c r="D55" s="421">
        <v>6613</v>
      </c>
      <c r="E55" s="421">
        <f>SUM(F55:I55)</f>
        <v>3322</v>
      </c>
      <c r="F55" s="421">
        <v>1</v>
      </c>
      <c r="G55" s="421">
        <v>612</v>
      </c>
      <c r="H55" s="421">
        <v>351</v>
      </c>
      <c r="I55" s="421">
        <v>2358</v>
      </c>
      <c r="J55" s="421">
        <v>4</v>
      </c>
      <c r="K55" s="421">
        <v>63</v>
      </c>
      <c r="L55" s="421">
        <v>129</v>
      </c>
      <c r="M55" s="421">
        <v>0</v>
      </c>
      <c r="N55" s="421">
        <v>129</v>
      </c>
      <c r="P55" s="421">
        <v>736</v>
      </c>
      <c r="Q55" s="421">
        <v>736</v>
      </c>
      <c r="R55" s="421">
        <v>0</v>
      </c>
      <c r="S55" s="421">
        <v>15</v>
      </c>
      <c r="T55" s="421">
        <v>20</v>
      </c>
      <c r="U55" s="421">
        <v>19</v>
      </c>
      <c r="V55" s="421">
        <v>1</v>
      </c>
      <c r="W55" s="421">
        <v>115</v>
      </c>
      <c r="X55" s="421">
        <v>10</v>
      </c>
      <c r="Y55" s="421">
        <v>41</v>
      </c>
      <c r="Z55" s="533">
        <v>70</v>
      </c>
      <c r="AA55" s="421">
        <v>43</v>
      </c>
      <c r="AB55" s="421">
        <v>3</v>
      </c>
      <c r="AC55" s="421">
        <v>12</v>
      </c>
      <c r="AD55" s="421">
        <v>12</v>
      </c>
      <c r="AE55" s="421">
        <v>0</v>
      </c>
      <c r="AF55" s="421"/>
      <c r="AG55" s="183" t="s">
        <v>2479</v>
      </c>
      <c r="AH55" s="183" t="s">
        <v>1870</v>
      </c>
      <c r="AI55" s="439" t="s">
        <v>377</v>
      </c>
      <c r="AJ55" s="421">
        <v>37</v>
      </c>
      <c r="AK55" s="421">
        <v>0</v>
      </c>
      <c r="AL55" s="421">
        <v>37</v>
      </c>
      <c r="AM55" s="421">
        <v>2</v>
      </c>
      <c r="AN55" s="421">
        <v>17</v>
      </c>
      <c r="AO55" s="421">
        <v>41</v>
      </c>
      <c r="AP55" s="421">
        <v>862</v>
      </c>
      <c r="AQ55" s="421">
        <v>533</v>
      </c>
      <c r="AR55" s="421">
        <v>324</v>
      </c>
      <c r="AS55" s="421">
        <v>3</v>
      </c>
      <c r="AT55" s="421">
        <v>1</v>
      </c>
      <c r="AU55" s="421">
        <v>1</v>
      </c>
      <c r="AV55" s="421"/>
      <c r="AW55" s="421">
        <v>27</v>
      </c>
      <c r="AX55" s="421">
        <v>11</v>
      </c>
      <c r="AY55" s="421">
        <v>30</v>
      </c>
      <c r="AZ55" s="421">
        <v>10</v>
      </c>
      <c r="BA55" s="421">
        <v>14</v>
      </c>
      <c r="BB55" s="421">
        <v>69</v>
      </c>
      <c r="BC55" s="421">
        <v>38</v>
      </c>
      <c r="BD55" s="421">
        <v>31</v>
      </c>
      <c r="BE55" s="421">
        <v>3</v>
      </c>
      <c r="BF55" s="421">
        <v>0</v>
      </c>
      <c r="BG55" s="421">
        <v>0</v>
      </c>
      <c r="BH55" s="421">
        <v>0</v>
      </c>
      <c r="BI55" s="421">
        <v>0</v>
      </c>
      <c r="BJ55" s="421">
        <v>0</v>
      </c>
      <c r="BK55" s="421">
        <v>704</v>
      </c>
      <c r="BM55" s="183" t="s">
        <v>2479</v>
      </c>
      <c r="BN55" s="183" t="s">
        <v>1870</v>
      </c>
      <c r="BO55" s="439" t="s">
        <v>377</v>
      </c>
      <c r="BP55" s="421">
        <v>0</v>
      </c>
      <c r="BQ55" s="421">
        <v>72</v>
      </c>
      <c r="BR55" s="421">
        <v>10</v>
      </c>
      <c r="BS55" s="421">
        <v>5</v>
      </c>
      <c r="BT55" s="421">
        <v>0</v>
      </c>
      <c r="BU55" s="421">
        <v>0</v>
      </c>
      <c r="BV55" s="421">
        <v>0</v>
      </c>
      <c r="BW55" s="421">
        <v>3</v>
      </c>
      <c r="BX55" s="421">
        <v>0</v>
      </c>
      <c r="BY55" s="421">
        <v>0</v>
      </c>
      <c r="BZ55" s="421"/>
      <c r="CA55" s="421">
        <v>0</v>
      </c>
      <c r="CB55" s="421">
        <v>0</v>
      </c>
      <c r="CC55" s="421">
        <v>3</v>
      </c>
      <c r="CD55" s="421">
        <v>0</v>
      </c>
      <c r="CE55" s="421">
        <v>0</v>
      </c>
      <c r="CF55" s="421">
        <v>0</v>
      </c>
      <c r="CG55" s="421">
        <v>0</v>
      </c>
      <c r="CH55" s="421">
        <v>53</v>
      </c>
      <c r="CI55" s="421">
        <v>0</v>
      </c>
      <c r="CJ55" s="421">
        <f>D55-SUM(F55:CI55)+L55+P55+T55+Z55+AJ55+AP55+BB55</f>
        <v>115</v>
      </c>
      <c r="CK55" s="421">
        <f>M55+U55+Z55-AD55+AK55+AM55+BB55</f>
        <v>148</v>
      </c>
    </row>
    <row r="56" spans="1:89" ht="19.55" hidden="1" customHeight="1">
      <c r="A56" s="183">
        <v>2006</v>
      </c>
      <c r="B56" s="183" t="s">
        <v>1872</v>
      </c>
      <c r="C56" s="467" t="s">
        <v>370</v>
      </c>
      <c r="D56" s="421">
        <v>4231</v>
      </c>
      <c r="E56" s="421">
        <f>SUM(F56:I56)</f>
        <v>725</v>
      </c>
      <c r="F56" s="421">
        <v>1</v>
      </c>
      <c r="G56" s="421">
        <v>483</v>
      </c>
      <c r="H56" s="421">
        <v>45</v>
      </c>
      <c r="I56" s="421">
        <v>196</v>
      </c>
      <c r="J56" s="421">
        <v>4</v>
      </c>
      <c r="K56" s="421">
        <v>89</v>
      </c>
      <c r="L56" s="421">
        <v>198</v>
      </c>
      <c r="M56" s="421">
        <v>0</v>
      </c>
      <c r="N56" s="421">
        <v>198</v>
      </c>
      <c r="P56" s="421">
        <v>524</v>
      </c>
      <c r="Q56" s="421">
        <v>524</v>
      </c>
      <c r="R56" s="421">
        <v>0</v>
      </c>
      <c r="S56" s="421">
        <v>21</v>
      </c>
      <c r="T56" s="421">
        <v>49</v>
      </c>
      <c r="U56" s="421">
        <v>48</v>
      </c>
      <c r="V56" s="421">
        <v>1</v>
      </c>
      <c r="W56" s="421">
        <v>124</v>
      </c>
      <c r="X56" s="421">
        <v>13</v>
      </c>
      <c r="Y56" s="421">
        <v>46</v>
      </c>
      <c r="Z56" s="533">
        <v>76</v>
      </c>
      <c r="AA56" s="421">
        <v>45</v>
      </c>
      <c r="AB56" s="421">
        <v>8</v>
      </c>
      <c r="AC56" s="421">
        <v>11</v>
      </c>
      <c r="AD56" s="421">
        <v>12</v>
      </c>
      <c r="AE56" s="421">
        <v>0</v>
      </c>
      <c r="AF56" s="421"/>
      <c r="AG56" s="183">
        <v>2006</v>
      </c>
      <c r="AH56" s="183" t="s">
        <v>1872</v>
      </c>
      <c r="AI56" s="467" t="s">
        <v>370</v>
      </c>
      <c r="AJ56" s="421">
        <v>53</v>
      </c>
      <c r="AK56" s="421">
        <v>0</v>
      </c>
      <c r="AL56" s="421">
        <v>53</v>
      </c>
      <c r="AM56" s="421">
        <v>7</v>
      </c>
      <c r="AN56" s="421">
        <v>13</v>
      </c>
      <c r="AO56" s="421">
        <v>34</v>
      </c>
      <c r="AP56" s="421">
        <v>960</v>
      </c>
      <c r="AQ56" s="421">
        <v>606</v>
      </c>
      <c r="AR56" s="421">
        <v>350</v>
      </c>
      <c r="AS56" s="421">
        <v>3</v>
      </c>
      <c r="AT56" s="421">
        <v>1</v>
      </c>
      <c r="AU56" s="421">
        <v>0</v>
      </c>
      <c r="AV56" s="421"/>
      <c r="AW56" s="421">
        <v>30</v>
      </c>
      <c r="AX56" s="421">
        <v>8</v>
      </c>
      <c r="AY56" s="421">
        <v>37</v>
      </c>
      <c r="AZ56" s="421">
        <v>13</v>
      </c>
      <c r="BA56" s="421">
        <v>15</v>
      </c>
      <c r="BB56" s="421">
        <v>79</v>
      </c>
      <c r="BC56" s="421">
        <v>59</v>
      </c>
      <c r="BD56" s="421">
        <v>20</v>
      </c>
      <c r="BE56" s="421">
        <v>6</v>
      </c>
      <c r="BF56" s="421">
        <v>0</v>
      </c>
      <c r="BG56" s="421">
        <v>0</v>
      </c>
      <c r="BH56" s="421">
        <v>0</v>
      </c>
      <c r="BI56" s="421">
        <v>0</v>
      </c>
      <c r="BJ56" s="421">
        <v>0</v>
      </c>
      <c r="BK56" s="421">
        <v>717</v>
      </c>
      <c r="BM56" s="183">
        <v>2006</v>
      </c>
      <c r="BN56" s="183" t="s">
        <v>1872</v>
      </c>
      <c r="BO56" s="467" t="s">
        <v>370</v>
      </c>
      <c r="BP56" s="421">
        <v>0</v>
      </c>
      <c r="BQ56" s="421">
        <v>69</v>
      </c>
      <c r="BR56" s="421">
        <v>10</v>
      </c>
      <c r="BS56" s="421">
        <v>78</v>
      </c>
      <c r="BT56" s="421">
        <v>0</v>
      </c>
      <c r="BU56" s="421">
        <v>0</v>
      </c>
      <c r="BV56" s="421">
        <v>0</v>
      </c>
      <c r="BW56" s="421">
        <v>7</v>
      </c>
      <c r="BX56" s="421">
        <v>0</v>
      </c>
      <c r="BY56" s="421">
        <v>0</v>
      </c>
      <c r="BZ56" s="421"/>
      <c r="CA56" s="421">
        <v>0</v>
      </c>
      <c r="CB56" s="421">
        <v>0</v>
      </c>
      <c r="CC56" s="421">
        <v>3</v>
      </c>
      <c r="CD56" s="421">
        <v>0</v>
      </c>
      <c r="CE56" s="421">
        <v>0</v>
      </c>
      <c r="CF56" s="421">
        <v>0</v>
      </c>
      <c r="CG56" s="421">
        <v>0</v>
      </c>
      <c r="CH56" s="421">
        <v>57</v>
      </c>
      <c r="CI56" s="421">
        <v>0</v>
      </c>
      <c r="CJ56" s="147">
        <f>D56-SUM(F56:CI56)+L56+T56+Z56+AJ56+AP56+BB56+BM56+AG56+P56</f>
        <v>166</v>
      </c>
      <c r="CK56" s="421">
        <f>M56+U56+Z56-AD56+AK56+AM56+BB56</f>
        <v>198</v>
      </c>
    </row>
    <row r="57" spans="1:89" ht="23.95" hidden="1" customHeight="1">
      <c r="A57" s="183"/>
      <c r="B57" s="183"/>
      <c r="C57" s="468"/>
      <c r="D57" s="421"/>
      <c r="E57" s="421"/>
      <c r="F57" s="421"/>
      <c r="G57" s="421"/>
      <c r="H57" s="421"/>
      <c r="I57" s="421"/>
      <c r="J57" s="421"/>
      <c r="K57" s="421"/>
      <c r="L57" s="421"/>
      <c r="M57" s="421"/>
      <c r="Q57" s="421"/>
      <c r="R57" s="421"/>
      <c r="S57" s="421"/>
      <c r="T57" s="421"/>
      <c r="U57" s="421"/>
      <c r="V57" s="421"/>
      <c r="W57" s="421"/>
      <c r="X57" s="421"/>
      <c r="Y57" s="421"/>
      <c r="Z57" s="533"/>
      <c r="AA57" s="421"/>
      <c r="AB57" s="421"/>
      <c r="AC57" s="421"/>
      <c r="AD57" s="421"/>
      <c r="AE57" s="421"/>
      <c r="AF57" s="421"/>
      <c r="AG57" s="183"/>
      <c r="AH57" s="183"/>
      <c r="AI57" s="468"/>
      <c r="AJ57" s="421"/>
      <c r="AK57" s="421"/>
      <c r="AL57" s="421"/>
      <c r="AM57" s="421"/>
      <c r="AN57" s="421"/>
      <c r="AO57" s="421"/>
      <c r="AP57" s="421"/>
      <c r="AQ57" s="421"/>
      <c r="AR57" s="421"/>
      <c r="AS57" s="421"/>
      <c r="AT57" s="421"/>
      <c r="AU57" s="421"/>
      <c r="AV57" s="421"/>
      <c r="AW57" s="421"/>
      <c r="AX57" s="421"/>
      <c r="AY57" s="421"/>
      <c r="AZ57" s="421"/>
      <c r="BA57" s="421"/>
      <c r="BB57" s="421"/>
      <c r="BC57" s="421"/>
      <c r="BD57" s="421"/>
      <c r="BE57" s="421"/>
      <c r="BF57" s="421"/>
      <c r="BG57" s="421"/>
      <c r="BH57" s="421"/>
      <c r="BI57" s="421"/>
      <c r="BJ57" s="421"/>
      <c r="BK57" s="421"/>
      <c r="BM57" s="183"/>
      <c r="BN57" s="183"/>
      <c r="BO57" s="468"/>
      <c r="BP57" s="421"/>
      <c r="BQ57" s="421"/>
      <c r="BR57" s="421"/>
      <c r="BS57" s="421"/>
      <c r="BT57" s="421"/>
      <c r="BU57" s="421"/>
      <c r="BV57" s="421"/>
      <c r="BW57" s="421"/>
      <c r="BX57" s="421"/>
      <c r="BY57" s="421"/>
      <c r="BZ57" s="421"/>
      <c r="CA57" s="421"/>
      <c r="CB57" s="421"/>
      <c r="CC57" s="421"/>
      <c r="CD57" s="421"/>
      <c r="CE57" s="421"/>
      <c r="CF57" s="421"/>
      <c r="CG57" s="421"/>
      <c r="CH57" s="421"/>
      <c r="CI57" s="421"/>
      <c r="CJ57" s="421"/>
      <c r="CK57" s="421"/>
    </row>
    <row r="58" spans="1:89" ht="26.35" hidden="1" customHeight="1">
      <c r="A58" s="183"/>
      <c r="B58" s="183" t="s">
        <v>1869</v>
      </c>
      <c r="C58" s="439" t="s">
        <v>367</v>
      </c>
      <c r="D58" s="147">
        <v>9932</v>
      </c>
      <c r="E58" s="147">
        <v>5547</v>
      </c>
      <c r="F58" s="147">
        <v>4</v>
      </c>
      <c r="G58" s="147">
        <v>1861</v>
      </c>
      <c r="H58" s="147">
        <v>798</v>
      </c>
      <c r="I58" s="147">
        <v>2884</v>
      </c>
      <c r="J58" s="147">
        <v>7</v>
      </c>
      <c r="K58" s="147">
        <v>68</v>
      </c>
      <c r="L58" s="147">
        <v>203</v>
      </c>
      <c r="M58" s="147">
        <v>0</v>
      </c>
      <c r="N58" s="147">
        <v>203</v>
      </c>
      <c r="P58" s="441">
        <v>1055</v>
      </c>
      <c r="Q58" s="147">
        <v>1053</v>
      </c>
      <c r="R58" s="147">
        <v>2</v>
      </c>
      <c r="S58" s="147">
        <v>36</v>
      </c>
      <c r="T58" s="147">
        <v>13</v>
      </c>
      <c r="U58" s="147">
        <v>13</v>
      </c>
      <c r="V58" s="147">
        <v>0</v>
      </c>
      <c r="W58" s="147">
        <v>65</v>
      </c>
      <c r="X58" s="147">
        <v>10</v>
      </c>
      <c r="Y58" s="421">
        <v>62</v>
      </c>
      <c r="Z58" s="533">
        <v>75</v>
      </c>
      <c r="AA58" s="421">
        <v>39</v>
      </c>
      <c r="AB58" s="421">
        <v>2</v>
      </c>
      <c r="AC58" s="421">
        <v>12</v>
      </c>
      <c r="AD58" s="421">
        <v>22</v>
      </c>
      <c r="AE58" s="421">
        <v>0</v>
      </c>
      <c r="AF58" s="421"/>
      <c r="AG58" s="183"/>
      <c r="AH58" s="183" t="s">
        <v>1869</v>
      </c>
      <c r="AI58" s="439" t="s">
        <v>367</v>
      </c>
      <c r="AJ58" s="442">
        <v>111</v>
      </c>
      <c r="AK58" s="421">
        <v>0</v>
      </c>
      <c r="AL58" s="421">
        <v>111</v>
      </c>
      <c r="AM58" s="421">
        <v>0</v>
      </c>
      <c r="AN58" s="441">
        <v>71</v>
      </c>
      <c r="AO58" s="421">
        <v>49</v>
      </c>
      <c r="AP58" s="421">
        <v>509</v>
      </c>
      <c r="AQ58" s="421">
        <v>267</v>
      </c>
      <c r="AR58" s="421">
        <v>231</v>
      </c>
      <c r="AS58" s="421">
        <v>11</v>
      </c>
      <c r="AT58" s="421">
        <v>0</v>
      </c>
      <c r="AU58" s="421">
        <v>0</v>
      </c>
      <c r="AV58" s="421"/>
      <c r="AW58" s="421">
        <v>378</v>
      </c>
      <c r="AX58" s="421">
        <v>8</v>
      </c>
      <c r="AY58" s="421">
        <v>67</v>
      </c>
      <c r="AZ58" s="421">
        <v>39</v>
      </c>
      <c r="BA58" s="421">
        <v>168</v>
      </c>
      <c r="BB58" s="421">
        <v>73</v>
      </c>
      <c r="BC58" s="421">
        <v>33</v>
      </c>
      <c r="BD58" s="421">
        <v>40</v>
      </c>
      <c r="BE58" s="421">
        <v>2</v>
      </c>
      <c r="BF58" s="421">
        <v>1</v>
      </c>
      <c r="BG58" s="421">
        <v>2</v>
      </c>
      <c r="BH58" s="441">
        <v>0</v>
      </c>
      <c r="BI58" s="421">
        <v>0</v>
      </c>
      <c r="BJ58" s="421">
        <v>0</v>
      </c>
      <c r="BK58" s="421">
        <v>901</v>
      </c>
      <c r="BM58" s="183"/>
      <c r="BN58" s="183" t="s">
        <v>1869</v>
      </c>
      <c r="BO58" s="439" t="s">
        <v>367</v>
      </c>
      <c r="BP58" s="443">
        <v>0</v>
      </c>
      <c r="BQ58" s="421">
        <v>67</v>
      </c>
      <c r="BR58" s="421">
        <v>24</v>
      </c>
      <c r="BS58" s="421">
        <v>2</v>
      </c>
      <c r="BT58" s="421">
        <v>3</v>
      </c>
      <c r="BU58" s="421">
        <v>3</v>
      </c>
      <c r="BV58" s="421">
        <v>0</v>
      </c>
      <c r="BW58" s="421">
        <v>2</v>
      </c>
      <c r="BX58" s="421">
        <v>0</v>
      </c>
      <c r="BY58" s="421">
        <v>6</v>
      </c>
      <c r="BZ58" s="421"/>
      <c r="CA58" s="421">
        <v>0</v>
      </c>
      <c r="CB58" s="421">
        <v>0</v>
      </c>
      <c r="CC58" s="421">
        <v>3</v>
      </c>
      <c r="CD58" s="421">
        <v>3</v>
      </c>
      <c r="CE58" s="441">
        <v>1</v>
      </c>
      <c r="CF58" s="421">
        <v>0</v>
      </c>
      <c r="CG58" s="421">
        <v>0</v>
      </c>
      <c r="CH58" s="421">
        <v>52</v>
      </c>
      <c r="CI58" s="421">
        <v>1</v>
      </c>
      <c r="CJ58" s="421">
        <v>245</v>
      </c>
      <c r="CK58" s="421">
        <f>M58+U58+Z58-AD58+AK58+AM58+BB58</f>
        <v>139</v>
      </c>
    </row>
    <row r="59" spans="1:89" ht="20.25" hidden="1" customHeight="1">
      <c r="A59" s="183" t="s">
        <v>2477</v>
      </c>
      <c r="B59" s="183" t="s">
        <v>1870</v>
      </c>
      <c r="C59" s="439" t="s">
        <v>377</v>
      </c>
      <c r="D59" s="443">
        <v>7185</v>
      </c>
      <c r="E59" s="421">
        <v>3595</v>
      </c>
      <c r="F59" s="421">
        <v>2</v>
      </c>
      <c r="G59" s="421">
        <v>684</v>
      </c>
      <c r="H59" s="421">
        <v>526</v>
      </c>
      <c r="I59" s="421">
        <v>2383</v>
      </c>
      <c r="J59" s="421">
        <v>6</v>
      </c>
      <c r="K59" s="421">
        <v>73</v>
      </c>
      <c r="L59" s="421">
        <v>141</v>
      </c>
      <c r="M59" s="421">
        <v>0</v>
      </c>
      <c r="N59" s="421">
        <v>141</v>
      </c>
      <c r="P59" s="441">
        <v>973</v>
      </c>
      <c r="Q59" s="147">
        <v>972</v>
      </c>
      <c r="R59" s="147">
        <v>1</v>
      </c>
      <c r="S59" s="147">
        <v>22</v>
      </c>
      <c r="T59" s="147">
        <v>15</v>
      </c>
      <c r="U59" s="147">
        <v>15</v>
      </c>
      <c r="V59" s="147">
        <v>0</v>
      </c>
      <c r="W59" s="147">
        <v>64</v>
      </c>
      <c r="X59" s="147">
        <v>13</v>
      </c>
      <c r="Y59" s="421">
        <v>53</v>
      </c>
      <c r="Z59" s="533">
        <v>73</v>
      </c>
      <c r="AA59" s="421">
        <v>43</v>
      </c>
      <c r="AB59" s="421">
        <v>1</v>
      </c>
      <c r="AC59" s="421">
        <v>12</v>
      </c>
      <c r="AD59" s="421">
        <v>17</v>
      </c>
      <c r="AE59" s="421">
        <v>0</v>
      </c>
      <c r="AF59" s="421"/>
      <c r="AG59" s="183" t="s">
        <v>2477</v>
      </c>
      <c r="AH59" s="183" t="s">
        <v>1870</v>
      </c>
      <c r="AI59" s="439" t="s">
        <v>377</v>
      </c>
      <c r="AJ59" s="442">
        <v>31</v>
      </c>
      <c r="AK59" s="421">
        <v>0</v>
      </c>
      <c r="AL59" s="421">
        <v>31</v>
      </c>
      <c r="AM59" s="421">
        <v>0</v>
      </c>
      <c r="AN59" s="441">
        <v>26</v>
      </c>
      <c r="AO59" s="421">
        <v>20</v>
      </c>
      <c r="AP59" s="421">
        <v>687</v>
      </c>
      <c r="AQ59" s="421">
        <v>324</v>
      </c>
      <c r="AR59" s="421">
        <v>353</v>
      </c>
      <c r="AS59" s="421">
        <v>10</v>
      </c>
      <c r="AT59" s="421">
        <v>0</v>
      </c>
      <c r="AU59" s="421">
        <v>0</v>
      </c>
      <c r="AV59" s="421"/>
      <c r="AW59" s="421">
        <v>39</v>
      </c>
      <c r="AX59" s="421">
        <v>10</v>
      </c>
      <c r="AY59" s="421">
        <v>49</v>
      </c>
      <c r="AZ59" s="421">
        <v>13</v>
      </c>
      <c r="BA59" s="421">
        <v>14</v>
      </c>
      <c r="BB59" s="421">
        <v>55</v>
      </c>
      <c r="BC59" s="421">
        <v>26</v>
      </c>
      <c r="BD59" s="421">
        <v>29</v>
      </c>
      <c r="BE59" s="421">
        <v>2</v>
      </c>
      <c r="BF59" s="421">
        <v>1</v>
      </c>
      <c r="BG59" s="421">
        <v>0</v>
      </c>
      <c r="BH59" s="441">
        <v>0</v>
      </c>
      <c r="BI59" s="421">
        <v>0</v>
      </c>
      <c r="BJ59" s="421">
        <v>0</v>
      </c>
      <c r="BK59" s="421">
        <v>902</v>
      </c>
      <c r="BM59" s="183" t="s">
        <v>2477</v>
      </c>
      <c r="BN59" s="183" t="s">
        <v>1870</v>
      </c>
      <c r="BO59" s="439" t="s">
        <v>377</v>
      </c>
      <c r="BP59" s="443">
        <v>0</v>
      </c>
      <c r="BQ59" s="421">
        <v>79</v>
      </c>
      <c r="BR59" s="421">
        <v>11</v>
      </c>
      <c r="BS59" s="421">
        <v>3</v>
      </c>
      <c r="BT59" s="421">
        <v>1</v>
      </c>
      <c r="BU59" s="421">
        <v>2</v>
      </c>
      <c r="BV59" s="421">
        <v>0</v>
      </c>
      <c r="BW59" s="421">
        <v>0</v>
      </c>
      <c r="BX59" s="421">
        <v>0</v>
      </c>
      <c r="BY59" s="421">
        <v>6</v>
      </c>
      <c r="BZ59" s="421"/>
      <c r="CA59" s="421">
        <v>0</v>
      </c>
      <c r="CB59" s="421">
        <v>0</v>
      </c>
      <c r="CC59" s="421">
        <v>1</v>
      </c>
      <c r="CD59" s="421">
        <v>3</v>
      </c>
      <c r="CE59" s="441">
        <v>0</v>
      </c>
      <c r="CF59" s="421">
        <v>0</v>
      </c>
      <c r="CG59" s="421">
        <v>0</v>
      </c>
      <c r="CH59" s="421">
        <v>64</v>
      </c>
      <c r="CI59" s="421">
        <v>2</v>
      </c>
      <c r="CJ59" s="421">
        <v>136</v>
      </c>
      <c r="CK59" s="421">
        <f>M59+U59+Z59-AD59+AK59+AM59+BB59</f>
        <v>126</v>
      </c>
    </row>
    <row r="60" spans="1:89" ht="19.55" hidden="1" customHeight="1">
      <c r="A60" s="183">
        <v>2007</v>
      </c>
      <c r="B60" s="183" t="s">
        <v>1872</v>
      </c>
      <c r="C60" s="467" t="s">
        <v>370</v>
      </c>
      <c r="D60" s="443">
        <v>4499</v>
      </c>
      <c r="E60" s="421">
        <v>694</v>
      </c>
      <c r="F60" s="421">
        <v>2</v>
      </c>
      <c r="G60" s="421">
        <v>464</v>
      </c>
      <c r="H60" s="421">
        <v>49</v>
      </c>
      <c r="I60" s="421">
        <v>179</v>
      </c>
      <c r="J60" s="421">
        <v>9</v>
      </c>
      <c r="K60" s="421">
        <v>177</v>
      </c>
      <c r="L60" s="421">
        <v>224</v>
      </c>
      <c r="M60" s="421">
        <v>0</v>
      </c>
      <c r="N60" s="421">
        <v>224</v>
      </c>
      <c r="P60" s="441">
        <v>731</v>
      </c>
      <c r="Q60" s="421">
        <v>730</v>
      </c>
      <c r="R60" s="421">
        <v>1</v>
      </c>
      <c r="S60" s="421">
        <v>44</v>
      </c>
      <c r="T60" s="421">
        <v>41</v>
      </c>
      <c r="U60" s="421">
        <v>41</v>
      </c>
      <c r="V60" s="421">
        <v>0</v>
      </c>
      <c r="W60" s="421">
        <v>73</v>
      </c>
      <c r="X60" s="421">
        <v>16</v>
      </c>
      <c r="Y60" s="421">
        <v>73</v>
      </c>
      <c r="Z60" s="533">
        <v>67</v>
      </c>
      <c r="AA60" s="421">
        <v>42</v>
      </c>
      <c r="AB60" s="421">
        <v>2</v>
      </c>
      <c r="AC60" s="421">
        <v>11</v>
      </c>
      <c r="AD60" s="421">
        <v>12</v>
      </c>
      <c r="AE60" s="421">
        <v>0</v>
      </c>
      <c r="AF60" s="421"/>
      <c r="AG60" s="183">
        <v>2007</v>
      </c>
      <c r="AH60" s="183" t="s">
        <v>1872</v>
      </c>
      <c r="AI60" s="467" t="s">
        <v>370</v>
      </c>
      <c r="AJ60" s="442">
        <v>34</v>
      </c>
      <c r="AK60" s="421">
        <v>0</v>
      </c>
      <c r="AL60" s="421">
        <v>34</v>
      </c>
      <c r="AM60" s="421">
        <v>0</v>
      </c>
      <c r="AN60" s="441">
        <v>27</v>
      </c>
      <c r="AO60" s="421">
        <v>16</v>
      </c>
      <c r="AP60" s="421">
        <v>773</v>
      </c>
      <c r="AQ60" s="421">
        <v>365</v>
      </c>
      <c r="AR60" s="421">
        <v>392</v>
      </c>
      <c r="AS60" s="421">
        <v>16</v>
      </c>
      <c r="AT60" s="421">
        <v>0</v>
      </c>
      <c r="AU60" s="421">
        <v>0</v>
      </c>
      <c r="AV60" s="421"/>
      <c r="AW60" s="421">
        <v>29</v>
      </c>
      <c r="AX60" s="421">
        <v>9</v>
      </c>
      <c r="AY60" s="421">
        <v>62</v>
      </c>
      <c r="AZ60" s="421">
        <v>16</v>
      </c>
      <c r="BA60" s="421">
        <v>12</v>
      </c>
      <c r="BB60" s="421">
        <v>59</v>
      </c>
      <c r="BC60" s="421">
        <v>38</v>
      </c>
      <c r="BD60" s="421">
        <v>21</v>
      </c>
      <c r="BE60" s="421">
        <v>2</v>
      </c>
      <c r="BF60" s="421">
        <v>1</v>
      </c>
      <c r="BG60" s="421">
        <v>0</v>
      </c>
      <c r="BH60" s="441">
        <v>0</v>
      </c>
      <c r="BI60" s="421">
        <v>0</v>
      </c>
      <c r="BJ60" s="421">
        <v>0</v>
      </c>
      <c r="BK60" s="421">
        <v>915</v>
      </c>
      <c r="BM60" s="183">
        <v>2007</v>
      </c>
      <c r="BN60" s="183" t="s">
        <v>1872</v>
      </c>
      <c r="BO60" s="467" t="s">
        <v>370</v>
      </c>
      <c r="BP60" s="443">
        <v>0</v>
      </c>
      <c r="BQ60" s="421">
        <v>83</v>
      </c>
      <c r="BR60" s="421">
        <v>12</v>
      </c>
      <c r="BS60" s="421">
        <v>36</v>
      </c>
      <c r="BT60" s="421">
        <v>1</v>
      </c>
      <c r="BU60" s="421">
        <v>3</v>
      </c>
      <c r="BV60" s="421">
        <v>0</v>
      </c>
      <c r="BW60" s="421">
        <v>0</v>
      </c>
      <c r="BX60" s="421">
        <v>0</v>
      </c>
      <c r="BY60" s="421">
        <v>6</v>
      </c>
      <c r="BZ60" s="421"/>
      <c r="CA60" s="421">
        <v>0</v>
      </c>
      <c r="CB60" s="421">
        <v>0</v>
      </c>
      <c r="CC60" s="421">
        <v>1</v>
      </c>
      <c r="CD60" s="421">
        <v>3</v>
      </c>
      <c r="CE60" s="441">
        <v>0</v>
      </c>
      <c r="CF60" s="421">
        <v>0</v>
      </c>
      <c r="CG60" s="421">
        <v>0</v>
      </c>
      <c r="CH60" s="421">
        <v>52</v>
      </c>
      <c r="CI60" s="421">
        <v>5</v>
      </c>
      <c r="CJ60" s="421">
        <v>193</v>
      </c>
      <c r="CK60" s="421">
        <f>M60+U60+Z60-AD60+AK60+AM60+BB60</f>
        <v>155</v>
      </c>
    </row>
    <row r="61" spans="1:89" ht="25.5" hidden="1" customHeight="1">
      <c r="A61" s="183"/>
      <c r="B61" s="183"/>
      <c r="C61" s="468"/>
      <c r="D61" s="421"/>
      <c r="E61" s="421"/>
      <c r="F61" s="421"/>
      <c r="G61" s="421"/>
      <c r="H61" s="421"/>
      <c r="I61" s="421"/>
      <c r="J61" s="421"/>
      <c r="K61" s="421"/>
      <c r="L61" s="421"/>
      <c r="M61" s="421"/>
      <c r="P61" s="441"/>
      <c r="Q61" s="421"/>
      <c r="R61" s="421"/>
      <c r="S61" s="421"/>
      <c r="T61" s="421"/>
      <c r="U61" s="421"/>
      <c r="V61" s="421"/>
      <c r="W61" s="421"/>
      <c r="X61" s="421"/>
      <c r="Y61" s="421"/>
      <c r="Z61" s="533"/>
      <c r="AA61" s="421"/>
      <c r="AB61" s="421"/>
      <c r="AC61" s="421"/>
      <c r="AD61" s="421"/>
      <c r="AE61" s="421"/>
      <c r="AF61" s="421"/>
      <c r="AG61" s="183"/>
      <c r="AH61" s="183"/>
      <c r="AI61" s="468"/>
      <c r="AJ61" s="441"/>
      <c r="AK61" s="421"/>
      <c r="AL61" s="421"/>
      <c r="AM61" s="421"/>
      <c r="AN61" s="441"/>
      <c r="AO61" s="421"/>
      <c r="AP61" s="421"/>
      <c r="AQ61" s="421"/>
      <c r="AR61" s="421"/>
      <c r="AS61" s="421"/>
      <c r="AT61" s="421"/>
      <c r="AU61" s="421"/>
      <c r="AV61" s="421"/>
      <c r="AW61" s="421"/>
      <c r="AX61" s="421"/>
      <c r="AY61" s="421"/>
      <c r="AZ61" s="421"/>
      <c r="BA61" s="421"/>
      <c r="BB61" s="421"/>
      <c r="BC61" s="421"/>
      <c r="BD61" s="421"/>
      <c r="BE61" s="421"/>
      <c r="BF61" s="421"/>
      <c r="BG61" s="421"/>
      <c r="BH61" s="441"/>
      <c r="BI61" s="421"/>
      <c r="BJ61" s="421"/>
      <c r="BK61" s="421"/>
      <c r="BM61" s="183"/>
      <c r="BN61" s="183"/>
      <c r="BO61" s="468"/>
      <c r="BP61" s="421"/>
      <c r="BQ61" s="421"/>
      <c r="BR61" s="421"/>
      <c r="BS61" s="421"/>
      <c r="BT61" s="421"/>
      <c r="BU61" s="421"/>
      <c r="BV61" s="421"/>
      <c r="BW61" s="421"/>
      <c r="BX61" s="421"/>
      <c r="BY61" s="421"/>
      <c r="BZ61" s="421"/>
      <c r="CA61" s="421"/>
      <c r="CB61" s="421"/>
      <c r="CC61" s="421"/>
      <c r="CD61" s="421"/>
      <c r="CE61" s="441"/>
      <c r="CF61" s="421"/>
      <c r="CG61" s="421"/>
      <c r="CH61" s="421"/>
      <c r="CI61" s="421"/>
      <c r="CJ61" s="421"/>
      <c r="CK61" s="421"/>
    </row>
    <row r="62" spans="1:89" ht="25.5" hidden="1" customHeight="1">
      <c r="A62" s="183"/>
      <c r="B62" s="183" t="s">
        <v>1869</v>
      </c>
      <c r="C62" s="439" t="s">
        <v>367</v>
      </c>
      <c r="D62" s="147">
        <v>7936</v>
      </c>
      <c r="E62" s="147">
        <v>4218</v>
      </c>
      <c r="F62" s="147">
        <v>2</v>
      </c>
      <c r="G62" s="147">
        <v>1449</v>
      </c>
      <c r="H62" s="147">
        <v>590</v>
      </c>
      <c r="I62" s="147">
        <v>2177</v>
      </c>
      <c r="J62" s="147">
        <v>20</v>
      </c>
      <c r="K62" s="147">
        <v>86</v>
      </c>
      <c r="L62" s="147">
        <v>116</v>
      </c>
      <c r="M62" s="147">
        <v>1</v>
      </c>
      <c r="N62" s="147">
        <v>115</v>
      </c>
      <c r="P62" s="441">
        <v>958</v>
      </c>
      <c r="Q62" s="147">
        <v>955</v>
      </c>
      <c r="R62" s="147">
        <v>3</v>
      </c>
      <c r="S62" s="147">
        <v>32</v>
      </c>
      <c r="T62" s="147">
        <v>11</v>
      </c>
      <c r="U62" s="147">
        <v>11</v>
      </c>
      <c r="V62" s="147">
        <v>0</v>
      </c>
      <c r="W62" s="147">
        <v>19</v>
      </c>
      <c r="X62" s="147">
        <v>4</v>
      </c>
      <c r="Y62" s="421">
        <v>131</v>
      </c>
      <c r="Z62" s="533">
        <v>85</v>
      </c>
      <c r="AA62" s="421">
        <v>49</v>
      </c>
      <c r="AB62" s="421">
        <v>2</v>
      </c>
      <c r="AC62" s="421">
        <v>14</v>
      </c>
      <c r="AD62" s="421">
        <v>20</v>
      </c>
      <c r="AE62" s="421">
        <v>0</v>
      </c>
      <c r="AF62" s="421"/>
      <c r="AG62" s="183"/>
      <c r="AH62" s="183" t="s">
        <v>1869</v>
      </c>
      <c r="AI62" s="439" t="s">
        <v>367</v>
      </c>
      <c r="AJ62" s="442">
        <v>69</v>
      </c>
      <c r="AK62" s="421">
        <v>0</v>
      </c>
      <c r="AL62" s="421">
        <v>69</v>
      </c>
      <c r="AM62" s="421">
        <v>0</v>
      </c>
      <c r="AN62" s="441">
        <v>55</v>
      </c>
      <c r="AO62" s="421">
        <v>41</v>
      </c>
      <c r="AP62" s="421">
        <v>661</v>
      </c>
      <c r="AQ62" s="421">
        <v>378</v>
      </c>
      <c r="AR62" s="421">
        <v>269</v>
      </c>
      <c r="AS62" s="421">
        <v>13</v>
      </c>
      <c r="AT62" s="421">
        <v>1</v>
      </c>
      <c r="AU62" s="421">
        <v>0</v>
      </c>
      <c r="AV62" s="421"/>
      <c r="AW62" s="421">
        <v>194</v>
      </c>
      <c r="AX62" s="421">
        <v>10</v>
      </c>
      <c r="AY62" s="421">
        <v>44</v>
      </c>
      <c r="AZ62" s="421">
        <v>36</v>
      </c>
      <c r="BA62" s="421">
        <v>66</v>
      </c>
      <c r="BB62" s="421">
        <v>48</v>
      </c>
      <c r="BC62" s="421">
        <v>19</v>
      </c>
      <c r="BD62" s="421">
        <v>29</v>
      </c>
      <c r="BE62" s="421">
        <v>6</v>
      </c>
      <c r="BF62" s="421">
        <v>1</v>
      </c>
      <c r="BG62" s="421">
        <v>0</v>
      </c>
      <c r="BH62" s="441">
        <v>1</v>
      </c>
      <c r="BI62" s="421">
        <v>0</v>
      </c>
      <c r="BJ62" s="421">
        <v>0</v>
      </c>
      <c r="BK62" s="421">
        <v>706</v>
      </c>
      <c r="BM62" s="183"/>
      <c r="BN62" s="183" t="s">
        <v>1869</v>
      </c>
      <c r="BO62" s="439" t="s">
        <v>367</v>
      </c>
      <c r="BP62" s="443">
        <v>0</v>
      </c>
      <c r="BQ62" s="421">
        <v>114</v>
      </c>
      <c r="BR62" s="421">
        <v>20</v>
      </c>
      <c r="BS62" s="421">
        <v>4</v>
      </c>
      <c r="BT62" s="421">
        <v>4</v>
      </c>
      <c r="BU62" s="421">
        <v>1</v>
      </c>
      <c r="BV62" s="421">
        <v>0</v>
      </c>
      <c r="BW62" s="421">
        <v>1</v>
      </c>
      <c r="BX62" s="421">
        <v>0</v>
      </c>
      <c r="BY62" s="421">
        <v>2</v>
      </c>
      <c r="BZ62" s="421"/>
      <c r="CA62" s="421">
        <v>0</v>
      </c>
      <c r="CB62" s="421">
        <v>0</v>
      </c>
      <c r="CC62" s="421">
        <v>2</v>
      </c>
      <c r="CD62" s="421">
        <v>0</v>
      </c>
      <c r="CE62" s="441">
        <v>0</v>
      </c>
      <c r="CF62" s="421">
        <v>0</v>
      </c>
      <c r="CG62" s="421">
        <v>0</v>
      </c>
      <c r="CH62" s="421">
        <v>26</v>
      </c>
      <c r="CI62" s="421">
        <v>1</v>
      </c>
      <c r="CJ62" s="421">
        <v>143</v>
      </c>
      <c r="CK62" s="421">
        <f>M62+U62+Z62-AD62+AK62+AM62+BB62</f>
        <v>125</v>
      </c>
    </row>
    <row r="63" spans="1:89" ht="20.25" hidden="1" customHeight="1">
      <c r="A63" s="183" t="s">
        <v>2476</v>
      </c>
      <c r="B63" s="183" t="s">
        <v>1870</v>
      </c>
      <c r="C63" s="439" t="s">
        <v>377</v>
      </c>
      <c r="D63" s="443">
        <v>6366</v>
      </c>
      <c r="E63" s="421">
        <v>2918</v>
      </c>
      <c r="F63" s="421">
        <v>0</v>
      </c>
      <c r="G63" s="421">
        <v>641</v>
      </c>
      <c r="H63" s="421">
        <v>372</v>
      </c>
      <c r="I63" s="421">
        <v>1905</v>
      </c>
      <c r="J63" s="421">
        <v>10</v>
      </c>
      <c r="K63" s="421">
        <v>90</v>
      </c>
      <c r="L63" s="421">
        <v>96</v>
      </c>
      <c r="M63" s="421">
        <v>1</v>
      </c>
      <c r="N63" s="421">
        <v>95</v>
      </c>
      <c r="P63" s="441">
        <v>1011</v>
      </c>
      <c r="Q63" s="147">
        <v>1010</v>
      </c>
      <c r="R63" s="147">
        <v>1</v>
      </c>
      <c r="S63" s="147">
        <v>32</v>
      </c>
      <c r="T63" s="147">
        <v>10</v>
      </c>
      <c r="U63" s="147">
        <v>10</v>
      </c>
      <c r="V63" s="147">
        <v>0</v>
      </c>
      <c r="W63" s="147">
        <v>20</v>
      </c>
      <c r="X63" s="147">
        <v>5</v>
      </c>
      <c r="Y63" s="421">
        <v>48</v>
      </c>
      <c r="Z63" s="533">
        <v>79</v>
      </c>
      <c r="AA63" s="421">
        <v>47</v>
      </c>
      <c r="AB63" s="421">
        <v>3</v>
      </c>
      <c r="AC63" s="421">
        <v>12</v>
      </c>
      <c r="AD63" s="421">
        <v>17</v>
      </c>
      <c r="AE63" s="421">
        <v>0</v>
      </c>
      <c r="AF63" s="421"/>
      <c r="AG63" s="183" t="s">
        <v>2476</v>
      </c>
      <c r="AH63" s="183" t="s">
        <v>1870</v>
      </c>
      <c r="AI63" s="439" t="s">
        <v>377</v>
      </c>
      <c r="AJ63" s="442">
        <v>35</v>
      </c>
      <c r="AK63" s="421">
        <v>0</v>
      </c>
      <c r="AL63" s="421">
        <v>35</v>
      </c>
      <c r="AM63" s="421">
        <v>0</v>
      </c>
      <c r="AN63" s="441">
        <v>30</v>
      </c>
      <c r="AO63" s="421">
        <v>25</v>
      </c>
      <c r="AP63" s="421">
        <v>839</v>
      </c>
      <c r="AQ63" s="421">
        <v>481</v>
      </c>
      <c r="AR63" s="421">
        <v>346</v>
      </c>
      <c r="AS63" s="421">
        <v>11</v>
      </c>
      <c r="AT63" s="421">
        <v>1</v>
      </c>
      <c r="AU63" s="421">
        <v>0</v>
      </c>
      <c r="AV63" s="421"/>
      <c r="AW63" s="421">
        <v>18</v>
      </c>
      <c r="AX63" s="421">
        <v>10</v>
      </c>
      <c r="AY63" s="421">
        <v>32</v>
      </c>
      <c r="AZ63" s="421">
        <v>8</v>
      </c>
      <c r="BA63" s="421">
        <v>3</v>
      </c>
      <c r="BB63" s="421">
        <v>55</v>
      </c>
      <c r="BC63" s="421">
        <v>23</v>
      </c>
      <c r="BD63" s="421">
        <v>32</v>
      </c>
      <c r="BE63" s="421">
        <v>6</v>
      </c>
      <c r="BF63" s="421">
        <v>1</v>
      </c>
      <c r="BG63" s="421">
        <v>0</v>
      </c>
      <c r="BH63" s="441">
        <v>0</v>
      </c>
      <c r="BI63" s="421">
        <v>0</v>
      </c>
      <c r="BJ63" s="421">
        <v>0</v>
      </c>
      <c r="BK63" s="421">
        <v>705</v>
      </c>
      <c r="BM63" s="183" t="s">
        <v>2476</v>
      </c>
      <c r="BN63" s="183" t="s">
        <v>1870</v>
      </c>
      <c r="BO63" s="439" t="s">
        <v>377</v>
      </c>
      <c r="BP63" s="443">
        <v>0</v>
      </c>
      <c r="BQ63" s="421">
        <v>134</v>
      </c>
      <c r="BR63" s="421">
        <v>14</v>
      </c>
      <c r="BS63" s="421">
        <v>4</v>
      </c>
      <c r="BT63" s="421">
        <v>4</v>
      </c>
      <c r="BU63" s="421">
        <v>0</v>
      </c>
      <c r="BV63" s="421">
        <v>0</v>
      </c>
      <c r="BW63" s="421">
        <v>0</v>
      </c>
      <c r="BX63" s="421">
        <v>0</v>
      </c>
      <c r="BY63" s="421">
        <v>2</v>
      </c>
      <c r="BZ63" s="421"/>
      <c r="CA63" s="421">
        <v>0</v>
      </c>
      <c r="CB63" s="421">
        <v>0</v>
      </c>
      <c r="CC63" s="421">
        <v>0</v>
      </c>
      <c r="CD63" s="421">
        <v>0</v>
      </c>
      <c r="CE63" s="441">
        <v>0</v>
      </c>
      <c r="CF63" s="421">
        <v>0</v>
      </c>
      <c r="CG63" s="421">
        <v>0</v>
      </c>
      <c r="CH63" s="421">
        <v>33</v>
      </c>
      <c r="CI63" s="421">
        <v>0</v>
      </c>
      <c r="CJ63" s="421">
        <v>89</v>
      </c>
      <c r="CK63" s="421">
        <f>M63+U63+Z63-AD63+AK63+AM63+BB63</f>
        <v>128</v>
      </c>
    </row>
    <row r="64" spans="1:89" ht="19.55" hidden="1" customHeight="1">
      <c r="A64" s="183">
        <v>2008</v>
      </c>
      <c r="B64" s="183" t="s">
        <v>1872</v>
      </c>
      <c r="C64" s="467" t="s">
        <v>370</v>
      </c>
      <c r="D64" s="443">
        <v>4575</v>
      </c>
      <c r="E64" s="421">
        <v>779</v>
      </c>
      <c r="F64" s="421">
        <v>0</v>
      </c>
      <c r="G64" s="421">
        <v>567</v>
      </c>
      <c r="H64" s="421">
        <v>72</v>
      </c>
      <c r="I64" s="421">
        <v>140</v>
      </c>
      <c r="J64" s="421">
        <v>12</v>
      </c>
      <c r="K64" s="421">
        <v>159</v>
      </c>
      <c r="L64" s="421">
        <v>154</v>
      </c>
      <c r="M64" s="421">
        <v>5</v>
      </c>
      <c r="N64" s="421">
        <v>149</v>
      </c>
      <c r="P64" s="441">
        <v>911</v>
      </c>
      <c r="Q64" s="421">
        <v>910</v>
      </c>
      <c r="R64" s="421">
        <v>1</v>
      </c>
      <c r="S64" s="421">
        <v>52</v>
      </c>
      <c r="T64" s="421">
        <v>18</v>
      </c>
      <c r="U64" s="421">
        <v>18</v>
      </c>
      <c r="V64" s="421">
        <v>0</v>
      </c>
      <c r="W64" s="421">
        <v>22</v>
      </c>
      <c r="X64" s="421">
        <v>9</v>
      </c>
      <c r="Y64" s="421">
        <v>71</v>
      </c>
      <c r="Z64" s="533">
        <v>93</v>
      </c>
      <c r="AA64" s="421">
        <v>48</v>
      </c>
      <c r="AB64" s="421">
        <v>15</v>
      </c>
      <c r="AC64" s="421">
        <v>14</v>
      </c>
      <c r="AD64" s="421">
        <v>16</v>
      </c>
      <c r="AE64" s="421">
        <v>0</v>
      </c>
      <c r="AF64" s="421"/>
      <c r="AG64" s="183">
        <v>2008</v>
      </c>
      <c r="AH64" s="183" t="s">
        <v>1872</v>
      </c>
      <c r="AI64" s="467" t="s">
        <v>370</v>
      </c>
      <c r="AJ64" s="442">
        <v>42</v>
      </c>
      <c r="AK64" s="421">
        <v>0</v>
      </c>
      <c r="AL64" s="421">
        <v>42</v>
      </c>
      <c r="AM64" s="421">
        <v>0</v>
      </c>
      <c r="AN64" s="441">
        <v>36</v>
      </c>
      <c r="AO64" s="421">
        <v>27</v>
      </c>
      <c r="AP64" s="421">
        <v>941</v>
      </c>
      <c r="AQ64" s="421">
        <v>533</v>
      </c>
      <c r="AR64" s="421">
        <v>383</v>
      </c>
      <c r="AS64" s="421">
        <v>23</v>
      </c>
      <c r="AT64" s="421">
        <v>2</v>
      </c>
      <c r="AU64" s="421">
        <v>0</v>
      </c>
      <c r="AV64" s="421"/>
      <c r="AW64" s="421">
        <v>18</v>
      </c>
      <c r="AX64" s="421">
        <v>10</v>
      </c>
      <c r="AY64" s="421">
        <v>43</v>
      </c>
      <c r="AZ64" s="421">
        <v>9</v>
      </c>
      <c r="BA64" s="421">
        <v>3</v>
      </c>
      <c r="BB64" s="421">
        <v>60</v>
      </c>
      <c r="BC64" s="421">
        <v>43</v>
      </c>
      <c r="BD64" s="421">
        <v>17</v>
      </c>
      <c r="BE64" s="421">
        <v>10</v>
      </c>
      <c r="BF64" s="421">
        <v>1</v>
      </c>
      <c r="BG64" s="421">
        <v>0</v>
      </c>
      <c r="BH64" s="441">
        <v>0</v>
      </c>
      <c r="BI64" s="421">
        <v>0</v>
      </c>
      <c r="BJ64" s="421">
        <v>0</v>
      </c>
      <c r="BK64" s="421">
        <v>706</v>
      </c>
      <c r="BM64" s="183">
        <v>2008</v>
      </c>
      <c r="BN64" s="183" t="s">
        <v>1872</v>
      </c>
      <c r="BO64" s="467" t="s">
        <v>370</v>
      </c>
      <c r="BP64" s="443">
        <v>0</v>
      </c>
      <c r="BQ64" s="421">
        <v>120</v>
      </c>
      <c r="BR64" s="421">
        <v>15</v>
      </c>
      <c r="BS64" s="421">
        <v>56</v>
      </c>
      <c r="BT64" s="421">
        <v>4</v>
      </c>
      <c r="BU64" s="421">
        <v>0</v>
      </c>
      <c r="BV64" s="421">
        <v>0</v>
      </c>
      <c r="BW64" s="421">
        <v>0</v>
      </c>
      <c r="BX64" s="421">
        <v>0</v>
      </c>
      <c r="BY64" s="421">
        <v>3</v>
      </c>
      <c r="BZ64" s="421"/>
      <c r="CA64" s="421">
        <v>0</v>
      </c>
      <c r="CB64" s="421">
        <v>0</v>
      </c>
      <c r="CC64" s="421">
        <v>0</v>
      </c>
      <c r="CD64" s="421">
        <v>0</v>
      </c>
      <c r="CE64" s="441">
        <v>0</v>
      </c>
      <c r="CF64" s="421">
        <v>0</v>
      </c>
      <c r="CG64" s="421">
        <v>0</v>
      </c>
      <c r="CH64" s="421">
        <v>29</v>
      </c>
      <c r="CI64" s="421">
        <v>0</v>
      </c>
      <c r="CJ64" s="421">
        <v>162</v>
      </c>
      <c r="CK64" s="421">
        <f>M64+U64+Z64-AD64+AK64+AM64+BB64</f>
        <v>160</v>
      </c>
    </row>
    <row r="65" spans="1:89" ht="23.95" hidden="1" customHeight="1">
      <c r="A65" s="183"/>
      <c r="B65" s="183"/>
      <c r="C65" s="468"/>
      <c r="D65" s="421"/>
      <c r="E65" s="421"/>
      <c r="F65" s="421"/>
      <c r="G65" s="421"/>
      <c r="H65" s="421"/>
      <c r="I65" s="421"/>
      <c r="J65" s="421"/>
      <c r="K65" s="421"/>
      <c r="L65" s="421"/>
      <c r="M65" s="421"/>
      <c r="P65" s="441"/>
      <c r="Q65" s="421"/>
      <c r="R65" s="421"/>
      <c r="S65" s="421"/>
      <c r="T65" s="421"/>
      <c r="U65" s="421"/>
      <c r="V65" s="421"/>
      <c r="W65" s="421"/>
      <c r="X65" s="421"/>
      <c r="Y65" s="421"/>
      <c r="Z65" s="533"/>
      <c r="AA65" s="421"/>
      <c r="AB65" s="421"/>
      <c r="AC65" s="421"/>
      <c r="AD65" s="421"/>
      <c r="AE65" s="421"/>
      <c r="AF65" s="421"/>
      <c r="AG65" s="183"/>
      <c r="AH65" s="183"/>
      <c r="AI65" s="468"/>
      <c r="AJ65" s="441"/>
      <c r="AK65" s="421"/>
      <c r="AL65" s="421"/>
      <c r="AM65" s="421"/>
      <c r="AN65" s="441"/>
      <c r="AO65" s="421"/>
      <c r="AP65" s="421"/>
      <c r="AQ65" s="421"/>
      <c r="AR65" s="421"/>
      <c r="AS65" s="421"/>
      <c r="AT65" s="421"/>
      <c r="AU65" s="421"/>
      <c r="AV65" s="421"/>
      <c r="AW65" s="421"/>
      <c r="AX65" s="421"/>
      <c r="AY65" s="421"/>
      <c r="AZ65" s="421"/>
      <c r="BA65" s="421"/>
      <c r="BB65" s="421"/>
      <c r="BC65" s="421"/>
      <c r="BD65" s="421"/>
      <c r="BE65" s="421"/>
      <c r="BF65" s="421"/>
      <c r="BG65" s="421"/>
      <c r="BH65" s="441"/>
      <c r="BI65" s="421"/>
      <c r="BJ65" s="421"/>
      <c r="BK65" s="421"/>
      <c r="BM65" s="183"/>
      <c r="BN65" s="183"/>
      <c r="BO65" s="468"/>
      <c r="BP65" s="421"/>
      <c r="BQ65" s="421"/>
      <c r="BR65" s="421"/>
      <c r="BS65" s="421"/>
      <c r="BT65" s="421"/>
      <c r="BU65" s="421"/>
      <c r="BV65" s="421"/>
      <c r="BW65" s="421"/>
      <c r="BX65" s="421"/>
      <c r="BY65" s="421"/>
      <c r="BZ65" s="421"/>
      <c r="CA65" s="421"/>
      <c r="CB65" s="421"/>
      <c r="CC65" s="421"/>
      <c r="CD65" s="421"/>
      <c r="CE65" s="441"/>
      <c r="CF65" s="421"/>
      <c r="CG65" s="421"/>
      <c r="CH65" s="421"/>
      <c r="CI65" s="421"/>
      <c r="CJ65" s="421"/>
      <c r="CK65" s="421"/>
    </row>
    <row r="66" spans="1:89" ht="27.7" hidden="1" customHeight="1">
      <c r="A66" s="183"/>
      <c r="B66" s="183" t="s">
        <v>1869</v>
      </c>
      <c r="C66" s="439" t="s">
        <v>367</v>
      </c>
      <c r="D66" s="421">
        <v>6515</v>
      </c>
      <c r="E66" s="421">
        <v>3172</v>
      </c>
      <c r="F66" s="421">
        <v>0</v>
      </c>
      <c r="G66" s="421">
        <v>992</v>
      </c>
      <c r="H66" s="421">
        <v>511</v>
      </c>
      <c r="I66" s="421">
        <v>1669</v>
      </c>
      <c r="J66" s="421">
        <v>18</v>
      </c>
      <c r="K66" s="421">
        <v>102</v>
      </c>
      <c r="L66" s="421">
        <v>127</v>
      </c>
      <c r="M66" s="421">
        <v>1</v>
      </c>
      <c r="N66" s="421">
        <v>126</v>
      </c>
      <c r="P66" s="441">
        <v>763</v>
      </c>
      <c r="Q66" s="421">
        <v>762</v>
      </c>
      <c r="R66" s="421">
        <v>1</v>
      </c>
      <c r="S66" s="421">
        <v>36</v>
      </c>
      <c r="T66" s="421">
        <v>10</v>
      </c>
      <c r="U66" s="421">
        <v>10</v>
      </c>
      <c r="V66" s="421">
        <v>0</v>
      </c>
      <c r="W66" s="421">
        <v>51</v>
      </c>
      <c r="X66" s="421">
        <v>6</v>
      </c>
      <c r="Y66" s="421">
        <v>80</v>
      </c>
      <c r="Z66" s="533">
        <v>46</v>
      </c>
      <c r="AA66" s="421">
        <v>22</v>
      </c>
      <c r="AB66" s="421">
        <v>1</v>
      </c>
      <c r="AC66" s="421">
        <v>7</v>
      </c>
      <c r="AD66" s="421">
        <v>16</v>
      </c>
      <c r="AE66" s="421">
        <v>0</v>
      </c>
      <c r="AF66" s="421"/>
      <c r="AG66" s="183"/>
      <c r="AH66" s="183" t="s">
        <v>1869</v>
      </c>
      <c r="AI66" s="439" t="s">
        <v>367</v>
      </c>
      <c r="AJ66" s="441">
        <v>43</v>
      </c>
      <c r="AK66" s="421">
        <v>0</v>
      </c>
      <c r="AL66" s="421">
        <v>43</v>
      </c>
      <c r="AM66" s="421">
        <v>0</v>
      </c>
      <c r="AN66" s="441">
        <v>46</v>
      </c>
      <c r="AO66" s="421">
        <v>37</v>
      </c>
      <c r="AP66" s="421">
        <v>524</v>
      </c>
      <c r="AQ66" s="421">
        <v>255</v>
      </c>
      <c r="AR66" s="421">
        <v>253</v>
      </c>
      <c r="AS66" s="421">
        <v>16</v>
      </c>
      <c r="AT66" s="421">
        <v>0</v>
      </c>
      <c r="AU66" s="421">
        <v>0</v>
      </c>
      <c r="AV66" s="421"/>
      <c r="AW66" s="421">
        <v>146</v>
      </c>
      <c r="AX66" s="421">
        <v>6</v>
      </c>
      <c r="AY66" s="421">
        <v>44</v>
      </c>
      <c r="AZ66" s="421">
        <v>49</v>
      </c>
      <c r="BA66" s="421">
        <v>39</v>
      </c>
      <c r="BB66" s="421">
        <v>35</v>
      </c>
      <c r="BC66" s="421">
        <v>18</v>
      </c>
      <c r="BD66" s="421">
        <v>17</v>
      </c>
      <c r="BE66" s="421">
        <v>7</v>
      </c>
      <c r="BF66" s="421">
        <v>1</v>
      </c>
      <c r="BG66" s="421">
        <v>2</v>
      </c>
      <c r="BH66" s="441">
        <v>0</v>
      </c>
      <c r="BI66" s="421">
        <v>0</v>
      </c>
      <c r="BJ66" s="421">
        <v>1</v>
      </c>
      <c r="BK66" s="421">
        <v>889</v>
      </c>
      <c r="BM66" s="183"/>
      <c r="BN66" s="183" t="s">
        <v>1869</v>
      </c>
      <c r="BO66" s="439" t="s">
        <v>367</v>
      </c>
      <c r="BP66" s="421">
        <v>0</v>
      </c>
      <c r="BQ66" s="421">
        <v>74</v>
      </c>
      <c r="BR66" s="421">
        <v>29</v>
      </c>
      <c r="BS66" s="421">
        <v>13</v>
      </c>
      <c r="BT66" s="421">
        <v>5</v>
      </c>
      <c r="BU66" s="421">
        <v>0</v>
      </c>
      <c r="BV66" s="421">
        <v>0</v>
      </c>
      <c r="BW66" s="421">
        <v>1</v>
      </c>
      <c r="BX66" s="421">
        <v>0</v>
      </c>
      <c r="BY66" s="421">
        <v>1</v>
      </c>
      <c r="BZ66" s="421"/>
      <c r="CA66" s="421">
        <v>0</v>
      </c>
      <c r="CB66" s="421">
        <v>0</v>
      </c>
      <c r="CC66" s="421">
        <v>5</v>
      </c>
      <c r="CD66" s="421">
        <v>1</v>
      </c>
      <c r="CE66" s="441">
        <v>1</v>
      </c>
      <c r="CF66" s="421">
        <v>0</v>
      </c>
      <c r="CG66" s="421">
        <v>0</v>
      </c>
      <c r="CH66" s="421">
        <v>33</v>
      </c>
      <c r="CI66" s="421">
        <v>0</v>
      </c>
      <c r="CJ66" s="421">
        <v>72</v>
      </c>
      <c r="CK66" s="421">
        <f>M66+U66+Z66-AD66+AK66+AM66+BB66</f>
        <v>76</v>
      </c>
    </row>
    <row r="67" spans="1:89" ht="21.1" hidden="1" customHeight="1">
      <c r="A67" s="183" t="s">
        <v>2475</v>
      </c>
      <c r="B67" s="183" t="s">
        <v>1870</v>
      </c>
      <c r="C67" s="439" t="s">
        <v>377</v>
      </c>
      <c r="D67" s="421">
        <v>5720</v>
      </c>
      <c r="E67" s="421">
        <v>2354</v>
      </c>
      <c r="F67" s="421">
        <v>0</v>
      </c>
      <c r="G67" s="421">
        <v>683</v>
      </c>
      <c r="H67" s="421">
        <v>220</v>
      </c>
      <c r="I67" s="421">
        <v>1451</v>
      </c>
      <c r="J67" s="421">
        <v>8</v>
      </c>
      <c r="K67" s="421">
        <v>97</v>
      </c>
      <c r="L67" s="421">
        <v>119</v>
      </c>
      <c r="M67" s="421">
        <v>1</v>
      </c>
      <c r="N67" s="421">
        <v>118</v>
      </c>
      <c r="P67" s="441">
        <v>931</v>
      </c>
      <c r="Q67" s="421">
        <v>931</v>
      </c>
      <c r="R67" s="421">
        <v>0</v>
      </c>
      <c r="S67" s="421">
        <v>32</v>
      </c>
      <c r="T67" s="421">
        <v>13</v>
      </c>
      <c r="U67" s="421">
        <v>13</v>
      </c>
      <c r="V67" s="421">
        <v>0</v>
      </c>
      <c r="W67" s="421">
        <v>51</v>
      </c>
      <c r="X67" s="421">
        <v>5</v>
      </c>
      <c r="Y67" s="421">
        <v>50</v>
      </c>
      <c r="Z67" s="533">
        <v>42</v>
      </c>
      <c r="AA67" s="421">
        <v>20</v>
      </c>
      <c r="AB67" s="421">
        <v>1</v>
      </c>
      <c r="AC67" s="421">
        <v>7</v>
      </c>
      <c r="AD67" s="421">
        <v>14</v>
      </c>
      <c r="AE67" s="421">
        <v>0</v>
      </c>
      <c r="AF67" s="421"/>
      <c r="AG67" s="183" t="s">
        <v>2475</v>
      </c>
      <c r="AH67" s="183" t="s">
        <v>1870</v>
      </c>
      <c r="AI67" s="439" t="s">
        <v>377</v>
      </c>
      <c r="AJ67" s="441">
        <v>28</v>
      </c>
      <c r="AK67" s="421">
        <v>0</v>
      </c>
      <c r="AL67" s="421">
        <v>28</v>
      </c>
      <c r="AM67" s="421">
        <v>0</v>
      </c>
      <c r="AN67" s="441">
        <v>32</v>
      </c>
      <c r="AO67" s="421">
        <v>30</v>
      </c>
      <c r="AP67" s="421">
        <v>622</v>
      </c>
      <c r="AQ67" s="421">
        <v>291</v>
      </c>
      <c r="AR67" s="421">
        <v>314</v>
      </c>
      <c r="AS67" s="421">
        <v>17</v>
      </c>
      <c r="AT67" s="421">
        <v>0</v>
      </c>
      <c r="AU67" s="421">
        <v>0</v>
      </c>
      <c r="AV67" s="421"/>
      <c r="AW67" s="421">
        <v>32</v>
      </c>
      <c r="AX67" s="421">
        <v>6</v>
      </c>
      <c r="AY67" s="421">
        <v>24</v>
      </c>
      <c r="AZ67" s="421">
        <v>6</v>
      </c>
      <c r="BA67" s="421">
        <v>6</v>
      </c>
      <c r="BB67" s="421">
        <v>42</v>
      </c>
      <c r="BC67" s="421">
        <v>22</v>
      </c>
      <c r="BD67" s="421">
        <v>20</v>
      </c>
      <c r="BE67" s="421">
        <v>9</v>
      </c>
      <c r="BF67" s="421">
        <v>1</v>
      </c>
      <c r="BG67" s="421">
        <v>2</v>
      </c>
      <c r="BH67" s="441">
        <v>0</v>
      </c>
      <c r="BI67" s="421">
        <v>0</v>
      </c>
      <c r="BJ67" s="421">
        <v>5</v>
      </c>
      <c r="BK67" s="421">
        <v>890</v>
      </c>
      <c r="BM67" s="183" t="s">
        <v>2475</v>
      </c>
      <c r="BN67" s="183" t="s">
        <v>1870</v>
      </c>
      <c r="BO67" s="439" t="s">
        <v>377</v>
      </c>
      <c r="BP67" s="421">
        <v>0</v>
      </c>
      <c r="BQ67" s="421">
        <v>92</v>
      </c>
      <c r="BR67" s="421">
        <v>23</v>
      </c>
      <c r="BS67" s="421">
        <v>14</v>
      </c>
      <c r="BT67" s="421">
        <v>5</v>
      </c>
      <c r="BU67" s="421">
        <v>0</v>
      </c>
      <c r="BV67" s="421">
        <v>0</v>
      </c>
      <c r="BW67" s="421">
        <v>0</v>
      </c>
      <c r="BX67" s="421">
        <v>0</v>
      </c>
      <c r="BY67" s="421">
        <v>2</v>
      </c>
      <c r="BZ67" s="421"/>
      <c r="CA67" s="421">
        <v>0</v>
      </c>
      <c r="CB67" s="421">
        <v>0</v>
      </c>
      <c r="CC67" s="421">
        <v>5</v>
      </c>
      <c r="CD67" s="421">
        <v>1</v>
      </c>
      <c r="CE67" s="441">
        <v>1</v>
      </c>
      <c r="CF67" s="421">
        <v>0</v>
      </c>
      <c r="CG67" s="421">
        <v>0</v>
      </c>
      <c r="CH67" s="421">
        <v>53</v>
      </c>
      <c r="CI67" s="421">
        <v>0</v>
      </c>
      <c r="CJ67" s="421">
        <v>87</v>
      </c>
      <c r="CK67" s="421">
        <f>M67+U67+Z67-AD67+AK67+AM67+BB67</f>
        <v>84</v>
      </c>
    </row>
    <row r="68" spans="1:89" ht="19.55" hidden="1" customHeight="1">
      <c r="A68" s="183">
        <v>2009</v>
      </c>
      <c r="B68" s="183" t="s">
        <v>1872</v>
      </c>
      <c r="C68" s="467" t="s">
        <v>370</v>
      </c>
      <c r="D68" s="421">
        <v>4714</v>
      </c>
      <c r="E68" s="421">
        <v>768</v>
      </c>
      <c r="F68" s="421">
        <v>1</v>
      </c>
      <c r="G68" s="421">
        <v>599</v>
      </c>
      <c r="H68" s="421">
        <v>38</v>
      </c>
      <c r="I68" s="421">
        <v>130</v>
      </c>
      <c r="J68" s="421">
        <v>12</v>
      </c>
      <c r="K68" s="421">
        <v>167</v>
      </c>
      <c r="L68" s="421">
        <v>200</v>
      </c>
      <c r="M68" s="421">
        <v>2</v>
      </c>
      <c r="N68" s="421">
        <v>198</v>
      </c>
      <c r="P68" s="441">
        <v>965</v>
      </c>
      <c r="Q68" s="421">
        <v>965</v>
      </c>
      <c r="R68" s="421">
        <v>0</v>
      </c>
      <c r="S68" s="421">
        <v>58</v>
      </c>
      <c r="T68" s="421">
        <v>26</v>
      </c>
      <c r="U68" s="421">
        <v>26</v>
      </c>
      <c r="V68" s="421">
        <v>0</v>
      </c>
      <c r="W68" s="421">
        <v>57</v>
      </c>
      <c r="X68" s="421">
        <v>9</v>
      </c>
      <c r="Y68" s="421">
        <v>75</v>
      </c>
      <c r="Z68" s="533">
        <v>51</v>
      </c>
      <c r="AA68" s="421">
        <v>20</v>
      </c>
      <c r="AB68" s="421">
        <v>7</v>
      </c>
      <c r="AC68" s="421">
        <v>7</v>
      </c>
      <c r="AD68" s="421">
        <v>17</v>
      </c>
      <c r="AE68" s="421">
        <v>0</v>
      </c>
      <c r="AF68" s="421"/>
      <c r="AG68" s="183">
        <v>2009</v>
      </c>
      <c r="AH68" s="183" t="s">
        <v>1872</v>
      </c>
      <c r="AI68" s="467" t="s">
        <v>370</v>
      </c>
      <c r="AJ68" s="441">
        <v>57</v>
      </c>
      <c r="AK68" s="421">
        <v>0</v>
      </c>
      <c r="AL68" s="421">
        <v>57</v>
      </c>
      <c r="AM68" s="421">
        <v>0</v>
      </c>
      <c r="AN68" s="441">
        <v>32</v>
      </c>
      <c r="AO68" s="421">
        <v>34</v>
      </c>
      <c r="AP68" s="421">
        <v>742</v>
      </c>
      <c r="AQ68" s="421">
        <v>359</v>
      </c>
      <c r="AR68" s="421">
        <v>333</v>
      </c>
      <c r="AS68" s="421">
        <v>50</v>
      </c>
      <c r="AT68" s="421">
        <v>0</v>
      </c>
      <c r="AU68" s="421">
        <v>0</v>
      </c>
      <c r="AV68" s="421"/>
      <c r="AW68" s="421">
        <v>35</v>
      </c>
      <c r="AX68" s="421">
        <v>5</v>
      </c>
      <c r="AY68" s="421">
        <v>27</v>
      </c>
      <c r="AZ68" s="421">
        <v>7</v>
      </c>
      <c r="BA68" s="421">
        <v>5</v>
      </c>
      <c r="BB68" s="421">
        <v>47</v>
      </c>
      <c r="BC68" s="421">
        <v>28</v>
      </c>
      <c r="BD68" s="421">
        <v>19</v>
      </c>
      <c r="BE68" s="421">
        <v>13</v>
      </c>
      <c r="BF68" s="421">
        <v>1</v>
      </c>
      <c r="BG68" s="421">
        <v>2</v>
      </c>
      <c r="BH68" s="441">
        <v>0</v>
      </c>
      <c r="BI68" s="421">
        <v>0</v>
      </c>
      <c r="BJ68" s="421">
        <v>12</v>
      </c>
      <c r="BK68" s="421">
        <v>893</v>
      </c>
      <c r="BM68" s="183">
        <v>2009</v>
      </c>
      <c r="BN68" s="183" t="s">
        <v>1872</v>
      </c>
      <c r="BO68" s="467" t="s">
        <v>370</v>
      </c>
      <c r="BP68" s="421">
        <v>0</v>
      </c>
      <c r="BQ68" s="421">
        <v>83</v>
      </c>
      <c r="BR68" s="421">
        <v>27</v>
      </c>
      <c r="BS68" s="421">
        <v>90</v>
      </c>
      <c r="BT68" s="421">
        <v>9</v>
      </c>
      <c r="BU68" s="421">
        <v>0</v>
      </c>
      <c r="BV68" s="421">
        <v>0</v>
      </c>
      <c r="BW68" s="421">
        <v>0</v>
      </c>
      <c r="BX68" s="421">
        <v>0</v>
      </c>
      <c r="BY68" s="421">
        <v>2</v>
      </c>
      <c r="BZ68" s="421"/>
      <c r="CA68" s="421">
        <v>0</v>
      </c>
      <c r="CB68" s="421">
        <v>0</v>
      </c>
      <c r="CC68" s="421">
        <v>6</v>
      </c>
      <c r="CD68" s="421">
        <v>1</v>
      </c>
      <c r="CE68" s="441">
        <v>4</v>
      </c>
      <c r="CF68" s="421">
        <v>0</v>
      </c>
      <c r="CG68" s="421">
        <v>0</v>
      </c>
      <c r="CH68" s="421">
        <v>41</v>
      </c>
      <c r="CI68" s="421">
        <v>0</v>
      </c>
      <c r="CJ68" s="421">
        <v>151</v>
      </c>
      <c r="CK68" s="421">
        <f>M68+U68+Z68-AD68+AK68+AM68+BB68</f>
        <v>109</v>
      </c>
    </row>
    <row r="69" spans="1:89" ht="23.3" hidden="1" customHeight="1">
      <c r="A69" s="183"/>
      <c r="B69" s="183"/>
      <c r="C69" s="467"/>
      <c r="D69" s="421"/>
      <c r="E69" s="421"/>
      <c r="F69" s="421"/>
      <c r="G69" s="421"/>
      <c r="H69" s="421"/>
      <c r="I69" s="421"/>
      <c r="J69" s="421"/>
      <c r="K69" s="421"/>
      <c r="L69" s="421"/>
      <c r="M69" s="421"/>
      <c r="P69" s="441"/>
      <c r="Q69" s="421"/>
      <c r="R69" s="421"/>
      <c r="S69" s="421"/>
      <c r="T69" s="421"/>
      <c r="U69" s="421"/>
      <c r="V69" s="421"/>
      <c r="W69" s="421"/>
      <c r="X69" s="421"/>
      <c r="Y69" s="421"/>
      <c r="Z69" s="533"/>
      <c r="AA69" s="421"/>
      <c r="AB69" s="421"/>
      <c r="AC69" s="421"/>
      <c r="AD69" s="421"/>
      <c r="AE69" s="421"/>
      <c r="AF69" s="421"/>
      <c r="AG69" s="183"/>
      <c r="AH69" s="183"/>
      <c r="AI69" s="467"/>
      <c r="AJ69" s="441"/>
      <c r="AK69" s="421"/>
      <c r="AL69" s="421"/>
      <c r="AM69" s="421"/>
      <c r="AN69" s="441"/>
      <c r="AO69" s="421"/>
      <c r="AP69" s="421"/>
      <c r="AQ69" s="421"/>
      <c r="AR69" s="421"/>
      <c r="AS69" s="421"/>
      <c r="AT69" s="421"/>
      <c r="AU69" s="421"/>
      <c r="AV69" s="421"/>
      <c r="AW69" s="421"/>
      <c r="AX69" s="421"/>
      <c r="AY69" s="421"/>
      <c r="AZ69" s="421"/>
      <c r="BA69" s="421"/>
      <c r="BB69" s="421"/>
      <c r="BC69" s="421"/>
      <c r="BD69" s="421"/>
      <c r="BE69" s="421"/>
      <c r="BF69" s="421"/>
      <c r="BG69" s="421"/>
      <c r="BH69" s="441"/>
      <c r="BI69" s="421"/>
      <c r="BJ69" s="421"/>
      <c r="BK69" s="421"/>
      <c r="BM69" s="183"/>
      <c r="BN69" s="183"/>
      <c r="BO69" s="467"/>
      <c r="BP69" s="421"/>
      <c r="BQ69" s="421"/>
      <c r="BR69" s="421"/>
      <c r="BS69" s="421"/>
      <c r="BT69" s="421"/>
      <c r="BU69" s="421"/>
      <c r="BV69" s="421"/>
      <c r="BW69" s="421"/>
      <c r="BX69" s="421"/>
      <c r="BY69" s="421"/>
      <c r="BZ69" s="421"/>
      <c r="CA69" s="421"/>
      <c r="CB69" s="421"/>
      <c r="CC69" s="421"/>
      <c r="CD69" s="421"/>
      <c r="CE69" s="441"/>
      <c r="CF69" s="421"/>
      <c r="CG69" s="421"/>
      <c r="CH69" s="421"/>
      <c r="CI69" s="421"/>
      <c r="CJ69" s="421"/>
      <c r="CK69" s="421"/>
    </row>
    <row r="70" spans="1:89" ht="26.35" hidden="1" customHeight="1">
      <c r="A70" s="183"/>
      <c r="B70" s="183" t="s">
        <v>1869</v>
      </c>
      <c r="C70" s="439" t="s">
        <v>367</v>
      </c>
      <c r="D70" s="421">
        <v>6386</v>
      </c>
      <c r="E70" s="421">
        <v>2796</v>
      </c>
      <c r="F70" s="421">
        <v>0</v>
      </c>
      <c r="G70" s="421">
        <v>866</v>
      </c>
      <c r="H70" s="421">
        <v>483</v>
      </c>
      <c r="I70" s="421">
        <v>1447</v>
      </c>
      <c r="J70" s="421">
        <v>15</v>
      </c>
      <c r="K70" s="421">
        <v>116</v>
      </c>
      <c r="L70" s="421">
        <v>192</v>
      </c>
      <c r="M70" s="421">
        <v>1</v>
      </c>
      <c r="N70" s="421">
        <v>191</v>
      </c>
      <c r="P70" s="441">
        <v>564</v>
      </c>
      <c r="Q70" s="421">
        <v>564</v>
      </c>
      <c r="R70" s="421">
        <v>0</v>
      </c>
      <c r="S70" s="421">
        <v>49</v>
      </c>
      <c r="T70" s="421">
        <v>8</v>
      </c>
      <c r="U70" s="421">
        <v>7</v>
      </c>
      <c r="V70" s="421">
        <v>1</v>
      </c>
      <c r="W70" s="421">
        <v>116</v>
      </c>
      <c r="X70" s="421">
        <v>11</v>
      </c>
      <c r="Y70" s="421">
        <v>66</v>
      </c>
      <c r="Z70" s="533">
        <v>76</v>
      </c>
      <c r="AA70" s="421">
        <v>16</v>
      </c>
      <c r="AB70" s="421">
        <v>0</v>
      </c>
      <c r="AC70" s="421">
        <v>19</v>
      </c>
      <c r="AD70" s="421">
        <v>41</v>
      </c>
      <c r="AE70" s="421">
        <v>0</v>
      </c>
      <c r="AF70" s="421"/>
      <c r="AG70" s="183"/>
      <c r="AH70" s="183" t="s">
        <v>1869</v>
      </c>
      <c r="AI70" s="439" t="s">
        <v>367</v>
      </c>
      <c r="AJ70" s="442">
        <v>49</v>
      </c>
      <c r="AK70" s="421">
        <v>0</v>
      </c>
      <c r="AL70" s="421">
        <v>49</v>
      </c>
      <c r="AM70" s="421">
        <v>1</v>
      </c>
      <c r="AN70" s="441">
        <v>72</v>
      </c>
      <c r="AO70" s="421">
        <v>31</v>
      </c>
      <c r="AP70" s="421">
        <v>632</v>
      </c>
      <c r="AQ70" s="421">
        <v>190</v>
      </c>
      <c r="AR70" s="421">
        <v>414</v>
      </c>
      <c r="AS70" s="421">
        <v>28</v>
      </c>
      <c r="AT70" s="421">
        <v>0</v>
      </c>
      <c r="AU70" s="421">
        <v>0</v>
      </c>
      <c r="AV70" s="421"/>
      <c r="AW70" s="421">
        <v>131</v>
      </c>
      <c r="AX70" s="421">
        <v>10</v>
      </c>
      <c r="AY70" s="421">
        <v>44</v>
      </c>
      <c r="AZ70" s="421">
        <v>47</v>
      </c>
      <c r="BA70" s="421">
        <v>47</v>
      </c>
      <c r="BB70" s="421">
        <v>25</v>
      </c>
      <c r="BC70" s="421">
        <v>18</v>
      </c>
      <c r="BD70" s="421">
        <v>7</v>
      </c>
      <c r="BE70" s="421">
        <v>10</v>
      </c>
      <c r="BF70" s="421">
        <v>2</v>
      </c>
      <c r="BG70" s="421">
        <v>0</v>
      </c>
      <c r="BH70" s="441">
        <v>19</v>
      </c>
      <c r="BI70" s="421">
        <v>0</v>
      </c>
      <c r="BJ70" s="421">
        <v>0</v>
      </c>
      <c r="BK70" s="421">
        <v>936</v>
      </c>
      <c r="BM70" s="183"/>
      <c r="BN70" s="183" t="s">
        <v>1869</v>
      </c>
      <c r="BO70" s="439" t="s">
        <v>367</v>
      </c>
      <c r="BP70" s="443">
        <v>0</v>
      </c>
      <c r="BQ70" s="421">
        <v>111</v>
      </c>
      <c r="BR70" s="421">
        <v>37</v>
      </c>
      <c r="BS70" s="421">
        <v>12</v>
      </c>
      <c r="BT70" s="421">
        <v>12</v>
      </c>
      <c r="BU70" s="421">
        <v>2</v>
      </c>
      <c r="BV70" s="421">
        <v>0</v>
      </c>
      <c r="BW70" s="421">
        <v>0</v>
      </c>
      <c r="BX70" s="421">
        <v>0</v>
      </c>
      <c r="BY70" s="421">
        <v>4</v>
      </c>
      <c r="BZ70" s="421"/>
      <c r="CA70" s="421">
        <v>0</v>
      </c>
      <c r="CB70" s="421">
        <v>0</v>
      </c>
      <c r="CC70" s="421">
        <v>5</v>
      </c>
      <c r="CD70" s="421">
        <v>0</v>
      </c>
      <c r="CE70" s="441">
        <v>1</v>
      </c>
      <c r="CF70" s="421">
        <v>0</v>
      </c>
      <c r="CG70" s="421">
        <v>0</v>
      </c>
      <c r="CH70" s="421">
        <v>38</v>
      </c>
      <c r="CI70" s="421">
        <v>0</v>
      </c>
      <c r="CJ70" s="421">
        <v>99</v>
      </c>
      <c r="CK70" s="421">
        <f>M70+U70+Z70-AD70+AK70+AM70+BB70</f>
        <v>69</v>
      </c>
    </row>
    <row r="71" spans="1:89" ht="20.25" hidden="1" customHeight="1">
      <c r="A71" s="183" t="s">
        <v>2474</v>
      </c>
      <c r="B71" s="183" t="s">
        <v>1870</v>
      </c>
      <c r="C71" s="439" t="s">
        <v>377</v>
      </c>
      <c r="D71" s="421">
        <v>5676</v>
      </c>
      <c r="E71" s="421">
        <v>2271</v>
      </c>
      <c r="F71" s="421">
        <v>2</v>
      </c>
      <c r="G71" s="421">
        <v>667</v>
      </c>
      <c r="H71" s="421">
        <v>321</v>
      </c>
      <c r="I71" s="421">
        <v>1281</v>
      </c>
      <c r="J71" s="421">
        <v>16</v>
      </c>
      <c r="K71" s="421">
        <v>115</v>
      </c>
      <c r="L71" s="421">
        <v>185</v>
      </c>
      <c r="M71" s="421">
        <v>1</v>
      </c>
      <c r="N71" s="421">
        <v>184</v>
      </c>
      <c r="P71" s="441">
        <v>516</v>
      </c>
      <c r="Q71" s="421">
        <v>516</v>
      </c>
      <c r="R71" s="421">
        <v>0</v>
      </c>
      <c r="S71" s="421">
        <v>46</v>
      </c>
      <c r="T71" s="421">
        <v>8</v>
      </c>
      <c r="U71" s="421">
        <v>7</v>
      </c>
      <c r="V71" s="421">
        <v>1</v>
      </c>
      <c r="W71" s="421">
        <v>116</v>
      </c>
      <c r="X71" s="421">
        <v>6</v>
      </c>
      <c r="Y71" s="421">
        <v>59</v>
      </c>
      <c r="Z71" s="533">
        <v>61</v>
      </c>
      <c r="AA71" s="421">
        <v>14</v>
      </c>
      <c r="AB71" s="421">
        <v>0</v>
      </c>
      <c r="AC71" s="421">
        <v>20</v>
      </c>
      <c r="AD71" s="421">
        <v>27</v>
      </c>
      <c r="AE71" s="421">
        <v>0</v>
      </c>
      <c r="AF71" s="421"/>
      <c r="AG71" s="183" t="s">
        <v>2474</v>
      </c>
      <c r="AH71" s="183" t="s">
        <v>1870</v>
      </c>
      <c r="AI71" s="439" t="s">
        <v>377</v>
      </c>
      <c r="AJ71" s="442">
        <v>36</v>
      </c>
      <c r="AK71" s="421">
        <v>0</v>
      </c>
      <c r="AL71" s="421">
        <v>36</v>
      </c>
      <c r="AM71" s="421">
        <v>2</v>
      </c>
      <c r="AN71" s="441">
        <v>66</v>
      </c>
      <c r="AO71" s="421">
        <v>21</v>
      </c>
      <c r="AP71" s="421">
        <v>745</v>
      </c>
      <c r="AQ71" s="421">
        <v>216</v>
      </c>
      <c r="AR71" s="421">
        <v>493</v>
      </c>
      <c r="AS71" s="421">
        <v>36</v>
      </c>
      <c r="AT71" s="421">
        <v>0</v>
      </c>
      <c r="AU71" s="421">
        <v>0</v>
      </c>
      <c r="AV71" s="421"/>
      <c r="AW71" s="421">
        <v>37</v>
      </c>
      <c r="AX71" s="421">
        <v>11</v>
      </c>
      <c r="AY71" s="421">
        <v>29</v>
      </c>
      <c r="AZ71" s="421">
        <v>14</v>
      </c>
      <c r="BA71" s="421">
        <v>5</v>
      </c>
      <c r="BB71" s="421">
        <v>24</v>
      </c>
      <c r="BC71" s="421">
        <v>19</v>
      </c>
      <c r="BD71" s="421">
        <v>5</v>
      </c>
      <c r="BE71" s="421">
        <v>17</v>
      </c>
      <c r="BF71" s="421">
        <v>2</v>
      </c>
      <c r="BG71" s="421">
        <v>0</v>
      </c>
      <c r="BH71" s="441">
        <v>16</v>
      </c>
      <c r="BI71" s="421">
        <v>0</v>
      </c>
      <c r="BJ71" s="421">
        <v>4</v>
      </c>
      <c r="BK71" s="421">
        <v>928</v>
      </c>
      <c r="BM71" s="183" t="s">
        <v>2474</v>
      </c>
      <c r="BN71" s="183" t="s">
        <v>1870</v>
      </c>
      <c r="BO71" s="439" t="s">
        <v>377</v>
      </c>
      <c r="BP71" s="443">
        <v>0</v>
      </c>
      <c r="BQ71" s="421">
        <v>96</v>
      </c>
      <c r="BR71" s="421">
        <v>37</v>
      </c>
      <c r="BS71" s="421">
        <v>12</v>
      </c>
      <c r="BT71" s="421">
        <v>12</v>
      </c>
      <c r="BU71" s="421">
        <v>2</v>
      </c>
      <c r="BV71" s="421">
        <v>0</v>
      </c>
      <c r="BW71" s="421">
        <v>0</v>
      </c>
      <c r="BX71" s="421">
        <v>0</v>
      </c>
      <c r="BY71" s="421">
        <v>4</v>
      </c>
      <c r="BZ71" s="421"/>
      <c r="CA71" s="421">
        <v>0</v>
      </c>
      <c r="CB71" s="421">
        <v>0</v>
      </c>
      <c r="CC71" s="421">
        <v>6</v>
      </c>
      <c r="CD71" s="421">
        <v>0</v>
      </c>
      <c r="CE71" s="441">
        <v>1</v>
      </c>
      <c r="CF71" s="421">
        <v>0</v>
      </c>
      <c r="CG71" s="421">
        <v>0</v>
      </c>
      <c r="CH71" s="421">
        <v>55</v>
      </c>
      <c r="CI71" s="421">
        <v>0</v>
      </c>
      <c r="CJ71" s="421">
        <v>95</v>
      </c>
      <c r="CK71" s="421">
        <f>M71+U71+Z71-AD71+AK71+AM71+BB71</f>
        <v>68</v>
      </c>
    </row>
    <row r="72" spans="1:89" ht="19.55" hidden="1" customHeight="1">
      <c r="A72" s="183">
        <v>2010</v>
      </c>
      <c r="B72" s="183" t="s">
        <v>1872</v>
      </c>
      <c r="C72" s="467" t="s">
        <v>370</v>
      </c>
      <c r="D72" s="443">
        <v>5049</v>
      </c>
      <c r="E72" s="421">
        <v>801</v>
      </c>
      <c r="F72" s="421">
        <v>2</v>
      </c>
      <c r="G72" s="421">
        <v>583</v>
      </c>
      <c r="H72" s="421">
        <v>87</v>
      </c>
      <c r="I72" s="421">
        <v>129</v>
      </c>
      <c r="J72" s="421">
        <v>15</v>
      </c>
      <c r="K72" s="421">
        <v>209</v>
      </c>
      <c r="L72" s="421">
        <v>297</v>
      </c>
      <c r="M72" s="421">
        <v>1</v>
      </c>
      <c r="N72" s="421">
        <v>296</v>
      </c>
      <c r="P72" s="441">
        <v>546</v>
      </c>
      <c r="Q72" s="421">
        <v>546</v>
      </c>
      <c r="R72" s="421">
        <v>0</v>
      </c>
      <c r="S72" s="421">
        <v>57</v>
      </c>
      <c r="T72" s="421">
        <v>26</v>
      </c>
      <c r="U72" s="421">
        <v>24</v>
      </c>
      <c r="V72" s="421">
        <v>2</v>
      </c>
      <c r="W72" s="421">
        <v>136</v>
      </c>
      <c r="X72" s="421">
        <v>10</v>
      </c>
      <c r="Y72" s="421">
        <v>85</v>
      </c>
      <c r="Z72" s="533">
        <v>65</v>
      </c>
      <c r="AA72" s="421">
        <v>14</v>
      </c>
      <c r="AB72" s="421">
        <v>0</v>
      </c>
      <c r="AC72" s="421">
        <v>22</v>
      </c>
      <c r="AD72" s="421">
        <v>29</v>
      </c>
      <c r="AE72" s="421">
        <v>0</v>
      </c>
      <c r="AF72" s="421"/>
      <c r="AG72" s="183">
        <v>2010</v>
      </c>
      <c r="AH72" s="183" t="s">
        <v>1872</v>
      </c>
      <c r="AI72" s="467" t="s">
        <v>370</v>
      </c>
      <c r="AJ72" s="442">
        <v>68</v>
      </c>
      <c r="AK72" s="421">
        <v>0</v>
      </c>
      <c r="AL72" s="421">
        <v>68</v>
      </c>
      <c r="AM72" s="421">
        <v>8</v>
      </c>
      <c r="AN72" s="441">
        <v>67</v>
      </c>
      <c r="AO72" s="421">
        <v>24</v>
      </c>
      <c r="AP72" s="421">
        <v>956</v>
      </c>
      <c r="AQ72" s="421">
        <v>274</v>
      </c>
      <c r="AR72" s="421">
        <v>611</v>
      </c>
      <c r="AS72" s="421">
        <v>71</v>
      </c>
      <c r="AT72" s="421">
        <v>0</v>
      </c>
      <c r="AU72" s="421">
        <v>0</v>
      </c>
      <c r="AV72" s="421"/>
      <c r="AW72" s="421">
        <v>40</v>
      </c>
      <c r="AX72" s="421">
        <v>14</v>
      </c>
      <c r="AY72" s="421">
        <v>30</v>
      </c>
      <c r="AZ72" s="421">
        <v>16</v>
      </c>
      <c r="BA72" s="421">
        <v>5</v>
      </c>
      <c r="BB72" s="421">
        <v>29</v>
      </c>
      <c r="BC72" s="421">
        <v>24</v>
      </c>
      <c r="BD72" s="421">
        <v>5</v>
      </c>
      <c r="BE72" s="421">
        <v>34</v>
      </c>
      <c r="BF72" s="421">
        <v>2</v>
      </c>
      <c r="BG72" s="421">
        <v>0</v>
      </c>
      <c r="BH72" s="441">
        <v>16</v>
      </c>
      <c r="BI72" s="421">
        <v>0</v>
      </c>
      <c r="BJ72" s="421">
        <v>4</v>
      </c>
      <c r="BK72" s="421">
        <v>934</v>
      </c>
      <c r="BM72" s="183">
        <v>2010</v>
      </c>
      <c r="BN72" s="183" t="s">
        <v>1872</v>
      </c>
      <c r="BO72" s="467" t="s">
        <v>370</v>
      </c>
      <c r="BP72" s="443">
        <v>0</v>
      </c>
      <c r="BQ72" s="421">
        <v>101</v>
      </c>
      <c r="BR72" s="421">
        <v>44</v>
      </c>
      <c r="BS72" s="421">
        <v>93</v>
      </c>
      <c r="BT72" s="421">
        <v>15</v>
      </c>
      <c r="BU72" s="421">
        <v>2</v>
      </c>
      <c r="BV72" s="421">
        <v>0</v>
      </c>
      <c r="BW72" s="421">
        <v>0</v>
      </c>
      <c r="BX72" s="421">
        <v>0</v>
      </c>
      <c r="BY72" s="421">
        <v>5</v>
      </c>
      <c r="BZ72" s="421"/>
      <c r="CA72" s="421">
        <v>0</v>
      </c>
      <c r="CB72" s="421">
        <v>0</v>
      </c>
      <c r="CC72" s="421">
        <v>5</v>
      </c>
      <c r="CD72" s="421">
        <v>0</v>
      </c>
      <c r="CE72" s="441">
        <v>0</v>
      </c>
      <c r="CF72" s="421">
        <v>0</v>
      </c>
      <c r="CG72" s="421">
        <v>0</v>
      </c>
      <c r="CH72" s="421">
        <v>46</v>
      </c>
      <c r="CI72" s="421">
        <v>0</v>
      </c>
      <c r="CJ72" s="421">
        <v>244</v>
      </c>
      <c r="CK72" s="421">
        <f>M72+U72+Z72-AD72+AK72+AM72+BB72</f>
        <v>98</v>
      </c>
    </row>
    <row r="73" spans="1:89" ht="25.5" hidden="1" customHeight="1">
      <c r="A73" s="183"/>
      <c r="B73" s="183"/>
      <c r="C73" s="468"/>
      <c r="D73" s="421"/>
      <c r="E73" s="421"/>
      <c r="F73" s="421"/>
      <c r="G73" s="421"/>
      <c r="H73" s="421"/>
      <c r="I73" s="421"/>
      <c r="J73" s="421"/>
      <c r="K73" s="421"/>
      <c r="L73" s="421"/>
      <c r="M73" s="421"/>
      <c r="P73" s="441"/>
      <c r="Q73" s="421"/>
      <c r="R73" s="421"/>
      <c r="S73" s="421"/>
      <c r="T73" s="421"/>
      <c r="U73" s="421"/>
      <c r="V73" s="421"/>
      <c r="W73" s="421"/>
      <c r="X73" s="421"/>
      <c r="Y73" s="421"/>
      <c r="Z73" s="533"/>
      <c r="AA73" s="421"/>
      <c r="AB73" s="421"/>
      <c r="AC73" s="421"/>
      <c r="AD73" s="421"/>
      <c r="AE73" s="421"/>
      <c r="AF73" s="421"/>
      <c r="AG73" s="183"/>
      <c r="AH73" s="183"/>
      <c r="AI73" s="468"/>
      <c r="AJ73" s="441"/>
      <c r="AK73" s="421"/>
      <c r="AL73" s="421"/>
      <c r="AM73" s="421"/>
      <c r="AN73" s="441"/>
      <c r="AO73" s="421"/>
      <c r="AP73" s="421"/>
      <c r="AQ73" s="421"/>
      <c r="AR73" s="421"/>
      <c r="AS73" s="421"/>
      <c r="AT73" s="421"/>
      <c r="AU73" s="421"/>
      <c r="AV73" s="421"/>
      <c r="AW73" s="421"/>
      <c r="AX73" s="421"/>
      <c r="AY73" s="421"/>
      <c r="AZ73" s="421"/>
      <c r="BA73" s="421"/>
      <c r="BB73" s="421"/>
      <c r="BC73" s="421"/>
      <c r="BD73" s="421"/>
      <c r="BE73" s="421"/>
      <c r="BF73" s="421"/>
      <c r="BG73" s="421"/>
      <c r="BH73" s="441"/>
      <c r="BI73" s="421"/>
      <c r="BJ73" s="421"/>
      <c r="BK73" s="421"/>
      <c r="BM73" s="183"/>
      <c r="BN73" s="183"/>
      <c r="BO73" s="468"/>
      <c r="BP73" s="421"/>
      <c r="BQ73" s="421"/>
      <c r="BR73" s="421"/>
      <c r="BS73" s="421"/>
      <c r="BT73" s="421"/>
      <c r="BU73" s="421"/>
      <c r="BV73" s="421"/>
      <c r="BW73" s="421"/>
      <c r="BX73" s="421"/>
      <c r="BY73" s="421"/>
      <c r="BZ73" s="421"/>
      <c r="CA73" s="421"/>
      <c r="CB73" s="421"/>
      <c r="CC73" s="421"/>
      <c r="CD73" s="421"/>
      <c r="CE73" s="441"/>
      <c r="CF73" s="421"/>
      <c r="CG73" s="421"/>
      <c r="CH73" s="421"/>
      <c r="CI73" s="421"/>
      <c r="CJ73" s="421"/>
      <c r="CK73" s="421"/>
    </row>
    <row r="74" spans="1:89" ht="26.35" customHeight="1">
      <c r="A74" s="183"/>
      <c r="B74" s="183" t="s">
        <v>1869</v>
      </c>
      <c r="C74" s="439" t="s">
        <v>367</v>
      </c>
      <c r="D74" s="421">
        <v>6291</v>
      </c>
      <c r="E74" s="421">
        <v>2147</v>
      </c>
      <c r="F74" s="421">
        <v>1</v>
      </c>
      <c r="G74" s="421">
        <v>856</v>
      </c>
      <c r="H74" s="421">
        <v>283</v>
      </c>
      <c r="I74" s="421">
        <v>1007</v>
      </c>
      <c r="J74" s="421">
        <v>22</v>
      </c>
      <c r="K74" s="421">
        <v>98</v>
      </c>
      <c r="L74" s="421">
        <v>310</v>
      </c>
      <c r="M74" s="421">
        <v>1</v>
      </c>
      <c r="N74" s="421">
        <v>309</v>
      </c>
      <c r="P74" s="441">
        <v>399</v>
      </c>
      <c r="Q74" s="421">
        <v>396</v>
      </c>
      <c r="R74" s="421">
        <v>3</v>
      </c>
      <c r="S74" s="421">
        <v>87</v>
      </c>
      <c r="T74" s="421">
        <v>9</v>
      </c>
      <c r="U74" s="421">
        <v>9</v>
      </c>
      <c r="V74" s="421">
        <v>0</v>
      </c>
      <c r="W74" s="421">
        <v>234</v>
      </c>
      <c r="X74" s="421">
        <v>10</v>
      </c>
      <c r="Y74" s="421">
        <v>66</v>
      </c>
      <c r="Z74" s="533">
        <v>91</v>
      </c>
      <c r="AA74" s="421">
        <v>15</v>
      </c>
      <c r="AB74" s="421">
        <v>0</v>
      </c>
      <c r="AC74" s="421">
        <v>18</v>
      </c>
      <c r="AD74" s="421">
        <v>58</v>
      </c>
      <c r="AE74" s="421">
        <v>0</v>
      </c>
      <c r="AF74" s="421"/>
      <c r="AG74" s="183"/>
      <c r="AH74" s="183" t="s">
        <v>1869</v>
      </c>
      <c r="AI74" s="439" t="s">
        <v>367</v>
      </c>
      <c r="AJ74" s="442">
        <v>67</v>
      </c>
      <c r="AK74" s="421">
        <v>0</v>
      </c>
      <c r="AL74" s="421">
        <v>67</v>
      </c>
      <c r="AM74" s="421">
        <v>1</v>
      </c>
      <c r="AN74" s="441">
        <v>76</v>
      </c>
      <c r="AO74" s="421">
        <v>40</v>
      </c>
      <c r="AP74" s="421">
        <v>622</v>
      </c>
      <c r="AQ74" s="421">
        <v>204</v>
      </c>
      <c r="AR74" s="421">
        <v>390</v>
      </c>
      <c r="AS74" s="421">
        <v>25</v>
      </c>
      <c r="AT74" s="421">
        <v>1</v>
      </c>
      <c r="AU74" s="421">
        <v>2</v>
      </c>
      <c r="AV74" s="421"/>
      <c r="AW74" s="421">
        <v>159</v>
      </c>
      <c r="AX74" s="421">
        <v>22</v>
      </c>
      <c r="AY74" s="421">
        <v>47</v>
      </c>
      <c r="AZ74" s="421">
        <v>61</v>
      </c>
      <c r="BA74" s="421">
        <v>92</v>
      </c>
      <c r="BB74" s="421">
        <v>13</v>
      </c>
      <c r="BC74" s="421">
        <v>7</v>
      </c>
      <c r="BD74" s="421">
        <v>6</v>
      </c>
      <c r="BE74" s="421">
        <v>11</v>
      </c>
      <c r="BF74" s="421">
        <v>0</v>
      </c>
      <c r="BG74" s="421">
        <v>1</v>
      </c>
      <c r="BH74" s="441">
        <v>5</v>
      </c>
      <c r="BI74" s="421">
        <v>0</v>
      </c>
      <c r="BJ74" s="421">
        <v>0</v>
      </c>
      <c r="BK74" s="533">
        <v>1281</v>
      </c>
      <c r="BM74" s="183"/>
      <c r="BN74" s="183" t="s">
        <v>1869</v>
      </c>
      <c r="BO74" s="439" t="s">
        <v>367</v>
      </c>
      <c r="BP74" s="443">
        <v>0</v>
      </c>
      <c r="BQ74" s="421">
        <v>104</v>
      </c>
      <c r="BR74" s="421">
        <v>58</v>
      </c>
      <c r="BS74" s="421">
        <v>1</v>
      </c>
      <c r="BT74" s="421">
        <v>7</v>
      </c>
      <c r="BU74" s="421">
        <v>2</v>
      </c>
      <c r="BV74" s="421">
        <v>0</v>
      </c>
      <c r="BW74" s="421">
        <v>0</v>
      </c>
      <c r="BX74" s="421">
        <v>0</v>
      </c>
      <c r="BY74" s="421">
        <v>3</v>
      </c>
      <c r="BZ74" s="421"/>
      <c r="CA74" s="421">
        <v>0</v>
      </c>
      <c r="CB74" s="421">
        <v>0</v>
      </c>
      <c r="CC74" s="421">
        <v>14</v>
      </c>
      <c r="CD74" s="421">
        <v>1</v>
      </c>
      <c r="CE74" s="441">
        <v>0</v>
      </c>
      <c r="CF74" s="421">
        <v>1</v>
      </c>
      <c r="CG74" s="421">
        <v>0</v>
      </c>
      <c r="CH74" s="421">
        <v>39</v>
      </c>
      <c r="CI74" s="421">
        <v>0</v>
      </c>
      <c r="CJ74" s="421">
        <v>90</v>
      </c>
      <c r="CK74" s="421">
        <f>M74+U74+Z74-AD74+AK74+AM74+BB74</f>
        <v>57</v>
      </c>
    </row>
    <row r="75" spans="1:89" ht="24.8" customHeight="1">
      <c r="A75" s="183" t="s">
        <v>378</v>
      </c>
      <c r="B75" s="183" t="s">
        <v>1870</v>
      </c>
      <c r="C75" s="439" t="s">
        <v>377</v>
      </c>
      <c r="D75" s="421">
        <v>5696</v>
      </c>
      <c r="E75" s="421">
        <v>1752</v>
      </c>
      <c r="F75" s="421">
        <v>2</v>
      </c>
      <c r="G75" s="421">
        <v>638</v>
      </c>
      <c r="H75" s="421">
        <v>184</v>
      </c>
      <c r="I75" s="421">
        <v>928</v>
      </c>
      <c r="J75" s="421">
        <v>21</v>
      </c>
      <c r="K75" s="421">
        <v>120</v>
      </c>
      <c r="L75" s="421">
        <v>303</v>
      </c>
      <c r="M75" s="421">
        <v>1</v>
      </c>
      <c r="N75" s="421">
        <v>302</v>
      </c>
      <c r="P75" s="441">
        <v>365</v>
      </c>
      <c r="Q75" s="421">
        <v>363</v>
      </c>
      <c r="R75" s="421">
        <v>2</v>
      </c>
      <c r="S75" s="421">
        <v>87</v>
      </c>
      <c r="T75" s="421">
        <v>9</v>
      </c>
      <c r="U75" s="421">
        <v>9</v>
      </c>
      <c r="V75" s="421">
        <v>0</v>
      </c>
      <c r="W75" s="421">
        <v>234</v>
      </c>
      <c r="X75" s="421">
        <v>11</v>
      </c>
      <c r="Y75" s="421">
        <v>60</v>
      </c>
      <c r="Z75" s="533">
        <v>79</v>
      </c>
      <c r="AA75" s="421">
        <v>13</v>
      </c>
      <c r="AB75" s="421">
        <v>0</v>
      </c>
      <c r="AC75" s="421">
        <v>17</v>
      </c>
      <c r="AD75" s="421">
        <v>49</v>
      </c>
      <c r="AE75" s="421">
        <v>0</v>
      </c>
      <c r="AF75" s="421"/>
      <c r="AG75" s="183" t="s">
        <v>378</v>
      </c>
      <c r="AH75" s="183" t="s">
        <v>1870</v>
      </c>
      <c r="AI75" s="439" t="s">
        <v>377</v>
      </c>
      <c r="AJ75" s="442">
        <v>68</v>
      </c>
      <c r="AK75" s="421">
        <v>0</v>
      </c>
      <c r="AL75" s="421">
        <v>68</v>
      </c>
      <c r="AM75" s="421">
        <v>1</v>
      </c>
      <c r="AN75" s="441">
        <v>78</v>
      </c>
      <c r="AO75" s="421">
        <v>31</v>
      </c>
      <c r="AP75" s="421">
        <v>712</v>
      </c>
      <c r="AQ75" s="421">
        <v>222</v>
      </c>
      <c r="AR75" s="421">
        <v>451</v>
      </c>
      <c r="AS75" s="421">
        <v>37</v>
      </c>
      <c r="AT75" s="421">
        <v>0</v>
      </c>
      <c r="AU75" s="421">
        <v>2</v>
      </c>
      <c r="AV75" s="421"/>
      <c r="AW75" s="421">
        <v>66</v>
      </c>
      <c r="AX75" s="421">
        <v>21</v>
      </c>
      <c r="AY75" s="421">
        <v>34</v>
      </c>
      <c r="AZ75" s="421">
        <v>10</v>
      </c>
      <c r="BA75" s="421">
        <v>4</v>
      </c>
      <c r="BB75" s="421">
        <v>13</v>
      </c>
      <c r="BC75" s="421">
        <v>8</v>
      </c>
      <c r="BD75" s="421">
        <v>5</v>
      </c>
      <c r="BE75" s="421">
        <v>18</v>
      </c>
      <c r="BF75" s="421">
        <v>1</v>
      </c>
      <c r="BG75" s="421">
        <v>1</v>
      </c>
      <c r="BH75" s="441">
        <v>4</v>
      </c>
      <c r="BI75" s="421">
        <v>0</v>
      </c>
      <c r="BJ75" s="421">
        <v>1</v>
      </c>
      <c r="BK75" s="533">
        <v>1279</v>
      </c>
      <c r="BM75" s="183" t="s">
        <v>378</v>
      </c>
      <c r="BN75" s="183" t="s">
        <v>1870</v>
      </c>
      <c r="BO75" s="439" t="s">
        <v>377</v>
      </c>
      <c r="BP75" s="443">
        <v>0</v>
      </c>
      <c r="BQ75" s="421">
        <v>98</v>
      </c>
      <c r="BR75" s="421">
        <v>52</v>
      </c>
      <c r="BS75" s="421">
        <v>1</v>
      </c>
      <c r="BT75" s="421">
        <v>7</v>
      </c>
      <c r="BU75" s="421">
        <v>2</v>
      </c>
      <c r="BV75" s="421">
        <v>0</v>
      </c>
      <c r="BW75" s="421">
        <v>1</v>
      </c>
      <c r="BX75" s="421">
        <v>0</v>
      </c>
      <c r="BY75" s="421">
        <v>3</v>
      </c>
      <c r="BZ75" s="421"/>
      <c r="CA75" s="421">
        <v>0</v>
      </c>
      <c r="CB75" s="421">
        <v>0</v>
      </c>
      <c r="CC75" s="421">
        <v>15</v>
      </c>
      <c r="CD75" s="421">
        <v>0</v>
      </c>
      <c r="CE75" s="441">
        <v>0</v>
      </c>
      <c r="CF75" s="421">
        <v>1</v>
      </c>
      <c r="CG75" s="421">
        <v>0</v>
      </c>
      <c r="CH75" s="421">
        <v>44</v>
      </c>
      <c r="CI75" s="421">
        <v>0</v>
      </c>
      <c r="CJ75" s="421">
        <v>89</v>
      </c>
      <c r="CK75" s="421">
        <f>M75+U75+Z75-AD75+AK75+AM75+BB75</f>
        <v>54</v>
      </c>
    </row>
    <row r="76" spans="1:89" ht="19.55" customHeight="1">
      <c r="A76" s="183">
        <v>2011</v>
      </c>
      <c r="B76" s="183" t="s">
        <v>1872</v>
      </c>
      <c r="C76" s="467" t="s">
        <v>370</v>
      </c>
      <c r="D76" s="443">
        <v>5498</v>
      </c>
      <c r="E76" s="421">
        <v>745</v>
      </c>
      <c r="F76" s="421">
        <v>3</v>
      </c>
      <c r="G76" s="421">
        <v>600</v>
      </c>
      <c r="H76" s="421">
        <v>47</v>
      </c>
      <c r="I76" s="421">
        <v>95</v>
      </c>
      <c r="J76" s="421">
        <v>25</v>
      </c>
      <c r="K76" s="421">
        <v>190</v>
      </c>
      <c r="L76" s="421">
        <v>502</v>
      </c>
      <c r="M76" s="421">
        <v>1</v>
      </c>
      <c r="N76" s="421">
        <v>501</v>
      </c>
      <c r="P76" s="441">
        <v>302</v>
      </c>
      <c r="Q76" s="421">
        <v>300</v>
      </c>
      <c r="R76" s="421">
        <v>2</v>
      </c>
      <c r="S76" s="421">
        <v>139</v>
      </c>
      <c r="T76" s="421">
        <v>52</v>
      </c>
      <c r="U76" s="421">
        <v>52</v>
      </c>
      <c r="V76" s="421">
        <v>0</v>
      </c>
      <c r="W76" s="421">
        <v>261</v>
      </c>
      <c r="X76" s="421">
        <v>18</v>
      </c>
      <c r="Y76" s="421">
        <v>73</v>
      </c>
      <c r="Z76" s="533">
        <v>79</v>
      </c>
      <c r="AA76" s="421">
        <v>12</v>
      </c>
      <c r="AB76" s="421">
        <v>0</v>
      </c>
      <c r="AC76" s="421">
        <v>17</v>
      </c>
      <c r="AD76" s="421">
        <v>50</v>
      </c>
      <c r="AE76" s="421">
        <v>0</v>
      </c>
      <c r="AF76" s="421"/>
      <c r="AG76" s="183">
        <v>2011</v>
      </c>
      <c r="AH76" s="183" t="s">
        <v>1872</v>
      </c>
      <c r="AI76" s="467" t="s">
        <v>370</v>
      </c>
      <c r="AJ76" s="442">
        <v>99</v>
      </c>
      <c r="AK76" s="421">
        <v>0</v>
      </c>
      <c r="AL76" s="421">
        <v>99</v>
      </c>
      <c r="AM76" s="421">
        <v>4</v>
      </c>
      <c r="AN76" s="441">
        <v>68</v>
      </c>
      <c r="AO76" s="421">
        <v>32</v>
      </c>
      <c r="AP76" s="421">
        <v>930</v>
      </c>
      <c r="AQ76" s="421">
        <v>253</v>
      </c>
      <c r="AR76" s="421">
        <v>599</v>
      </c>
      <c r="AS76" s="421">
        <v>77</v>
      </c>
      <c r="AT76" s="421">
        <v>0</v>
      </c>
      <c r="AU76" s="421">
        <v>1</v>
      </c>
      <c r="AV76" s="421"/>
      <c r="AW76" s="421">
        <v>86</v>
      </c>
      <c r="AX76" s="421">
        <v>24</v>
      </c>
      <c r="AY76" s="421">
        <v>40</v>
      </c>
      <c r="AZ76" s="421">
        <v>11</v>
      </c>
      <c r="BA76" s="421">
        <v>4</v>
      </c>
      <c r="BB76" s="421">
        <v>10</v>
      </c>
      <c r="BC76" s="421">
        <v>7</v>
      </c>
      <c r="BD76" s="421">
        <v>3</v>
      </c>
      <c r="BE76" s="421">
        <v>26</v>
      </c>
      <c r="BF76" s="421">
        <v>5</v>
      </c>
      <c r="BG76" s="421">
        <v>0</v>
      </c>
      <c r="BH76" s="441">
        <v>5</v>
      </c>
      <c r="BI76" s="421">
        <v>0</v>
      </c>
      <c r="BJ76" s="421">
        <v>2</v>
      </c>
      <c r="BK76" s="533">
        <v>1288</v>
      </c>
      <c r="BM76" s="183">
        <v>2011</v>
      </c>
      <c r="BN76" s="183" t="s">
        <v>1872</v>
      </c>
      <c r="BO76" s="467" t="s">
        <v>370</v>
      </c>
      <c r="BP76" s="443">
        <v>0</v>
      </c>
      <c r="BQ76" s="421">
        <v>103</v>
      </c>
      <c r="BR76" s="421">
        <v>63</v>
      </c>
      <c r="BS76" s="421">
        <v>12</v>
      </c>
      <c r="BT76" s="421">
        <v>9</v>
      </c>
      <c r="BU76" s="421">
        <v>2</v>
      </c>
      <c r="BV76" s="421">
        <v>0</v>
      </c>
      <c r="BW76" s="421">
        <v>1</v>
      </c>
      <c r="BX76" s="421">
        <v>0</v>
      </c>
      <c r="BY76" s="421">
        <v>3</v>
      </c>
      <c r="BZ76" s="421"/>
      <c r="CA76" s="421">
        <v>0</v>
      </c>
      <c r="CB76" s="421">
        <v>0</v>
      </c>
      <c r="CC76" s="421">
        <v>15</v>
      </c>
      <c r="CD76" s="421">
        <v>0</v>
      </c>
      <c r="CE76" s="441">
        <v>0</v>
      </c>
      <c r="CF76" s="421">
        <v>5</v>
      </c>
      <c r="CG76" s="421">
        <v>0</v>
      </c>
      <c r="CH76" s="421">
        <v>46</v>
      </c>
      <c r="CI76" s="421">
        <v>0</v>
      </c>
      <c r="CJ76" s="421">
        <v>219</v>
      </c>
      <c r="CK76" s="421">
        <f>M76+U76+Z76-AD76+AK76+AM76+BB76</f>
        <v>96</v>
      </c>
    </row>
    <row r="77" spans="1:89" ht="24.8" customHeight="1">
      <c r="A77" s="183"/>
      <c r="B77" s="183"/>
      <c r="C77" s="468"/>
      <c r="D77" s="421"/>
      <c r="E77" s="421"/>
      <c r="F77" s="421"/>
      <c r="G77" s="421"/>
      <c r="H77" s="421"/>
      <c r="I77" s="421"/>
      <c r="J77" s="421"/>
      <c r="K77" s="421"/>
      <c r="L77" s="421"/>
      <c r="M77" s="421"/>
      <c r="P77" s="441"/>
      <c r="Q77" s="421"/>
      <c r="R77" s="421"/>
      <c r="S77" s="421"/>
      <c r="T77" s="421"/>
      <c r="U77" s="421"/>
      <c r="V77" s="421"/>
      <c r="W77" s="421"/>
      <c r="X77" s="421"/>
      <c r="Y77" s="421"/>
      <c r="Z77" s="533"/>
      <c r="AA77" s="421"/>
      <c r="AB77" s="421"/>
      <c r="AC77" s="421"/>
      <c r="AD77" s="421"/>
      <c r="AE77" s="421"/>
      <c r="AF77" s="421"/>
      <c r="AG77" s="183"/>
      <c r="AH77" s="183"/>
      <c r="AI77" s="468"/>
      <c r="AJ77" s="441"/>
      <c r="AK77" s="421"/>
      <c r="AL77" s="421"/>
      <c r="AM77" s="421"/>
      <c r="AN77" s="441"/>
      <c r="AO77" s="421"/>
      <c r="AP77" s="421"/>
      <c r="AQ77" s="421"/>
      <c r="AR77" s="421"/>
      <c r="AS77" s="421"/>
      <c r="AT77" s="421"/>
      <c r="AU77" s="421"/>
      <c r="AV77" s="421"/>
      <c r="AW77" s="421"/>
      <c r="AX77" s="421"/>
      <c r="AY77" s="421"/>
      <c r="AZ77" s="421"/>
      <c r="BA77" s="421"/>
      <c r="BB77" s="421"/>
      <c r="BC77" s="421"/>
      <c r="BD77" s="421"/>
      <c r="BE77" s="421"/>
      <c r="BF77" s="421"/>
      <c r="BG77" s="421"/>
      <c r="BH77" s="441"/>
      <c r="BI77" s="421"/>
      <c r="BJ77" s="421"/>
      <c r="BK77" s="533"/>
      <c r="BM77" s="183"/>
      <c r="BN77" s="183"/>
      <c r="BO77" s="468"/>
      <c r="BP77" s="421"/>
      <c r="BQ77" s="421"/>
      <c r="BR77" s="421"/>
      <c r="BS77" s="421"/>
      <c r="BT77" s="421"/>
      <c r="BU77" s="421"/>
      <c r="BV77" s="421"/>
      <c r="BW77" s="421"/>
      <c r="BX77" s="421"/>
      <c r="BY77" s="421"/>
      <c r="BZ77" s="421"/>
      <c r="CA77" s="421"/>
      <c r="CB77" s="421"/>
      <c r="CC77" s="421"/>
      <c r="CD77" s="421"/>
      <c r="CE77" s="441"/>
      <c r="CF77" s="421"/>
      <c r="CG77" s="421"/>
      <c r="CH77" s="421"/>
      <c r="CI77" s="421"/>
      <c r="CJ77" s="421"/>
      <c r="CK77" s="421"/>
    </row>
    <row r="78" spans="1:89" ht="23.3" customHeight="1">
      <c r="A78" s="183"/>
      <c r="B78" s="183" t="s">
        <v>1869</v>
      </c>
      <c r="C78" s="439" t="s">
        <v>367</v>
      </c>
      <c r="D78" s="421">
        <v>6006</v>
      </c>
      <c r="E78" s="421">
        <v>1865</v>
      </c>
      <c r="F78" s="421">
        <v>1</v>
      </c>
      <c r="G78" s="421">
        <v>789</v>
      </c>
      <c r="H78" s="421">
        <v>179</v>
      </c>
      <c r="I78" s="421">
        <v>896</v>
      </c>
      <c r="J78" s="421">
        <v>19</v>
      </c>
      <c r="K78" s="421">
        <v>84</v>
      </c>
      <c r="L78" s="421">
        <v>286</v>
      </c>
      <c r="M78" s="421">
        <v>0</v>
      </c>
      <c r="N78" s="421">
        <v>286</v>
      </c>
      <c r="P78" s="441">
        <v>265</v>
      </c>
      <c r="Q78" s="421">
        <v>265</v>
      </c>
      <c r="R78" s="421">
        <v>0</v>
      </c>
      <c r="S78" s="421">
        <v>95</v>
      </c>
      <c r="T78" s="421">
        <v>20</v>
      </c>
      <c r="U78" s="421">
        <v>20</v>
      </c>
      <c r="V78" s="421">
        <v>0</v>
      </c>
      <c r="W78" s="421">
        <v>282</v>
      </c>
      <c r="X78" s="421">
        <v>29</v>
      </c>
      <c r="Y78" s="421">
        <v>76</v>
      </c>
      <c r="Z78" s="533">
        <v>93</v>
      </c>
      <c r="AA78" s="421">
        <v>11</v>
      </c>
      <c r="AB78" s="421">
        <v>0</v>
      </c>
      <c r="AC78" s="421">
        <v>15</v>
      </c>
      <c r="AD78" s="421">
        <v>67</v>
      </c>
      <c r="AE78" s="421">
        <v>0</v>
      </c>
      <c r="AF78" s="421"/>
      <c r="AG78" s="183"/>
      <c r="AH78" s="183" t="s">
        <v>1869</v>
      </c>
      <c r="AI78" s="439" t="s">
        <v>367</v>
      </c>
      <c r="AJ78" s="441">
        <v>61</v>
      </c>
      <c r="AK78" s="421">
        <v>0</v>
      </c>
      <c r="AL78" s="421">
        <v>61</v>
      </c>
      <c r="AM78" s="421">
        <v>1</v>
      </c>
      <c r="AN78" s="441">
        <v>96</v>
      </c>
      <c r="AO78" s="421">
        <v>51</v>
      </c>
      <c r="AP78" s="421">
        <v>560</v>
      </c>
      <c r="AQ78" s="421">
        <v>193</v>
      </c>
      <c r="AR78" s="421">
        <v>301</v>
      </c>
      <c r="AS78" s="421">
        <v>66</v>
      </c>
      <c r="AT78" s="421">
        <v>0</v>
      </c>
      <c r="AU78" s="421">
        <v>0</v>
      </c>
      <c r="AV78" s="421"/>
      <c r="AW78" s="421">
        <v>105</v>
      </c>
      <c r="AX78" s="421">
        <v>29</v>
      </c>
      <c r="AY78" s="421">
        <v>43</v>
      </c>
      <c r="AZ78" s="421">
        <v>64</v>
      </c>
      <c r="BA78" s="421">
        <v>31</v>
      </c>
      <c r="BB78" s="421">
        <v>29</v>
      </c>
      <c r="BC78" s="421">
        <v>21</v>
      </c>
      <c r="BD78" s="421">
        <v>8</v>
      </c>
      <c r="BE78" s="421">
        <v>53</v>
      </c>
      <c r="BF78" s="421">
        <v>0</v>
      </c>
      <c r="BG78" s="421">
        <v>0</v>
      </c>
      <c r="BH78" s="441">
        <v>3</v>
      </c>
      <c r="BI78" s="421">
        <v>0</v>
      </c>
      <c r="BJ78" s="421">
        <v>1</v>
      </c>
      <c r="BK78" s="533">
        <v>1466</v>
      </c>
      <c r="BM78" s="183"/>
      <c r="BN78" s="183" t="s">
        <v>1869</v>
      </c>
      <c r="BO78" s="439" t="s">
        <v>367</v>
      </c>
      <c r="BP78" s="421">
        <v>0</v>
      </c>
      <c r="BQ78" s="421">
        <v>60</v>
      </c>
      <c r="BR78" s="421">
        <v>76</v>
      </c>
      <c r="BS78" s="421">
        <v>0</v>
      </c>
      <c r="BT78" s="421">
        <v>5</v>
      </c>
      <c r="BU78" s="421">
        <v>5</v>
      </c>
      <c r="BV78" s="421">
        <v>0</v>
      </c>
      <c r="BW78" s="421">
        <v>0</v>
      </c>
      <c r="BX78" s="421">
        <v>0</v>
      </c>
      <c r="BY78" s="421">
        <v>5</v>
      </c>
      <c r="BZ78" s="421"/>
      <c r="CA78" s="421">
        <v>0</v>
      </c>
      <c r="CB78" s="421">
        <v>0</v>
      </c>
      <c r="CC78" s="421">
        <v>7</v>
      </c>
      <c r="CD78" s="421">
        <v>0</v>
      </c>
      <c r="CE78" s="441">
        <v>0</v>
      </c>
      <c r="CF78" s="421">
        <v>0</v>
      </c>
      <c r="CG78" s="421">
        <v>0</v>
      </c>
      <c r="CH78" s="421">
        <v>28</v>
      </c>
      <c r="CI78" s="421">
        <v>1</v>
      </c>
      <c r="CJ78" s="421">
        <v>112</v>
      </c>
      <c r="CK78" s="421">
        <f>M78+U78+Z78-AD78+AK78+AM78+BB78</f>
        <v>76</v>
      </c>
    </row>
    <row r="79" spans="1:89" ht="19.55" customHeight="1">
      <c r="A79" s="183" t="s">
        <v>379</v>
      </c>
      <c r="B79" s="183" t="s">
        <v>1870</v>
      </c>
      <c r="C79" s="439" t="s">
        <v>377</v>
      </c>
      <c r="D79" s="421">
        <v>5711</v>
      </c>
      <c r="E79" s="421">
        <v>1590</v>
      </c>
      <c r="F79" s="421">
        <v>1</v>
      </c>
      <c r="G79" s="421">
        <v>626</v>
      </c>
      <c r="H79" s="421">
        <v>160</v>
      </c>
      <c r="I79" s="421">
        <v>803</v>
      </c>
      <c r="J79" s="421">
        <v>18</v>
      </c>
      <c r="K79" s="421">
        <v>97</v>
      </c>
      <c r="L79" s="421">
        <v>287</v>
      </c>
      <c r="M79" s="421">
        <v>0</v>
      </c>
      <c r="N79" s="421">
        <v>287</v>
      </c>
      <c r="P79" s="441">
        <v>264</v>
      </c>
      <c r="Q79" s="421">
        <v>264</v>
      </c>
      <c r="R79" s="421">
        <v>0</v>
      </c>
      <c r="S79" s="421">
        <v>94</v>
      </c>
      <c r="T79" s="421">
        <v>20</v>
      </c>
      <c r="U79" s="421">
        <v>20</v>
      </c>
      <c r="V79" s="421">
        <v>0</v>
      </c>
      <c r="W79" s="421">
        <v>282</v>
      </c>
      <c r="X79" s="421">
        <v>30</v>
      </c>
      <c r="Y79" s="421">
        <v>70</v>
      </c>
      <c r="Z79" s="533">
        <v>89</v>
      </c>
      <c r="AA79" s="421">
        <v>11</v>
      </c>
      <c r="AB79" s="421">
        <v>0</v>
      </c>
      <c r="AC79" s="421">
        <v>17</v>
      </c>
      <c r="AD79" s="421">
        <v>61</v>
      </c>
      <c r="AE79" s="421">
        <v>0</v>
      </c>
      <c r="AF79" s="421"/>
      <c r="AG79" s="183" t="s">
        <v>379</v>
      </c>
      <c r="AH79" s="183" t="s">
        <v>1870</v>
      </c>
      <c r="AI79" s="439" t="s">
        <v>377</v>
      </c>
      <c r="AJ79" s="441">
        <v>63</v>
      </c>
      <c r="AK79" s="421">
        <v>0</v>
      </c>
      <c r="AL79" s="421">
        <v>63</v>
      </c>
      <c r="AM79" s="421">
        <v>1</v>
      </c>
      <c r="AN79" s="441">
        <v>96</v>
      </c>
      <c r="AO79" s="421">
        <v>44</v>
      </c>
      <c r="AP79" s="421">
        <v>659</v>
      </c>
      <c r="AQ79" s="421">
        <v>246</v>
      </c>
      <c r="AR79" s="421">
        <v>349</v>
      </c>
      <c r="AS79" s="421">
        <v>64</v>
      </c>
      <c r="AT79" s="421">
        <v>0</v>
      </c>
      <c r="AU79" s="421">
        <v>0</v>
      </c>
      <c r="AV79" s="421"/>
      <c r="AW79" s="421">
        <v>79</v>
      </c>
      <c r="AX79" s="421">
        <v>30</v>
      </c>
      <c r="AY79" s="421">
        <v>34</v>
      </c>
      <c r="AZ79" s="421">
        <v>16</v>
      </c>
      <c r="BA79" s="421">
        <v>7</v>
      </c>
      <c r="BB79" s="421">
        <v>27</v>
      </c>
      <c r="BC79" s="421">
        <v>22</v>
      </c>
      <c r="BD79" s="421">
        <v>5</v>
      </c>
      <c r="BE79" s="421">
        <v>58</v>
      </c>
      <c r="BF79" s="421">
        <v>0</v>
      </c>
      <c r="BG79" s="421">
        <v>0</v>
      </c>
      <c r="BH79" s="441">
        <v>3</v>
      </c>
      <c r="BI79" s="421">
        <v>0</v>
      </c>
      <c r="BJ79" s="421">
        <v>2</v>
      </c>
      <c r="BK79" s="533">
        <v>1464</v>
      </c>
      <c r="BM79" s="183" t="s">
        <v>379</v>
      </c>
      <c r="BN79" s="183" t="s">
        <v>1870</v>
      </c>
      <c r="BO79" s="439" t="s">
        <v>377</v>
      </c>
      <c r="BP79" s="421">
        <v>0</v>
      </c>
      <c r="BQ79" s="421">
        <v>66</v>
      </c>
      <c r="BR79" s="421">
        <v>73</v>
      </c>
      <c r="BS79" s="421">
        <v>0</v>
      </c>
      <c r="BT79" s="421">
        <v>7</v>
      </c>
      <c r="BU79" s="421">
        <v>6</v>
      </c>
      <c r="BV79" s="421">
        <v>0</v>
      </c>
      <c r="BW79" s="421">
        <v>0</v>
      </c>
      <c r="BX79" s="421">
        <v>0</v>
      </c>
      <c r="BY79" s="421">
        <v>5</v>
      </c>
      <c r="BZ79" s="421"/>
      <c r="CA79" s="421">
        <v>0</v>
      </c>
      <c r="CB79" s="421">
        <v>0</v>
      </c>
      <c r="CC79" s="421">
        <v>8</v>
      </c>
      <c r="CD79" s="421">
        <v>0</v>
      </c>
      <c r="CE79" s="441">
        <v>0</v>
      </c>
      <c r="CF79" s="421">
        <v>0</v>
      </c>
      <c r="CG79" s="421">
        <v>0</v>
      </c>
      <c r="CH79" s="421">
        <v>34</v>
      </c>
      <c r="CI79" s="421">
        <v>1</v>
      </c>
      <c r="CJ79" s="421">
        <v>87</v>
      </c>
      <c r="CK79" s="421">
        <f>M79+U79+Z79-AD79+AK79+AM79+BB79</f>
        <v>76</v>
      </c>
    </row>
    <row r="80" spans="1:89" ht="19.55" customHeight="1">
      <c r="A80" s="183">
        <v>2012</v>
      </c>
      <c r="B80" s="183" t="s">
        <v>1872</v>
      </c>
      <c r="C80" s="467" t="s">
        <v>370</v>
      </c>
      <c r="D80" s="421">
        <v>5525</v>
      </c>
      <c r="E80" s="421">
        <v>748</v>
      </c>
      <c r="F80" s="421">
        <v>4</v>
      </c>
      <c r="G80" s="421">
        <v>576</v>
      </c>
      <c r="H80" s="421">
        <v>68</v>
      </c>
      <c r="I80" s="421">
        <v>100</v>
      </c>
      <c r="J80" s="421">
        <v>13</v>
      </c>
      <c r="K80" s="421">
        <v>178</v>
      </c>
      <c r="L80" s="421">
        <v>418</v>
      </c>
      <c r="M80" s="421">
        <v>0</v>
      </c>
      <c r="N80" s="421">
        <v>418</v>
      </c>
      <c r="P80" s="441">
        <v>300</v>
      </c>
      <c r="Q80" s="421">
        <v>300</v>
      </c>
      <c r="R80" s="421">
        <v>0</v>
      </c>
      <c r="S80" s="421">
        <v>146</v>
      </c>
      <c r="T80" s="421">
        <v>57</v>
      </c>
      <c r="U80" s="421">
        <v>57</v>
      </c>
      <c r="V80" s="421">
        <v>0</v>
      </c>
      <c r="W80" s="421">
        <v>309</v>
      </c>
      <c r="X80" s="421">
        <v>43</v>
      </c>
      <c r="Y80" s="421">
        <v>79</v>
      </c>
      <c r="Z80" s="533">
        <v>90</v>
      </c>
      <c r="AA80" s="421">
        <v>11</v>
      </c>
      <c r="AB80" s="421">
        <v>0</v>
      </c>
      <c r="AC80" s="421">
        <v>16</v>
      </c>
      <c r="AD80" s="421">
        <v>63</v>
      </c>
      <c r="AE80" s="421">
        <v>0</v>
      </c>
      <c r="AF80" s="421"/>
      <c r="AG80" s="183">
        <v>2012</v>
      </c>
      <c r="AH80" s="183" t="s">
        <v>1872</v>
      </c>
      <c r="AI80" s="467" t="s">
        <v>370</v>
      </c>
      <c r="AJ80" s="441">
        <v>74</v>
      </c>
      <c r="AK80" s="421">
        <v>0</v>
      </c>
      <c r="AL80" s="421">
        <v>74</v>
      </c>
      <c r="AM80" s="421">
        <v>3</v>
      </c>
      <c r="AN80" s="441">
        <v>82</v>
      </c>
      <c r="AO80" s="421">
        <v>43</v>
      </c>
      <c r="AP80" s="421">
        <v>757</v>
      </c>
      <c r="AQ80" s="421">
        <v>264</v>
      </c>
      <c r="AR80" s="421">
        <v>401</v>
      </c>
      <c r="AS80" s="421">
        <v>90</v>
      </c>
      <c r="AT80" s="421">
        <v>1</v>
      </c>
      <c r="AU80" s="421">
        <v>1</v>
      </c>
      <c r="AV80" s="421"/>
      <c r="AW80" s="421">
        <v>85</v>
      </c>
      <c r="AX80" s="421">
        <v>36</v>
      </c>
      <c r="AY80" s="421">
        <v>37</v>
      </c>
      <c r="AZ80" s="421">
        <v>17</v>
      </c>
      <c r="BA80" s="421">
        <v>7</v>
      </c>
      <c r="BB80" s="421">
        <v>38</v>
      </c>
      <c r="BC80" s="421">
        <v>34</v>
      </c>
      <c r="BD80" s="421">
        <v>4</v>
      </c>
      <c r="BE80" s="421">
        <v>82</v>
      </c>
      <c r="BF80" s="421">
        <v>0</v>
      </c>
      <c r="BG80" s="421">
        <v>0</v>
      </c>
      <c r="BH80" s="441">
        <v>3</v>
      </c>
      <c r="BI80" s="421">
        <v>0</v>
      </c>
      <c r="BJ80" s="421">
        <v>2</v>
      </c>
      <c r="BK80" s="533">
        <v>1479</v>
      </c>
      <c r="BM80" s="183">
        <v>2012</v>
      </c>
      <c r="BN80" s="183" t="s">
        <v>1872</v>
      </c>
      <c r="BO80" s="467" t="s">
        <v>370</v>
      </c>
      <c r="BP80" s="421">
        <v>0</v>
      </c>
      <c r="BQ80" s="421">
        <v>73</v>
      </c>
      <c r="BR80" s="421">
        <v>77</v>
      </c>
      <c r="BS80" s="421">
        <v>0</v>
      </c>
      <c r="BT80" s="421">
        <v>7</v>
      </c>
      <c r="BU80" s="421">
        <v>7</v>
      </c>
      <c r="BV80" s="421">
        <v>0</v>
      </c>
      <c r="BW80" s="421">
        <v>0</v>
      </c>
      <c r="BX80" s="421">
        <v>0</v>
      </c>
      <c r="BY80" s="421">
        <v>5</v>
      </c>
      <c r="BZ80" s="421"/>
      <c r="CA80" s="421">
        <v>0</v>
      </c>
      <c r="CB80" s="421">
        <v>0</v>
      </c>
      <c r="CC80" s="421">
        <v>7</v>
      </c>
      <c r="CD80" s="421">
        <v>0</v>
      </c>
      <c r="CE80" s="441">
        <v>0</v>
      </c>
      <c r="CF80" s="421">
        <v>0</v>
      </c>
      <c r="CG80" s="421">
        <v>0</v>
      </c>
      <c r="CH80" s="421">
        <v>34</v>
      </c>
      <c r="CI80" s="421">
        <v>1</v>
      </c>
      <c r="CJ80" s="421">
        <v>188</v>
      </c>
      <c r="CK80" s="421">
        <f>M80+U80+Z80-AD80+AK80+AM80+BB80</f>
        <v>125</v>
      </c>
    </row>
    <row r="81" spans="1:89" ht="27.7" customHeight="1">
      <c r="A81" s="183"/>
      <c r="B81" s="183"/>
      <c r="C81" s="468"/>
      <c r="D81" s="421"/>
      <c r="E81" s="421"/>
      <c r="F81" s="421"/>
      <c r="G81" s="421"/>
      <c r="H81" s="421"/>
      <c r="I81" s="421"/>
      <c r="J81" s="421"/>
      <c r="K81" s="421"/>
      <c r="L81" s="421"/>
      <c r="M81" s="421"/>
      <c r="P81" s="441"/>
      <c r="Q81" s="421"/>
      <c r="R81" s="421"/>
      <c r="S81" s="421"/>
      <c r="T81" s="421"/>
      <c r="U81" s="421"/>
      <c r="V81" s="421"/>
      <c r="W81" s="421"/>
      <c r="X81" s="421"/>
      <c r="Y81" s="421"/>
      <c r="Z81" s="533"/>
      <c r="AA81" s="421"/>
      <c r="AB81" s="421"/>
      <c r="AC81" s="421"/>
      <c r="AD81" s="421"/>
      <c r="AE81" s="421"/>
      <c r="AF81" s="421"/>
      <c r="AG81" s="183"/>
      <c r="AH81" s="183"/>
      <c r="AI81" s="468"/>
      <c r="AJ81" s="441"/>
      <c r="AK81" s="421"/>
      <c r="AL81" s="421"/>
      <c r="AM81" s="421"/>
      <c r="AN81" s="441"/>
      <c r="AO81" s="421"/>
      <c r="AP81" s="421"/>
      <c r="AQ81" s="421"/>
      <c r="AR81" s="421"/>
      <c r="AS81" s="421"/>
      <c r="AT81" s="421"/>
      <c r="AU81" s="421"/>
      <c r="AV81" s="421"/>
      <c r="AW81" s="421"/>
      <c r="AX81" s="421"/>
      <c r="AY81" s="421"/>
      <c r="AZ81" s="421"/>
      <c r="BA81" s="421"/>
      <c r="BB81" s="421"/>
      <c r="BC81" s="421"/>
      <c r="BD81" s="421"/>
      <c r="BE81" s="421"/>
      <c r="BF81" s="421"/>
      <c r="BG81" s="421"/>
      <c r="BH81" s="441"/>
      <c r="BI81" s="421"/>
      <c r="BJ81" s="421"/>
      <c r="BK81" s="533"/>
      <c r="BM81" s="183"/>
      <c r="BN81" s="183"/>
      <c r="BO81" s="468"/>
      <c r="BP81" s="421"/>
      <c r="BQ81" s="421"/>
      <c r="BR81" s="421"/>
      <c r="BS81" s="421"/>
      <c r="BT81" s="421"/>
      <c r="BU81" s="421"/>
      <c r="BV81" s="421"/>
      <c r="BW81" s="421"/>
      <c r="BX81" s="421"/>
      <c r="BY81" s="421"/>
      <c r="BZ81" s="421"/>
      <c r="CA81" s="421"/>
      <c r="CB81" s="421"/>
      <c r="CC81" s="421"/>
      <c r="CD81" s="421"/>
      <c r="CE81" s="441"/>
      <c r="CF81" s="421"/>
      <c r="CG81" s="421"/>
      <c r="CH81" s="421"/>
      <c r="CI81" s="421"/>
      <c r="CJ81" s="421"/>
      <c r="CK81" s="421"/>
    </row>
    <row r="82" spans="1:89" ht="23.95" customHeight="1">
      <c r="A82" s="183"/>
      <c r="B82" s="183" t="s">
        <v>1869</v>
      </c>
      <c r="C82" s="439" t="s">
        <v>367</v>
      </c>
      <c r="D82" s="421">
        <v>6131</v>
      </c>
      <c r="E82" s="421">
        <v>1916</v>
      </c>
      <c r="F82" s="421">
        <v>0</v>
      </c>
      <c r="G82" s="421">
        <v>848</v>
      </c>
      <c r="H82" s="421">
        <v>175</v>
      </c>
      <c r="I82" s="421">
        <v>893</v>
      </c>
      <c r="J82" s="421">
        <v>31</v>
      </c>
      <c r="K82" s="421">
        <v>78</v>
      </c>
      <c r="L82" s="421">
        <v>282</v>
      </c>
      <c r="M82" s="421">
        <v>0</v>
      </c>
      <c r="N82" s="421">
        <v>282</v>
      </c>
      <c r="P82" s="441">
        <v>372</v>
      </c>
      <c r="Q82" s="421">
        <v>369</v>
      </c>
      <c r="R82" s="421">
        <v>3</v>
      </c>
      <c r="S82" s="421">
        <v>77</v>
      </c>
      <c r="T82" s="421">
        <v>19</v>
      </c>
      <c r="U82" s="421">
        <v>19</v>
      </c>
      <c r="V82" s="421">
        <v>0</v>
      </c>
      <c r="W82" s="421">
        <v>285</v>
      </c>
      <c r="X82" s="421">
        <v>12</v>
      </c>
      <c r="Y82" s="421">
        <v>58</v>
      </c>
      <c r="Z82" s="533">
        <v>108</v>
      </c>
      <c r="AA82" s="421">
        <v>15</v>
      </c>
      <c r="AB82" s="421">
        <v>0</v>
      </c>
      <c r="AC82" s="421">
        <v>19</v>
      </c>
      <c r="AD82" s="421">
        <v>74</v>
      </c>
      <c r="AE82" s="421">
        <v>0</v>
      </c>
      <c r="AF82" s="421"/>
      <c r="AG82" s="183"/>
      <c r="AH82" s="183" t="s">
        <v>1869</v>
      </c>
      <c r="AI82" s="439" t="s">
        <v>367</v>
      </c>
      <c r="AJ82" s="441">
        <v>67</v>
      </c>
      <c r="AK82" s="421">
        <v>0</v>
      </c>
      <c r="AL82" s="421">
        <v>67</v>
      </c>
      <c r="AM82" s="421">
        <v>0</v>
      </c>
      <c r="AN82" s="441">
        <v>99</v>
      </c>
      <c r="AO82" s="421">
        <v>50</v>
      </c>
      <c r="AP82" s="421">
        <v>612</v>
      </c>
      <c r="AQ82" s="421">
        <v>200</v>
      </c>
      <c r="AR82" s="421">
        <v>358</v>
      </c>
      <c r="AS82" s="421">
        <v>54</v>
      </c>
      <c r="AT82" s="421">
        <v>0</v>
      </c>
      <c r="AU82" s="421">
        <v>0</v>
      </c>
      <c r="AV82" s="421"/>
      <c r="AW82" s="421">
        <v>99</v>
      </c>
      <c r="AX82" s="421">
        <v>30</v>
      </c>
      <c r="AY82" s="421">
        <v>54</v>
      </c>
      <c r="AZ82" s="421">
        <v>66</v>
      </c>
      <c r="BA82" s="421">
        <v>29</v>
      </c>
      <c r="BB82" s="421">
        <v>23</v>
      </c>
      <c r="BC82" s="421">
        <v>14</v>
      </c>
      <c r="BD82" s="421">
        <v>9</v>
      </c>
      <c r="BE82" s="421">
        <v>11</v>
      </c>
      <c r="BF82" s="421">
        <v>0</v>
      </c>
      <c r="BG82" s="421">
        <v>0</v>
      </c>
      <c r="BH82" s="441">
        <v>3</v>
      </c>
      <c r="BI82" s="421">
        <v>0</v>
      </c>
      <c r="BJ82" s="421">
        <v>1</v>
      </c>
      <c r="BK82" s="533">
        <v>1454</v>
      </c>
      <c r="BM82" s="183"/>
      <c r="BN82" s="183" t="s">
        <v>1869</v>
      </c>
      <c r="BO82" s="439" t="s">
        <v>367</v>
      </c>
      <c r="BP82" s="421">
        <v>0</v>
      </c>
      <c r="BQ82" s="421">
        <v>70</v>
      </c>
      <c r="BR82" s="421">
        <v>78</v>
      </c>
      <c r="BS82" s="421">
        <v>0</v>
      </c>
      <c r="BT82" s="421">
        <v>12</v>
      </c>
      <c r="BU82" s="421">
        <v>4</v>
      </c>
      <c r="BV82" s="421">
        <v>0</v>
      </c>
      <c r="BW82" s="421">
        <v>1</v>
      </c>
      <c r="BX82" s="421">
        <v>0</v>
      </c>
      <c r="BY82" s="421">
        <v>2</v>
      </c>
      <c r="BZ82" s="421"/>
      <c r="CA82" s="421">
        <v>0</v>
      </c>
      <c r="CB82" s="421">
        <v>0</v>
      </c>
      <c r="CC82" s="421">
        <v>5</v>
      </c>
      <c r="CD82" s="421">
        <v>0</v>
      </c>
      <c r="CE82" s="441">
        <v>0</v>
      </c>
      <c r="CF82" s="421">
        <v>0</v>
      </c>
      <c r="CG82" s="421">
        <v>0</v>
      </c>
      <c r="CH82" s="421">
        <v>30</v>
      </c>
      <c r="CI82" s="421">
        <v>0</v>
      </c>
      <c r="CJ82" s="421">
        <v>93</v>
      </c>
      <c r="CK82" s="421">
        <f>M82+U82+Z82-AD82+AK82+AM82+BB82</f>
        <v>76</v>
      </c>
    </row>
    <row r="83" spans="1:89" ht="18.7" customHeight="1">
      <c r="A83" s="183" t="s">
        <v>2418</v>
      </c>
      <c r="B83" s="183" t="s">
        <v>1870</v>
      </c>
      <c r="C83" s="439" t="s">
        <v>377</v>
      </c>
      <c r="D83" s="421">
        <v>5490</v>
      </c>
      <c r="E83" s="421">
        <v>1535</v>
      </c>
      <c r="F83" s="421">
        <v>2</v>
      </c>
      <c r="G83" s="421">
        <v>632</v>
      </c>
      <c r="H83" s="421">
        <v>158</v>
      </c>
      <c r="I83" s="421">
        <v>743</v>
      </c>
      <c r="J83" s="421">
        <v>31</v>
      </c>
      <c r="K83" s="421">
        <v>78</v>
      </c>
      <c r="L83" s="421">
        <v>274</v>
      </c>
      <c r="M83" s="421">
        <v>0</v>
      </c>
      <c r="N83" s="421">
        <v>274</v>
      </c>
      <c r="P83" s="441">
        <v>267</v>
      </c>
      <c r="Q83" s="421">
        <v>265</v>
      </c>
      <c r="R83" s="421">
        <v>2</v>
      </c>
      <c r="S83" s="421">
        <v>67</v>
      </c>
      <c r="T83" s="421">
        <v>18</v>
      </c>
      <c r="U83" s="421">
        <v>18</v>
      </c>
      <c r="V83" s="421">
        <v>0</v>
      </c>
      <c r="W83" s="421">
        <v>285</v>
      </c>
      <c r="X83" s="421">
        <v>12</v>
      </c>
      <c r="Y83" s="421">
        <v>50</v>
      </c>
      <c r="Z83" s="533">
        <v>101</v>
      </c>
      <c r="AA83" s="421">
        <v>16</v>
      </c>
      <c r="AB83" s="421">
        <v>0</v>
      </c>
      <c r="AC83" s="421">
        <v>18</v>
      </c>
      <c r="AD83" s="421">
        <v>67</v>
      </c>
      <c r="AE83" s="421">
        <v>0</v>
      </c>
      <c r="AF83" s="421"/>
      <c r="AG83" s="183" t="s">
        <v>2418</v>
      </c>
      <c r="AH83" s="183" t="s">
        <v>1870</v>
      </c>
      <c r="AI83" s="439" t="s">
        <v>377</v>
      </c>
      <c r="AJ83" s="441">
        <v>64</v>
      </c>
      <c r="AK83" s="421">
        <v>0</v>
      </c>
      <c r="AL83" s="421">
        <v>64</v>
      </c>
      <c r="AM83" s="421">
        <v>0</v>
      </c>
      <c r="AN83" s="441">
        <v>99</v>
      </c>
      <c r="AO83" s="421">
        <v>40</v>
      </c>
      <c r="AP83" s="421">
        <v>644</v>
      </c>
      <c r="AQ83" s="421">
        <v>213</v>
      </c>
      <c r="AR83" s="421">
        <v>362</v>
      </c>
      <c r="AS83" s="421">
        <v>69</v>
      </c>
      <c r="AT83" s="421">
        <v>0</v>
      </c>
      <c r="AU83" s="421">
        <v>0</v>
      </c>
      <c r="AV83" s="421"/>
      <c r="AW83" s="421">
        <v>66</v>
      </c>
      <c r="AX83" s="421">
        <v>31</v>
      </c>
      <c r="AY83" s="421">
        <v>30</v>
      </c>
      <c r="AZ83" s="421">
        <v>23</v>
      </c>
      <c r="BA83" s="421">
        <v>6</v>
      </c>
      <c r="BB83" s="421">
        <v>24</v>
      </c>
      <c r="BC83" s="421">
        <v>14</v>
      </c>
      <c r="BD83" s="421">
        <v>10</v>
      </c>
      <c r="BE83" s="421">
        <v>11</v>
      </c>
      <c r="BF83" s="421">
        <v>0</v>
      </c>
      <c r="BG83" s="421">
        <v>0</v>
      </c>
      <c r="BH83" s="441">
        <v>2</v>
      </c>
      <c r="BI83" s="421">
        <v>0</v>
      </c>
      <c r="BJ83" s="421">
        <v>5</v>
      </c>
      <c r="BK83" s="533">
        <v>1456</v>
      </c>
      <c r="BM83" s="183" t="s">
        <v>2418</v>
      </c>
      <c r="BN83" s="183" t="s">
        <v>1870</v>
      </c>
      <c r="BO83" s="439" t="s">
        <v>377</v>
      </c>
      <c r="BP83" s="421">
        <v>0</v>
      </c>
      <c r="BQ83" s="421">
        <v>58</v>
      </c>
      <c r="BR83" s="421">
        <v>72</v>
      </c>
      <c r="BS83" s="421">
        <v>0</v>
      </c>
      <c r="BT83" s="421">
        <v>9</v>
      </c>
      <c r="BU83" s="421">
        <v>4</v>
      </c>
      <c r="BV83" s="421">
        <v>0</v>
      </c>
      <c r="BW83" s="421">
        <v>0</v>
      </c>
      <c r="BX83" s="421">
        <v>0</v>
      </c>
      <c r="BY83" s="421">
        <v>2</v>
      </c>
      <c r="BZ83" s="421"/>
      <c r="CA83" s="421">
        <v>0</v>
      </c>
      <c r="CB83" s="421">
        <v>0</v>
      </c>
      <c r="CC83" s="421">
        <v>2</v>
      </c>
      <c r="CD83" s="421">
        <v>0</v>
      </c>
      <c r="CE83" s="441">
        <v>0</v>
      </c>
      <c r="CF83" s="421">
        <v>0</v>
      </c>
      <c r="CG83" s="421">
        <v>0</v>
      </c>
      <c r="CH83" s="421">
        <v>47</v>
      </c>
      <c r="CI83" s="421">
        <v>0</v>
      </c>
      <c r="CJ83" s="421">
        <v>77</v>
      </c>
      <c r="CK83" s="421">
        <f>M83+U83+Z83-AD83+AK83+AM83+BB83</f>
        <v>76</v>
      </c>
    </row>
    <row r="84" spans="1:89" s="208" customFormat="1" ht="19.55" customHeight="1">
      <c r="A84" s="183">
        <v>2013</v>
      </c>
      <c r="B84" s="183" t="s">
        <v>1872</v>
      </c>
      <c r="C84" s="467" t="s">
        <v>370</v>
      </c>
      <c r="D84" s="421">
        <v>5170</v>
      </c>
      <c r="E84" s="421">
        <v>671</v>
      </c>
      <c r="F84" s="421">
        <v>3</v>
      </c>
      <c r="G84" s="421">
        <v>538</v>
      </c>
      <c r="H84" s="421">
        <v>33</v>
      </c>
      <c r="I84" s="421">
        <v>97</v>
      </c>
      <c r="J84" s="421">
        <v>30</v>
      </c>
      <c r="K84" s="421">
        <v>124</v>
      </c>
      <c r="L84" s="421">
        <v>427</v>
      </c>
      <c r="M84" s="421">
        <v>0</v>
      </c>
      <c r="N84" s="421">
        <v>427</v>
      </c>
      <c r="O84" s="421"/>
      <c r="P84" s="441">
        <v>270</v>
      </c>
      <c r="Q84" s="421">
        <v>270</v>
      </c>
      <c r="R84" s="421">
        <v>0</v>
      </c>
      <c r="S84" s="421">
        <v>87</v>
      </c>
      <c r="T84" s="421">
        <v>60</v>
      </c>
      <c r="U84" s="421">
        <v>60</v>
      </c>
      <c r="V84" s="421">
        <v>0</v>
      </c>
      <c r="W84" s="421">
        <v>321</v>
      </c>
      <c r="X84" s="421">
        <v>16</v>
      </c>
      <c r="Y84" s="421">
        <v>66</v>
      </c>
      <c r="Z84" s="533">
        <v>95</v>
      </c>
      <c r="AA84" s="421">
        <v>16</v>
      </c>
      <c r="AB84" s="421">
        <v>0</v>
      </c>
      <c r="AC84" s="421">
        <v>18</v>
      </c>
      <c r="AD84" s="421">
        <v>61</v>
      </c>
      <c r="AE84" s="421">
        <v>0</v>
      </c>
      <c r="AF84" s="421"/>
      <c r="AG84" s="183">
        <v>2013</v>
      </c>
      <c r="AH84" s="183" t="s">
        <v>1872</v>
      </c>
      <c r="AI84" s="467" t="s">
        <v>370</v>
      </c>
      <c r="AJ84" s="441">
        <v>75</v>
      </c>
      <c r="AK84" s="421">
        <v>0</v>
      </c>
      <c r="AL84" s="421">
        <v>75</v>
      </c>
      <c r="AM84" s="421">
        <v>7</v>
      </c>
      <c r="AN84" s="441">
        <v>78</v>
      </c>
      <c r="AO84" s="421">
        <v>39</v>
      </c>
      <c r="AP84" s="421">
        <v>740</v>
      </c>
      <c r="AQ84" s="421">
        <v>230</v>
      </c>
      <c r="AR84" s="421">
        <v>390</v>
      </c>
      <c r="AS84" s="421">
        <v>120</v>
      </c>
      <c r="AT84" s="421">
        <v>0</v>
      </c>
      <c r="AU84" s="421">
        <v>0</v>
      </c>
      <c r="AV84" s="421"/>
      <c r="AW84" s="421">
        <v>75</v>
      </c>
      <c r="AX84" s="421">
        <v>42</v>
      </c>
      <c r="AY84" s="421">
        <v>35</v>
      </c>
      <c r="AZ84" s="421">
        <v>27</v>
      </c>
      <c r="BA84" s="421">
        <v>6</v>
      </c>
      <c r="BB84" s="421">
        <v>34</v>
      </c>
      <c r="BC84" s="421">
        <v>24</v>
      </c>
      <c r="BD84" s="421">
        <v>10</v>
      </c>
      <c r="BE84" s="421">
        <v>13</v>
      </c>
      <c r="BF84" s="421">
        <v>0</v>
      </c>
      <c r="BG84" s="421">
        <v>0</v>
      </c>
      <c r="BH84" s="441">
        <v>3</v>
      </c>
      <c r="BI84" s="421">
        <v>0</v>
      </c>
      <c r="BJ84" s="421">
        <v>8</v>
      </c>
      <c r="BK84" s="533">
        <v>1454</v>
      </c>
      <c r="BM84" s="183">
        <v>2013</v>
      </c>
      <c r="BN84" s="183" t="s">
        <v>1872</v>
      </c>
      <c r="BO84" s="467" t="s">
        <v>370</v>
      </c>
      <c r="BP84" s="421">
        <v>0</v>
      </c>
      <c r="BQ84" s="421">
        <v>66</v>
      </c>
      <c r="BR84" s="421">
        <v>83</v>
      </c>
      <c r="BS84" s="421">
        <v>0</v>
      </c>
      <c r="BT84" s="421">
        <v>9</v>
      </c>
      <c r="BU84" s="421">
        <v>2</v>
      </c>
      <c r="BV84" s="421">
        <v>0</v>
      </c>
      <c r="BW84" s="421">
        <v>0</v>
      </c>
      <c r="BX84" s="421">
        <v>0</v>
      </c>
      <c r="BY84" s="421">
        <v>3</v>
      </c>
      <c r="BZ84" s="421"/>
      <c r="CA84" s="421">
        <v>0</v>
      </c>
      <c r="CB84" s="421">
        <v>0</v>
      </c>
      <c r="CC84" s="421">
        <v>2</v>
      </c>
      <c r="CD84" s="421">
        <v>0</v>
      </c>
      <c r="CE84" s="441">
        <v>0</v>
      </c>
      <c r="CF84" s="421">
        <v>0</v>
      </c>
      <c r="CG84" s="421">
        <v>0</v>
      </c>
      <c r="CH84" s="421">
        <v>45</v>
      </c>
      <c r="CI84" s="421">
        <v>0</v>
      </c>
      <c r="CJ84" s="421">
        <v>157</v>
      </c>
      <c r="CK84" s="421">
        <f>M84+U84+Z84-AD84+AK84+AM84+BB84</f>
        <v>135</v>
      </c>
    </row>
    <row r="85" spans="1:89" ht="24.8" customHeight="1">
      <c r="A85" s="183"/>
      <c r="B85" s="183"/>
      <c r="C85" s="467"/>
      <c r="D85" s="421"/>
      <c r="E85" s="421"/>
      <c r="F85" s="421"/>
      <c r="G85" s="421"/>
      <c r="H85" s="421"/>
      <c r="I85" s="421"/>
      <c r="J85" s="421"/>
      <c r="K85" s="421"/>
      <c r="L85" s="421"/>
      <c r="M85" s="421"/>
      <c r="P85" s="441"/>
      <c r="Q85" s="421"/>
      <c r="R85" s="421"/>
      <c r="S85" s="421"/>
      <c r="T85" s="421"/>
      <c r="U85" s="421"/>
      <c r="V85" s="421"/>
      <c r="W85" s="421"/>
      <c r="X85" s="421"/>
      <c r="Y85" s="421"/>
      <c r="Z85" s="533"/>
      <c r="AA85" s="421"/>
      <c r="AB85" s="421"/>
      <c r="AC85" s="421"/>
      <c r="AD85" s="421"/>
      <c r="AE85" s="421"/>
      <c r="AF85" s="421"/>
      <c r="AG85" s="183"/>
      <c r="AH85" s="183"/>
      <c r="AI85" s="467"/>
      <c r="AJ85" s="441"/>
      <c r="AK85" s="421"/>
      <c r="AL85" s="421"/>
      <c r="AM85" s="421"/>
      <c r="AN85" s="441"/>
      <c r="AO85" s="421"/>
      <c r="AP85" s="421"/>
      <c r="AQ85" s="421"/>
      <c r="AR85" s="421"/>
      <c r="AS85" s="421"/>
      <c r="AT85" s="421"/>
      <c r="AU85" s="421"/>
      <c r="AV85" s="421"/>
      <c r="AW85" s="421"/>
      <c r="AX85" s="421"/>
      <c r="AY85" s="421"/>
      <c r="AZ85" s="421"/>
      <c r="BA85" s="421"/>
      <c r="BB85" s="421"/>
      <c r="BC85" s="421"/>
      <c r="BD85" s="421"/>
      <c r="BE85" s="421"/>
      <c r="BF85" s="421"/>
      <c r="BG85" s="421"/>
      <c r="BH85" s="441"/>
      <c r="BI85" s="421"/>
      <c r="BJ85" s="421"/>
      <c r="BK85" s="533"/>
      <c r="BM85" s="183"/>
      <c r="BN85" s="183"/>
      <c r="BO85" s="467"/>
      <c r="BP85" s="421"/>
      <c r="BQ85" s="421"/>
      <c r="BR85" s="421"/>
      <c r="BS85" s="421"/>
      <c r="BT85" s="421"/>
      <c r="BU85" s="421"/>
      <c r="BV85" s="421"/>
      <c r="BW85" s="421"/>
      <c r="BX85" s="421"/>
      <c r="BY85" s="421"/>
      <c r="BZ85" s="421"/>
      <c r="CA85" s="421"/>
      <c r="CB85" s="421"/>
      <c r="CC85" s="421"/>
      <c r="CD85" s="421"/>
      <c r="CE85" s="441"/>
      <c r="CF85" s="421"/>
      <c r="CG85" s="421"/>
      <c r="CH85" s="421"/>
      <c r="CI85" s="421"/>
      <c r="CJ85" s="421"/>
      <c r="CK85" s="421"/>
    </row>
    <row r="86" spans="1:89" ht="23.95" customHeight="1">
      <c r="A86" s="183"/>
      <c r="B86" s="183" t="s">
        <v>1869</v>
      </c>
      <c r="C86" s="439" t="s">
        <v>367</v>
      </c>
      <c r="D86" s="421">
        <v>6826</v>
      </c>
      <c r="E86" s="421">
        <v>1763</v>
      </c>
      <c r="F86" s="421">
        <v>2</v>
      </c>
      <c r="G86" s="421">
        <v>856</v>
      </c>
      <c r="H86" s="421">
        <v>171</v>
      </c>
      <c r="I86" s="421">
        <v>734</v>
      </c>
      <c r="J86" s="421">
        <v>24</v>
      </c>
      <c r="K86" s="421">
        <v>67</v>
      </c>
      <c r="L86" s="421">
        <v>294</v>
      </c>
      <c r="M86" s="421">
        <v>0</v>
      </c>
      <c r="N86" s="421">
        <v>294</v>
      </c>
      <c r="P86" s="441">
        <v>403</v>
      </c>
      <c r="Q86" s="421">
        <v>398</v>
      </c>
      <c r="R86" s="421">
        <v>5</v>
      </c>
      <c r="S86" s="421">
        <v>85</v>
      </c>
      <c r="T86" s="421">
        <v>17</v>
      </c>
      <c r="U86" s="421">
        <v>17</v>
      </c>
      <c r="V86" s="421">
        <v>0</v>
      </c>
      <c r="W86" s="421">
        <v>307</v>
      </c>
      <c r="X86" s="421">
        <v>11</v>
      </c>
      <c r="Y86" s="421">
        <v>50</v>
      </c>
      <c r="Z86" s="533">
        <v>100</v>
      </c>
      <c r="AA86" s="421">
        <v>17</v>
      </c>
      <c r="AB86" s="421">
        <v>0</v>
      </c>
      <c r="AC86" s="421">
        <v>11</v>
      </c>
      <c r="AD86" s="421">
        <v>72</v>
      </c>
      <c r="AE86" s="421">
        <v>0</v>
      </c>
      <c r="AF86" s="421"/>
      <c r="AG86" s="183"/>
      <c r="AH86" s="183" t="s">
        <v>1869</v>
      </c>
      <c r="AI86" s="439" t="s">
        <v>367</v>
      </c>
      <c r="AJ86" s="441">
        <v>48</v>
      </c>
      <c r="AK86" s="421">
        <v>0</v>
      </c>
      <c r="AL86" s="421">
        <v>48</v>
      </c>
      <c r="AM86" s="421">
        <v>0</v>
      </c>
      <c r="AN86" s="441">
        <v>93</v>
      </c>
      <c r="AO86" s="421">
        <v>25</v>
      </c>
      <c r="AP86" s="421">
        <v>564</v>
      </c>
      <c r="AQ86" s="421">
        <v>153</v>
      </c>
      <c r="AR86" s="421">
        <v>365</v>
      </c>
      <c r="AS86" s="421">
        <v>45</v>
      </c>
      <c r="AT86" s="421">
        <v>0</v>
      </c>
      <c r="AU86" s="421">
        <v>1</v>
      </c>
      <c r="AV86" s="421"/>
      <c r="AW86" s="421">
        <v>74</v>
      </c>
      <c r="AX86" s="421">
        <v>24</v>
      </c>
      <c r="AY86" s="421">
        <v>42</v>
      </c>
      <c r="AZ86" s="421">
        <v>43</v>
      </c>
      <c r="BA86" s="421">
        <v>29</v>
      </c>
      <c r="BB86" s="421">
        <v>31</v>
      </c>
      <c r="BC86" s="421">
        <v>15</v>
      </c>
      <c r="BD86" s="421">
        <v>16</v>
      </c>
      <c r="BE86" s="421">
        <v>12</v>
      </c>
      <c r="BF86" s="421">
        <v>0</v>
      </c>
      <c r="BG86" s="421">
        <v>3</v>
      </c>
      <c r="BH86" s="441">
        <v>2</v>
      </c>
      <c r="BI86" s="421">
        <v>0</v>
      </c>
      <c r="BJ86" s="421">
        <v>0</v>
      </c>
      <c r="BK86" s="533">
        <v>2391</v>
      </c>
      <c r="BM86" s="183"/>
      <c r="BN86" s="183" t="s">
        <v>1869</v>
      </c>
      <c r="BO86" s="439" t="s">
        <v>367</v>
      </c>
      <c r="BP86" s="421">
        <v>0</v>
      </c>
      <c r="BQ86" s="421">
        <v>62</v>
      </c>
      <c r="BR86" s="421">
        <v>88</v>
      </c>
      <c r="BS86" s="421">
        <v>10</v>
      </c>
      <c r="BT86" s="421">
        <v>6</v>
      </c>
      <c r="BU86" s="421">
        <v>1</v>
      </c>
      <c r="BV86" s="421">
        <v>1</v>
      </c>
      <c r="BW86" s="421">
        <v>0</v>
      </c>
      <c r="BX86" s="421">
        <v>0</v>
      </c>
      <c r="BY86" s="421">
        <v>2</v>
      </c>
      <c r="BZ86" s="421"/>
      <c r="CA86" s="421">
        <v>0</v>
      </c>
      <c r="CB86" s="421">
        <v>0</v>
      </c>
      <c r="CC86" s="421">
        <v>8</v>
      </c>
      <c r="CD86" s="421">
        <v>1</v>
      </c>
      <c r="CE86" s="441">
        <v>0</v>
      </c>
      <c r="CF86" s="421">
        <v>0</v>
      </c>
      <c r="CG86" s="421">
        <v>0</v>
      </c>
      <c r="CH86" s="421">
        <v>36</v>
      </c>
      <c r="CI86" s="421">
        <v>1</v>
      </c>
      <c r="CJ86" s="421">
        <v>108</v>
      </c>
      <c r="CK86" s="421">
        <f>M86+U86+Z86-AD86+AK86+AM86+BB86</f>
        <v>76</v>
      </c>
    </row>
    <row r="87" spans="1:89" ht="18.7" customHeight="1">
      <c r="A87" s="183" t="s">
        <v>693</v>
      </c>
      <c r="B87" s="183" t="s">
        <v>1870</v>
      </c>
      <c r="C87" s="439" t="s">
        <v>377</v>
      </c>
      <c r="D87" s="421">
        <v>6512</v>
      </c>
      <c r="E87" s="421">
        <v>1526</v>
      </c>
      <c r="F87" s="421">
        <v>1</v>
      </c>
      <c r="G87" s="421">
        <v>681</v>
      </c>
      <c r="H87" s="421">
        <v>126</v>
      </c>
      <c r="I87" s="421">
        <v>718</v>
      </c>
      <c r="J87" s="421">
        <v>24</v>
      </c>
      <c r="K87" s="421">
        <v>77</v>
      </c>
      <c r="L87" s="421">
        <v>295</v>
      </c>
      <c r="M87" s="421">
        <v>0</v>
      </c>
      <c r="N87" s="421">
        <v>295</v>
      </c>
      <c r="P87" s="441">
        <v>331</v>
      </c>
      <c r="Q87" s="421">
        <v>329</v>
      </c>
      <c r="R87" s="421">
        <v>2</v>
      </c>
      <c r="S87" s="421">
        <v>80</v>
      </c>
      <c r="T87" s="421">
        <v>19</v>
      </c>
      <c r="U87" s="421">
        <v>19</v>
      </c>
      <c r="V87" s="421">
        <v>0</v>
      </c>
      <c r="W87" s="421">
        <v>307</v>
      </c>
      <c r="X87" s="421">
        <v>10</v>
      </c>
      <c r="Y87" s="421">
        <v>50</v>
      </c>
      <c r="Z87" s="533">
        <v>86</v>
      </c>
      <c r="AA87" s="421">
        <v>15</v>
      </c>
      <c r="AB87" s="421">
        <v>0</v>
      </c>
      <c r="AC87" s="421">
        <v>11</v>
      </c>
      <c r="AD87" s="421">
        <v>60</v>
      </c>
      <c r="AE87" s="421">
        <v>0</v>
      </c>
      <c r="AF87" s="421"/>
      <c r="AG87" s="183" t="s">
        <v>693</v>
      </c>
      <c r="AH87" s="183" t="s">
        <v>1870</v>
      </c>
      <c r="AI87" s="439" t="s">
        <v>377</v>
      </c>
      <c r="AJ87" s="441">
        <v>46</v>
      </c>
      <c r="AK87" s="421">
        <v>0</v>
      </c>
      <c r="AL87" s="421">
        <v>46</v>
      </c>
      <c r="AM87" s="421">
        <v>0</v>
      </c>
      <c r="AN87" s="441">
        <v>85</v>
      </c>
      <c r="AO87" s="421">
        <v>21</v>
      </c>
      <c r="AP87" s="421">
        <v>628</v>
      </c>
      <c r="AQ87" s="421">
        <v>181</v>
      </c>
      <c r="AR87" s="421">
        <v>405</v>
      </c>
      <c r="AS87" s="421">
        <v>41</v>
      </c>
      <c r="AT87" s="421">
        <v>0</v>
      </c>
      <c r="AU87" s="421">
        <v>1</v>
      </c>
      <c r="AV87" s="421"/>
      <c r="AW87" s="421">
        <v>68</v>
      </c>
      <c r="AX87" s="421">
        <v>23</v>
      </c>
      <c r="AY87" s="421">
        <v>25</v>
      </c>
      <c r="AZ87" s="421">
        <v>39</v>
      </c>
      <c r="BA87" s="421">
        <v>2</v>
      </c>
      <c r="BB87" s="421">
        <v>32</v>
      </c>
      <c r="BC87" s="421">
        <v>17</v>
      </c>
      <c r="BD87" s="421">
        <v>15</v>
      </c>
      <c r="BE87" s="421">
        <v>14</v>
      </c>
      <c r="BF87" s="421">
        <v>0</v>
      </c>
      <c r="BG87" s="421">
        <v>3</v>
      </c>
      <c r="BH87" s="441">
        <v>1</v>
      </c>
      <c r="BI87" s="421">
        <v>0</v>
      </c>
      <c r="BJ87" s="421">
        <v>4</v>
      </c>
      <c r="BK87" s="533">
        <v>2391</v>
      </c>
      <c r="BM87" s="183" t="s">
        <v>693</v>
      </c>
      <c r="BN87" s="183" t="s">
        <v>1870</v>
      </c>
      <c r="BO87" s="439" t="s">
        <v>377</v>
      </c>
      <c r="BP87" s="421">
        <v>0</v>
      </c>
      <c r="BQ87" s="421">
        <v>65</v>
      </c>
      <c r="BR87" s="421">
        <v>80</v>
      </c>
      <c r="BS87" s="421">
        <v>13</v>
      </c>
      <c r="BT87" s="421">
        <v>8</v>
      </c>
      <c r="BU87" s="421">
        <v>1</v>
      </c>
      <c r="BV87" s="421">
        <v>0</v>
      </c>
      <c r="BW87" s="421">
        <v>1</v>
      </c>
      <c r="BX87" s="421">
        <v>0</v>
      </c>
      <c r="BY87" s="421">
        <v>2</v>
      </c>
      <c r="BZ87" s="421"/>
      <c r="CA87" s="421">
        <v>0</v>
      </c>
      <c r="CB87" s="421">
        <v>0</v>
      </c>
      <c r="CC87" s="421">
        <v>1</v>
      </c>
      <c r="CD87" s="421">
        <v>1</v>
      </c>
      <c r="CE87" s="441">
        <v>0</v>
      </c>
      <c r="CF87" s="421">
        <v>0</v>
      </c>
      <c r="CG87" s="421">
        <v>0</v>
      </c>
      <c r="CH87" s="421">
        <v>44</v>
      </c>
      <c r="CI87" s="421">
        <v>1</v>
      </c>
      <c r="CJ87" s="421">
        <v>108</v>
      </c>
      <c r="CK87" s="421">
        <f>M87+U87+Z87-AD87+AK87+AM87+BB87</f>
        <v>77</v>
      </c>
    </row>
    <row r="88" spans="1:89" s="208" customFormat="1" ht="19.55" customHeight="1">
      <c r="A88" s="183">
        <v>2014</v>
      </c>
      <c r="B88" s="183" t="s">
        <v>1872</v>
      </c>
      <c r="C88" s="467" t="s">
        <v>370</v>
      </c>
      <c r="D88" s="421">
        <v>6284</v>
      </c>
      <c r="E88" s="421">
        <v>738</v>
      </c>
      <c r="F88" s="421">
        <v>1</v>
      </c>
      <c r="G88" s="421">
        <v>605</v>
      </c>
      <c r="H88" s="421">
        <v>44</v>
      </c>
      <c r="I88" s="421">
        <v>88</v>
      </c>
      <c r="J88" s="421">
        <v>26</v>
      </c>
      <c r="K88" s="421">
        <v>105</v>
      </c>
      <c r="L88" s="421">
        <v>425</v>
      </c>
      <c r="M88" s="421">
        <v>0</v>
      </c>
      <c r="N88" s="421">
        <v>425</v>
      </c>
      <c r="O88" s="421"/>
      <c r="P88" s="441">
        <v>314</v>
      </c>
      <c r="Q88" s="421">
        <v>312</v>
      </c>
      <c r="R88" s="421">
        <v>2</v>
      </c>
      <c r="S88" s="421">
        <v>108</v>
      </c>
      <c r="T88" s="421">
        <v>46</v>
      </c>
      <c r="U88" s="421">
        <v>46</v>
      </c>
      <c r="V88" s="421">
        <v>0</v>
      </c>
      <c r="W88" s="421">
        <v>349</v>
      </c>
      <c r="X88" s="421">
        <v>11</v>
      </c>
      <c r="Y88" s="421">
        <v>60</v>
      </c>
      <c r="Z88" s="533">
        <v>90</v>
      </c>
      <c r="AA88" s="421">
        <v>13</v>
      </c>
      <c r="AB88" s="421">
        <v>0</v>
      </c>
      <c r="AC88" s="421">
        <v>11</v>
      </c>
      <c r="AD88" s="421">
        <v>66</v>
      </c>
      <c r="AE88" s="421">
        <v>0</v>
      </c>
      <c r="AF88" s="421"/>
      <c r="AG88" s="183">
        <v>2014</v>
      </c>
      <c r="AH88" s="183" t="s">
        <v>1872</v>
      </c>
      <c r="AI88" s="467" t="s">
        <v>370</v>
      </c>
      <c r="AJ88" s="441">
        <v>61</v>
      </c>
      <c r="AK88" s="421">
        <v>0</v>
      </c>
      <c r="AL88" s="421">
        <v>61</v>
      </c>
      <c r="AM88" s="421">
        <v>0</v>
      </c>
      <c r="AN88" s="441">
        <v>58</v>
      </c>
      <c r="AO88" s="421">
        <v>25</v>
      </c>
      <c r="AP88" s="421">
        <v>722</v>
      </c>
      <c r="AQ88" s="421">
        <v>204</v>
      </c>
      <c r="AR88" s="421">
        <v>442</v>
      </c>
      <c r="AS88" s="421">
        <v>75</v>
      </c>
      <c r="AT88" s="421">
        <v>0</v>
      </c>
      <c r="AU88" s="421">
        <v>1</v>
      </c>
      <c r="AV88" s="421"/>
      <c r="AW88" s="421">
        <v>80</v>
      </c>
      <c r="AX88" s="421">
        <v>28</v>
      </c>
      <c r="AY88" s="421">
        <v>27</v>
      </c>
      <c r="AZ88" s="421">
        <v>44</v>
      </c>
      <c r="BA88" s="421">
        <v>2</v>
      </c>
      <c r="BB88" s="421">
        <v>42</v>
      </c>
      <c r="BC88" s="421">
        <v>34</v>
      </c>
      <c r="BD88" s="421">
        <v>8</v>
      </c>
      <c r="BE88" s="421">
        <v>23</v>
      </c>
      <c r="BF88" s="421">
        <v>0</v>
      </c>
      <c r="BG88" s="421">
        <v>3</v>
      </c>
      <c r="BH88" s="441">
        <v>2</v>
      </c>
      <c r="BI88" s="421">
        <v>0</v>
      </c>
      <c r="BJ88" s="421">
        <v>15</v>
      </c>
      <c r="BK88" s="533">
        <v>2396</v>
      </c>
      <c r="BM88" s="183">
        <v>2014</v>
      </c>
      <c r="BN88" s="183" t="s">
        <v>1872</v>
      </c>
      <c r="BO88" s="467" t="s">
        <v>370</v>
      </c>
      <c r="BP88" s="421">
        <v>0</v>
      </c>
      <c r="BQ88" s="421">
        <v>89</v>
      </c>
      <c r="BR88" s="421">
        <v>89</v>
      </c>
      <c r="BS88" s="421">
        <v>46</v>
      </c>
      <c r="BT88" s="421">
        <v>7</v>
      </c>
      <c r="BU88" s="421">
        <v>1</v>
      </c>
      <c r="BV88" s="421">
        <v>0</v>
      </c>
      <c r="BW88" s="421">
        <v>2</v>
      </c>
      <c r="BX88" s="421">
        <v>0</v>
      </c>
      <c r="BY88" s="421">
        <v>7</v>
      </c>
      <c r="BZ88" s="421"/>
      <c r="CA88" s="421">
        <v>0</v>
      </c>
      <c r="CB88" s="421">
        <v>0</v>
      </c>
      <c r="CC88" s="421">
        <v>0</v>
      </c>
      <c r="CD88" s="421">
        <v>1</v>
      </c>
      <c r="CE88" s="441">
        <v>0</v>
      </c>
      <c r="CF88" s="421">
        <v>0</v>
      </c>
      <c r="CG88" s="421">
        <v>0</v>
      </c>
      <c r="CH88" s="421">
        <v>41</v>
      </c>
      <c r="CI88" s="421">
        <v>1</v>
      </c>
      <c r="CJ88" s="421">
        <v>200</v>
      </c>
      <c r="CK88" s="421">
        <f>M88+U88+Z88-AD88+AK88+AM88+BB88</f>
        <v>112</v>
      </c>
    </row>
    <row r="89" spans="1:89" ht="24.8" customHeight="1">
      <c r="A89" s="183"/>
      <c r="B89" s="183"/>
      <c r="C89" s="467"/>
      <c r="D89" s="421"/>
      <c r="E89" s="421"/>
      <c r="F89" s="421"/>
      <c r="G89" s="421"/>
      <c r="H89" s="421"/>
      <c r="I89" s="421"/>
      <c r="J89" s="421"/>
      <c r="K89" s="421"/>
      <c r="L89" s="421"/>
      <c r="M89" s="421"/>
      <c r="P89" s="441"/>
      <c r="Q89" s="421"/>
      <c r="R89" s="421"/>
      <c r="S89" s="421"/>
      <c r="T89" s="421"/>
      <c r="U89" s="421"/>
      <c r="V89" s="421"/>
      <c r="W89" s="421"/>
      <c r="X89" s="421"/>
      <c r="Y89" s="421"/>
      <c r="Z89" s="533"/>
      <c r="AA89" s="421"/>
      <c r="AB89" s="421"/>
      <c r="AC89" s="421"/>
      <c r="AD89" s="421"/>
      <c r="AE89" s="421"/>
      <c r="AF89" s="421"/>
      <c r="AG89" s="183"/>
      <c r="AH89" s="183"/>
      <c r="AI89" s="467"/>
      <c r="AJ89" s="441"/>
      <c r="AK89" s="421"/>
      <c r="AL89" s="421"/>
      <c r="AM89" s="421"/>
      <c r="AN89" s="441"/>
      <c r="AO89" s="421"/>
      <c r="AP89" s="421"/>
      <c r="AQ89" s="421"/>
      <c r="AR89" s="421"/>
      <c r="AS89" s="421"/>
      <c r="AT89" s="421"/>
      <c r="AU89" s="421"/>
      <c r="AV89" s="421"/>
      <c r="AW89" s="421"/>
      <c r="AX89" s="421"/>
      <c r="AY89" s="421"/>
      <c r="AZ89" s="421"/>
      <c r="BA89" s="421"/>
      <c r="BB89" s="421"/>
      <c r="BC89" s="421"/>
      <c r="BD89" s="421"/>
      <c r="BE89" s="421"/>
      <c r="BF89" s="421"/>
      <c r="BG89" s="421"/>
      <c r="BH89" s="441"/>
      <c r="BI89" s="421"/>
      <c r="BJ89" s="421"/>
      <c r="BK89" s="533"/>
      <c r="BM89" s="183"/>
      <c r="BN89" s="183"/>
      <c r="BO89" s="467"/>
      <c r="BP89" s="421"/>
      <c r="BQ89" s="421"/>
      <c r="BR89" s="421"/>
      <c r="BS89" s="421"/>
      <c r="BT89" s="421"/>
      <c r="BU89" s="421"/>
      <c r="BV89" s="421"/>
      <c r="BW89" s="421"/>
      <c r="BX89" s="421"/>
      <c r="BY89" s="421"/>
      <c r="BZ89" s="421"/>
      <c r="CA89" s="421"/>
      <c r="CB89" s="421"/>
      <c r="CC89" s="421"/>
      <c r="CD89" s="421"/>
      <c r="CE89" s="441"/>
      <c r="CF89" s="421"/>
      <c r="CG89" s="421"/>
      <c r="CH89" s="421"/>
      <c r="CI89" s="421"/>
      <c r="CJ89" s="421"/>
      <c r="CK89" s="421"/>
    </row>
    <row r="90" spans="1:89" ht="23.95" customHeight="1">
      <c r="A90" s="183"/>
      <c r="B90" s="183" t="s">
        <v>1869</v>
      </c>
      <c r="C90" s="439" t="s">
        <v>367</v>
      </c>
      <c r="D90" s="421">
        <v>5897</v>
      </c>
      <c r="E90" s="421">
        <v>1640</v>
      </c>
      <c r="F90" s="421">
        <v>2</v>
      </c>
      <c r="G90" s="421">
        <v>768</v>
      </c>
      <c r="H90" s="421">
        <v>153</v>
      </c>
      <c r="I90" s="421">
        <v>717</v>
      </c>
      <c r="J90" s="421">
        <v>14</v>
      </c>
      <c r="K90" s="421">
        <v>121</v>
      </c>
      <c r="L90" s="421">
        <v>251</v>
      </c>
      <c r="M90" s="421">
        <v>0</v>
      </c>
      <c r="N90" s="421">
        <v>251</v>
      </c>
      <c r="P90" s="441">
        <v>553</v>
      </c>
      <c r="Q90" s="421">
        <v>550</v>
      </c>
      <c r="R90" s="421">
        <v>3</v>
      </c>
      <c r="S90" s="421">
        <v>92</v>
      </c>
      <c r="T90" s="421">
        <v>16</v>
      </c>
      <c r="U90" s="421">
        <v>15</v>
      </c>
      <c r="V90" s="421">
        <v>1</v>
      </c>
      <c r="W90" s="421">
        <v>283</v>
      </c>
      <c r="X90" s="421">
        <v>9</v>
      </c>
      <c r="Y90" s="421">
        <v>61</v>
      </c>
      <c r="Z90" s="533">
        <v>140</v>
      </c>
      <c r="AA90" s="421">
        <v>6</v>
      </c>
      <c r="AB90" s="421">
        <v>0</v>
      </c>
      <c r="AC90" s="421">
        <v>15</v>
      </c>
      <c r="AD90" s="421">
        <v>119</v>
      </c>
      <c r="AE90" s="421">
        <v>0</v>
      </c>
      <c r="AF90" s="421"/>
      <c r="AG90" s="183"/>
      <c r="AH90" s="183" t="s">
        <v>1869</v>
      </c>
      <c r="AI90" s="439" t="s">
        <v>367</v>
      </c>
      <c r="AJ90" s="441">
        <v>56</v>
      </c>
      <c r="AK90" s="421">
        <v>0</v>
      </c>
      <c r="AL90" s="421">
        <v>56</v>
      </c>
      <c r="AM90" s="421">
        <v>0</v>
      </c>
      <c r="AN90" s="441">
        <v>105</v>
      </c>
      <c r="AO90" s="421">
        <v>39</v>
      </c>
      <c r="AP90" s="421">
        <v>630</v>
      </c>
      <c r="AQ90" s="421">
        <v>137</v>
      </c>
      <c r="AR90" s="421">
        <v>424</v>
      </c>
      <c r="AS90" s="421">
        <v>67</v>
      </c>
      <c r="AT90" s="421">
        <v>0</v>
      </c>
      <c r="AU90" s="421">
        <v>2</v>
      </c>
      <c r="AV90" s="421"/>
      <c r="AW90" s="421">
        <v>109</v>
      </c>
      <c r="AX90" s="421">
        <v>20</v>
      </c>
      <c r="AY90" s="421">
        <v>39</v>
      </c>
      <c r="AZ90" s="421">
        <v>41</v>
      </c>
      <c r="BA90" s="421">
        <v>26</v>
      </c>
      <c r="BB90" s="421">
        <v>13</v>
      </c>
      <c r="BC90" s="421">
        <v>6</v>
      </c>
      <c r="BD90" s="421">
        <v>7</v>
      </c>
      <c r="BE90" s="421">
        <v>16</v>
      </c>
      <c r="BF90" s="421">
        <v>1</v>
      </c>
      <c r="BG90" s="421">
        <v>1</v>
      </c>
      <c r="BH90" s="441">
        <v>2</v>
      </c>
      <c r="BI90" s="421">
        <v>0</v>
      </c>
      <c r="BJ90" s="421">
        <v>0</v>
      </c>
      <c r="BK90" s="533">
        <v>1347</v>
      </c>
      <c r="BM90" s="183"/>
      <c r="BN90" s="183" t="s">
        <v>1869</v>
      </c>
      <c r="BO90" s="439" t="s">
        <v>367</v>
      </c>
      <c r="BP90" s="421">
        <v>0</v>
      </c>
      <c r="BQ90" s="421">
        <v>47</v>
      </c>
      <c r="BR90" s="421">
        <v>74</v>
      </c>
      <c r="BS90" s="421">
        <v>2</v>
      </c>
      <c r="BT90" s="421">
        <v>14</v>
      </c>
      <c r="BU90" s="421">
        <v>0</v>
      </c>
      <c r="BV90" s="421">
        <v>0</v>
      </c>
      <c r="BW90" s="421">
        <v>3</v>
      </c>
      <c r="BX90" s="421">
        <v>0</v>
      </c>
      <c r="BY90" s="421">
        <v>2</v>
      </c>
      <c r="BZ90" s="421"/>
      <c r="CA90" s="421">
        <v>0</v>
      </c>
      <c r="CB90" s="421">
        <v>0</v>
      </c>
      <c r="CC90" s="421">
        <v>7</v>
      </c>
      <c r="CD90" s="421">
        <v>0</v>
      </c>
      <c r="CE90" s="441">
        <v>0</v>
      </c>
      <c r="CF90" s="421">
        <v>1</v>
      </c>
      <c r="CG90" s="421">
        <v>0</v>
      </c>
      <c r="CH90" s="421">
        <v>38</v>
      </c>
      <c r="CI90" s="421">
        <v>0</v>
      </c>
      <c r="CJ90" s="421">
        <v>84</v>
      </c>
      <c r="CK90" s="421">
        <f>M90+U90+Z90-AD90+AK90+AM90+BB90</f>
        <v>49</v>
      </c>
    </row>
    <row r="91" spans="1:89" ht="18.7" customHeight="1">
      <c r="A91" s="183" t="s">
        <v>160</v>
      </c>
      <c r="B91" s="183" t="s">
        <v>1870</v>
      </c>
      <c r="C91" s="439" t="s">
        <v>377</v>
      </c>
      <c r="D91" s="421">
        <v>5573</v>
      </c>
      <c r="E91" s="421">
        <v>1461</v>
      </c>
      <c r="F91" s="421">
        <v>3</v>
      </c>
      <c r="G91" s="421">
        <v>717</v>
      </c>
      <c r="H91" s="421">
        <v>128</v>
      </c>
      <c r="I91" s="421">
        <v>613</v>
      </c>
      <c r="J91" s="421">
        <v>11</v>
      </c>
      <c r="K91" s="421">
        <v>127</v>
      </c>
      <c r="L91" s="421">
        <v>248</v>
      </c>
      <c r="M91" s="421">
        <v>0</v>
      </c>
      <c r="N91" s="421">
        <v>248</v>
      </c>
      <c r="P91" s="441">
        <v>462</v>
      </c>
      <c r="Q91" s="421">
        <v>460</v>
      </c>
      <c r="R91" s="421">
        <v>2</v>
      </c>
      <c r="S91" s="421">
        <v>90</v>
      </c>
      <c r="T91" s="421">
        <v>16</v>
      </c>
      <c r="U91" s="421">
        <v>15</v>
      </c>
      <c r="V91" s="421">
        <v>1</v>
      </c>
      <c r="W91" s="421">
        <v>283</v>
      </c>
      <c r="X91" s="421">
        <v>6</v>
      </c>
      <c r="Y91" s="421">
        <v>58</v>
      </c>
      <c r="Z91" s="533">
        <v>130</v>
      </c>
      <c r="AA91" s="421">
        <v>8</v>
      </c>
      <c r="AB91" s="421">
        <v>0</v>
      </c>
      <c r="AC91" s="421">
        <v>15</v>
      </c>
      <c r="AD91" s="421">
        <v>107</v>
      </c>
      <c r="AE91" s="421">
        <v>0</v>
      </c>
      <c r="AF91" s="421"/>
      <c r="AG91" s="183" t="s">
        <v>160</v>
      </c>
      <c r="AH91" s="183" t="s">
        <v>1870</v>
      </c>
      <c r="AI91" s="439" t="s">
        <v>377</v>
      </c>
      <c r="AJ91" s="441">
        <v>50</v>
      </c>
      <c r="AK91" s="421">
        <v>0</v>
      </c>
      <c r="AL91" s="421">
        <v>50</v>
      </c>
      <c r="AM91" s="421">
        <v>0</v>
      </c>
      <c r="AN91" s="441">
        <v>98</v>
      </c>
      <c r="AO91" s="421">
        <v>29</v>
      </c>
      <c r="AP91" s="421">
        <v>725</v>
      </c>
      <c r="AQ91" s="421">
        <v>167</v>
      </c>
      <c r="AR91" s="421">
        <v>477</v>
      </c>
      <c r="AS91" s="421">
        <v>77</v>
      </c>
      <c r="AT91" s="421">
        <v>2</v>
      </c>
      <c r="AU91" s="421">
        <v>2</v>
      </c>
      <c r="AV91" s="421"/>
      <c r="AW91" s="421">
        <v>85</v>
      </c>
      <c r="AX91" s="421">
        <v>20</v>
      </c>
      <c r="AY91" s="421">
        <v>13</v>
      </c>
      <c r="AZ91" s="421">
        <v>22</v>
      </c>
      <c r="BA91" s="421">
        <v>4</v>
      </c>
      <c r="BB91" s="421">
        <v>13</v>
      </c>
      <c r="BC91" s="421">
        <v>6</v>
      </c>
      <c r="BD91" s="421">
        <v>7</v>
      </c>
      <c r="BE91" s="421">
        <v>16</v>
      </c>
      <c r="BF91" s="421">
        <v>1</v>
      </c>
      <c r="BG91" s="421">
        <v>1</v>
      </c>
      <c r="BH91" s="441">
        <v>2</v>
      </c>
      <c r="BI91" s="421">
        <v>0</v>
      </c>
      <c r="BJ91" s="421">
        <v>4</v>
      </c>
      <c r="BK91" s="533">
        <v>1346</v>
      </c>
      <c r="BM91" s="183" t="s">
        <v>160</v>
      </c>
      <c r="BN91" s="183" t="s">
        <v>1870</v>
      </c>
      <c r="BO91" s="439" t="s">
        <v>377</v>
      </c>
      <c r="BP91" s="421">
        <v>0</v>
      </c>
      <c r="BQ91" s="421">
        <v>38</v>
      </c>
      <c r="BR91" s="421">
        <v>72</v>
      </c>
      <c r="BS91" s="421">
        <v>1</v>
      </c>
      <c r="BT91" s="421">
        <v>13</v>
      </c>
      <c r="BU91" s="421">
        <v>0</v>
      </c>
      <c r="BV91" s="421">
        <v>0</v>
      </c>
      <c r="BW91" s="421">
        <v>2</v>
      </c>
      <c r="BX91" s="421">
        <v>0</v>
      </c>
      <c r="BY91" s="421">
        <v>2</v>
      </c>
      <c r="BZ91" s="421"/>
      <c r="CA91" s="421">
        <v>0</v>
      </c>
      <c r="CB91" s="421">
        <v>0</v>
      </c>
      <c r="CC91" s="421">
        <v>6</v>
      </c>
      <c r="CD91" s="421">
        <v>0</v>
      </c>
      <c r="CE91" s="441">
        <v>0</v>
      </c>
      <c r="CF91" s="421">
        <v>1</v>
      </c>
      <c r="CG91" s="421">
        <v>0</v>
      </c>
      <c r="CH91" s="421">
        <v>44</v>
      </c>
      <c r="CI91" s="421">
        <v>0</v>
      </c>
      <c r="CJ91" s="421">
        <v>73</v>
      </c>
      <c r="CK91" s="421">
        <f>M91+U91+Z91-AD91+AK91+AM91+BB91</f>
        <v>51</v>
      </c>
    </row>
    <row r="92" spans="1:89" s="208" customFormat="1" ht="19.55" customHeight="1">
      <c r="A92" s="183">
        <v>2015</v>
      </c>
      <c r="B92" s="183" t="s">
        <v>1872</v>
      </c>
      <c r="C92" s="467" t="s">
        <v>370</v>
      </c>
      <c r="D92" s="421">
        <v>5137</v>
      </c>
      <c r="E92" s="421">
        <v>711</v>
      </c>
      <c r="F92" s="421">
        <v>5</v>
      </c>
      <c r="G92" s="421">
        <v>555</v>
      </c>
      <c r="H92" s="421">
        <v>61</v>
      </c>
      <c r="I92" s="421">
        <v>90</v>
      </c>
      <c r="J92" s="421">
        <v>8</v>
      </c>
      <c r="K92" s="421">
        <v>179</v>
      </c>
      <c r="L92" s="421">
        <v>372</v>
      </c>
      <c r="M92" s="421">
        <v>0</v>
      </c>
      <c r="N92" s="421">
        <v>372</v>
      </c>
      <c r="O92" s="421"/>
      <c r="P92" s="441">
        <v>295</v>
      </c>
      <c r="Q92" s="421">
        <v>294</v>
      </c>
      <c r="R92" s="421">
        <v>1</v>
      </c>
      <c r="S92" s="421">
        <v>114</v>
      </c>
      <c r="T92" s="421">
        <v>35</v>
      </c>
      <c r="U92" s="421">
        <v>34</v>
      </c>
      <c r="V92" s="421">
        <v>1</v>
      </c>
      <c r="W92" s="421">
        <v>322</v>
      </c>
      <c r="X92" s="421">
        <v>9</v>
      </c>
      <c r="Y92" s="421">
        <v>64</v>
      </c>
      <c r="Z92" s="533">
        <v>113</v>
      </c>
      <c r="AA92" s="421">
        <v>6</v>
      </c>
      <c r="AB92" s="421">
        <v>0</v>
      </c>
      <c r="AC92" s="421">
        <v>14</v>
      </c>
      <c r="AD92" s="421">
        <v>93</v>
      </c>
      <c r="AE92" s="421">
        <v>0</v>
      </c>
      <c r="AF92" s="421"/>
      <c r="AG92" s="183">
        <v>2015</v>
      </c>
      <c r="AH92" s="183" t="s">
        <v>1872</v>
      </c>
      <c r="AI92" s="467" t="s">
        <v>370</v>
      </c>
      <c r="AJ92" s="441">
        <v>57</v>
      </c>
      <c r="AK92" s="421">
        <v>0</v>
      </c>
      <c r="AL92" s="421">
        <v>57</v>
      </c>
      <c r="AM92" s="421">
        <v>0</v>
      </c>
      <c r="AN92" s="441">
        <v>84</v>
      </c>
      <c r="AO92" s="421">
        <v>36</v>
      </c>
      <c r="AP92" s="421">
        <v>775</v>
      </c>
      <c r="AQ92" s="421">
        <v>178</v>
      </c>
      <c r="AR92" s="421">
        <v>513</v>
      </c>
      <c r="AS92" s="421">
        <v>77</v>
      </c>
      <c r="AT92" s="421">
        <v>4</v>
      </c>
      <c r="AU92" s="421">
        <v>3</v>
      </c>
      <c r="AV92" s="421"/>
      <c r="AW92" s="421">
        <v>94</v>
      </c>
      <c r="AX92" s="421">
        <v>22</v>
      </c>
      <c r="AY92" s="421">
        <v>16</v>
      </c>
      <c r="AZ92" s="421">
        <v>24</v>
      </c>
      <c r="BA92" s="421">
        <v>12</v>
      </c>
      <c r="BB92" s="421">
        <v>18</v>
      </c>
      <c r="BC92" s="421">
        <v>7</v>
      </c>
      <c r="BD92" s="421">
        <v>11</v>
      </c>
      <c r="BE92" s="421">
        <v>30</v>
      </c>
      <c r="BF92" s="421">
        <v>1</v>
      </c>
      <c r="BG92" s="421">
        <v>1</v>
      </c>
      <c r="BH92" s="441">
        <v>2</v>
      </c>
      <c r="BI92" s="421">
        <v>0</v>
      </c>
      <c r="BJ92" s="421">
        <v>1</v>
      </c>
      <c r="BK92" s="533">
        <v>1346</v>
      </c>
      <c r="BM92" s="183">
        <v>2015</v>
      </c>
      <c r="BN92" s="183" t="s">
        <v>1872</v>
      </c>
      <c r="BO92" s="467" t="s">
        <v>370</v>
      </c>
      <c r="BP92" s="421">
        <v>0</v>
      </c>
      <c r="BQ92" s="421">
        <v>37</v>
      </c>
      <c r="BR92" s="421">
        <v>84</v>
      </c>
      <c r="BS92" s="421">
        <v>1</v>
      </c>
      <c r="BT92" s="421">
        <v>13</v>
      </c>
      <c r="BU92" s="421">
        <v>0</v>
      </c>
      <c r="BV92" s="421">
        <v>0</v>
      </c>
      <c r="BW92" s="421">
        <v>5</v>
      </c>
      <c r="BX92" s="421">
        <v>0</v>
      </c>
      <c r="BY92" s="421">
        <v>0</v>
      </c>
      <c r="BZ92" s="421"/>
      <c r="CA92" s="421">
        <v>0</v>
      </c>
      <c r="CB92" s="421">
        <v>0</v>
      </c>
      <c r="CC92" s="421">
        <v>6</v>
      </c>
      <c r="CD92" s="421">
        <v>0</v>
      </c>
      <c r="CE92" s="441">
        <v>0</v>
      </c>
      <c r="CF92" s="421">
        <v>2</v>
      </c>
      <c r="CG92" s="421">
        <v>0</v>
      </c>
      <c r="CH92" s="421">
        <v>40</v>
      </c>
      <c r="CI92" s="421">
        <v>0</v>
      </c>
      <c r="CJ92" s="421">
        <v>208</v>
      </c>
      <c r="CK92" s="421">
        <f>M92+U92+Z92-AD92+AK92+AM92+BB92</f>
        <v>72</v>
      </c>
    </row>
    <row r="93" spans="1:89" ht="24.8" customHeight="1">
      <c r="A93" s="183"/>
      <c r="B93" s="183"/>
      <c r="C93" s="467"/>
      <c r="D93" s="421"/>
      <c r="E93" s="421"/>
      <c r="F93" s="421"/>
      <c r="G93" s="421"/>
      <c r="H93" s="421"/>
      <c r="I93" s="421"/>
      <c r="J93" s="421"/>
      <c r="K93" s="421"/>
      <c r="L93" s="421"/>
      <c r="M93" s="421"/>
      <c r="P93" s="441"/>
      <c r="Q93" s="421"/>
      <c r="R93" s="421"/>
      <c r="S93" s="421"/>
      <c r="T93" s="421"/>
      <c r="U93" s="421"/>
      <c r="V93" s="421"/>
      <c r="W93" s="421"/>
      <c r="X93" s="421"/>
      <c r="Y93" s="421"/>
      <c r="Z93" s="533"/>
      <c r="AA93" s="421"/>
      <c r="AB93" s="421"/>
      <c r="AC93" s="421"/>
      <c r="AD93" s="421"/>
      <c r="AE93" s="421"/>
      <c r="AF93" s="421"/>
      <c r="AG93" s="183"/>
      <c r="AH93" s="183"/>
      <c r="AI93" s="467"/>
      <c r="AJ93" s="441"/>
      <c r="AK93" s="421"/>
      <c r="AL93" s="421"/>
      <c r="AM93" s="421"/>
      <c r="AN93" s="441"/>
      <c r="AO93" s="421"/>
      <c r="AP93" s="421"/>
      <c r="AQ93" s="421"/>
      <c r="AR93" s="421"/>
      <c r="AS93" s="421"/>
      <c r="AT93" s="421"/>
      <c r="AU93" s="421"/>
      <c r="AV93" s="421"/>
      <c r="AW93" s="421"/>
      <c r="AX93" s="421"/>
      <c r="AY93" s="421"/>
      <c r="AZ93" s="421"/>
      <c r="BA93" s="421"/>
      <c r="BB93" s="421"/>
      <c r="BC93" s="421"/>
      <c r="BD93" s="421"/>
      <c r="BE93" s="421"/>
      <c r="BF93" s="421"/>
      <c r="BG93" s="421"/>
      <c r="BH93" s="441"/>
      <c r="BI93" s="421"/>
      <c r="BJ93" s="421"/>
      <c r="BK93" s="533"/>
      <c r="BM93" s="183"/>
      <c r="BN93" s="183"/>
      <c r="BO93" s="467"/>
      <c r="BP93" s="421"/>
      <c r="BQ93" s="421"/>
      <c r="BR93" s="421"/>
      <c r="BS93" s="421"/>
      <c r="BT93" s="421"/>
      <c r="BU93" s="421"/>
      <c r="BV93" s="421"/>
      <c r="BW93" s="421"/>
      <c r="BX93" s="421"/>
      <c r="BY93" s="421"/>
      <c r="BZ93" s="421"/>
      <c r="CA93" s="421"/>
      <c r="CB93" s="421"/>
      <c r="CC93" s="421"/>
      <c r="CD93" s="421"/>
      <c r="CE93" s="441"/>
      <c r="CF93" s="421"/>
      <c r="CG93" s="421"/>
      <c r="CH93" s="421"/>
      <c r="CI93" s="421"/>
      <c r="CJ93" s="421"/>
      <c r="CK93" s="421"/>
    </row>
    <row r="94" spans="1:89" ht="23.95" customHeight="1">
      <c r="A94" s="183"/>
      <c r="B94" s="183" t="s">
        <v>1869</v>
      </c>
      <c r="C94" s="439" t="s">
        <v>367</v>
      </c>
      <c r="D94" s="421">
        <v>5266</v>
      </c>
      <c r="E94" s="421">
        <v>1182</v>
      </c>
      <c r="F94" s="421">
        <v>1</v>
      </c>
      <c r="G94" s="421">
        <v>656</v>
      </c>
      <c r="H94" s="421">
        <v>117</v>
      </c>
      <c r="I94" s="421">
        <v>408</v>
      </c>
      <c r="J94" s="421">
        <v>6</v>
      </c>
      <c r="K94" s="421">
        <v>114</v>
      </c>
      <c r="L94" s="421">
        <v>263</v>
      </c>
      <c r="M94" s="421">
        <v>1</v>
      </c>
      <c r="N94" s="421">
        <v>262</v>
      </c>
      <c r="P94" s="441">
        <v>526</v>
      </c>
      <c r="Q94" s="421">
        <v>523</v>
      </c>
      <c r="R94" s="421">
        <v>3</v>
      </c>
      <c r="S94" s="421">
        <v>120</v>
      </c>
      <c r="T94" s="421">
        <v>4</v>
      </c>
      <c r="U94" s="421">
        <v>4</v>
      </c>
      <c r="V94" s="421">
        <v>0</v>
      </c>
      <c r="W94" s="421">
        <v>242</v>
      </c>
      <c r="X94" s="421">
        <v>19</v>
      </c>
      <c r="Y94" s="421">
        <v>44</v>
      </c>
      <c r="Z94" s="533">
        <v>104</v>
      </c>
      <c r="AA94" s="421">
        <v>3</v>
      </c>
      <c r="AB94" s="421">
        <v>0</v>
      </c>
      <c r="AC94" s="421">
        <v>14</v>
      </c>
      <c r="AD94" s="421">
        <v>87</v>
      </c>
      <c r="AE94" s="421">
        <v>0</v>
      </c>
      <c r="AF94" s="421"/>
      <c r="AG94" s="183"/>
      <c r="AH94" s="183" t="s">
        <v>1869</v>
      </c>
      <c r="AI94" s="439" t="s">
        <v>367</v>
      </c>
      <c r="AJ94" s="441">
        <v>54</v>
      </c>
      <c r="AK94" s="421">
        <v>0</v>
      </c>
      <c r="AL94" s="421">
        <v>54</v>
      </c>
      <c r="AM94" s="421">
        <v>0</v>
      </c>
      <c r="AN94" s="441">
        <v>98</v>
      </c>
      <c r="AO94" s="421">
        <v>41</v>
      </c>
      <c r="AP94" s="421">
        <v>654</v>
      </c>
      <c r="AQ94" s="421">
        <v>168</v>
      </c>
      <c r="AR94" s="421">
        <v>433</v>
      </c>
      <c r="AS94" s="421">
        <v>44</v>
      </c>
      <c r="AT94" s="421">
        <v>0</v>
      </c>
      <c r="AU94" s="421">
        <v>9</v>
      </c>
      <c r="AV94" s="421"/>
      <c r="AW94" s="421">
        <v>114</v>
      </c>
      <c r="AX94" s="421">
        <v>25</v>
      </c>
      <c r="AY94" s="421">
        <v>57</v>
      </c>
      <c r="AZ94" s="421">
        <v>17</v>
      </c>
      <c r="BA94" s="421">
        <v>15</v>
      </c>
      <c r="BB94" s="421">
        <v>12</v>
      </c>
      <c r="BC94" s="421">
        <v>3</v>
      </c>
      <c r="BD94" s="421">
        <v>9</v>
      </c>
      <c r="BE94" s="421">
        <v>18</v>
      </c>
      <c r="BF94" s="421">
        <v>0</v>
      </c>
      <c r="BG94" s="421">
        <v>1</v>
      </c>
      <c r="BH94" s="441">
        <v>0</v>
      </c>
      <c r="BI94" s="421">
        <v>0</v>
      </c>
      <c r="BJ94" s="421">
        <v>0</v>
      </c>
      <c r="BK94" s="533">
        <v>1213</v>
      </c>
      <c r="BM94" s="183"/>
      <c r="BN94" s="183" t="s">
        <v>1869</v>
      </c>
      <c r="BO94" s="439" t="s">
        <v>367</v>
      </c>
      <c r="BP94" s="421">
        <v>0</v>
      </c>
      <c r="BQ94" s="421">
        <v>44</v>
      </c>
      <c r="BR94" s="421">
        <v>87</v>
      </c>
      <c r="BS94" s="421">
        <v>3</v>
      </c>
      <c r="BT94" s="421">
        <v>12</v>
      </c>
      <c r="BU94" s="421">
        <v>1</v>
      </c>
      <c r="BV94" s="421">
        <v>0</v>
      </c>
      <c r="BW94" s="421">
        <v>1</v>
      </c>
      <c r="BX94" s="421">
        <v>0</v>
      </c>
      <c r="BY94" s="421">
        <v>6</v>
      </c>
      <c r="BZ94" s="421"/>
      <c r="CA94" s="421">
        <v>0</v>
      </c>
      <c r="CB94" s="421">
        <v>0</v>
      </c>
      <c r="CC94" s="421">
        <v>5</v>
      </c>
      <c r="CD94" s="421">
        <v>0</v>
      </c>
      <c r="CE94" s="441">
        <v>0</v>
      </c>
      <c r="CF94" s="421">
        <v>0</v>
      </c>
      <c r="CG94" s="421">
        <v>1</v>
      </c>
      <c r="CH94" s="421">
        <v>42</v>
      </c>
      <c r="CI94" s="421">
        <v>0</v>
      </c>
      <c r="CJ94" s="421">
        <v>121</v>
      </c>
      <c r="CK94" s="421">
        <f>M94+U94+Z94-AD94+AK94+AM94+BB94</f>
        <v>34</v>
      </c>
    </row>
    <row r="95" spans="1:89" ht="18.7" customHeight="1">
      <c r="A95" s="183" t="s">
        <v>3183</v>
      </c>
      <c r="B95" s="183" t="s">
        <v>1870</v>
      </c>
      <c r="C95" s="439" t="s">
        <v>377</v>
      </c>
      <c r="D95" s="421">
        <v>5051</v>
      </c>
      <c r="E95" s="421">
        <v>1064</v>
      </c>
      <c r="F95" s="421">
        <v>1</v>
      </c>
      <c r="G95" s="421">
        <v>602</v>
      </c>
      <c r="H95" s="421">
        <v>71</v>
      </c>
      <c r="I95" s="421">
        <v>390</v>
      </c>
      <c r="J95" s="421">
        <v>8</v>
      </c>
      <c r="K95" s="421">
        <v>101</v>
      </c>
      <c r="L95" s="421">
        <v>257</v>
      </c>
      <c r="M95" s="421">
        <v>1</v>
      </c>
      <c r="N95" s="421">
        <v>256</v>
      </c>
      <c r="P95" s="441">
        <v>473</v>
      </c>
      <c r="Q95" s="421">
        <v>470</v>
      </c>
      <c r="R95" s="421">
        <v>3</v>
      </c>
      <c r="S95" s="421">
        <v>116</v>
      </c>
      <c r="T95" s="421">
        <v>5</v>
      </c>
      <c r="U95" s="421">
        <v>5</v>
      </c>
      <c r="V95" s="421">
        <v>0</v>
      </c>
      <c r="W95" s="421">
        <v>242</v>
      </c>
      <c r="X95" s="421">
        <v>19</v>
      </c>
      <c r="Y95" s="421">
        <v>42</v>
      </c>
      <c r="Z95" s="533">
        <v>103</v>
      </c>
      <c r="AA95" s="421">
        <v>3</v>
      </c>
      <c r="AB95" s="421">
        <v>0</v>
      </c>
      <c r="AC95" s="421">
        <v>14</v>
      </c>
      <c r="AD95" s="421">
        <v>86</v>
      </c>
      <c r="AE95" s="421">
        <v>0</v>
      </c>
      <c r="AF95" s="421"/>
      <c r="AG95" s="183" t="s">
        <v>3183</v>
      </c>
      <c r="AH95" s="183" t="s">
        <v>1870</v>
      </c>
      <c r="AI95" s="439" t="s">
        <v>377</v>
      </c>
      <c r="AJ95" s="441">
        <v>43</v>
      </c>
      <c r="AK95" s="421">
        <v>0</v>
      </c>
      <c r="AL95" s="421">
        <v>43</v>
      </c>
      <c r="AM95" s="421">
        <v>0</v>
      </c>
      <c r="AN95" s="441">
        <v>92</v>
      </c>
      <c r="AO95" s="421">
        <v>29</v>
      </c>
      <c r="AP95" s="421">
        <v>740</v>
      </c>
      <c r="AQ95" s="421">
        <v>199</v>
      </c>
      <c r="AR95" s="421">
        <v>481</v>
      </c>
      <c r="AS95" s="421">
        <v>47</v>
      </c>
      <c r="AT95" s="421">
        <v>0</v>
      </c>
      <c r="AU95" s="421">
        <v>13</v>
      </c>
      <c r="AV95" s="421"/>
      <c r="AW95" s="421">
        <v>97</v>
      </c>
      <c r="AX95" s="421">
        <v>25</v>
      </c>
      <c r="AY95" s="421">
        <v>16</v>
      </c>
      <c r="AZ95" s="421">
        <v>4</v>
      </c>
      <c r="BA95" s="421">
        <v>5</v>
      </c>
      <c r="BB95" s="421">
        <v>11</v>
      </c>
      <c r="BC95" s="421">
        <v>2</v>
      </c>
      <c r="BD95" s="421">
        <v>9</v>
      </c>
      <c r="BE95" s="421">
        <v>19</v>
      </c>
      <c r="BF95" s="421">
        <v>0</v>
      </c>
      <c r="BG95" s="421">
        <v>1</v>
      </c>
      <c r="BH95" s="441">
        <v>1</v>
      </c>
      <c r="BI95" s="421">
        <v>0</v>
      </c>
      <c r="BJ95" s="421">
        <v>1</v>
      </c>
      <c r="BK95" s="533">
        <v>1214</v>
      </c>
      <c r="BM95" s="183" t="s">
        <v>3183</v>
      </c>
      <c r="BN95" s="183" t="s">
        <v>1870</v>
      </c>
      <c r="BO95" s="439" t="s">
        <v>377</v>
      </c>
      <c r="BP95" s="421">
        <v>0</v>
      </c>
      <c r="BQ95" s="421">
        <v>54</v>
      </c>
      <c r="BR95" s="421">
        <v>85</v>
      </c>
      <c r="BS95" s="421">
        <v>3</v>
      </c>
      <c r="BT95" s="421">
        <v>12</v>
      </c>
      <c r="BU95" s="421">
        <v>1</v>
      </c>
      <c r="BV95" s="421">
        <v>0</v>
      </c>
      <c r="BW95" s="421">
        <v>1</v>
      </c>
      <c r="BX95" s="421">
        <v>0</v>
      </c>
      <c r="BY95" s="421">
        <v>6</v>
      </c>
      <c r="BZ95" s="421"/>
      <c r="CA95" s="421">
        <v>0</v>
      </c>
      <c r="CB95" s="421">
        <v>0</v>
      </c>
      <c r="CC95" s="421">
        <v>4</v>
      </c>
      <c r="CD95" s="421">
        <v>0</v>
      </c>
      <c r="CE95" s="441">
        <v>0</v>
      </c>
      <c r="CF95" s="421">
        <v>0</v>
      </c>
      <c r="CG95" s="421">
        <v>0</v>
      </c>
      <c r="CH95" s="421">
        <v>50</v>
      </c>
      <c r="CI95" s="421">
        <v>0</v>
      </c>
      <c r="CJ95" s="421">
        <v>107</v>
      </c>
      <c r="CK95" s="421">
        <f>M95+U95+Z95-AD95+AK95+AM95+BB95</f>
        <v>34</v>
      </c>
    </row>
    <row r="96" spans="1:89" s="208" customFormat="1" ht="19.55" customHeight="1">
      <c r="A96" s="183">
        <v>2016</v>
      </c>
      <c r="B96" s="183" t="s">
        <v>1872</v>
      </c>
      <c r="C96" s="467" t="s">
        <v>370</v>
      </c>
      <c r="D96" s="421">
        <v>4935</v>
      </c>
      <c r="E96" s="421">
        <v>620</v>
      </c>
      <c r="F96" s="421">
        <v>1</v>
      </c>
      <c r="G96" s="421">
        <v>513</v>
      </c>
      <c r="H96" s="421">
        <v>32</v>
      </c>
      <c r="I96" s="421">
        <v>74</v>
      </c>
      <c r="J96" s="421">
        <v>8</v>
      </c>
      <c r="K96" s="421">
        <v>126</v>
      </c>
      <c r="L96" s="421">
        <v>362</v>
      </c>
      <c r="M96" s="421">
        <v>3</v>
      </c>
      <c r="N96" s="421">
        <v>359</v>
      </c>
      <c r="O96" s="421"/>
      <c r="P96" s="441">
        <v>476</v>
      </c>
      <c r="Q96" s="421">
        <v>473</v>
      </c>
      <c r="R96" s="421">
        <v>3</v>
      </c>
      <c r="S96" s="421">
        <v>139</v>
      </c>
      <c r="T96" s="421">
        <v>18</v>
      </c>
      <c r="U96" s="421">
        <v>18</v>
      </c>
      <c r="V96" s="421">
        <v>0</v>
      </c>
      <c r="W96" s="421">
        <v>248</v>
      </c>
      <c r="X96" s="421">
        <v>24</v>
      </c>
      <c r="Y96" s="421">
        <v>41</v>
      </c>
      <c r="Z96" s="533">
        <v>99</v>
      </c>
      <c r="AA96" s="421">
        <v>3</v>
      </c>
      <c r="AB96" s="421">
        <v>0</v>
      </c>
      <c r="AC96" s="421">
        <v>14</v>
      </c>
      <c r="AD96" s="421">
        <v>82</v>
      </c>
      <c r="AE96" s="421">
        <v>0</v>
      </c>
      <c r="AF96" s="421"/>
      <c r="AG96" s="183">
        <v>2016</v>
      </c>
      <c r="AH96" s="183" t="s">
        <v>1872</v>
      </c>
      <c r="AI96" s="467" t="s">
        <v>370</v>
      </c>
      <c r="AJ96" s="441">
        <v>55</v>
      </c>
      <c r="AK96" s="421">
        <v>0</v>
      </c>
      <c r="AL96" s="421">
        <v>55</v>
      </c>
      <c r="AM96" s="421">
        <v>0</v>
      </c>
      <c r="AN96" s="441">
        <v>71</v>
      </c>
      <c r="AO96" s="421">
        <v>28</v>
      </c>
      <c r="AP96" s="421">
        <v>785</v>
      </c>
      <c r="AQ96" s="421">
        <v>213</v>
      </c>
      <c r="AR96" s="421">
        <v>509</v>
      </c>
      <c r="AS96" s="421">
        <v>47</v>
      </c>
      <c r="AT96" s="421">
        <v>0</v>
      </c>
      <c r="AU96" s="421">
        <v>16</v>
      </c>
      <c r="AV96" s="421"/>
      <c r="AW96" s="421">
        <v>109</v>
      </c>
      <c r="AX96" s="421">
        <v>28</v>
      </c>
      <c r="AY96" s="421">
        <v>16</v>
      </c>
      <c r="AZ96" s="421">
        <v>4</v>
      </c>
      <c r="BA96" s="421">
        <v>5</v>
      </c>
      <c r="BB96" s="421">
        <v>16</v>
      </c>
      <c r="BC96" s="421">
        <v>9</v>
      </c>
      <c r="BD96" s="421">
        <v>7</v>
      </c>
      <c r="BE96" s="421">
        <v>25</v>
      </c>
      <c r="BF96" s="421">
        <v>0</v>
      </c>
      <c r="BG96" s="421">
        <v>1</v>
      </c>
      <c r="BH96" s="441">
        <v>1</v>
      </c>
      <c r="BI96" s="421">
        <v>0</v>
      </c>
      <c r="BJ96" s="421">
        <v>0</v>
      </c>
      <c r="BK96" s="533">
        <v>1233</v>
      </c>
      <c r="BM96" s="183">
        <v>2016</v>
      </c>
      <c r="BN96" s="183" t="s">
        <v>1872</v>
      </c>
      <c r="BO96" s="467" t="s">
        <v>370</v>
      </c>
      <c r="BP96" s="421">
        <v>0</v>
      </c>
      <c r="BQ96" s="421">
        <v>72</v>
      </c>
      <c r="BR96" s="421">
        <v>101</v>
      </c>
      <c r="BS96" s="421">
        <v>16</v>
      </c>
      <c r="BT96" s="421">
        <v>13</v>
      </c>
      <c r="BU96" s="421">
        <v>0</v>
      </c>
      <c r="BV96" s="421">
        <v>0</v>
      </c>
      <c r="BW96" s="421">
        <v>5</v>
      </c>
      <c r="BX96" s="421">
        <v>0</v>
      </c>
      <c r="BY96" s="421">
        <v>6</v>
      </c>
      <c r="BZ96" s="421"/>
      <c r="CA96" s="421">
        <v>0</v>
      </c>
      <c r="CB96" s="421">
        <v>0</v>
      </c>
      <c r="CC96" s="421">
        <v>4</v>
      </c>
      <c r="CD96" s="421">
        <v>0</v>
      </c>
      <c r="CE96" s="441">
        <v>0</v>
      </c>
      <c r="CF96" s="421">
        <v>0</v>
      </c>
      <c r="CG96" s="421">
        <v>0</v>
      </c>
      <c r="CH96" s="421">
        <v>45</v>
      </c>
      <c r="CI96" s="421">
        <v>0</v>
      </c>
      <c r="CJ96" s="421">
        <v>135</v>
      </c>
      <c r="CK96" s="421">
        <f>M96+U96+Z96-AD96+AK96+AM96+BB96</f>
        <v>54</v>
      </c>
    </row>
    <row r="97" spans="1:89" ht="24.8" customHeight="1">
      <c r="A97" s="183"/>
      <c r="B97" s="183"/>
      <c r="C97" s="467"/>
      <c r="D97" s="421"/>
      <c r="E97" s="421"/>
      <c r="F97" s="421"/>
      <c r="G97" s="421"/>
      <c r="H97" s="421"/>
      <c r="I97" s="421"/>
      <c r="J97" s="421"/>
      <c r="K97" s="421"/>
      <c r="L97" s="421"/>
      <c r="M97" s="421"/>
      <c r="P97" s="441"/>
      <c r="Q97" s="421"/>
      <c r="R97" s="421"/>
      <c r="S97" s="421"/>
      <c r="T97" s="421"/>
      <c r="U97" s="421"/>
      <c r="V97" s="421"/>
      <c r="W97" s="421"/>
      <c r="X97" s="421"/>
      <c r="Y97" s="421"/>
      <c r="Z97" s="533"/>
      <c r="AA97" s="421"/>
      <c r="AB97" s="421"/>
      <c r="AC97" s="421"/>
      <c r="AD97" s="421"/>
      <c r="AE97" s="421"/>
      <c r="AF97" s="421"/>
      <c r="AG97" s="183"/>
      <c r="AH97" s="183"/>
      <c r="AI97" s="467"/>
      <c r="AJ97" s="441"/>
      <c r="AK97" s="421"/>
      <c r="AL97" s="421"/>
      <c r="AM97" s="421"/>
      <c r="AN97" s="441"/>
      <c r="AO97" s="421"/>
      <c r="AP97" s="421"/>
      <c r="AQ97" s="421"/>
      <c r="AR97" s="421"/>
      <c r="AS97" s="421"/>
      <c r="AT97" s="421"/>
      <c r="AU97" s="421"/>
      <c r="AV97" s="421"/>
      <c r="AW97" s="421"/>
      <c r="AX97" s="421"/>
      <c r="AY97" s="421"/>
      <c r="AZ97" s="421"/>
      <c r="BA97" s="421"/>
      <c r="BB97" s="421"/>
      <c r="BC97" s="421"/>
      <c r="BD97" s="421"/>
      <c r="BE97" s="421"/>
      <c r="BF97" s="421"/>
      <c r="BG97" s="421"/>
      <c r="BH97" s="441"/>
      <c r="BI97" s="421"/>
      <c r="BJ97" s="421"/>
      <c r="BK97" s="533"/>
      <c r="BM97" s="183"/>
      <c r="BN97" s="183"/>
      <c r="BO97" s="467"/>
      <c r="BP97" s="421"/>
      <c r="BQ97" s="421"/>
      <c r="BR97" s="421"/>
      <c r="BS97" s="421"/>
      <c r="BT97" s="421"/>
      <c r="BU97" s="421"/>
      <c r="BV97" s="421"/>
      <c r="BW97" s="421"/>
      <c r="BX97" s="421"/>
      <c r="BY97" s="421"/>
      <c r="BZ97" s="421"/>
      <c r="CA97" s="421"/>
      <c r="CB97" s="421"/>
      <c r="CC97" s="421"/>
      <c r="CD97" s="421"/>
      <c r="CE97" s="441"/>
      <c r="CF97" s="421"/>
      <c r="CG97" s="421"/>
      <c r="CH97" s="421"/>
      <c r="CI97" s="421"/>
      <c r="CJ97" s="421"/>
      <c r="CK97" s="421"/>
    </row>
    <row r="98" spans="1:89" ht="23.95" customHeight="1">
      <c r="A98" s="183"/>
      <c r="B98" s="183" t="s">
        <v>1869</v>
      </c>
      <c r="C98" s="439" t="s">
        <v>367</v>
      </c>
      <c r="D98" s="421">
        <v>4424</v>
      </c>
      <c r="E98" s="421">
        <v>1000</v>
      </c>
      <c r="F98" s="421">
        <v>0</v>
      </c>
      <c r="G98" s="421">
        <v>504</v>
      </c>
      <c r="H98" s="421">
        <v>87</v>
      </c>
      <c r="I98" s="421">
        <v>409</v>
      </c>
      <c r="J98" s="421">
        <v>9</v>
      </c>
      <c r="K98" s="421">
        <v>136</v>
      </c>
      <c r="L98" s="421">
        <v>196</v>
      </c>
      <c r="M98" s="421">
        <v>0</v>
      </c>
      <c r="N98" s="421">
        <v>196</v>
      </c>
      <c r="P98" s="441">
        <v>449</v>
      </c>
      <c r="Q98" s="421">
        <v>445</v>
      </c>
      <c r="R98" s="421">
        <v>4</v>
      </c>
      <c r="S98" s="421">
        <v>82</v>
      </c>
      <c r="T98" s="421">
        <v>4</v>
      </c>
      <c r="U98" s="421">
        <v>4</v>
      </c>
      <c r="V98" s="421">
        <v>0</v>
      </c>
      <c r="W98" s="421">
        <v>177</v>
      </c>
      <c r="X98" s="421">
        <v>11</v>
      </c>
      <c r="Y98" s="421">
        <v>54</v>
      </c>
      <c r="Z98" s="533">
        <v>115</v>
      </c>
      <c r="AA98" s="421">
        <v>0</v>
      </c>
      <c r="AB98" s="421">
        <v>0</v>
      </c>
      <c r="AC98" s="421">
        <v>9</v>
      </c>
      <c r="AD98" s="421">
        <v>106</v>
      </c>
      <c r="AE98" s="421">
        <v>0</v>
      </c>
      <c r="AF98" s="421"/>
      <c r="AG98" s="183"/>
      <c r="AH98" s="183" t="s">
        <v>1869</v>
      </c>
      <c r="AI98" s="439" t="s">
        <v>367</v>
      </c>
      <c r="AJ98" s="441">
        <v>53</v>
      </c>
      <c r="AK98" s="421">
        <v>0</v>
      </c>
      <c r="AL98" s="421">
        <v>53</v>
      </c>
      <c r="AM98" s="421">
        <v>0</v>
      </c>
      <c r="AN98" s="441">
        <v>78</v>
      </c>
      <c r="AO98" s="421">
        <v>28</v>
      </c>
      <c r="AP98" s="421">
        <v>714</v>
      </c>
      <c r="AQ98" s="421">
        <v>181</v>
      </c>
      <c r="AR98" s="421">
        <v>479</v>
      </c>
      <c r="AS98" s="421">
        <v>53</v>
      </c>
      <c r="AT98" s="421">
        <v>0</v>
      </c>
      <c r="AU98" s="421">
        <v>1</v>
      </c>
      <c r="AV98" s="421"/>
      <c r="AW98" s="421">
        <v>82</v>
      </c>
      <c r="AX98" s="421">
        <v>21</v>
      </c>
      <c r="AY98" s="421">
        <v>60</v>
      </c>
      <c r="AZ98" s="421">
        <v>29</v>
      </c>
      <c r="BA98" s="421">
        <v>12</v>
      </c>
      <c r="BB98" s="421">
        <v>4</v>
      </c>
      <c r="BC98" s="421">
        <v>1</v>
      </c>
      <c r="BD98" s="421">
        <v>3</v>
      </c>
      <c r="BE98" s="421">
        <v>15</v>
      </c>
      <c r="BF98" s="421">
        <v>2</v>
      </c>
      <c r="BG98" s="421">
        <v>2</v>
      </c>
      <c r="BH98" s="441">
        <v>2</v>
      </c>
      <c r="BI98" s="421">
        <v>0</v>
      </c>
      <c r="BJ98" s="421">
        <v>0</v>
      </c>
      <c r="BK98" s="533">
        <v>803</v>
      </c>
      <c r="BM98" s="183"/>
      <c r="BN98" s="183" t="s">
        <v>1869</v>
      </c>
      <c r="BO98" s="439" t="s">
        <v>367</v>
      </c>
      <c r="BP98" s="421">
        <v>0</v>
      </c>
      <c r="BQ98" s="421">
        <v>19</v>
      </c>
      <c r="BR98" s="421">
        <v>93</v>
      </c>
      <c r="BS98" s="421">
        <v>0</v>
      </c>
      <c r="BT98" s="421">
        <v>9</v>
      </c>
      <c r="BU98" s="421">
        <v>0</v>
      </c>
      <c r="BV98" s="421">
        <v>0</v>
      </c>
      <c r="BW98" s="421">
        <v>0</v>
      </c>
      <c r="BX98" s="421">
        <v>0</v>
      </c>
      <c r="BY98" s="421">
        <v>2</v>
      </c>
      <c r="BZ98" s="421"/>
      <c r="CA98" s="421">
        <v>0</v>
      </c>
      <c r="CB98" s="421">
        <v>0</v>
      </c>
      <c r="CC98" s="421">
        <v>1</v>
      </c>
      <c r="CD98" s="421">
        <v>0</v>
      </c>
      <c r="CE98" s="441">
        <v>0</v>
      </c>
      <c r="CF98" s="421">
        <v>0</v>
      </c>
      <c r="CG98" s="421">
        <v>0</v>
      </c>
      <c r="CH98" s="421">
        <v>47</v>
      </c>
      <c r="CI98" s="421">
        <v>1</v>
      </c>
      <c r="CJ98" s="421">
        <v>114</v>
      </c>
      <c r="CK98" s="421">
        <f>M98+U98+Z98-AD98-AC98+AK98+AM98+BB98</f>
        <v>8</v>
      </c>
    </row>
    <row r="99" spans="1:89" ht="18.7" customHeight="1">
      <c r="A99" s="183" t="s">
        <v>3227</v>
      </c>
      <c r="B99" s="183" t="s">
        <v>1870</v>
      </c>
      <c r="C99" s="439" t="s">
        <v>377</v>
      </c>
      <c r="D99" s="421">
        <v>4371</v>
      </c>
      <c r="E99" s="421">
        <v>907</v>
      </c>
      <c r="F99" s="421">
        <v>1</v>
      </c>
      <c r="G99" s="421">
        <v>445</v>
      </c>
      <c r="H99" s="421">
        <v>52</v>
      </c>
      <c r="I99" s="421">
        <v>409</v>
      </c>
      <c r="J99" s="421">
        <v>5</v>
      </c>
      <c r="K99" s="421">
        <v>130</v>
      </c>
      <c r="L99" s="421">
        <v>197</v>
      </c>
      <c r="M99" s="421">
        <v>0</v>
      </c>
      <c r="N99" s="421">
        <v>197</v>
      </c>
      <c r="P99" s="441">
        <v>473</v>
      </c>
      <c r="Q99" s="421">
        <v>468</v>
      </c>
      <c r="R99" s="421">
        <v>5</v>
      </c>
      <c r="S99" s="421">
        <v>89</v>
      </c>
      <c r="T99" s="421">
        <v>4</v>
      </c>
      <c r="U99" s="421">
        <v>4</v>
      </c>
      <c r="V99" s="421">
        <v>0</v>
      </c>
      <c r="W99" s="421">
        <v>175</v>
      </c>
      <c r="X99" s="421">
        <v>11</v>
      </c>
      <c r="Y99" s="421">
        <v>56</v>
      </c>
      <c r="Z99" s="533">
        <v>106</v>
      </c>
      <c r="AA99" s="421">
        <v>0</v>
      </c>
      <c r="AB99" s="421">
        <v>0</v>
      </c>
      <c r="AC99" s="421">
        <v>9</v>
      </c>
      <c r="AD99" s="421">
        <v>97</v>
      </c>
      <c r="AE99" s="421">
        <v>0</v>
      </c>
      <c r="AF99" s="421"/>
      <c r="AG99" s="183" t="s">
        <v>3227</v>
      </c>
      <c r="AH99" s="183" t="s">
        <v>1870</v>
      </c>
      <c r="AI99" s="439" t="s">
        <v>377</v>
      </c>
      <c r="AJ99" s="441">
        <v>56</v>
      </c>
      <c r="AK99" s="421">
        <v>0</v>
      </c>
      <c r="AL99" s="421">
        <v>56</v>
      </c>
      <c r="AM99" s="421">
        <v>0</v>
      </c>
      <c r="AN99" s="441">
        <v>75</v>
      </c>
      <c r="AO99" s="421">
        <v>19</v>
      </c>
      <c r="AP99" s="421">
        <v>854</v>
      </c>
      <c r="AQ99" s="421">
        <v>218</v>
      </c>
      <c r="AR99" s="421">
        <v>563</v>
      </c>
      <c r="AS99" s="421">
        <v>72</v>
      </c>
      <c r="AT99" s="421">
        <v>0</v>
      </c>
      <c r="AU99" s="421">
        <v>1</v>
      </c>
      <c r="AV99" s="421"/>
      <c r="AW99" s="421">
        <v>78</v>
      </c>
      <c r="AX99" s="421">
        <v>22</v>
      </c>
      <c r="AY99" s="421">
        <v>9</v>
      </c>
      <c r="AZ99" s="421">
        <v>1</v>
      </c>
      <c r="BA99" s="421">
        <v>2</v>
      </c>
      <c r="BB99" s="421">
        <v>5</v>
      </c>
      <c r="BC99" s="421">
        <v>2</v>
      </c>
      <c r="BD99" s="421">
        <v>3</v>
      </c>
      <c r="BE99" s="421">
        <v>14</v>
      </c>
      <c r="BF99" s="421">
        <v>2</v>
      </c>
      <c r="BG99" s="421">
        <v>3</v>
      </c>
      <c r="BH99" s="441">
        <v>3</v>
      </c>
      <c r="BI99" s="421">
        <v>0</v>
      </c>
      <c r="BJ99" s="421">
        <v>0</v>
      </c>
      <c r="BK99" s="533">
        <v>803</v>
      </c>
      <c r="BM99" s="183" t="s">
        <v>3227</v>
      </c>
      <c r="BN99" s="183" t="s">
        <v>1870</v>
      </c>
      <c r="BO99" s="439" t="s">
        <v>377</v>
      </c>
      <c r="BP99" s="421">
        <v>0</v>
      </c>
      <c r="BQ99" s="421">
        <v>15</v>
      </c>
      <c r="BR99" s="421">
        <v>93</v>
      </c>
      <c r="BS99" s="421">
        <v>0</v>
      </c>
      <c r="BT99" s="421">
        <v>7</v>
      </c>
      <c r="BU99" s="421">
        <v>0</v>
      </c>
      <c r="BV99" s="421">
        <v>0</v>
      </c>
      <c r="BW99" s="421">
        <v>1</v>
      </c>
      <c r="BX99" s="421">
        <v>0</v>
      </c>
      <c r="BY99" s="421">
        <v>2</v>
      </c>
      <c r="BZ99" s="421"/>
      <c r="CA99" s="421">
        <v>0</v>
      </c>
      <c r="CB99" s="421">
        <v>0</v>
      </c>
      <c r="CC99" s="421">
        <v>2</v>
      </c>
      <c r="CD99" s="421">
        <v>0</v>
      </c>
      <c r="CE99" s="441">
        <v>0</v>
      </c>
      <c r="CF99" s="421">
        <v>0</v>
      </c>
      <c r="CG99" s="421">
        <v>0</v>
      </c>
      <c r="CH99" s="421">
        <v>66</v>
      </c>
      <c r="CI99" s="421">
        <v>1</v>
      </c>
      <c r="CJ99" s="421">
        <v>85</v>
      </c>
      <c r="CK99" s="421">
        <f t="shared" ref="CK99:CK100" si="0">M99+U99+Z99-AD99-AC99+AK99+AM99+BB99</f>
        <v>9</v>
      </c>
    </row>
    <row r="100" spans="1:89" s="208" customFormat="1" ht="19.55" customHeight="1">
      <c r="A100" s="183">
        <v>2017</v>
      </c>
      <c r="B100" s="183" t="s">
        <v>1872</v>
      </c>
      <c r="C100" s="467" t="s">
        <v>370</v>
      </c>
      <c r="D100" s="421">
        <v>4345</v>
      </c>
      <c r="E100" s="421">
        <v>468</v>
      </c>
      <c r="F100" s="421">
        <v>1</v>
      </c>
      <c r="G100" s="421">
        <v>386</v>
      </c>
      <c r="H100" s="421">
        <v>17</v>
      </c>
      <c r="I100" s="421">
        <v>64</v>
      </c>
      <c r="J100" s="421">
        <v>6</v>
      </c>
      <c r="K100" s="421">
        <v>173</v>
      </c>
      <c r="L100" s="421">
        <v>292</v>
      </c>
      <c r="M100" s="421">
        <v>0</v>
      </c>
      <c r="N100" s="421">
        <v>292</v>
      </c>
      <c r="O100" s="421"/>
      <c r="P100" s="441">
        <v>482</v>
      </c>
      <c r="Q100" s="421">
        <v>476</v>
      </c>
      <c r="R100" s="421">
        <v>6</v>
      </c>
      <c r="S100" s="421">
        <v>136</v>
      </c>
      <c r="T100" s="421">
        <v>8</v>
      </c>
      <c r="U100" s="421">
        <v>8</v>
      </c>
      <c r="V100" s="421">
        <v>0</v>
      </c>
      <c r="W100" s="421">
        <v>186</v>
      </c>
      <c r="X100" s="421">
        <v>18</v>
      </c>
      <c r="Y100" s="421">
        <v>58</v>
      </c>
      <c r="Z100" s="533">
        <v>106</v>
      </c>
      <c r="AA100" s="421">
        <v>0</v>
      </c>
      <c r="AB100" s="421">
        <v>0</v>
      </c>
      <c r="AC100" s="421">
        <v>8</v>
      </c>
      <c r="AD100" s="421">
        <v>98</v>
      </c>
      <c r="AE100" s="421">
        <v>0</v>
      </c>
      <c r="AF100" s="421"/>
      <c r="AG100" s="183">
        <v>2017</v>
      </c>
      <c r="AH100" s="183" t="s">
        <v>1872</v>
      </c>
      <c r="AI100" s="467" t="s">
        <v>370</v>
      </c>
      <c r="AJ100" s="441">
        <v>76</v>
      </c>
      <c r="AK100" s="421">
        <v>0</v>
      </c>
      <c r="AL100" s="421">
        <v>76</v>
      </c>
      <c r="AM100" s="421">
        <v>0</v>
      </c>
      <c r="AN100" s="441">
        <v>64</v>
      </c>
      <c r="AO100" s="421">
        <v>16</v>
      </c>
      <c r="AP100" s="421">
        <v>978</v>
      </c>
      <c r="AQ100" s="421">
        <v>264</v>
      </c>
      <c r="AR100" s="421">
        <v>629</v>
      </c>
      <c r="AS100" s="421">
        <v>83</v>
      </c>
      <c r="AT100" s="421">
        <v>0</v>
      </c>
      <c r="AU100" s="421">
        <v>2</v>
      </c>
      <c r="AV100" s="421"/>
      <c r="AW100" s="421">
        <v>84</v>
      </c>
      <c r="AX100" s="421">
        <v>21</v>
      </c>
      <c r="AY100" s="421">
        <v>9</v>
      </c>
      <c r="AZ100" s="421">
        <v>1</v>
      </c>
      <c r="BA100" s="421">
        <v>1</v>
      </c>
      <c r="BB100" s="421">
        <v>12</v>
      </c>
      <c r="BC100" s="421">
        <v>8</v>
      </c>
      <c r="BD100" s="421">
        <v>4</v>
      </c>
      <c r="BE100" s="421">
        <v>18</v>
      </c>
      <c r="BF100" s="421">
        <v>1</v>
      </c>
      <c r="BG100" s="421">
        <v>12</v>
      </c>
      <c r="BH100" s="441">
        <v>3</v>
      </c>
      <c r="BI100" s="421">
        <v>0</v>
      </c>
      <c r="BJ100" s="421">
        <v>0</v>
      </c>
      <c r="BK100" s="533">
        <v>808</v>
      </c>
      <c r="BM100" s="183">
        <v>2017</v>
      </c>
      <c r="BN100" s="183" t="s">
        <v>1872</v>
      </c>
      <c r="BO100" s="467" t="s">
        <v>370</v>
      </c>
      <c r="BP100" s="421">
        <v>0</v>
      </c>
      <c r="BQ100" s="421">
        <v>16</v>
      </c>
      <c r="BR100" s="421">
        <v>105</v>
      </c>
      <c r="BS100" s="421">
        <v>0</v>
      </c>
      <c r="BT100" s="421">
        <v>7</v>
      </c>
      <c r="BU100" s="421">
        <v>0</v>
      </c>
      <c r="BV100" s="421">
        <v>0</v>
      </c>
      <c r="BW100" s="421">
        <v>14</v>
      </c>
      <c r="BX100" s="421">
        <v>0</v>
      </c>
      <c r="BY100" s="421">
        <v>1</v>
      </c>
      <c r="BZ100" s="421"/>
      <c r="CA100" s="421">
        <v>0</v>
      </c>
      <c r="CB100" s="421">
        <v>0</v>
      </c>
      <c r="CC100" s="421">
        <v>2</v>
      </c>
      <c r="CD100" s="421">
        <v>0</v>
      </c>
      <c r="CE100" s="441">
        <v>0</v>
      </c>
      <c r="CF100" s="421">
        <v>0</v>
      </c>
      <c r="CG100" s="421">
        <v>0</v>
      </c>
      <c r="CH100" s="421">
        <v>62</v>
      </c>
      <c r="CI100" s="421">
        <v>1</v>
      </c>
      <c r="CJ100" s="421">
        <v>100</v>
      </c>
      <c r="CK100" s="421">
        <f t="shared" si="0"/>
        <v>20</v>
      </c>
    </row>
    <row r="101" spans="1:89" ht="24.8" customHeight="1">
      <c r="A101" s="183"/>
      <c r="B101" s="183"/>
      <c r="C101" s="467"/>
      <c r="D101" s="421"/>
      <c r="E101" s="421"/>
      <c r="F101" s="421"/>
      <c r="G101" s="421"/>
      <c r="H101" s="421"/>
      <c r="I101" s="421"/>
      <c r="J101" s="421"/>
      <c r="K101" s="421"/>
      <c r="L101" s="421"/>
      <c r="M101" s="421"/>
      <c r="P101" s="441"/>
      <c r="Q101" s="421"/>
      <c r="R101" s="421"/>
      <c r="S101" s="421"/>
      <c r="T101" s="421"/>
      <c r="U101" s="421"/>
      <c r="V101" s="421"/>
      <c r="W101" s="421"/>
      <c r="X101" s="421"/>
      <c r="Y101" s="421"/>
      <c r="Z101" s="533"/>
      <c r="AA101" s="421"/>
      <c r="AB101" s="421"/>
      <c r="AC101" s="421"/>
      <c r="AD101" s="421"/>
      <c r="AE101" s="421"/>
      <c r="AF101" s="421"/>
      <c r="AG101" s="183"/>
      <c r="AH101" s="183"/>
      <c r="AI101" s="467"/>
      <c r="AJ101" s="441"/>
      <c r="AK101" s="421"/>
      <c r="AL101" s="421"/>
      <c r="AM101" s="421"/>
      <c r="AN101" s="441"/>
      <c r="AO101" s="421"/>
      <c r="AP101" s="421"/>
      <c r="AQ101" s="421"/>
      <c r="AR101" s="421"/>
      <c r="AS101" s="421"/>
      <c r="AT101" s="421"/>
      <c r="AU101" s="421"/>
      <c r="AV101" s="421"/>
      <c r="AW101" s="421"/>
      <c r="AX101" s="421"/>
      <c r="AY101" s="421"/>
      <c r="AZ101" s="421"/>
      <c r="BA101" s="421"/>
      <c r="BB101" s="421"/>
      <c r="BC101" s="421"/>
      <c r="BD101" s="421"/>
      <c r="BE101" s="421"/>
      <c r="BF101" s="421"/>
      <c r="BG101" s="421"/>
      <c r="BH101" s="441"/>
      <c r="BI101" s="421"/>
      <c r="BJ101" s="421"/>
      <c r="BK101" s="533"/>
      <c r="BM101" s="183"/>
      <c r="BN101" s="183"/>
      <c r="BO101" s="467"/>
      <c r="BP101" s="421"/>
      <c r="BQ101" s="421"/>
      <c r="BR101" s="421"/>
      <c r="BS101" s="421"/>
      <c r="BT101" s="421"/>
      <c r="BU101" s="421"/>
      <c r="BV101" s="421"/>
      <c r="BW101" s="421"/>
      <c r="BX101" s="421"/>
      <c r="BY101" s="421"/>
      <c r="BZ101" s="421"/>
      <c r="CA101" s="421"/>
      <c r="CB101" s="421"/>
      <c r="CC101" s="421"/>
      <c r="CD101" s="421"/>
      <c r="CE101" s="441"/>
      <c r="CF101" s="421"/>
      <c r="CG101" s="421"/>
      <c r="CH101" s="421"/>
      <c r="CI101" s="421"/>
      <c r="CJ101" s="421"/>
      <c r="CK101" s="421"/>
    </row>
    <row r="102" spans="1:89" ht="23.95" customHeight="1">
      <c r="A102" s="183"/>
      <c r="B102" s="183" t="s">
        <v>1869</v>
      </c>
      <c r="C102" s="439" t="s">
        <v>367</v>
      </c>
      <c r="D102" s="421">
        <v>4413</v>
      </c>
      <c r="E102" s="421">
        <v>967</v>
      </c>
      <c r="F102" s="421">
        <v>1</v>
      </c>
      <c r="G102" s="421">
        <v>564</v>
      </c>
      <c r="H102" s="421">
        <v>55</v>
      </c>
      <c r="I102" s="421">
        <v>347</v>
      </c>
      <c r="J102" s="421">
        <v>8</v>
      </c>
      <c r="K102" s="421">
        <v>66</v>
      </c>
      <c r="L102" s="421">
        <v>285</v>
      </c>
      <c r="M102" s="421">
        <v>0</v>
      </c>
      <c r="N102" s="421">
        <v>285</v>
      </c>
      <c r="P102" s="441">
        <v>473</v>
      </c>
      <c r="Q102" s="421">
        <v>470</v>
      </c>
      <c r="R102" s="421">
        <v>3</v>
      </c>
      <c r="S102" s="421">
        <v>109</v>
      </c>
      <c r="T102" s="421">
        <v>3</v>
      </c>
      <c r="U102" s="421">
        <v>3</v>
      </c>
      <c r="V102" s="421">
        <v>0</v>
      </c>
      <c r="W102" s="421">
        <v>202</v>
      </c>
      <c r="X102" s="421">
        <v>14</v>
      </c>
      <c r="Y102" s="421">
        <v>43</v>
      </c>
      <c r="Z102" s="533">
        <v>94</v>
      </c>
      <c r="AA102" s="421">
        <v>0</v>
      </c>
      <c r="AB102" s="421">
        <v>0</v>
      </c>
      <c r="AC102" s="421">
        <v>8</v>
      </c>
      <c r="AD102" s="421">
        <v>86</v>
      </c>
      <c r="AE102" s="421">
        <v>0</v>
      </c>
      <c r="AF102" s="421"/>
      <c r="AG102" s="183"/>
      <c r="AH102" s="183" t="s">
        <v>1869</v>
      </c>
      <c r="AI102" s="439" t="s">
        <v>367</v>
      </c>
      <c r="AJ102" s="441">
        <v>40</v>
      </c>
      <c r="AK102" s="421">
        <v>0</v>
      </c>
      <c r="AL102" s="421">
        <v>40</v>
      </c>
      <c r="AM102" s="421">
        <v>0</v>
      </c>
      <c r="AN102" s="441">
        <v>108</v>
      </c>
      <c r="AO102" s="421">
        <v>29</v>
      </c>
      <c r="AP102" s="421">
        <v>575</v>
      </c>
      <c r="AQ102" s="421">
        <v>196</v>
      </c>
      <c r="AR102" s="421">
        <v>339</v>
      </c>
      <c r="AS102" s="421">
        <v>39</v>
      </c>
      <c r="AT102" s="421">
        <v>0</v>
      </c>
      <c r="AU102" s="421">
        <v>1</v>
      </c>
      <c r="AV102" s="421"/>
      <c r="AW102" s="421">
        <v>128</v>
      </c>
      <c r="AX102" s="421">
        <v>24</v>
      </c>
      <c r="AY102" s="421">
        <v>64</v>
      </c>
      <c r="AZ102" s="421">
        <v>38</v>
      </c>
      <c r="BA102" s="421">
        <v>9</v>
      </c>
      <c r="BB102" s="421">
        <v>1</v>
      </c>
      <c r="BC102" s="421">
        <v>1</v>
      </c>
      <c r="BD102" s="421">
        <v>0</v>
      </c>
      <c r="BE102" s="421">
        <v>6</v>
      </c>
      <c r="BF102" s="421">
        <v>0</v>
      </c>
      <c r="BG102" s="421">
        <v>3</v>
      </c>
      <c r="BH102" s="441">
        <v>2</v>
      </c>
      <c r="BI102" s="421">
        <v>0</v>
      </c>
      <c r="BJ102" s="421">
        <v>0</v>
      </c>
      <c r="BK102" s="533">
        <v>833</v>
      </c>
      <c r="BM102" s="183"/>
      <c r="BN102" s="183" t="s">
        <v>1869</v>
      </c>
      <c r="BO102" s="439" t="s">
        <v>367</v>
      </c>
      <c r="BP102" s="421">
        <v>0</v>
      </c>
      <c r="BQ102" s="421">
        <v>11</v>
      </c>
      <c r="BR102" s="421">
        <v>124</v>
      </c>
      <c r="BS102" s="421">
        <v>18</v>
      </c>
      <c r="BT102" s="421">
        <v>11</v>
      </c>
      <c r="BU102" s="421">
        <v>1</v>
      </c>
      <c r="BV102" s="421">
        <v>0</v>
      </c>
      <c r="BW102" s="421">
        <v>0</v>
      </c>
      <c r="BX102" s="421">
        <v>0</v>
      </c>
      <c r="BY102" s="421">
        <v>0</v>
      </c>
      <c r="BZ102" s="421"/>
      <c r="CA102" s="421">
        <v>0</v>
      </c>
      <c r="CB102" s="421">
        <v>0</v>
      </c>
      <c r="CC102" s="421">
        <v>8</v>
      </c>
      <c r="CD102" s="421">
        <v>0</v>
      </c>
      <c r="CE102" s="441">
        <v>0</v>
      </c>
      <c r="CF102" s="421">
        <v>0</v>
      </c>
      <c r="CG102" s="421">
        <v>0</v>
      </c>
      <c r="CH102" s="421">
        <v>42</v>
      </c>
      <c r="CI102" s="421">
        <v>0</v>
      </c>
      <c r="CJ102" s="421">
        <v>74</v>
      </c>
      <c r="CK102" s="421">
        <f>M102+U102+Z102-AD102-AC102+AK102+AM102+BB102</f>
        <v>4</v>
      </c>
    </row>
    <row r="103" spans="1:89" ht="18.7" customHeight="1">
      <c r="A103" s="183" t="s">
        <v>3326</v>
      </c>
      <c r="B103" s="183" t="s">
        <v>1870</v>
      </c>
      <c r="C103" s="439" t="s">
        <v>377</v>
      </c>
      <c r="D103" s="421">
        <v>4252</v>
      </c>
      <c r="E103" s="421">
        <v>858</v>
      </c>
      <c r="F103" s="421">
        <v>1</v>
      </c>
      <c r="G103" s="421">
        <v>540</v>
      </c>
      <c r="H103" s="421">
        <v>40</v>
      </c>
      <c r="I103" s="421">
        <v>277</v>
      </c>
      <c r="J103" s="421">
        <v>7</v>
      </c>
      <c r="K103" s="421">
        <v>28</v>
      </c>
      <c r="L103" s="421">
        <v>289</v>
      </c>
      <c r="M103" s="421">
        <v>0</v>
      </c>
      <c r="N103" s="421">
        <v>289</v>
      </c>
      <c r="P103" s="441">
        <v>495</v>
      </c>
      <c r="Q103" s="421">
        <v>491</v>
      </c>
      <c r="R103" s="421">
        <v>4</v>
      </c>
      <c r="S103" s="421">
        <v>110</v>
      </c>
      <c r="T103" s="421">
        <v>3</v>
      </c>
      <c r="U103" s="421">
        <v>3</v>
      </c>
      <c r="V103" s="421">
        <v>0</v>
      </c>
      <c r="W103" s="421">
        <v>202</v>
      </c>
      <c r="X103" s="421">
        <v>14</v>
      </c>
      <c r="Y103" s="421">
        <v>44</v>
      </c>
      <c r="Z103" s="533">
        <v>92</v>
      </c>
      <c r="AA103" s="421">
        <v>1</v>
      </c>
      <c r="AB103" s="421">
        <v>0</v>
      </c>
      <c r="AC103" s="421">
        <v>7</v>
      </c>
      <c r="AD103" s="421">
        <v>84</v>
      </c>
      <c r="AE103" s="421">
        <v>0</v>
      </c>
      <c r="AF103" s="421"/>
      <c r="AG103" s="183" t="s">
        <v>3326</v>
      </c>
      <c r="AH103" s="183" t="s">
        <v>1870</v>
      </c>
      <c r="AI103" s="439" t="s">
        <v>377</v>
      </c>
      <c r="AJ103" s="441">
        <v>43</v>
      </c>
      <c r="AK103" s="421">
        <v>0</v>
      </c>
      <c r="AL103" s="421">
        <v>43</v>
      </c>
      <c r="AM103" s="421">
        <v>0</v>
      </c>
      <c r="AN103" s="441">
        <v>112</v>
      </c>
      <c r="AO103" s="421">
        <v>27</v>
      </c>
      <c r="AP103" s="421">
        <v>620</v>
      </c>
      <c r="AQ103" s="421">
        <v>219</v>
      </c>
      <c r="AR103" s="421">
        <v>362</v>
      </c>
      <c r="AS103" s="421">
        <v>38</v>
      </c>
      <c r="AT103" s="421">
        <v>0</v>
      </c>
      <c r="AU103" s="421">
        <v>1</v>
      </c>
      <c r="AV103" s="421"/>
      <c r="AW103" s="421">
        <v>126</v>
      </c>
      <c r="AX103" s="421">
        <v>24</v>
      </c>
      <c r="AY103" s="421">
        <v>3</v>
      </c>
      <c r="AZ103" s="421">
        <v>1</v>
      </c>
      <c r="BA103" s="421">
        <v>4</v>
      </c>
      <c r="BB103" s="421">
        <v>1</v>
      </c>
      <c r="BC103" s="421">
        <v>1</v>
      </c>
      <c r="BD103" s="421">
        <v>0</v>
      </c>
      <c r="BE103" s="421">
        <v>6</v>
      </c>
      <c r="BF103" s="421">
        <v>0</v>
      </c>
      <c r="BG103" s="421">
        <v>4</v>
      </c>
      <c r="BH103" s="441">
        <v>0</v>
      </c>
      <c r="BI103" s="421">
        <v>0</v>
      </c>
      <c r="BJ103" s="421">
        <v>0</v>
      </c>
      <c r="BK103" s="533">
        <v>834</v>
      </c>
      <c r="BM103" s="183" t="s">
        <v>3326</v>
      </c>
      <c r="BN103" s="183" t="s">
        <v>1870</v>
      </c>
      <c r="BO103" s="439" t="s">
        <v>377</v>
      </c>
      <c r="BP103" s="421">
        <v>0</v>
      </c>
      <c r="BQ103" s="421">
        <v>12</v>
      </c>
      <c r="BR103" s="421">
        <v>133</v>
      </c>
      <c r="BS103" s="421">
        <v>24</v>
      </c>
      <c r="BT103" s="421">
        <v>11</v>
      </c>
      <c r="BU103" s="421">
        <v>1</v>
      </c>
      <c r="BV103" s="421">
        <v>0</v>
      </c>
      <c r="BW103" s="421">
        <v>0</v>
      </c>
      <c r="BX103" s="421">
        <v>0</v>
      </c>
      <c r="BY103" s="421">
        <v>0</v>
      </c>
      <c r="BZ103" s="421"/>
      <c r="CA103" s="421">
        <v>0</v>
      </c>
      <c r="CB103" s="421">
        <v>0</v>
      </c>
      <c r="CC103" s="421">
        <v>6</v>
      </c>
      <c r="CD103" s="421">
        <v>0</v>
      </c>
      <c r="CE103" s="441">
        <v>0</v>
      </c>
      <c r="CF103" s="421">
        <v>0</v>
      </c>
      <c r="CG103" s="421">
        <v>0</v>
      </c>
      <c r="CH103" s="421">
        <v>49</v>
      </c>
      <c r="CI103" s="421">
        <v>0</v>
      </c>
      <c r="CJ103" s="421">
        <v>69</v>
      </c>
      <c r="CK103" s="421">
        <f t="shared" ref="CK103:CK104" si="1">M103+U103+Z103-AD103-AC103+AK103+AM103+BB103</f>
        <v>5</v>
      </c>
    </row>
    <row r="104" spans="1:89" s="208" customFormat="1" ht="19.55" customHeight="1">
      <c r="A104" s="183">
        <v>2018</v>
      </c>
      <c r="B104" s="183" t="s">
        <v>1872</v>
      </c>
      <c r="C104" s="467" t="s">
        <v>370</v>
      </c>
      <c r="D104" s="421">
        <v>4778</v>
      </c>
      <c r="E104" s="421">
        <v>558</v>
      </c>
      <c r="F104" s="421">
        <v>5</v>
      </c>
      <c r="G104" s="421">
        <v>472</v>
      </c>
      <c r="H104" s="421">
        <v>24</v>
      </c>
      <c r="I104" s="421">
        <v>57</v>
      </c>
      <c r="J104" s="421">
        <v>8</v>
      </c>
      <c r="K104" s="421">
        <v>60</v>
      </c>
      <c r="L104" s="421">
        <v>402</v>
      </c>
      <c r="M104" s="421">
        <v>0</v>
      </c>
      <c r="N104" s="421">
        <v>402</v>
      </c>
      <c r="O104" s="421"/>
      <c r="P104" s="441">
        <v>814</v>
      </c>
      <c r="Q104" s="421">
        <v>808</v>
      </c>
      <c r="R104" s="421">
        <v>6</v>
      </c>
      <c r="S104" s="421">
        <v>142</v>
      </c>
      <c r="T104" s="421">
        <v>6</v>
      </c>
      <c r="U104" s="421">
        <v>6</v>
      </c>
      <c r="V104" s="421">
        <v>0</v>
      </c>
      <c r="W104" s="421">
        <v>216</v>
      </c>
      <c r="X104" s="421">
        <v>16</v>
      </c>
      <c r="Y104" s="421">
        <v>46</v>
      </c>
      <c r="Z104" s="533">
        <v>97</v>
      </c>
      <c r="AA104" s="421">
        <v>1</v>
      </c>
      <c r="AB104" s="421">
        <v>0</v>
      </c>
      <c r="AC104" s="421">
        <v>7</v>
      </c>
      <c r="AD104" s="421">
        <v>89</v>
      </c>
      <c r="AE104" s="421">
        <v>0</v>
      </c>
      <c r="AF104" s="421"/>
      <c r="AG104" s="183">
        <v>2018</v>
      </c>
      <c r="AH104" s="183" t="s">
        <v>1872</v>
      </c>
      <c r="AI104" s="467" t="s">
        <v>370</v>
      </c>
      <c r="AJ104" s="441">
        <v>67</v>
      </c>
      <c r="AK104" s="421">
        <v>0</v>
      </c>
      <c r="AL104" s="421">
        <v>67</v>
      </c>
      <c r="AM104" s="421">
        <v>0</v>
      </c>
      <c r="AN104" s="441">
        <v>86</v>
      </c>
      <c r="AO104" s="421">
        <v>20</v>
      </c>
      <c r="AP104" s="421">
        <v>767</v>
      </c>
      <c r="AQ104" s="421">
        <v>258</v>
      </c>
      <c r="AR104" s="421">
        <v>447</v>
      </c>
      <c r="AS104" s="421">
        <v>61</v>
      </c>
      <c r="AT104" s="421">
        <v>0</v>
      </c>
      <c r="AU104" s="421">
        <v>1</v>
      </c>
      <c r="AV104" s="421"/>
      <c r="AW104" s="421">
        <v>130</v>
      </c>
      <c r="AX104" s="421">
        <v>29</v>
      </c>
      <c r="AY104" s="421">
        <v>4</v>
      </c>
      <c r="AZ104" s="421">
        <v>1</v>
      </c>
      <c r="BA104" s="421">
        <v>3</v>
      </c>
      <c r="BB104" s="421">
        <v>1</v>
      </c>
      <c r="BC104" s="421">
        <v>1</v>
      </c>
      <c r="BD104" s="421">
        <v>0</v>
      </c>
      <c r="BE104" s="421">
        <v>8</v>
      </c>
      <c r="BF104" s="421">
        <v>0</v>
      </c>
      <c r="BG104" s="421">
        <v>13</v>
      </c>
      <c r="BH104" s="441">
        <v>0</v>
      </c>
      <c r="BI104" s="421">
        <v>0</v>
      </c>
      <c r="BJ104" s="421">
        <v>0</v>
      </c>
      <c r="BK104" s="533">
        <v>835</v>
      </c>
      <c r="BM104" s="183">
        <v>2018</v>
      </c>
      <c r="BN104" s="183" t="s">
        <v>1872</v>
      </c>
      <c r="BO104" s="467" t="s">
        <v>370</v>
      </c>
      <c r="BP104" s="421">
        <v>0</v>
      </c>
      <c r="BQ104" s="421">
        <v>11</v>
      </c>
      <c r="BR104" s="421">
        <v>149</v>
      </c>
      <c r="BS104" s="421">
        <v>121</v>
      </c>
      <c r="BT104" s="421">
        <v>11</v>
      </c>
      <c r="BU104" s="421">
        <v>0</v>
      </c>
      <c r="BV104" s="421">
        <v>0</v>
      </c>
      <c r="BW104" s="421">
        <v>0</v>
      </c>
      <c r="BX104" s="421">
        <v>0</v>
      </c>
      <c r="BY104" s="421">
        <v>0</v>
      </c>
      <c r="BZ104" s="421"/>
      <c r="CA104" s="421">
        <v>0</v>
      </c>
      <c r="CB104" s="421">
        <v>0</v>
      </c>
      <c r="CC104" s="421">
        <v>6</v>
      </c>
      <c r="CD104" s="421">
        <v>0</v>
      </c>
      <c r="CE104" s="441">
        <v>0</v>
      </c>
      <c r="CF104" s="421">
        <v>0</v>
      </c>
      <c r="CG104" s="421">
        <v>0</v>
      </c>
      <c r="CH104" s="421">
        <v>52</v>
      </c>
      <c r="CI104" s="421">
        <v>0</v>
      </c>
      <c r="CJ104" s="421">
        <v>99</v>
      </c>
      <c r="CK104" s="421">
        <f t="shared" si="1"/>
        <v>8</v>
      </c>
    </row>
    <row r="105" spans="1:89" ht="24.8" customHeight="1">
      <c r="A105" s="183"/>
      <c r="B105" s="183"/>
      <c r="C105" s="467"/>
      <c r="D105" s="421"/>
      <c r="E105" s="421"/>
      <c r="F105" s="421"/>
      <c r="G105" s="421"/>
      <c r="H105" s="421"/>
      <c r="I105" s="421"/>
      <c r="J105" s="421"/>
      <c r="K105" s="421"/>
      <c r="L105" s="421"/>
      <c r="M105" s="421"/>
      <c r="P105" s="441"/>
      <c r="Q105" s="421"/>
      <c r="R105" s="421"/>
      <c r="S105" s="421"/>
      <c r="T105" s="421"/>
      <c r="U105" s="421"/>
      <c r="V105" s="421"/>
      <c r="W105" s="421"/>
      <c r="X105" s="421"/>
      <c r="Y105" s="421"/>
      <c r="Z105" s="533"/>
      <c r="AA105" s="421"/>
      <c r="AB105" s="421"/>
      <c r="AC105" s="421"/>
      <c r="AD105" s="421"/>
      <c r="AE105" s="421"/>
      <c r="AF105" s="421"/>
      <c r="AG105" s="183"/>
      <c r="AH105" s="183"/>
      <c r="AI105" s="467"/>
      <c r="AJ105" s="441"/>
      <c r="AK105" s="421"/>
      <c r="AL105" s="421"/>
      <c r="AM105" s="421"/>
      <c r="AN105" s="441"/>
      <c r="AO105" s="421"/>
      <c r="AP105" s="421"/>
      <c r="AQ105" s="421"/>
      <c r="AR105" s="421"/>
      <c r="AS105" s="421"/>
      <c r="AT105" s="421"/>
      <c r="AU105" s="421"/>
      <c r="AV105" s="421"/>
      <c r="AW105" s="421"/>
      <c r="AX105" s="421"/>
      <c r="AY105" s="421"/>
      <c r="AZ105" s="421"/>
      <c r="BA105" s="421"/>
      <c r="BB105" s="421"/>
      <c r="BC105" s="421"/>
      <c r="BD105" s="421"/>
      <c r="BE105" s="421"/>
      <c r="BF105" s="421"/>
      <c r="BG105" s="421"/>
      <c r="BH105" s="441"/>
      <c r="BI105" s="421"/>
      <c r="BJ105" s="421"/>
      <c r="BK105" s="533"/>
      <c r="BM105" s="183"/>
      <c r="BN105" s="183"/>
      <c r="BO105" s="467"/>
      <c r="BP105" s="421"/>
      <c r="BQ105" s="421"/>
      <c r="BR105" s="421"/>
      <c r="BS105" s="421"/>
      <c r="BT105" s="421"/>
      <c r="BU105" s="421"/>
      <c r="BV105" s="421"/>
      <c r="BW105" s="421"/>
      <c r="BX105" s="421"/>
      <c r="BY105" s="421"/>
      <c r="BZ105" s="421"/>
      <c r="CA105" s="421"/>
      <c r="CB105" s="421"/>
      <c r="CC105" s="421"/>
      <c r="CD105" s="421"/>
      <c r="CE105" s="441"/>
      <c r="CF105" s="421"/>
      <c r="CG105" s="421"/>
      <c r="CH105" s="421"/>
      <c r="CI105" s="421"/>
      <c r="CJ105" s="421"/>
      <c r="CK105" s="421"/>
    </row>
    <row r="106" spans="1:89" ht="23.95" customHeight="1">
      <c r="A106" s="183"/>
      <c r="B106" s="183" t="s">
        <v>1869</v>
      </c>
      <c r="C106" s="439" t="s">
        <v>367</v>
      </c>
      <c r="D106" s="421">
        <v>4373</v>
      </c>
      <c r="E106" s="421">
        <v>812</v>
      </c>
      <c r="F106" s="421">
        <v>0</v>
      </c>
      <c r="G106" s="421">
        <v>545</v>
      </c>
      <c r="H106" s="421">
        <v>27</v>
      </c>
      <c r="I106" s="421">
        <v>240</v>
      </c>
      <c r="J106" s="421">
        <v>5</v>
      </c>
      <c r="K106" s="421">
        <v>98</v>
      </c>
      <c r="L106" s="421">
        <v>283</v>
      </c>
      <c r="M106" s="421">
        <v>1</v>
      </c>
      <c r="N106" s="421">
        <v>282</v>
      </c>
      <c r="P106" s="441">
        <v>372</v>
      </c>
      <c r="Q106" s="421">
        <v>369</v>
      </c>
      <c r="R106" s="421">
        <v>3</v>
      </c>
      <c r="S106" s="421">
        <v>153</v>
      </c>
      <c r="T106" s="421">
        <v>6</v>
      </c>
      <c r="U106" s="421">
        <v>6</v>
      </c>
      <c r="V106" s="421">
        <v>0</v>
      </c>
      <c r="W106" s="421">
        <v>220</v>
      </c>
      <c r="X106" s="421">
        <v>7</v>
      </c>
      <c r="Y106" s="421">
        <v>9</v>
      </c>
      <c r="Z106" s="533">
        <v>120</v>
      </c>
      <c r="AA106" s="421">
        <v>0</v>
      </c>
      <c r="AB106" s="421">
        <v>0</v>
      </c>
      <c r="AC106" s="421">
        <v>5</v>
      </c>
      <c r="AD106" s="421">
        <v>115</v>
      </c>
      <c r="AE106" s="421">
        <v>0</v>
      </c>
      <c r="AF106" s="421"/>
      <c r="AG106" s="183"/>
      <c r="AH106" s="183" t="s">
        <v>1869</v>
      </c>
      <c r="AI106" s="439" t="s">
        <v>367</v>
      </c>
      <c r="AJ106" s="441">
        <v>23</v>
      </c>
      <c r="AK106" s="421">
        <v>0</v>
      </c>
      <c r="AL106" s="421">
        <v>23</v>
      </c>
      <c r="AM106" s="421">
        <v>0</v>
      </c>
      <c r="AN106" s="441">
        <v>118</v>
      </c>
      <c r="AO106" s="421">
        <v>33</v>
      </c>
      <c r="AP106" s="421">
        <v>580</v>
      </c>
      <c r="AQ106" s="421">
        <v>206</v>
      </c>
      <c r="AR106" s="421">
        <v>354</v>
      </c>
      <c r="AS106" s="421">
        <v>19</v>
      </c>
      <c r="AT106" s="421">
        <v>0</v>
      </c>
      <c r="AU106" s="421">
        <v>1</v>
      </c>
      <c r="AV106" s="421"/>
      <c r="AW106" s="421">
        <v>116</v>
      </c>
      <c r="AX106" s="421">
        <v>21</v>
      </c>
      <c r="AY106" s="421">
        <v>38</v>
      </c>
      <c r="AZ106" s="421">
        <v>29</v>
      </c>
      <c r="BA106" s="421">
        <v>9</v>
      </c>
      <c r="BB106" s="421">
        <v>2</v>
      </c>
      <c r="BC106" s="421">
        <v>1</v>
      </c>
      <c r="BD106" s="421">
        <v>1</v>
      </c>
      <c r="BE106" s="421">
        <v>4</v>
      </c>
      <c r="BF106" s="421">
        <v>1</v>
      </c>
      <c r="BG106" s="421">
        <v>1</v>
      </c>
      <c r="BH106" s="441">
        <v>4</v>
      </c>
      <c r="BI106" s="421">
        <v>0</v>
      </c>
      <c r="BJ106" s="421">
        <v>0</v>
      </c>
      <c r="BK106" s="533">
        <v>1003</v>
      </c>
      <c r="BM106" s="183"/>
      <c r="BN106" s="183" t="s">
        <v>1869</v>
      </c>
      <c r="BO106" s="439" t="s">
        <v>367</v>
      </c>
      <c r="BP106" s="421">
        <v>0</v>
      </c>
      <c r="BQ106" s="421">
        <v>17</v>
      </c>
      <c r="BR106" s="421">
        <v>120</v>
      </c>
      <c r="BS106" s="421">
        <v>1</v>
      </c>
      <c r="BT106" s="421">
        <v>11</v>
      </c>
      <c r="BU106" s="421">
        <v>1</v>
      </c>
      <c r="BV106" s="421">
        <v>0</v>
      </c>
      <c r="BW106" s="421">
        <v>0</v>
      </c>
      <c r="BX106" s="421">
        <v>0</v>
      </c>
      <c r="BY106" s="421">
        <v>2</v>
      </c>
      <c r="BZ106" s="421"/>
      <c r="CA106" s="421">
        <v>0</v>
      </c>
      <c r="CB106" s="421">
        <v>0</v>
      </c>
      <c r="CC106" s="421">
        <v>4</v>
      </c>
      <c r="CD106" s="421">
        <v>1</v>
      </c>
      <c r="CE106" s="441">
        <v>0</v>
      </c>
      <c r="CF106" s="421">
        <v>0</v>
      </c>
      <c r="CG106" s="421">
        <v>0</v>
      </c>
      <c r="CH106" s="421">
        <v>45</v>
      </c>
      <c r="CI106" s="421">
        <v>0</v>
      </c>
      <c r="CJ106" s="421">
        <v>104</v>
      </c>
      <c r="CK106" s="421">
        <f>M106+U106+Z106-AD106-AC106+AK106+AM106+BB106</f>
        <v>9</v>
      </c>
    </row>
    <row r="107" spans="1:89" ht="18.7" customHeight="1">
      <c r="A107" s="183" t="s">
        <v>3379</v>
      </c>
      <c r="B107" s="183" t="s">
        <v>1870</v>
      </c>
      <c r="C107" s="439" t="s">
        <v>377</v>
      </c>
      <c r="D107" s="421">
        <v>4521</v>
      </c>
      <c r="E107" s="421">
        <v>845</v>
      </c>
      <c r="F107" s="421">
        <v>0</v>
      </c>
      <c r="G107" s="421">
        <v>537</v>
      </c>
      <c r="H107" s="421">
        <v>31</v>
      </c>
      <c r="I107" s="421">
        <v>277</v>
      </c>
      <c r="J107" s="421">
        <v>5</v>
      </c>
      <c r="K107" s="421">
        <v>102</v>
      </c>
      <c r="L107" s="421">
        <v>281</v>
      </c>
      <c r="M107" s="421">
        <v>1</v>
      </c>
      <c r="N107" s="421">
        <v>280</v>
      </c>
      <c r="P107" s="441">
        <v>482</v>
      </c>
      <c r="Q107" s="421">
        <v>479</v>
      </c>
      <c r="R107" s="421">
        <v>3</v>
      </c>
      <c r="S107" s="421">
        <v>153</v>
      </c>
      <c r="T107" s="421">
        <v>6</v>
      </c>
      <c r="U107" s="421">
        <v>6</v>
      </c>
      <c r="V107" s="421">
        <v>0</v>
      </c>
      <c r="W107" s="421">
        <v>220</v>
      </c>
      <c r="X107" s="421">
        <v>6</v>
      </c>
      <c r="Y107" s="421">
        <v>9</v>
      </c>
      <c r="Z107" s="533">
        <v>119</v>
      </c>
      <c r="AA107" s="421">
        <v>0</v>
      </c>
      <c r="AB107" s="421">
        <v>0</v>
      </c>
      <c r="AC107" s="421">
        <v>6</v>
      </c>
      <c r="AD107" s="421">
        <v>113</v>
      </c>
      <c r="AE107" s="421">
        <v>0</v>
      </c>
      <c r="AF107" s="421"/>
      <c r="AG107" s="183" t="s">
        <v>3408</v>
      </c>
      <c r="AH107" s="183" t="s">
        <v>1870</v>
      </c>
      <c r="AI107" s="439" t="s">
        <v>377</v>
      </c>
      <c r="AJ107" s="441">
        <v>26</v>
      </c>
      <c r="AK107" s="421">
        <v>0</v>
      </c>
      <c r="AL107" s="421">
        <v>26</v>
      </c>
      <c r="AM107" s="421">
        <v>0</v>
      </c>
      <c r="AN107" s="441">
        <v>114</v>
      </c>
      <c r="AO107" s="421">
        <v>28</v>
      </c>
      <c r="AP107" s="421">
        <v>652</v>
      </c>
      <c r="AQ107" s="421">
        <v>235</v>
      </c>
      <c r="AR107" s="421">
        <v>389</v>
      </c>
      <c r="AS107" s="421">
        <v>25</v>
      </c>
      <c r="AT107" s="421">
        <v>0</v>
      </c>
      <c r="AU107" s="421">
        <v>3</v>
      </c>
      <c r="AV107" s="421"/>
      <c r="AW107" s="421">
        <v>115</v>
      </c>
      <c r="AX107" s="421">
        <v>22</v>
      </c>
      <c r="AY107" s="421">
        <v>2</v>
      </c>
      <c r="AZ107" s="421">
        <v>0</v>
      </c>
      <c r="BA107" s="421">
        <v>6</v>
      </c>
      <c r="BB107" s="421">
        <v>2</v>
      </c>
      <c r="BC107" s="421">
        <v>1</v>
      </c>
      <c r="BD107" s="421">
        <v>1</v>
      </c>
      <c r="BE107" s="421">
        <v>4</v>
      </c>
      <c r="BF107" s="421">
        <v>1</v>
      </c>
      <c r="BG107" s="421">
        <v>0</v>
      </c>
      <c r="BH107" s="441">
        <v>1</v>
      </c>
      <c r="BI107" s="421">
        <v>0</v>
      </c>
      <c r="BJ107" s="421">
        <v>0</v>
      </c>
      <c r="BK107" s="533">
        <v>1008</v>
      </c>
      <c r="BM107" s="183" t="s">
        <v>3408</v>
      </c>
      <c r="BN107" s="183" t="s">
        <v>1870</v>
      </c>
      <c r="BO107" s="439" t="s">
        <v>377</v>
      </c>
      <c r="BP107" s="421">
        <v>0</v>
      </c>
      <c r="BQ107" s="421">
        <v>21</v>
      </c>
      <c r="BR107" s="421">
        <v>115</v>
      </c>
      <c r="BS107" s="421">
        <v>1</v>
      </c>
      <c r="BT107" s="421">
        <v>11</v>
      </c>
      <c r="BU107" s="421">
        <v>1</v>
      </c>
      <c r="BV107" s="421">
        <v>0</v>
      </c>
      <c r="BW107" s="421">
        <v>0</v>
      </c>
      <c r="BX107" s="421">
        <v>0</v>
      </c>
      <c r="BY107" s="421">
        <v>3</v>
      </c>
      <c r="BZ107" s="421"/>
      <c r="CA107" s="421">
        <v>0</v>
      </c>
      <c r="CB107" s="421">
        <v>0</v>
      </c>
      <c r="CC107" s="421">
        <v>2</v>
      </c>
      <c r="CD107" s="421">
        <v>0</v>
      </c>
      <c r="CE107" s="441">
        <v>0</v>
      </c>
      <c r="CF107" s="421">
        <v>0</v>
      </c>
      <c r="CG107" s="421">
        <v>0</v>
      </c>
      <c r="CH107" s="421">
        <v>60</v>
      </c>
      <c r="CI107" s="421">
        <v>0</v>
      </c>
      <c r="CJ107" s="421">
        <v>98</v>
      </c>
      <c r="CK107" s="421">
        <f t="shared" ref="CK107:CK108" si="2">M107+U107+Z107-AD107-AC107+AK107+AM107+BB107</f>
        <v>9</v>
      </c>
    </row>
    <row r="108" spans="1:89" s="208" customFormat="1" ht="19.55" customHeight="1">
      <c r="A108" s="183">
        <v>2019</v>
      </c>
      <c r="B108" s="183" t="s">
        <v>1872</v>
      </c>
      <c r="C108" s="467" t="s">
        <v>370</v>
      </c>
      <c r="D108" s="421">
        <v>4961</v>
      </c>
      <c r="E108" s="421">
        <v>538</v>
      </c>
      <c r="F108" s="421">
        <v>0</v>
      </c>
      <c r="G108" s="421">
        <v>487</v>
      </c>
      <c r="H108" s="421">
        <v>14</v>
      </c>
      <c r="I108" s="421">
        <v>37</v>
      </c>
      <c r="J108" s="421">
        <v>5</v>
      </c>
      <c r="K108" s="421">
        <v>217</v>
      </c>
      <c r="L108" s="421">
        <v>409</v>
      </c>
      <c r="M108" s="421">
        <v>1</v>
      </c>
      <c r="N108" s="421">
        <v>408</v>
      </c>
      <c r="O108" s="421"/>
      <c r="P108" s="441">
        <v>669</v>
      </c>
      <c r="Q108" s="421">
        <v>665</v>
      </c>
      <c r="R108" s="421">
        <v>4</v>
      </c>
      <c r="S108" s="421">
        <v>182</v>
      </c>
      <c r="T108" s="421">
        <v>6</v>
      </c>
      <c r="U108" s="421">
        <v>6</v>
      </c>
      <c r="V108" s="421">
        <v>0</v>
      </c>
      <c r="W108" s="421">
        <v>231</v>
      </c>
      <c r="X108" s="421">
        <v>14</v>
      </c>
      <c r="Y108" s="421">
        <v>9</v>
      </c>
      <c r="Z108" s="533">
        <v>118</v>
      </c>
      <c r="AA108" s="421">
        <v>0</v>
      </c>
      <c r="AB108" s="421">
        <v>0</v>
      </c>
      <c r="AC108" s="421">
        <v>6</v>
      </c>
      <c r="AD108" s="421">
        <v>112</v>
      </c>
      <c r="AE108" s="421">
        <v>0</v>
      </c>
      <c r="AF108" s="421"/>
      <c r="AG108" s="183">
        <v>2019</v>
      </c>
      <c r="AH108" s="183" t="s">
        <v>1872</v>
      </c>
      <c r="AI108" s="467" t="s">
        <v>370</v>
      </c>
      <c r="AJ108" s="441">
        <v>76</v>
      </c>
      <c r="AK108" s="421">
        <v>0</v>
      </c>
      <c r="AL108" s="421">
        <v>76</v>
      </c>
      <c r="AM108" s="421">
        <v>0</v>
      </c>
      <c r="AN108" s="441">
        <v>96</v>
      </c>
      <c r="AO108" s="421">
        <v>26</v>
      </c>
      <c r="AP108" s="421">
        <v>876</v>
      </c>
      <c r="AQ108" s="421">
        <v>287</v>
      </c>
      <c r="AR108" s="421">
        <v>556</v>
      </c>
      <c r="AS108" s="421">
        <v>29</v>
      </c>
      <c r="AT108" s="421">
        <v>0</v>
      </c>
      <c r="AU108" s="421">
        <v>4</v>
      </c>
      <c r="AV108" s="421"/>
      <c r="AW108" s="421">
        <v>111</v>
      </c>
      <c r="AX108" s="421">
        <v>23</v>
      </c>
      <c r="AY108" s="421">
        <v>2</v>
      </c>
      <c r="AZ108" s="421">
        <v>0</v>
      </c>
      <c r="BA108" s="421">
        <v>4</v>
      </c>
      <c r="BB108" s="421">
        <v>2</v>
      </c>
      <c r="BC108" s="421">
        <v>1</v>
      </c>
      <c r="BD108" s="421">
        <v>1</v>
      </c>
      <c r="BE108" s="421">
        <v>5</v>
      </c>
      <c r="BF108" s="421">
        <v>1</v>
      </c>
      <c r="BG108" s="421">
        <v>0</v>
      </c>
      <c r="BH108" s="441">
        <v>2</v>
      </c>
      <c r="BI108" s="421">
        <v>0</v>
      </c>
      <c r="BJ108" s="421">
        <v>0</v>
      </c>
      <c r="BK108" s="533">
        <v>1007</v>
      </c>
      <c r="BM108" s="183">
        <v>2019</v>
      </c>
      <c r="BN108" s="183" t="s">
        <v>1872</v>
      </c>
      <c r="BO108" s="467" t="s">
        <v>370</v>
      </c>
      <c r="BP108" s="421">
        <v>0</v>
      </c>
      <c r="BQ108" s="421">
        <v>23</v>
      </c>
      <c r="BR108" s="421">
        <v>110</v>
      </c>
      <c r="BS108" s="421">
        <v>2</v>
      </c>
      <c r="BT108" s="421">
        <v>11</v>
      </c>
      <c r="BU108" s="421">
        <v>0</v>
      </c>
      <c r="BV108" s="421">
        <v>0</v>
      </c>
      <c r="BW108" s="421">
        <v>0</v>
      </c>
      <c r="BX108" s="421">
        <v>0</v>
      </c>
      <c r="BY108" s="421">
        <v>3</v>
      </c>
      <c r="BZ108" s="421"/>
      <c r="CA108" s="421">
        <v>0</v>
      </c>
      <c r="CB108" s="421">
        <v>0</v>
      </c>
      <c r="CC108" s="421">
        <v>2</v>
      </c>
      <c r="CD108" s="421">
        <v>0</v>
      </c>
      <c r="CE108" s="441">
        <v>0</v>
      </c>
      <c r="CF108" s="421">
        <v>0</v>
      </c>
      <c r="CG108" s="421">
        <v>0</v>
      </c>
      <c r="CH108" s="421">
        <v>51</v>
      </c>
      <c r="CI108" s="421">
        <v>0</v>
      </c>
      <c r="CJ108" s="421">
        <v>130</v>
      </c>
      <c r="CK108" s="421">
        <f t="shared" si="2"/>
        <v>9</v>
      </c>
    </row>
    <row r="109" spans="1:89" ht="24.8" customHeight="1">
      <c r="A109" s="183"/>
      <c r="B109" s="183"/>
      <c r="C109" s="467"/>
      <c r="D109" s="421"/>
      <c r="E109" s="421"/>
      <c r="F109" s="421"/>
      <c r="G109" s="421"/>
      <c r="H109" s="421"/>
      <c r="I109" s="421"/>
      <c r="J109" s="421"/>
      <c r="K109" s="421"/>
      <c r="L109" s="421"/>
      <c r="M109" s="421"/>
      <c r="P109" s="441"/>
      <c r="Q109" s="421"/>
      <c r="R109" s="421"/>
      <c r="S109" s="421"/>
      <c r="T109" s="421"/>
      <c r="U109" s="421"/>
      <c r="V109" s="421"/>
      <c r="W109" s="421"/>
      <c r="X109" s="421"/>
      <c r="Y109" s="421"/>
      <c r="Z109" s="533"/>
      <c r="AA109" s="421"/>
      <c r="AB109" s="421"/>
      <c r="AC109" s="421"/>
      <c r="AD109" s="421"/>
      <c r="AE109" s="421"/>
      <c r="AF109" s="421"/>
      <c r="AG109" s="183"/>
      <c r="AH109" s="183"/>
      <c r="AI109" s="467"/>
      <c r="AJ109" s="441"/>
      <c r="AK109" s="421"/>
      <c r="AL109" s="421"/>
      <c r="AM109" s="421"/>
      <c r="AN109" s="441"/>
      <c r="AO109" s="421"/>
      <c r="AP109" s="421"/>
      <c r="AQ109" s="421"/>
      <c r="AR109" s="421"/>
      <c r="AS109" s="421"/>
      <c r="AT109" s="421"/>
      <c r="AU109" s="421"/>
      <c r="AV109" s="421"/>
      <c r="AW109" s="421"/>
      <c r="AX109" s="421"/>
      <c r="AY109" s="421"/>
      <c r="AZ109" s="421"/>
      <c r="BA109" s="421"/>
      <c r="BB109" s="421"/>
      <c r="BC109" s="421"/>
      <c r="BD109" s="421"/>
      <c r="BE109" s="421"/>
      <c r="BF109" s="421"/>
      <c r="BG109" s="421"/>
      <c r="BH109" s="441"/>
      <c r="BI109" s="421"/>
      <c r="BJ109" s="421"/>
      <c r="BK109" s="533"/>
      <c r="BM109" s="183"/>
      <c r="BN109" s="183"/>
      <c r="BO109" s="467"/>
      <c r="BP109" s="421"/>
      <c r="BQ109" s="421"/>
      <c r="BR109" s="421"/>
      <c r="BS109" s="421"/>
      <c r="BT109" s="421"/>
      <c r="BU109" s="421"/>
      <c r="BV109" s="421"/>
      <c r="BW109" s="421"/>
      <c r="BX109" s="421"/>
      <c r="BY109" s="421"/>
      <c r="BZ109" s="421"/>
      <c r="CA109" s="421"/>
      <c r="CB109" s="421"/>
      <c r="CC109" s="421"/>
      <c r="CD109" s="421"/>
      <c r="CE109" s="441"/>
      <c r="CF109" s="421"/>
      <c r="CG109" s="421"/>
      <c r="CH109" s="421"/>
      <c r="CI109" s="421"/>
      <c r="CJ109" s="421"/>
      <c r="CK109" s="421"/>
    </row>
    <row r="110" spans="1:89" ht="23.95" customHeight="1">
      <c r="A110" s="183"/>
      <c r="B110" s="183" t="s">
        <v>1869</v>
      </c>
      <c r="C110" s="439" t="s">
        <v>367</v>
      </c>
      <c r="D110" s="421">
        <v>4105</v>
      </c>
      <c r="E110" s="421">
        <v>743</v>
      </c>
      <c r="F110" s="421">
        <v>0</v>
      </c>
      <c r="G110" s="421">
        <v>550</v>
      </c>
      <c r="H110" s="421">
        <v>30</v>
      </c>
      <c r="I110" s="421">
        <v>163</v>
      </c>
      <c r="J110" s="421">
        <v>2</v>
      </c>
      <c r="K110" s="421">
        <v>28</v>
      </c>
      <c r="L110" s="421">
        <v>310</v>
      </c>
      <c r="M110" s="421">
        <v>0</v>
      </c>
      <c r="N110" s="421">
        <v>310</v>
      </c>
      <c r="P110" s="441">
        <v>338</v>
      </c>
      <c r="Q110" s="421">
        <v>336</v>
      </c>
      <c r="R110" s="421">
        <v>2</v>
      </c>
      <c r="S110" s="421">
        <v>150</v>
      </c>
      <c r="T110" s="421">
        <v>4</v>
      </c>
      <c r="U110" s="421">
        <v>4</v>
      </c>
      <c r="V110" s="421">
        <v>0</v>
      </c>
      <c r="W110" s="421">
        <v>202</v>
      </c>
      <c r="X110" s="421">
        <v>5</v>
      </c>
      <c r="Y110" s="421">
        <v>10</v>
      </c>
      <c r="Z110" s="533">
        <v>128</v>
      </c>
      <c r="AA110" s="421">
        <v>1</v>
      </c>
      <c r="AB110" s="421">
        <v>0</v>
      </c>
      <c r="AC110" s="421">
        <v>1</v>
      </c>
      <c r="AD110" s="421">
        <v>126</v>
      </c>
      <c r="AE110" s="421">
        <v>0</v>
      </c>
      <c r="AF110" s="421"/>
      <c r="AG110" s="183"/>
      <c r="AH110" s="183" t="s">
        <v>1869</v>
      </c>
      <c r="AI110" s="439" t="s">
        <v>367</v>
      </c>
      <c r="AJ110" s="441">
        <v>6</v>
      </c>
      <c r="AK110" s="421">
        <v>0</v>
      </c>
      <c r="AL110" s="421">
        <v>6</v>
      </c>
      <c r="AM110" s="421">
        <v>0</v>
      </c>
      <c r="AN110" s="441">
        <v>145</v>
      </c>
      <c r="AO110" s="421">
        <v>43</v>
      </c>
      <c r="AP110" s="421">
        <v>449</v>
      </c>
      <c r="AQ110" s="421">
        <v>63</v>
      </c>
      <c r="AR110" s="421">
        <v>356</v>
      </c>
      <c r="AS110" s="421">
        <v>29</v>
      </c>
      <c r="AT110" s="421">
        <v>0</v>
      </c>
      <c r="AU110" s="421">
        <v>1</v>
      </c>
      <c r="AV110" s="421"/>
      <c r="AW110" s="421">
        <v>120</v>
      </c>
      <c r="AX110" s="421">
        <v>15</v>
      </c>
      <c r="AY110" s="421">
        <v>27</v>
      </c>
      <c r="AZ110" s="421">
        <v>29</v>
      </c>
      <c r="BA110" s="421">
        <v>16</v>
      </c>
      <c r="BB110" s="421">
        <v>5</v>
      </c>
      <c r="BC110" s="421">
        <v>3</v>
      </c>
      <c r="BD110" s="421">
        <v>2</v>
      </c>
      <c r="BE110" s="421">
        <v>2</v>
      </c>
      <c r="BF110" s="421">
        <v>2</v>
      </c>
      <c r="BG110" s="421">
        <v>21</v>
      </c>
      <c r="BH110" s="441">
        <v>1</v>
      </c>
      <c r="BI110" s="421">
        <v>0</v>
      </c>
      <c r="BJ110" s="421">
        <v>1</v>
      </c>
      <c r="BK110" s="533">
        <v>949</v>
      </c>
      <c r="BM110" s="183"/>
      <c r="BN110" s="183" t="s">
        <v>1869</v>
      </c>
      <c r="BO110" s="439" t="s">
        <v>367</v>
      </c>
      <c r="BP110" s="421">
        <v>0</v>
      </c>
      <c r="BQ110" s="421">
        <v>33</v>
      </c>
      <c r="BR110" s="421">
        <v>152</v>
      </c>
      <c r="BS110" s="421">
        <v>0</v>
      </c>
      <c r="BT110" s="421">
        <v>16</v>
      </c>
      <c r="BU110" s="421">
        <v>0</v>
      </c>
      <c r="BV110" s="421">
        <v>0</v>
      </c>
      <c r="BW110" s="421">
        <v>0</v>
      </c>
      <c r="BX110" s="421">
        <v>0</v>
      </c>
      <c r="BY110" s="421">
        <v>0</v>
      </c>
      <c r="BZ110" s="421"/>
      <c r="CA110" s="421">
        <v>0</v>
      </c>
      <c r="CB110" s="421">
        <v>0</v>
      </c>
      <c r="CC110" s="421">
        <v>7</v>
      </c>
      <c r="CD110" s="421">
        <v>1</v>
      </c>
      <c r="CE110" s="441">
        <v>1</v>
      </c>
      <c r="CF110" s="421">
        <v>0</v>
      </c>
      <c r="CG110" s="421">
        <v>0</v>
      </c>
      <c r="CH110" s="421">
        <v>46</v>
      </c>
      <c r="CI110" s="421">
        <v>0</v>
      </c>
      <c r="CJ110" s="421">
        <v>98</v>
      </c>
      <c r="CK110" s="421">
        <f>M110+U110+Z110-AD110-AC110+AK110+AM110+BB110</f>
        <v>10</v>
      </c>
    </row>
    <row r="111" spans="1:89" ht="18.7" customHeight="1">
      <c r="A111" s="183" t="s">
        <v>3424</v>
      </c>
      <c r="B111" s="183" t="s">
        <v>1870</v>
      </c>
      <c r="C111" s="439" t="s">
        <v>377</v>
      </c>
      <c r="D111" s="421">
        <v>4143</v>
      </c>
      <c r="E111" s="421">
        <v>753</v>
      </c>
      <c r="F111" s="421">
        <v>0</v>
      </c>
      <c r="G111" s="421">
        <v>541</v>
      </c>
      <c r="H111" s="421">
        <v>23</v>
      </c>
      <c r="I111" s="421">
        <v>189</v>
      </c>
      <c r="J111" s="421">
        <v>2</v>
      </c>
      <c r="K111" s="421">
        <v>21</v>
      </c>
      <c r="L111" s="421">
        <v>309</v>
      </c>
      <c r="M111" s="421">
        <v>0</v>
      </c>
      <c r="N111" s="421">
        <v>309</v>
      </c>
      <c r="P111" s="441">
        <v>356</v>
      </c>
      <c r="Q111" s="421">
        <v>354</v>
      </c>
      <c r="R111" s="421">
        <v>2</v>
      </c>
      <c r="S111" s="421">
        <v>144</v>
      </c>
      <c r="T111" s="421">
        <v>4</v>
      </c>
      <c r="U111" s="421">
        <v>4</v>
      </c>
      <c r="V111" s="421">
        <v>0</v>
      </c>
      <c r="W111" s="421">
        <v>202</v>
      </c>
      <c r="X111" s="421">
        <v>5</v>
      </c>
      <c r="Y111" s="421">
        <v>9</v>
      </c>
      <c r="Z111" s="533">
        <v>127</v>
      </c>
      <c r="AA111" s="421">
        <v>1</v>
      </c>
      <c r="AB111" s="421">
        <v>0</v>
      </c>
      <c r="AC111" s="421">
        <v>1</v>
      </c>
      <c r="AD111" s="421">
        <v>125</v>
      </c>
      <c r="AE111" s="421">
        <v>0</v>
      </c>
      <c r="AF111" s="421"/>
      <c r="AG111" s="183" t="s">
        <v>3424</v>
      </c>
      <c r="AH111" s="183" t="s">
        <v>1870</v>
      </c>
      <c r="AI111" s="439" t="s">
        <v>377</v>
      </c>
      <c r="AJ111" s="441">
        <v>8</v>
      </c>
      <c r="AK111" s="421">
        <v>0</v>
      </c>
      <c r="AL111" s="421">
        <v>8</v>
      </c>
      <c r="AM111" s="421">
        <v>0</v>
      </c>
      <c r="AN111" s="441">
        <v>134</v>
      </c>
      <c r="AO111" s="421">
        <v>34</v>
      </c>
      <c r="AP111" s="421">
        <v>558</v>
      </c>
      <c r="AQ111" s="421">
        <v>112</v>
      </c>
      <c r="AR111" s="421">
        <v>419</v>
      </c>
      <c r="AS111" s="421">
        <v>26</v>
      </c>
      <c r="AT111" s="421">
        <v>0</v>
      </c>
      <c r="AU111" s="421">
        <v>1</v>
      </c>
      <c r="AV111" s="421"/>
      <c r="AW111" s="421">
        <v>113</v>
      </c>
      <c r="AX111" s="421">
        <v>15</v>
      </c>
      <c r="AY111" s="421">
        <v>0</v>
      </c>
      <c r="AZ111" s="421">
        <v>1</v>
      </c>
      <c r="BA111" s="421">
        <v>10</v>
      </c>
      <c r="BB111" s="421">
        <v>5</v>
      </c>
      <c r="BC111" s="421">
        <v>3</v>
      </c>
      <c r="BD111" s="421">
        <v>2</v>
      </c>
      <c r="BE111" s="421">
        <v>2</v>
      </c>
      <c r="BF111" s="421">
        <v>2</v>
      </c>
      <c r="BG111" s="421">
        <v>21</v>
      </c>
      <c r="BH111" s="441">
        <v>1</v>
      </c>
      <c r="BI111" s="421">
        <v>0</v>
      </c>
      <c r="BJ111" s="421">
        <v>0</v>
      </c>
      <c r="BK111" s="533">
        <v>958</v>
      </c>
      <c r="BM111" s="183" t="s">
        <v>3424</v>
      </c>
      <c r="BN111" s="183" t="s">
        <v>1870</v>
      </c>
      <c r="BO111" s="439" t="s">
        <v>377</v>
      </c>
      <c r="BP111" s="421">
        <v>0</v>
      </c>
      <c r="BQ111" s="421">
        <v>38</v>
      </c>
      <c r="BR111" s="421">
        <v>146</v>
      </c>
      <c r="BS111" s="421">
        <v>4</v>
      </c>
      <c r="BT111" s="421">
        <v>14</v>
      </c>
      <c r="BU111" s="421">
        <v>0</v>
      </c>
      <c r="BV111" s="421">
        <v>0</v>
      </c>
      <c r="BW111" s="421">
        <v>0</v>
      </c>
      <c r="BX111" s="421">
        <v>0</v>
      </c>
      <c r="BY111" s="421">
        <v>0</v>
      </c>
      <c r="BZ111" s="421"/>
      <c r="CA111" s="421">
        <v>0</v>
      </c>
      <c r="CB111" s="421">
        <v>0</v>
      </c>
      <c r="CC111" s="421">
        <v>6</v>
      </c>
      <c r="CD111" s="421">
        <v>0</v>
      </c>
      <c r="CE111" s="441">
        <v>1</v>
      </c>
      <c r="CF111" s="421">
        <v>0</v>
      </c>
      <c r="CG111" s="421">
        <v>0</v>
      </c>
      <c r="CH111" s="421">
        <v>55</v>
      </c>
      <c r="CI111" s="421">
        <v>0</v>
      </c>
      <c r="CJ111" s="421">
        <v>85</v>
      </c>
      <c r="CK111" s="421">
        <f t="shared" ref="CK111:CK112" si="3">M111+U111+Z111-AD111-AC111+AK111+AM111+BB111</f>
        <v>10</v>
      </c>
    </row>
    <row r="112" spans="1:89" ht="19.55" customHeight="1" thickBot="1">
      <c r="A112" s="438">
        <v>2020</v>
      </c>
      <c r="B112" s="438" t="s">
        <v>1872</v>
      </c>
      <c r="C112" s="469" t="s">
        <v>370</v>
      </c>
      <c r="D112" s="444">
        <v>4714</v>
      </c>
      <c r="E112" s="444">
        <v>581</v>
      </c>
      <c r="F112" s="444">
        <v>0</v>
      </c>
      <c r="G112" s="444">
        <v>510</v>
      </c>
      <c r="H112" s="444">
        <v>16</v>
      </c>
      <c r="I112" s="444">
        <v>55</v>
      </c>
      <c r="J112" s="444">
        <v>3</v>
      </c>
      <c r="K112" s="444">
        <v>87</v>
      </c>
      <c r="L112" s="444">
        <v>469</v>
      </c>
      <c r="M112" s="444">
        <v>0</v>
      </c>
      <c r="N112" s="444">
        <v>469</v>
      </c>
      <c r="P112" s="445">
        <v>513</v>
      </c>
      <c r="Q112" s="444">
        <v>511</v>
      </c>
      <c r="R112" s="444">
        <v>2</v>
      </c>
      <c r="S112" s="444">
        <v>189</v>
      </c>
      <c r="T112" s="444">
        <v>9</v>
      </c>
      <c r="U112" s="444">
        <v>9</v>
      </c>
      <c r="V112" s="444">
        <v>0</v>
      </c>
      <c r="W112" s="444">
        <v>218</v>
      </c>
      <c r="X112" s="444">
        <v>6</v>
      </c>
      <c r="Y112" s="444">
        <v>11</v>
      </c>
      <c r="Z112" s="534">
        <v>126</v>
      </c>
      <c r="AA112" s="444">
        <v>1</v>
      </c>
      <c r="AB112" s="444">
        <v>0</v>
      </c>
      <c r="AC112" s="444">
        <v>1</v>
      </c>
      <c r="AD112" s="444">
        <v>124</v>
      </c>
      <c r="AE112" s="444">
        <v>0</v>
      </c>
      <c r="AF112" s="421"/>
      <c r="AG112" s="438">
        <v>2020</v>
      </c>
      <c r="AH112" s="438" t="s">
        <v>1872</v>
      </c>
      <c r="AI112" s="469" t="s">
        <v>370</v>
      </c>
      <c r="AJ112" s="445">
        <v>23</v>
      </c>
      <c r="AK112" s="444">
        <v>0</v>
      </c>
      <c r="AL112" s="444">
        <v>23</v>
      </c>
      <c r="AM112" s="444">
        <v>0</v>
      </c>
      <c r="AN112" s="445">
        <v>120</v>
      </c>
      <c r="AO112" s="444">
        <v>29</v>
      </c>
      <c r="AP112" s="444">
        <v>718</v>
      </c>
      <c r="AQ112" s="444">
        <v>136</v>
      </c>
      <c r="AR112" s="444">
        <v>550</v>
      </c>
      <c r="AS112" s="444">
        <v>30</v>
      </c>
      <c r="AT112" s="444">
        <v>0</v>
      </c>
      <c r="AU112" s="444">
        <v>2</v>
      </c>
      <c r="AV112" s="421"/>
      <c r="AW112" s="444">
        <v>116</v>
      </c>
      <c r="AX112" s="444">
        <v>14</v>
      </c>
      <c r="AY112" s="444">
        <v>0</v>
      </c>
      <c r="AZ112" s="444">
        <v>1</v>
      </c>
      <c r="BA112" s="444">
        <v>7</v>
      </c>
      <c r="BB112" s="444">
        <v>9</v>
      </c>
      <c r="BC112" s="444">
        <v>7</v>
      </c>
      <c r="BD112" s="444">
        <v>2</v>
      </c>
      <c r="BE112" s="444">
        <v>2</v>
      </c>
      <c r="BF112" s="444">
        <v>1</v>
      </c>
      <c r="BG112" s="444">
        <v>96</v>
      </c>
      <c r="BH112" s="445">
        <v>1</v>
      </c>
      <c r="BI112" s="444">
        <v>0</v>
      </c>
      <c r="BJ112" s="444">
        <v>0</v>
      </c>
      <c r="BK112" s="534">
        <v>961</v>
      </c>
      <c r="BM112" s="438">
        <v>2020</v>
      </c>
      <c r="BN112" s="438" t="s">
        <v>1872</v>
      </c>
      <c r="BO112" s="469" t="s">
        <v>370</v>
      </c>
      <c r="BP112" s="444">
        <v>0</v>
      </c>
      <c r="BQ112" s="444">
        <v>50</v>
      </c>
      <c r="BR112" s="444">
        <v>152</v>
      </c>
      <c r="BS112" s="444">
        <v>25</v>
      </c>
      <c r="BT112" s="444">
        <v>13</v>
      </c>
      <c r="BU112" s="444">
        <v>0</v>
      </c>
      <c r="BV112" s="444">
        <v>0</v>
      </c>
      <c r="BW112" s="444">
        <v>0</v>
      </c>
      <c r="BX112" s="444">
        <v>0</v>
      </c>
      <c r="BY112" s="444">
        <v>0</v>
      </c>
      <c r="BZ112" s="421"/>
      <c r="CA112" s="444">
        <v>0</v>
      </c>
      <c r="CB112" s="444">
        <v>0</v>
      </c>
      <c r="CC112" s="444">
        <v>8</v>
      </c>
      <c r="CD112" s="444">
        <v>0</v>
      </c>
      <c r="CE112" s="445">
        <v>1</v>
      </c>
      <c r="CF112" s="444">
        <v>0</v>
      </c>
      <c r="CG112" s="444">
        <v>0</v>
      </c>
      <c r="CH112" s="444">
        <v>60</v>
      </c>
      <c r="CI112" s="444">
        <v>0</v>
      </c>
      <c r="CJ112" s="444">
        <v>95</v>
      </c>
      <c r="CK112" s="444">
        <f t="shared" si="3"/>
        <v>19</v>
      </c>
    </row>
    <row r="113" spans="1:139" s="475" customFormat="1" ht="14.95" customHeight="1">
      <c r="A113" s="472" t="s">
        <v>2419</v>
      </c>
      <c r="B113" s="473"/>
      <c r="C113" s="473"/>
      <c r="D113" s="474"/>
      <c r="E113" s="474"/>
      <c r="F113" s="474"/>
      <c r="G113" s="474"/>
      <c r="H113" s="474"/>
      <c r="I113" s="474"/>
      <c r="J113" s="474"/>
      <c r="K113" s="465"/>
      <c r="L113" s="465"/>
      <c r="M113" s="465"/>
      <c r="N113" s="465"/>
      <c r="O113" s="465"/>
      <c r="P113" s="447" t="s">
        <v>2420</v>
      </c>
      <c r="Q113" s="465"/>
      <c r="R113" s="465"/>
      <c r="S113" s="465"/>
      <c r="T113" s="465"/>
      <c r="U113" s="465"/>
      <c r="V113" s="465"/>
      <c r="W113" s="474"/>
      <c r="X113" s="474"/>
      <c r="Y113" s="474"/>
      <c r="Z113" s="1507"/>
      <c r="AA113" s="474"/>
      <c r="AB113" s="474"/>
      <c r="AC113" s="474"/>
      <c r="AD113" s="474"/>
      <c r="AE113" s="474"/>
      <c r="AF113" s="465"/>
      <c r="AI113" s="473"/>
      <c r="AJ113" s="474"/>
      <c r="AK113" s="474"/>
      <c r="AL113" s="474"/>
      <c r="AM113" s="474"/>
      <c r="AN113" s="474"/>
      <c r="AO113" s="474"/>
      <c r="AP113" s="474"/>
      <c r="AQ113" s="474"/>
      <c r="AR113" s="474"/>
      <c r="AS113" s="474"/>
      <c r="AT113" s="474"/>
      <c r="AU113" s="474"/>
      <c r="AV113" s="465"/>
      <c r="BH113" s="474"/>
      <c r="BI113" s="474"/>
      <c r="BJ113" s="474"/>
      <c r="BK113" s="474"/>
      <c r="BL113" s="447"/>
      <c r="BM113" s="446" t="s">
        <v>3413</v>
      </c>
      <c r="BO113" s="473"/>
      <c r="BP113" s="474"/>
      <c r="BQ113" s="474"/>
      <c r="BR113" s="474"/>
      <c r="BS113" s="474"/>
      <c r="BT113" s="474"/>
      <c r="BU113" s="474"/>
      <c r="BV113" s="474"/>
      <c r="BW113" s="474"/>
      <c r="BX113" s="474"/>
      <c r="BY113" s="474"/>
      <c r="BZ113" s="465"/>
      <c r="CA113" s="1878" t="s">
        <v>964</v>
      </c>
      <c r="CB113" s="1878"/>
      <c r="CC113" s="1878"/>
      <c r="CD113" s="1878"/>
      <c r="CE113" s="1878"/>
      <c r="CF113" s="1878"/>
      <c r="CG113" s="1878"/>
      <c r="CH113" s="1878"/>
      <c r="CI113" s="1878"/>
      <c r="CJ113" s="1878"/>
      <c r="CK113" s="1878"/>
      <c r="CL113" s="447"/>
      <c r="CM113" s="447"/>
      <c r="CN113" s="447"/>
      <c r="CO113" s="447"/>
      <c r="CP113" s="447"/>
      <c r="CQ113" s="447"/>
      <c r="CR113" s="447"/>
      <c r="CS113" s="447"/>
      <c r="CT113" s="447"/>
      <c r="CU113" s="447"/>
      <c r="CV113" s="447"/>
      <c r="CW113" s="447"/>
      <c r="CX113" s="447"/>
      <c r="CY113" s="447"/>
      <c r="CZ113" s="447"/>
      <c r="DA113" s="447"/>
      <c r="DB113" s="447"/>
      <c r="DC113" s="447"/>
      <c r="DD113" s="447"/>
      <c r="DE113" s="447"/>
      <c r="DF113" s="447"/>
      <c r="DG113" s="447"/>
      <c r="DH113" s="447"/>
      <c r="DI113" s="447"/>
      <c r="DJ113" s="447"/>
      <c r="DK113" s="447"/>
      <c r="DL113" s="447"/>
      <c r="DM113" s="447"/>
      <c r="DN113" s="447"/>
      <c r="DO113" s="447"/>
      <c r="DP113" s="447"/>
      <c r="DQ113" s="447"/>
      <c r="DR113" s="447"/>
      <c r="DS113" s="447"/>
      <c r="DT113" s="447"/>
      <c r="DU113" s="447"/>
      <c r="DV113" s="447"/>
      <c r="DW113" s="447"/>
      <c r="DX113" s="447"/>
      <c r="DY113" s="447"/>
      <c r="DZ113" s="447"/>
      <c r="EA113" s="447"/>
      <c r="EB113" s="447"/>
      <c r="EC113" s="447"/>
      <c r="ED113" s="447"/>
      <c r="EE113" s="447"/>
      <c r="EF113" s="447"/>
      <c r="EG113" s="447"/>
      <c r="EH113" s="447"/>
      <c r="EI113" s="447"/>
    </row>
    <row r="114" spans="1:139" s="475" customFormat="1" ht="14.3">
      <c r="B114" s="476"/>
      <c r="C114" s="476"/>
      <c r="D114" s="476"/>
      <c r="E114" s="476"/>
      <c r="F114" s="476"/>
      <c r="G114" s="476"/>
      <c r="H114" s="476"/>
      <c r="I114" s="476"/>
      <c r="J114" s="477"/>
      <c r="K114" s="478"/>
      <c r="L114" s="478"/>
      <c r="M114" s="478"/>
      <c r="N114" s="478"/>
      <c r="O114" s="478"/>
      <c r="Q114" s="478"/>
      <c r="R114" s="478"/>
      <c r="S114" s="478"/>
      <c r="T114" s="478"/>
      <c r="U114" s="478"/>
      <c r="V114" s="478"/>
      <c r="W114" s="474"/>
      <c r="X114" s="474"/>
      <c r="Y114" s="474"/>
      <c r="Z114" s="1507"/>
      <c r="AA114" s="474"/>
      <c r="AB114" s="474"/>
      <c r="AC114" s="474"/>
      <c r="AD114" s="474"/>
      <c r="AE114" s="474"/>
      <c r="AF114" s="465"/>
      <c r="AG114" s="473"/>
      <c r="AI114" s="476"/>
      <c r="AJ114" s="474"/>
      <c r="AK114" s="474"/>
      <c r="AL114" s="474"/>
      <c r="AM114" s="474"/>
      <c r="AN114" s="474"/>
      <c r="AO114" s="474"/>
      <c r="AP114" s="474"/>
      <c r="AQ114" s="474"/>
      <c r="AR114" s="474"/>
      <c r="AS114" s="474"/>
      <c r="AT114" s="474"/>
      <c r="AU114" s="474"/>
      <c r="AV114" s="465"/>
      <c r="AW114" s="465"/>
      <c r="AX114" s="474"/>
      <c r="AY114" s="474"/>
      <c r="AZ114" s="474"/>
      <c r="BA114" s="474"/>
      <c r="BB114" s="474"/>
      <c r="BC114" s="474"/>
      <c r="BD114" s="474"/>
      <c r="BE114" s="474"/>
      <c r="BF114" s="474"/>
      <c r="BG114" s="474"/>
      <c r="BH114" s="474"/>
      <c r="BI114" s="474"/>
      <c r="BJ114" s="474"/>
      <c r="BK114" s="474"/>
      <c r="BL114" s="447"/>
      <c r="BM114" s="446" t="s">
        <v>2520</v>
      </c>
      <c r="BO114" s="476"/>
      <c r="BP114" s="474"/>
      <c r="BQ114" s="474"/>
      <c r="BR114" s="474"/>
      <c r="BS114" s="474"/>
      <c r="BT114" s="474"/>
      <c r="BU114" s="474"/>
      <c r="BV114" s="474"/>
      <c r="BW114" s="474"/>
      <c r="BX114" s="474"/>
      <c r="BY114" s="474"/>
      <c r="BZ114" s="465"/>
      <c r="CA114" s="1883" t="s">
        <v>3414</v>
      </c>
      <c r="CB114" s="1883"/>
      <c r="CC114" s="1883"/>
      <c r="CD114" s="1883"/>
      <c r="CE114" s="1883"/>
      <c r="CF114" s="1883"/>
      <c r="CG114" s="1883"/>
      <c r="CH114" s="1883"/>
      <c r="CI114" s="1883"/>
      <c r="CJ114" s="1883"/>
      <c r="CK114" s="1883"/>
      <c r="CL114" s="447"/>
      <c r="CM114" s="447"/>
      <c r="CN114" s="447"/>
      <c r="CO114" s="447"/>
      <c r="CP114" s="447"/>
      <c r="CQ114" s="447"/>
      <c r="CR114" s="447"/>
      <c r="CS114" s="447"/>
      <c r="CT114" s="447"/>
      <c r="CU114" s="447"/>
      <c r="CV114" s="447"/>
      <c r="CW114" s="447"/>
      <c r="CX114" s="447"/>
      <c r="CY114" s="447"/>
      <c r="CZ114" s="447"/>
      <c r="DA114" s="447"/>
      <c r="DB114" s="447"/>
      <c r="DC114" s="447"/>
      <c r="DD114" s="447"/>
      <c r="DE114" s="447"/>
      <c r="DF114" s="447"/>
      <c r="DG114" s="447"/>
      <c r="DH114" s="447"/>
      <c r="DI114" s="447"/>
      <c r="DJ114" s="447"/>
      <c r="DK114" s="447"/>
      <c r="DL114" s="447"/>
      <c r="DM114" s="447"/>
      <c r="DN114" s="447"/>
      <c r="DO114" s="447"/>
      <c r="DP114" s="447"/>
      <c r="DQ114" s="447"/>
      <c r="DR114" s="447"/>
      <c r="DS114" s="447"/>
      <c r="DT114" s="447"/>
      <c r="DU114" s="447"/>
      <c r="DV114" s="447"/>
      <c r="DW114" s="447"/>
      <c r="DX114" s="447"/>
      <c r="DY114" s="447"/>
      <c r="DZ114" s="447"/>
      <c r="EA114" s="447"/>
      <c r="EB114" s="447"/>
      <c r="EC114" s="447"/>
      <c r="ED114" s="447"/>
      <c r="EE114" s="447"/>
      <c r="EF114" s="447"/>
      <c r="EG114" s="447"/>
      <c r="EH114" s="447"/>
      <c r="EI114" s="447"/>
    </row>
    <row r="115" spans="1:139" s="475" customFormat="1" ht="16.5" customHeight="1">
      <c r="A115" s="451"/>
      <c r="B115" s="476"/>
      <c r="C115" s="476"/>
      <c r="D115" s="476"/>
      <c r="E115" s="476"/>
      <c r="F115" s="476"/>
      <c r="G115" s="476"/>
      <c r="H115" s="476"/>
      <c r="I115" s="476"/>
      <c r="J115" s="477"/>
      <c r="K115" s="478"/>
      <c r="L115" s="478"/>
      <c r="M115" s="478"/>
      <c r="N115" s="478"/>
      <c r="O115" s="478"/>
      <c r="P115" s="478"/>
      <c r="Q115" s="478"/>
      <c r="R115" s="478"/>
      <c r="S115" s="478"/>
      <c r="T115" s="478"/>
      <c r="U115" s="478"/>
      <c r="V115" s="478"/>
      <c r="W115" s="474"/>
      <c r="X115" s="474"/>
      <c r="Y115" s="474"/>
      <c r="Z115" s="1507"/>
      <c r="AA115" s="474"/>
      <c r="AB115" s="474"/>
      <c r="AC115" s="474"/>
      <c r="AD115" s="474"/>
      <c r="AE115" s="474"/>
      <c r="AF115" s="465"/>
      <c r="AG115" s="473"/>
      <c r="AI115" s="476"/>
      <c r="AJ115" s="474"/>
      <c r="AK115" s="474"/>
      <c r="AL115" s="474"/>
      <c r="AM115" s="474"/>
      <c r="AN115" s="474"/>
      <c r="AO115" s="474"/>
      <c r="AP115" s="474"/>
      <c r="AQ115" s="474"/>
      <c r="AR115" s="474"/>
      <c r="AS115" s="474"/>
      <c r="AT115" s="474"/>
      <c r="AU115" s="474"/>
      <c r="AV115" s="465"/>
      <c r="AW115" s="465"/>
      <c r="AX115" s="474"/>
      <c r="AY115" s="474"/>
      <c r="AZ115" s="474"/>
      <c r="BA115" s="474"/>
      <c r="BB115" s="474"/>
      <c r="BC115" s="474"/>
      <c r="BD115" s="474"/>
      <c r="BE115" s="474"/>
      <c r="BF115" s="474"/>
      <c r="BG115" s="474"/>
      <c r="BH115" s="474"/>
      <c r="BI115" s="474"/>
      <c r="BJ115" s="474"/>
      <c r="BK115" s="474"/>
      <c r="BL115" s="447"/>
      <c r="BM115" s="446"/>
      <c r="BO115" s="476"/>
      <c r="BP115" s="474"/>
      <c r="BQ115" s="474"/>
      <c r="BR115" s="474"/>
      <c r="BS115" s="474"/>
      <c r="BT115" s="474"/>
      <c r="BU115" s="474"/>
      <c r="BV115" s="474"/>
      <c r="BW115" s="474"/>
      <c r="BX115" s="474"/>
      <c r="BY115" s="474"/>
      <c r="BZ115" s="465"/>
      <c r="CA115" s="1884"/>
      <c r="CB115" s="1884"/>
      <c r="CC115" s="1884"/>
      <c r="CD115" s="1884"/>
      <c r="CE115" s="1884"/>
      <c r="CF115" s="1884"/>
      <c r="CG115" s="1884"/>
      <c r="CH115" s="1884"/>
      <c r="CI115" s="1884"/>
      <c r="CJ115" s="1884"/>
      <c r="CK115" s="1884"/>
      <c r="CL115" s="447"/>
      <c r="CM115" s="447"/>
      <c r="CN115" s="447"/>
      <c r="CO115" s="447"/>
      <c r="CP115" s="447"/>
      <c r="CQ115" s="447"/>
      <c r="CR115" s="447"/>
      <c r="CS115" s="447"/>
      <c r="CT115" s="447"/>
      <c r="CU115" s="447"/>
      <c r="CV115" s="447"/>
      <c r="CW115" s="447"/>
      <c r="CX115" s="447"/>
      <c r="CY115" s="447"/>
      <c r="CZ115" s="447"/>
      <c r="DA115" s="447"/>
      <c r="DB115" s="447"/>
      <c r="DC115" s="447"/>
      <c r="DD115" s="447"/>
      <c r="DE115" s="447"/>
      <c r="DF115" s="447"/>
      <c r="DG115" s="447"/>
      <c r="DH115" s="447"/>
      <c r="DI115" s="447"/>
      <c r="DJ115" s="447"/>
      <c r="DK115" s="447"/>
      <c r="DL115" s="447"/>
      <c r="DM115" s="447"/>
      <c r="DN115" s="447"/>
      <c r="DO115" s="447"/>
      <c r="DP115" s="447"/>
      <c r="DQ115" s="447"/>
      <c r="DR115" s="447"/>
      <c r="DS115" s="447"/>
      <c r="DT115" s="447"/>
      <c r="DU115" s="447"/>
      <c r="DV115" s="447"/>
      <c r="DW115" s="447"/>
      <c r="DX115" s="447"/>
      <c r="DY115" s="447"/>
      <c r="DZ115" s="447"/>
      <c r="EA115" s="447"/>
      <c r="EB115" s="447"/>
      <c r="EC115" s="447"/>
      <c r="ED115" s="447"/>
      <c r="EE115" s="447"/>
      <c r="EF115" s="447"/>
      <c r="EG115" s="447"/>
      <c r="EH115" s="447"/>
      <c r="EI115" s="447"/>
    </row>
    <row r="116" spans="1:139" hidden="1">
      <c r="A116" s="451" t="s">
        <v>1833</v>
      </c>
      <c r="B116" s="448"/>
      <c r="C116" s="471"/>
      <c r="D116" s="448"/>
      <c r="E116" s="448"/>
      <c r="F116" s="448"/>
      <c r="G116" s="448"/>
      <c r="H116" s="448"/>
      <c r="I116" s="448"/>
      <c r="J116" s="449"/>
      <c r="K116" s="450"/>
      <c r="L116" s="450"/>
      <c r="M116" s="450"/>
      <c r="N116" s="450"/>
      <c r="O116" s="450"/>
      <c r="P116" s="478" t="s">
        <v>1834</v>
      </c>
      <c r="Q116" s="450"/>
      <c r="R116" s="450"/>
      <c r="S116" s="450"/>
      <c r="T116" s="450"/>
      <c r="U116" s="450"/>
      <c r="V116" s="450"/>
      <c r="AD116" s="147"/>
      <c r="AE116" s="147"/>
      <c r="AF116" s="421"/>
      <c r="AG116" s="451" t="s">
        <v>2421</v>
      </c>
      <c r="AI116" s="471"/>
      <c r="AJ116" s="147"/>
      <c r="AK116" s="147"/>
      <c r="AL116" s="147"/>
      <c r="AM116" s="147"/>
      <c r="AN116" s="147"/>
      <c r="AO116" s="147"/>
      <c r="AP116" s="147"/>
      <c r="AQ116" s="147"/>
      <c r="AR116" s="147"/>
      <c r="AS116" s="147"/>
      <c r="AT116" s="147"/>
      <c r="AU116" s="147"/>
      <c r="AV116" s="421"/>
      <c r="AW116" s="1868" t="s">
        <v>393</v>
      </c>
      <c r="AX116" s="1868"/>
      <c r="AY116" s="1868"/>
      <c r="AZ116" s="1868"/>
      <c r="BA116" s="1868"/>
      <c r="BB116" s="1868"/>
      <c r="BC116" s="1868"/>
      <c r="BD116" s="1868"/>
      <c r="BE116" s="1868"/>
      <c r="BF116" s="1868"/>
      <c r="BG116" s="1868"/>
      <c r="BH116" s="147"/>
      <c r="BI116" s="147"/>
      <c r="BJ116" s="147"/>
      <c r="BK116" s="147"/>
      <c r="BM116" s="446" t="s">
        <v>394</v>
      </c>
      <c r="BO116" s="471"/>
      <c r="BP116" s="147"/>
      <c r="BQ116" s="147"/>
      <c r="BR116" s="147"/>
      <c r="BS116" s="147"/>
      <c r="BT116" s="147"/>
      <c r="BU116" s="147"/>
      <c r="BV116" s="147"/>
      <c r="BW116" s="147"/>
      <c r="BX116" s="147"/>
      <c r="BY116" s="147"/>
      <c r="BZ116" s="421"/>
      <c r="CA116" s="447" t="s">
        <v>2226</v>
      </c>
      <c r="CB116" s="474"/>
      <c r="CC116" s="474"/>
      <c r="CD116" s="474"/>
      <c r="CE116" s="474"/>
      <c r="CF116" s="474"/>
      <c r="CG116" s="474"/>
      <c r="CH116" s="474"/>
      <c r="CI116" s="474"/>
      <c r="CJ116" s="474"/>
      <c r="CK116" s="474"/>
    </row>
    <row r="117" spans="1:139" hidden="1">
      <c r="A117" s="451"/>
      <c r="B117" s="448"/>
      <c r="C117" s="471"/>
      <c r="D117" s="448"/>
      <c r="E117" s="448"/>
      <c r="F117" s="448"/>
      <c r="G117" s="448"/>
      <c r="H117" s="448"/>
      <c r="I117" s="448"/>
      <c r="J117" s="449"/>
      <c r="K117" s="450"/>
      <c r="L117" s="450"/>
      <c r="M117" s="450"/>
      <c r="N117" s="450"/>
      <c r="O117" s="450"/>
      <c r="P117" s="478"/>
      <c r="Q117" s="450"/>
      <c r="R117" s="450"/>
      <c r="S117" s="450"/>
      <c r="T117" s="450"/>
      <c r="U117" s="450"/>
      <c r="V117" s="450"/>
      <c r="AD117" s="147"/>
      <c r="AE117" s="147"/>
      <c r="AF117" s="421"/>
      <c r="AG117" s="451"/>
      <c r="AI117" s="471"/>
      <c r="AJ117" s="147"/>
      <c r="AK117" s="147"/>
      <c r="AL117" s="147"/>
      <c r="AM117" s="147"/>
      <c r="AN117" s="147"/>
      <c r="AO117" s="147"/>
      <c r="AP117" s="147"/>
      <c r="AQ117" s="147"/>
      <c r="AR117" s="147"/>
      <c r="AS117" s="147"/>
      <c r="AT117" s="147"/>
      <c r="AU117" s="147"/>
      <c r="AV117" s="421"/>
      <c r="AW117" s="494"/>
      <c r="AX117" s="494"/>
      <c r="AY117" s="494"/>
      <c r="AZ117" s="494"/>
      <c r="BA117" s="494"/>
      <c r="BB117" s="494"/>
      <c r="BC117" s="494"/>
      <c r="BD117" s="494"/>
      <c r="BE117" s="494"/>
      <c r="BF117" s="494"/>
      <c r="BG117" s="494"/>
      <c r="BH117" s="147"/>
      <c r="BI117" s="147"/>
      <c r="BJ117" s="147"/>
      <c r="BK117" s="147"/>
      <c r="BM117" s="446" t="s">
        <v>395</v>
      </c>
      <c r="BO117" s="471"/>
      <c r="BP117" s="147"/>
      <c r="BQ117" s="147"/>
      <c r="BR117" s="147"/>
      <c r="BS117" s="147"/>
      <c r="BT117" s="147"/>
      <c r="BU117" s="147"/>
      <c r="BV117" s="147"/>
      <c r="BW117" s="147"/>
      <c r="BX117" s="147"/>
      <c r="BY117" s="147"/>
      <c r="BZ117" s="421"/>
      <c r="CA117" s="1885" t="s">
        <v>965</v>
      </c>
      <c r="CB117" s="1885"/>
      <c r="CC117" s="1885"/>
      <c r="CD117" s="1885"/>
      <c r="CE117" s="1885"/>
      <c r="CF117" s="1885"/>
      <c r="CG117" s="1885"/>
      <c r="CH117" s="1885"/>
      <c r="CI117" s="1885"/>
      <c r="CJ117" s="1885"/>
      <c r="CK117" s="1885"/>
    </row>
    <row r="118" spans="1:139" ht="13.6" hidden="1" customHeight="1">
      <c r="A118" s="451"/>
      <c r="B118" s="448"/>
      <c r="C118" s="471"/>
      <c r="D118" s="448"/>
      <c r="E118" s="448"/>
      <c r="F118" s="448"/>
      <c r="G118" s="448"/>
      <c r="H118" s="448"/>
      <c r="I118" s="448"/>
      <c r="J118" s="449"/>
      <c r="K118" s="450"/>
      <c r="L118" s="450"/>
      <c r="M118" s="450"/>
      <c r="N118" s="450"/>
      <c r="O118" s="450"/>
      <c r="P118" s="478"/>
      <c r="Q118" s="450"/>
      <c r="R118" s="450"/>
      <c r="S118" s="450"/>
      <c r="T118" s="450"/>
      <c r="U118" s="450"/>
      <c r="V118" s="450"/>
      <c r="AD118" s="147"/>
      <c r="AE118" s="147"/>
      <c r="AF118" s="421"/>
      <c r="AG118" s="451"/>
      <c r="AI118" s="471"/>
      <c r="AJ118" s="147"/>
      <c r="AK118" s="147"/>
      <c r="AL118" s="147"/>
      <c r="AM118" s="147"/>
      <c r="AN118" s="147"/>
      <c r="AO118" s="147"/>
      <c r="AP118" s="147"/>
      <c r="AQ118" s="147"/>
      <c r="AR118" s="147"/>
      <c r="AS118" s="147"/>
      <c r="AT118" s="147"/>
      <c r="AU118" s="147"/>
      <c r="AV118" s="421"/>
      <c r="AW118" s="494"/>
      <c r="AX118" s="494"/>
      <c r="AY118" s="494"/>
      <c r="AZ118" s="494"/>
      <c r="BA118" s="494"/>
      <c r="BB118" s="494"/>
      <c r="BC118" s="494"/>
      <c r="BD118" s="494"/>
      <c r="BE118" s="494"/>
      <c r="BF118" s="494"/>
      <c r="BG118" s="494"/>
      <c r="BH118" s="147"/>
      <c r="BI118" s="147"/>
      <c r="BJ118" s="147"/>
      <c r="BK118" s="147"/>
      <c r="BM118" s="446"/>
      <c r="BO118" s="471"/>
      <c r="BP118" s="147"/>
      <c r="BQ118" s="147"/>
      <c r="BR118" s="147"/>
      <c r="BS118" s="147"/>
      <c r="BT118" s="147"/>
      <c r="BU118" s="147"/>
      <c r="BV118" s="147"/>
      <c r="BW118" s="147"/>
      <c r="BX118" s="147"/>
      <c r="BY118" s="147"/>
      <c r="BZ118" s="421"/>
      <c r="CA118" s="1885"/>
      <c r="CB118" s="1885"/>
      <c r="CC118" s="1885"/>
      <c r="CD118" s="1885"/>
      <c r="CE118" s="1885"/>
      <c r="CF118" s="1885"/>
      <c r="CG118" s="1885"/>
      <c r="CH118" s="1885"/>
      <c r="CI118" s="1885"/>
      <c r="CJ118" s="1885"/>
      <c r="CK118" s="1885"/>
    </row>
    <row r="119" spans="1:139" ht="13.6" customHeight="1">
      <c r="B119" s="448"/>
      <c r="C119" s="471"/>
      <c r="D119" s="448"/>
      <c r="E119" s="448"/>
      <c r="F119" s="448"/>
      <c r="G119" s="448"/>
      <c r="H119" s="448"/>
      <c r="I119" s="448"/>
      <c r="J119" s="449"/>
      <c r="K119" s="450"/>
      <c r="L119" s="450"/>
      <c r="M119" s="450"/>
      <c r="N119" s="450"/>
      <c r="O119" s="450"/>
      <c r="P119" s="450"/>
      <c r="Q119" s="450"/>
      <c r="R119" s="450"/>
      <c r="S119" s="450"/>
      <c r="T119" s="450"/>
      <c r="U119" s="450"/>
      <c r="V119" s="450"/>
      <c r="AD119" s="147"/>
      <c r="AE119" s="147"/>
      <c r="AF119" s="421"/>
      <c r="AI119" s="471"/>
      <c r="AJ119" s="147"/>
      <c r="AK119" s="147"/>
      <c r="AL119" s="147"/>
      <c r="AM119" s="147"/>
      <c r="AN119" s="147"/>
      <c r="AO119" s="147"/>
      <c r="AP119" s="147"/>
      <c r="AQ119" s="147"/>
      <c r="AR119" s="147"/>
      <c r="AS119" s="147"/>
      <c r="AT119" s="147"/>
      <c r="AU119" s="147"/>
      <c r="AV119" s="421"/>
      <c r="AW119" s="421"/>
      <c r="AX119" s="147"/>
      <c r="AY119" s="147"/>
      <c r="AZ119" s="147"/>
      <c r="BA119" s="147"/>
      <c r="BB119" s="147"/>
      <c r="BC119" s="147"/>
      <c r="BD119" s="147"/>
      <c r="BE119" s="147"/>
      <c r="BF119" s="147"/>
      <c r="BG119" s="147"/>
      <c r="BH119" s="147"/>
      <c r="BI119" s="147"/>
      <c r="BJ119" s="147"/>
      <c r="BK119" s="147"/>
      <c r="BM119" s="452"/>
      <c r="BO119" s="471"/>
      <c r="BP119" s="147"/>
      <c r="BQ119" s="147"/>
      <c r="BR119" s="147"/>
      <c r="BS119" s="147"/>
      <c r="BT119" s="147"/>
      <c r="BU119" s="147"/>
      <c r="BV119" s="147"/>
      <c r="BW119" s="147"/>
      <c r="BX119" s="147"/>
      <c r="BY119" s="147"/>
      <c r="BZ119" s="421"/>
      <c r="CA119" s="453"/>
      <c r="CB119" s="451"/>
      <c r="CC119" s="451"/>
      <c r="CD119" s="451"/>
      <c r="CE119" s="451"/>
      <c r="CF119" s="451"/>
      <c r="CG119" s="451"/>
      <c r="CH119" s="451"/>
      <c r="CI119" s="451"/>
      <c r="CJ119" s="451"/>
      <c r="CK119" s="451"/>
    </row>
    <row r="120" spans="1:139" s="175" customFormat="1" ht="23.1">
      <c r="A120" s="417"/>
      <c r="B120" s="454"/>
      <c r="C120" s="471"/>
      <c r="D120" s="454"/>
      <c r="E120" s="454"/>
      <c r="F120" s="454"/>
      <c r="G120" s="454">
        <v>39</v>
      </c>
      <c r="I120" s="454"/>
      <c r="J120" s="455"/>
      <c r="K120" s="456"/>
      <c r="L120" s="454"/>
      <c r="M120" s="454"/>
      <c r="N120" s="455"/>
      <c r="O120" s="455"/>
      <c r="P120" s="455"/>
      <c r="Q120" s="454"/>
      <c r="R120" s="454"/>
      <c r="S120" s="454"/>
      <c r="T120" s="454"/>
      <c r="U120" s="454"/>
      <c r="V120" s="454"/>
      <c r="W120" s="457">
        <v>40</v>
      </c>
      <c r="X120" s="457"/>
      <c r="Y120" s="457"/>
      <c r="Z120" s="1509"/>
      <c r="AA120" s="457"/>
      <c r="AB120" s="457"/>
      <c r="AC120" s="457"/>
      <c r="AD120" s="457"/>
      <c r="AE120" s="457"/>
      <c r="AF120" s="458"/>
      <c r="AG120" s="417" t="s">
        <v>2517</v>
      </c>
      <c r="AI120" s="471"/>
      <c r="AJ120" s="457"/>
      <c r="AK120" s="457"/>
      <c r="AL120" s="457"/>
      <c r="AM120" s="457"/>
      <c r="AN120" s="459" t="s">
        <v>396</v>
      </c>
      <c r="AP120" s="457"/>
      <c r="AQ120" s="457"/>
      <c r="AR120" s="457"/>
      <c r="AS120" s="457"/>
      <c r="AT120" s="457"/>
      <c r="AU120" s="457"/>
      <c r="AV120" s="458"/>
      <c r="AW120" s="458"/>
      <c r="AX120" s="457"/>
      <c r="AY120" s="457"/>
      <c r="AZ120" s="457"/>
      <c r="BA120" s="457"/>
      <c r="BB120" s="457"/>
      <c r="BD120" s="457">
        <v>44</v>
      </c>
      <c r="BE120" s="457"/>
      <c r="BF120" s="457"/>
      <c r="BG120" s="457"/>
      <c r="BH120" s="457"/>
      <c r="BI120" s="457"/>
      <c r="BJ120" s="457"/>
      <c r="BK120" s="457"/>
      <c r="BL120" s="174"/>
      <c r="BM120" s="417" t="s">
        <v>2517</v>
      </c>
      <c r="BO120" s="471"/>
      <c r="BP120" s="457"/>
      <c r="BQ120" s="457"/>
      <c r="BR120" s="457"/>
      <c r="BS120" s="457">
        <v>47</v>
      </c>
      <c r="BT120" s="457"/>
      <c r="BU120" s="457"/>
      <c r="BV120" s="457"/>
      <c r="BW120" s="457"/>
      <c r="BX120" s="457"/>
      <c r="BY120" s="457"/>
      <c r="BZ120" s="458"/>
      <c r="CA120" s="174"/>
      <c r="CG120" s="133">
        <v>48</v>
      </c>
      <c r="CL120" s="174"/>
      <c r="CM120" s="174"/>
      <c r="CN120" s="174"/>
      <c r="CO120" s="174"/>
      <c r="CP120" s="174"/>
      <c r="CQ120" s="174"/>
      <c r="CR120" s="174"/>
      <c r="CS120" s="174"/>
      <c r="CT120" s="174"/>
      <c r="CU120" s="174"/>
      <c r="CV120" s="174"/>
      <c r="CW120" s="174"/>
      <c r="CX120" s="174"/>
      <c r="CY120" s="174"/>
      <c r="CZ120" s="174"/>
      <c r="DA120" s="174"/>
      <c r="DB120" s="174"/>
      <c r="DC120" s="174"/>
      <c r="DD120" s="174"/>
      <c r="DE120" s="174"/>
      <c r="DF120" s="174"/>
      <c r="DG120" s="174"/>
      <c r="DH120" s="174"/>
      <c r="DI120" s="174"/>
      <c r="DJ120" s="174"/>
      <c r="DK120" s="174"/>
      <c r="DL120" s="174"/>
      <c r="DM120" s="174"/>
      <c r="DN120" s="174"/>
      <c r="DO120" s="174"/>
      <c r="DP120" s="174"/>
      <c r="DQ120" s="174"/>
      <c r="DR120" s="174"/>
      <c r="DS120" s="174"/>
      <c r="DT120" s="174"/>
      <c r="DU120" s="174"/>
      <c r="DV120" s="174"/>
      <c r="DW120" s="174"/>
      <c r="DX120" s="174"/>
      <c r="DY120" s="174"/>
      <c r="DZ120" s="174"/>
      <c r="EA120" s="174"/>
      <c r="EB120" s="174"/>
      <c r="EC120" s="174"/>
      <c r="ED120" s="174"/>
      <c r="EE120" s="174"/>
      <c r="EF120" s="174"/>
      <c r="EG120" s="174"/>
      <c r="EH120" s="174"/>
      <c r="EI120" s="174"/>
    </row>
    <row r="121" spans="1:139" ht="25.5" customHeight="1">
      <c r="A121" s="420" t="s">
        <v>2517</v>
      </c>
      <c r="AA121" s="147" t="s">
        <v>1770</v>
      </c>
      <c r="AD121" s="147"/>
      <c r="AE121" s="147"/>
      <c r="AF121" s="421"/>
      <c r="AG121" s="420" t="s">
        <v>2517</v>
      </c>
      <c r="AJ121" s="147"/>
      <c r="AK121" s="147"/>
      <c r="AL121" s="147"/>
      <c r="AM121" s="147"/>
      <c r="AN121" s="147"/>
      <c r="AO121" s="147"/>
      <c r="AP121" s="147"/>
      <c r="AQ121" s="147"/>
      <c r="AR121" s="147"/>
      <c r="AS121" s="147"/>
      <c r="AT121" s="147"/>
      <c r="AU121" s="147"/>
      <c r="AV121" s="421"/>
      <c r="AW121" s="421"/>
      <c r="AX121" s="147"/>
      <c r="AY121" s="147"/>
      <c r="AZ121" s="147"/>
      <c r="BA121" s="147"/>
      <c r="BB121" s="147"/>
      <c r="BC121" s="147"/>
      <c r="BD121" s="147"/>
      <c r="BE121" s="147"/>
      <c r="BF121" s="147"/>
      <c r="BG121" s="147"/>
      <c r="BH121" s="147"/>
      <c r="BI121" s="147"/>
      <c r="BJ121" s="147"/>
      <c r="BK121" s="147"/>
      <c r="CE121" s="177" t="s">
        <v>1770</v>
      </c>
    </row>
    <row r="122" spans="1:139" s="423" customFormat="1" ht="25.5" customHeight="1">
      <c r="A122" s="422"/>
      <c r="C122" s="466"/>
      <c r="D122" s="424" t="s">
        <v>1770</v>
      </c>
      <c r="E122" s="424"/>
      <c r="F122" s="424"/>
      <c r="G122" s="424"/>
      <c r="H122" s="424"/>
      <c r="I122" s="424"/>
      <c r="J122" s="424"/>
      <c r="K122" s="1870" t="s">
        <v>1528</v>
      </c>
      <c r="L122" s="1870"/>
      <c r="M122" s="1870"/>
      <c r="N122" s="1870"/>
      <c r="O122" s="3"/>
      <c r="P122" s="1847" t="s">
        <v>397</v>
      </c>
      <c r="Q122" s="1847"/>
      <c r="R122" s="1847"/>
      <c r="S122" s="1847"/>
      <c r="T122" s="424"/>
      <c r="U122" s="424"/>
      <c r="V122" s="424"/>
      <c r="W122" s="424"/>
      <c r="X122" s="424"/>
      <c r="Y122" s="424"/>
      <c r="Z122" s="1505"/>
      <c r="AA122" s="424"/>
      <c r="AB122" s="424"/>
      <c r="AC122" s="424"/>
      <c r="AD122" s="424"/>
      <c r="AE122" s="424"/>
      <c r="AF122" s="3"/>
      <c r="AG122" s="422"/>
      <c r="AI122" s="466"/>
      <c r="AJ122" s="424"/>
      <c r="AK122" s="424"/>
      <c r="AL122" s="424"/>
      <c r="AM122" s="424"/>
      <c r="AN122" s="424"/>
      <c r="AO122" s="424"/>
      <c r="AP122" s="424"/>
      <c r="AQ122" s="424"/>
      <c r="AR122" s="1870" t="s">
        <v>1528</v>
      </c>
      <c r="AS122" s="1870"/>
      <c r="AT122" s="1870"/>
      <c r="AU122" s="1870"/>
      <c r="AV122" s="3"/>
      <c r="AW122" s="1847" t="s">
        <v>398</v>
      </c>
      <c r="AX122" s="1847"/>
      <c r="AY122" s="1847"/>
      <c r="AZ122" s="1847"/>
      <c r="BA122" s="1847"/>
      <c r="BB122" s="424"/>
      <c r="BC122" s="424"/>
      <c r="BD122" s="424"/>
      <c r="BE122" s="424"/>
      <c r="BF122" s="424"/>
      <c r="BG122" s="424"/>
      <c r="BH122" s="424"/>
      <c r="BI122" s="424"/>
      <c r="BJ122" s="424"/>
      <c r="BK122" s="424"/>
      <c r="BL122" s="425"/>
      <c r="BM122" s="422"/>
      <c r="BO122" s="466"/>
      <c r="BV122" s="1870" t="s">
        <v>1528</v>
      </c>
      <c r="BW122" s="1870"/>
      <c r="BX122" s="1870"/>
      <c r="BY122" s="1870"/>
      <c r="BZ122" s="3"/>
      <c r="CA122" s="1847" t="s">
        <v>399</v>
      </c>
      <c r="CB122" s="1847"/>
      <c r="CC122" s="1847"/>
      <c r="CD122" s="1847"/>
      <c r="CE122" s="1847"/>
      <c r="CL122" s="425"/>
      <c r="CM122" s="425"/>
      <c r="CN122" s="425"/>
      <c r="CO122" s="425"/>
      <c r="CP122" s="425"/>
      <c r="CQ122" s="425"/>
      <c r="CR122" s="425"/>
      <c r="CS122" s="425"/>
      <c r="CT122" s="425"/>
      <c r="CU122" s="425"/>
      <c r="CV122" s="425"/>
      <c r="CW122" s="425"/>
      <c r="CX122" s="425"/>
      <c r="CY122" s="425"/>
      <c r="CZ122" s="425"/>
      <c r="DA122" s="425"/>
      <c r="DB122" s="425"/>
      <c r="DC122" s="425"/>
      <c r="DD122" s="425"/>
      <c r="DE122" s="425"/>
      <c r="DF122" s="425"/>
      <c r="DG122" s="425"/>
      <c r="DH122" s="425"/>
      <c r="DI122" s="425"/>
      <c r="DJ122" s="425"/>
      <c r="DK122" s="425"/>
      <c r="DL122" s="425"/>
      <c r="DM122" s="425"/>
      <c r="DN122" s="425"/>
      <c r="DO122" s="425"/>
      <c r="DP122" s="425"/>
      <c r="DQ122" s="425"/>
      <c r="DR122" s="425"/>
      <c r="DS122" s="425"/>
      <c r="DT122" s="425"/>
      <c r="DU122" s="425"/>
      <c r="DV122" s="425"/>
      <c r="DW122" s="425"/>
      <c r="DX122" s="425"/>
      <c r="DY122" s="425"/>
      <c r="DZ122" s="425"/>
      <c r="EA122" s="425"/>
      <c r="EB122" s="425"/>
      <c r="EC122" s="425"/>
      <c r="ED122" s="425"/>
      <c r="EE122" s="425"/>
      <c r="EF122" s="425"/>
      <c r="EG122" s="425"/>
      <c r="EH122" s="425"/>
      <c r="EI122" s="425"/>
    </row>
    <row r="123" spans="1:139" s="5" customFormat="1" ht="23.3" customHeight="1">
      <c r="A123" s="4" t="s">
        <v>2517</v>
      </c>
      <c r="C123" s="466"/>
      <c r="D123" s="6"/>
      <c r="E123" s="6"/>
      <c r="F123" s="6"/>
      <c r="G123" s="6"/>
      <c r="H123" s="6"/>
      <c r="J123" s="1850" t="s">
        <v>1534</v>
      </c>
      <c r="K123" s="1850"/>
      <c r="L123" s="1850"/>
      <c r="M123" s="1850"/>
      <c r="N123" s="1850"/>
      <c r="P123" s="7" t="s">
        <v>400</v>
      </c>
      <c r="T123" s="6"/>
      <c r="U123" s="6"/>
      <c r="V123" s="6"/>
      <c r="W123" s="6"/>
      <c r="X123" s="6"/>
      <c r="Y123" s="6"/>
      <c r="Z123" s="1506"/>
      <c r="AA123" s="6"/>
      <c r="AB123" s="6"/>
      <c r="AC123" s="6"/>
      <c r="AD123" s="6"/>
      <c r="AE123" s="6"/>
      <c r="AF123" s="8"/>
      <c r="AG123" s="4" t="s">
        <v>2517</v>
      </c>
      <c r="AI123" s="466"/>
      <c r="AJ123" s="6"/>
      <c r="AK123" s="6"/>
      <c r="AL123" s="6"/>
      <c r="AN123" s="6"/>
      <c r="AO123" s="6"/>
      <c r="AP123" s="1850" t="s">
        <v>1534</v>
      </c>
      <c r="AQ123" s="1850"/>
      <c r="AR123" s="1850"/>
      <c r="AS123" s="1850"/>
      <c r="AT123" s="1850"/>
      <c r="AU123" s="1850"/>
      <c r="AW123" s="7" t="s">
        <v>401</v>
      </c>
      <c r="BB123" s="6"/>
      <c r="BC123" s="6"/>
      <c r="BD123" s="6"/>
      <c r="BE123" s="6"/>
      <c r="BF123" s="6"/>
      <c r="BG123" s="6"/>
      <c r="BH123" s="6"/>
      <c r="BI123" s="6"/>
      <c r="BJ123" s="6"/>
      <c r="BK123" s="6"/>
      <c r="BL123" s="7"/>
      <c r="BM123" s="4" t="s">
        <v>2517</v>
      </c>
      <c r="BO123" s="466"/>
      <c r="BP123" s="6"/>
      <c r="BQ123" s="6"/>
      <c r="BR123" s="6"/>
      <c r="BS123" s="6"/>
      <c r="BT123" s="6"/>
      <c r="BU123" s="6" t="s">
        <v>1770</v>
      </c>
      <c r="BV123" s="1850" t="s">
        <v>1534</v>
      </c>
      <c r="BW123" s="1850"/>
      <c r="BX123" s="1850"/>
      <c r="BY123" s="1850"/>
      <c r="CA123" s="7" t="s">
        <v>402</v>
      </c>
      <c r="CF123" s="6"/>
      <c r="CG123" s="6"/>
      <c r="CH123" s="6"/>
      <c r="CI123" s="6"/>
      <c r="CJ123" s="6"/>
      <c r="CK123" s="6"/>
      <c r="CL123" s="7"/>
      <c r="CM123" s="7"/>
      <c r="CN123" s="7"/>
      <c r="CO123" s="7"/>
      <c r="CP123" s="7"/>
      <c r="CQ123" s="7"/>
      <c r="CR123" s="7"/>
      <c r="CS123" s="7"/>
      <c r="CT123" s="7"/>
      <c r="CU123" s="7"/>
      <c r="CV123" s="7"/>
      <c r="CW123" s="7"/>
      <c r="CX123" s="7"/>
      <c r="CY123" s="7"/>
      <c r="CZ123" s="7"/>
      <c r="DA123" s="7"/>
      <c r="DB123" s="7"/>
      <c r="DC123" s="7"/>
      <c r="DD123" s="7"/>
      <c r="DE123" s="7"/>
      <c r="DF123" s="7"/>
      <c r="DG123" s="7"/>
      <c r="DH123" s="7"/>
      <c r="DI123" s="7"/>
      <c r="DJ123" s="7"/>
      <c r="DK123" s="7"/>
      <c r="DL123" s="7"/>
      <c r="DM123" s="7"/>
      <c r="DN123" s="7"/>
      <c r="DO123" s="7"/>
      <c r="DP123" s="7"/>
      <c r="DQ123" s="7"/>
      <c r="DR123" s="7"/>
      <c r="DS123" s="7"/>
      <c r="DT123" s="7"/>
      <c r="DU123" s="7"/>
      <c r="DV123" s="7"/>
      <c r="DW123" s="7"/>
      <c r="DX123" s="7"/>
      <c r="DY123" s="7"/>
      <c r="DZ123" s="7"/>
      <c r="EA123" s="7"/>
      <c r="EB123" s="7"/>
      <c r="EC123" s="7"/>
      <c r="ED123" s="7"/>
      <c r="EE123" s="7"/>
      <c r="EF123" s="7"/>
      <c r="EG123" s="7"/>
      <c r="EH123" s="7"/>
      <c r="EI123" s="7"/>
    </row>
    <row r="124" spans="1:139" s="475" customFormat="1" ht="14.3" customHeight="1">
      <c r="A124" s="473"/>
      <c r="D124" s="474"/>
      <c r="E124" s="474"/>
      <c r="F124" s="474"/>
      <c r="G124" s="474"/>
      <c r="H124" s="474"/>
      <c r="J124" s="474"/>
      <c r="K124" s="491"/>
      <c r="L124" s="491"/>
      <c r="M124" s="491"/>
      <c r="N124" s="491"/>
      <c r="O124" s="465"/>
      <c r="P124" s="492"/>
      <c r="Q124" s="493"/>
      <c r="R124" s="493"/>
      <c r="S124" s="493"/>
      <c r="T124" s="474"/>
      <c r="U124" s="474"/>
      <c r="V124" s="474"/>
      <c r="W124" s="474"/>
      <c r="X124" s="474"/>
      <c r="Y124" s="474"/>
      <c r="Z124" s="1507"/>
      <c r="AA124" s="474"/>
      <c r="AB124" s="474"/>
      <c r="AC124" s="1867" t="s">
        <v>1537</v>
      </c>
      <c r="AD124" s="1867"/>
      <c r="AE124" s="1867"/>
      <c r="AF124" s="465"/>
      <c r="AG124" s="473"/>
      <c r="AJ124" s="474"/>
      <c r="AK124" s="474"/>
      <c r="AL124" s="474"/>
      <c r="AN124" s="474"/>
      <c r="AO124" s="474"/>
      <c r="AP124" s="474"/>
      <c r="AQ124" s="474"/>
      <c r="AR124" s="491"/>
      <c r="AS124" s="491"/>
      <c r="AT124" s="491"/>
      <c r="AU124" s="491"/>
      <c r="AV124" s="465"/>
      <c r="AW124" s="494"/>
      <c r="AX124" s="495"/>
      <c r="AY124" s="495"/>
      <c r="AZ124" s="495"/>
      <c r="BA124" s="495"/>
      <c r="BB124" s="474"/>
      <c r="BC124" s="474"/>
      <c r="BD124" s="474"/>
      <c r="BE124" s="474"/>
      <c r="BF124" s="474"/>
      <c r="BG124" s="474"/>
      <c r="BH124" s="474"/>
      <c r="BI124" s="1867" t="s">
        <v>1537</v>
      </c>
      <c r="BJ124" s="1867"/>
      <c r="BK124" s="1867"/>
      <c r="BL124" s="447"/>
      <c r="BM124" s="473"/>
      <c r="BP124" s="474"/>
      <c r="BQ124" s="474"/>
      <c r="BR124" s="474"/>
      <c r="BS124" s="474"/>
      <c r="BT124" s="474"/>
      <c r="BU124" s="474"/>
      <c r="BV124" s="491"/>
      <c r="BW124" s="491"/>
      <c r="BX124" s="491"/>
      <c r="BY124" s="491"/>
      <c r="BZ124" s="465"/>
      <c r="CA124" s="447"/>
      <c r="CB124" s="495"/>
      <c r="CC124" s="495"/>
      <c r="CD124" s="495"/>
      <c r="CE124" s="495"/>
      <c r="CF124" s="474"/>
      <c r="CG124" s="474"/>
      <c r="CH124" s="474"/>
      <c r="CI124" s="1867" t="s">
        <v>1537</v>
      </c>
      <c r="CJ124" s="1867"/>
      <c r="CK124" s="1867"/>
      <c r="CL124" s="447"/>
      <c r="CM124" s="447"/>
      <c r="CN124" s="447"/>
      <c r="CO124" s="447"/>
      <c r="CP124" s="447"/>
      <c r="CQ124" s="447"/>
      <c r="CR124" s="447"/>
      <c r="CS124" s="447"/>
      <c r="CT124" s="447"/>
      <c r="CU124" s="447"/>
      <c r="CV124" s="447"/>
      <c r="CW124" s="447"/>
      <c r="CX124" s="447"/>
      <c r="CY124" s="447"/>
      <c r="CZ124" s="447"/>
      <c r="DA124" s="447"/>
      <c r="DB124" s="447"/>
      <c r="DC124" s="447"/>
      <c r="DD124" s="447"/>
      <c r="DE124" s="447"/>
      <c r="DF124" s="447"/>
      <c r="DG124" s="447"/>
      <c r="DH124" s="447"/>
      <c r="DI124" s="447"/>
      <c r="DJ124" s="447"/>
      <c r="DK124" s="447"/>
      <c r="DL124" s="447"/>
      <c r="DM124" s="447"/>
      <c r="DN124" s="447"/>
      <c r="DO124" s="447"/>
      <c r="DP124" s="447"/>
      <c r="DQ124" s="447"/>
      <c r="DR124" s="447"/>
      <c r="DS124" s="447"/>
      <c r="DT124" s="447"/>
      <c r="DU124" s="447"/>
      <c r="DV124" s="447"/>
      <c r="DW124" s="447"/>
      <c r="DX124" s="447"/>
      <c r="DY124" s="447"/>
      <c r="DZ124" s="447"/>
      <c r="EA124" s="447"/>
      <c r="EB124" s="447"/>
      <c r="EC124" s="447"/>
      <c r="ED124" s="447"/>
      <c r="EE124" s="447"/>
      <c r="EF124" s="447"/>
      <c r="EG124" s="447"/>
      <c r="EH124" s="447"/>
      <c r="EI124" s="447"/>
    </row>
    <row r="125" spans="1:139" s="475" customFormat="1" ht="14.3" customHeight="1" thickBot="1">
      <c r="A125" s="473"/>
      <c r="B125" s="496"/>
      <c r="C125" s="496"/>
      <c r="D125" s="465"/>
      <c r="E125" s="465"/>
      <c r="F125" s="492"/>
      <c r="G125" s="492"/>
      <c r="H125" s="492"/>
      <c r="I125" s="492"/>
      <c r="J125" s="474"/>
      <c r="K125" s="474"/>
      <c r="L125" s="474"/>
      <c r="M125" s="474"/>
      <c r="N125" s="465"/>
      <c r="O125" s="465"/>
      <c r="P125" s="465"/>
      <c r="Q125" s="474"/>
      <c r="R125" s="474"/>
      <c r="S125" s="474"/>
      <c r="T125" s="474"/>
      <c r="U125" s="474"/>
      <c r="V125" s="474"/>
      <c r="W125" s="474"/>
      <c r="X125" s="474"/>
      <c r="Y125" s="474"/>
      <c r="Z125" s="1507"/>
      <c r="AA125" s="474"/>
      <c r="AB125" s="474"/>
      <c r="AC125" s="1867" t="s">
        <v>1538</v>
      </c>
      <c r="AD125" s="1867"/>
      <c r="AE125" s="1867"/>
      <c r="AF125" s="465"/>
      <c r="AG125" s="473" t="s">
        <v>2517</v>
      </c>
      <c r="AI125" s="496"/>
      <c r="AJ125" s="474"/>
      <c r="AK125" s="474"/>
      <c r="AL125" s="474"/>
      <c r="AM125" s="474"/>
      <c r="AN125" s="474"/>
      <c r="AO125" s="474"/>
      <c r="AP125" s="474"/>
      <c r="AQ125" s="474"/>
      <c r="AR125" s="474"/>
      <c r="AS125" s="474"/>
      <c r="AU125" s="474"/>
      <c r="AV125" s="465"/>
      <c r="AW125" s="465"/>
      <c r="AX125" s="474"/>
      <c r="AY125" s="474"/>
      <c r="AZ125" s="474"/>
      <c r="BA125" s="474"/>
      <c r="BB125" s="474"/>
      <c r="BC125" s="474"/>
      <c r="BD125" s="474" t="s">
        <v>1770</v>
      </c>
      <c r="BE125" s="474"/>
      <c r="BF125" s="474"/>
      <c r="BG125" s="474"/>
      <c r="BH125" s="474"/>
      <c r="BI125" s="1867" t="s">
        <v>1538</v>
      </c>
      <c r="BJ125" s="1867"/>
      <c r="BK125" s="1867"/>
      <c r="BL125" s="447"/>
      <c r="BM125" s="473" t="s">
        <v>2517</v>
      </c>
      <c r="BO125" s="496"/>
      <c r="BP125" s="474"/>
      <c r="BR125" s="474"/>
      <c r="BS125" s="474"/>
      <c r="BT125" s="474"/>
      <c r="BU125" s="474"/>
      <c r="BV125" s="474"/>
      <c r="BW125" s="474"/>
      <c r="BX125" s="474"/>
      <c r="BY125" s="474"/>
      <c r="BZ125" s="465"/>
      <c r="CA125" s="465"/>
      <c r="CB125" s="474"/>
      <c r="CC125" s="474"/>
      <c r="CD125" s="474"/>
      <c r="CE125" s="474"/>
      <c r="CF125" s="474"/>
      <c r="CG125" s="474"/>
      <c r="CH125" s="474"/>
      <c r="CI125" s="1867" t="s">
        <v>1538</v>
      </c>
      <c r="CJ125" s="1867"/>
      <c r="CK125" s="1867"/>
      <c r="CL125" s="447"/>
      <c r="CM125" s="447"/>
      <c r="CN125" s="447"/>
      <c r="CO125" s="447"/>
      <c r="CP125" s="447"/>
      <c r="CQ125" s="447"/>
      <c r="CR125" s="447"/>
      <c r="CS125" s="447"/>
      <c r="CT125" s="447"/>
      <c r="CU125" s="447"/>
      <c r="CV125" s="447"/>
      <c r="CW125" s="447"/>
      <c r="CX125" s="447"/>
      <c r="CY125" s="447"/>
      <c r="CZ125" s="447"/>
      <c r="DA125" s="447"/>
      <c r="DB125" s="447"/>
      <c r="DC125" s="447"/>
      <c r="DD125" s="447"/>
      <c r="DE125" s="447"/>
      <c r="DF125" s="447"/>
      <c r="DG125" s="447"/>
      <c r="DH125" s="447"/>
      <c r="DI125" s="447"/>
      <c r="DJ125" s="447"/>
      <c r="DK125" s="447"/>
      <c r="DL125" s="447"/>
      <c r="DM125" s="447"/>
      <c r="DN125" s="447"/>
      <c r="DO125" s="447"/>
      <c r="DP125" s="447"/>
      <c r="DQ125" s="447"/>
      <c r="DR125" s="447"/>
      <c r="DS125" s="447"/>
      <c r="DT125" s="447"/>
      <c r="DU125" s="447"/>
      <c r="DV125" s="447"/>
      <c r="DW125" s="447"/>
      <c r="DX125" s="447"/>
      <c r="DY125" s="447"/>
      <c r="DZ125" s="447"/>
      <c r="EA125" s="447"/>
      <c r="EB125" s="447"/>
      <c r="EC125" s="447"/>
      <c r="ED125" s="447"/>
      <c r="EE125" s="447"/>
      <c r="EF125" s="447"/>
      <c r="EG125" s="447"/>
      <c r="EH125" s="447"/>
      <c r="EI125" s="447"/>
    </row>
    <row r="126" spans="1:139" s="432" customFormat="1" ht="16.5" customHeight="1">
      <c r="A126" s="1851" t="s">
        <v>1539</v>
      </c>
      <c r="B126" s="1851"/>
      <c r="C126" s="1852"/>
      <c r="D126" s="426" t="s">
        <v>1540</v>
      </c>
      <c r="E126" s="1857" t="s">
        <v>1541</v>
      </c>
      <c r="F126" s="1821"/>
      <c r="G126" s="1821"/>
      <c r="H126" s="1821"/>
      <c r="I126" s="1821"/>
      <c r="J126" s="427" t="s">
        <v>1542</v>
      </c>
      <c r="K126" s="428" t="s">
        <v>1543</v>
      </c>
      <c r="L126" s="1857" t="s">
        <v>1544</v>
      </c>
      <c r="M126" s="1821"/>
      <c r="N126" s="1858"/>
      <c r="O126" s="419"/>
      <c r="P126" s="1821" t="s">
        <v>1545</v>
      </c>
      <c r="Q126" s="1821"/>
      <c r="R126" s="1858"/>
      <c r="S126" s="428" t="s">
        <v>1546</v>
      </c>
      <c r="T126" s="1857" t="s">
        <v>1249</v>
      </c>
      <c r="U126" s="1821"/>
      <c r="V126" s="1858"/>
      <c r="W126" s="427" t="s">
        <v>1250</v>
      </c>
      <c r="X126" s="427" t="s">
        <v>1251</v>
      </c>
      <c r="Y126" s="427" t="s">
        <v>1251</v>
      </c>
      <c r="Z126" s="1864" t="s">
        <v>1252</v>
      </c>
      <c r="AA126" s="1865"/>
      <c r="AB126" s="1865"/>
      <c r="AC126" s="1865"/>
      <c r="AD126" s="1866"/>
      <c r="AE126" s="427" t="s">
        <v>1253</v>
      </c>
      <c r="AF126" s="421"/>
      <c r="AG126" s="1851" t="s">
        <v>1539</v>
      </c>
      <c r="AH126" s="1851"/>
      <c r="AI126" s="1852"/>
      <c r="AJ126" s="1864" t="s">
        <v>1254</v>
      </c>
      <c r="AK126" s="1865"/>
      <c r="AL126" s="1866"/>
      <c r="AM126" s="427" t="s">
        <v>1255</v>
      </c>
      <c r="AN126" s="429" t="s">
        <v>2518</v>
      </c>
      <c r="AO126" s="427" t="s">
        <v>1256</v>
      </c>
      <c r="AP126" s="1864" t="s">
        <v>1257</v>
      </c>
      <c r="AQ126" s="1865"/>
      <c r="AR126" s="1865"/>
      <c r="AS126" s="1865"/>
      <c r="AT126" s="1865"/>
      <c r="AU126" s="1866"/>
      <c r="AV126" s="430"/>
      <c r="AW126" s="426" t="s">
        <v>1258</v>
      </c>
      <c r="AX126" s="427" t="s">
        <v>1546</v>
      </c>
      <c r="AY126" s="1855" t="s">
        <v>2436</v>
      </c>
      <c r="AZ126" s="1855" t="s">
        <v>2437</v>
      </c>
      <c r="BA126" s="1855" t="s">
        <v>2438</v>
      </c>
      <c r="BB126" s="1861" t="s">
        <v>1259</v>
      </c>
      <c r="BC126" s="1862"/>
      <c r="BD126" s="1863"/>
      <c r="BE126" s="428" t="s">
        <v>1260</v>
      </c>
      <c r="BF126" s="1855" t="s">
        <v>2439</v>
      </c>
      <c r="BG126" s="427" t="s">
        <v>1546</v>
      </c>
      <c r="BH126" s="1855" t="s">
        <v>2440</v>
      </c>
      <c r="BI126" s="427" t="s">
        <v>1261</v>
      </c>
      <c r="BJ126" s="1855" t="s">
        <v>2441</v>
      </c>
      <c r="BK126" s="427" t="s">
        <v>1262</v>
      </c>
      <c r="BL126" s="183"/>
      <c r="BM126" s="1851" t="s">
        <v>1539</v>
      </c>
      <c r="BN126" s="1851"/>
      <c r="BO126" s="1852"/>
      <c r="BP126" s="1855" t="s">
        <v>1263</v>
      </c>
      <c r="BQ126" s="427" t="s">
        <v>1264</v>
      </c>
      <c r="BR126" s="427" t="s">
        <v>1265</v>
      </c>
      <c r="BS126" s="1855" t="s">
        <v>2435</v>
      </c>
      <c r="BT126" s="427" t="s">
        <v>1546</v>
      </c>
      <c r="BU126" s="427" t="s">
        <v>1266</v>
      </c>
      <c r="BV126" s="427" t="s">
        <v>1261</v>
      </c>
      <c r="BW126" s="1855" t="s">
        <v>2442</v>
      </c>
      <c r="BX126" s="427" t="s">
        <v>1546</v>
      </c>
      <c r="BY126" s="427" t="s">
        <v>1267</v>
      </c>
      <c r="BZ126" s="419"/>
      <c r="CA126" s="1876" t="s">
        <v>2443</v>
      </c>
      <c r="CB126" s="427" t="s">
        <v>1267</v>
      </c>
      <c r="CC126" s="427" t="s">
        <v>1268</v>
      </c>
      <c r="CD126" s="427" t="s">
        <v>1269</v>
      </c>
      <c r="CE126" s="427" t="s">
        <v>1270</v>
      </c>
      <c r="CF126" s="427" t="s">
        <v>1271</v>
      </c>
      <c r="CG126" s="427" t="s">
        <v>1272</v>
      </c>
      <c r="CH126" s="427" t="s">
        <v>1273</v>
      </c>
      <c r="CI126" s="427" t="s">
        <v>1261</v>
      </c>
      <c r="CJ126" s="428" t="s">
        <v>1274</v>
      </c>
      <c r="CK126" s="431" t="s">
        <v>1275</v>
      </c>
      <c r="CL126" s="183"/>
      <c r="CM126" s="183"/>
      <c r="CN126" s="183"/>
      <c r="CO126" s="183"/>
      <c r="CP126" s="183"/>
      <c r="CQ126" s="183"/>
      <c r="CR126" s="183"/>
      <c r="CS126" s="183"/>
      <c r="CT126" s="183"/>
      <c r="CU126" s="183"/>
      <c r="CV126" s="183"/>
      <c r="CW126" s="183"/>
      <c r="CX126" s="183"/>
      <c r="CY126" s="183"/>
      <c r="CZ126" s="183"/>
      <c r="DA126" s="183"/>
      <c r="DB126" s="183"/>
      <c r="DC126" s="183"/>
      <c r="DD126" s="183"/>
      <c r="DE126" s="183"/>
      <c r="DF126" s="183"/>
      <c r="DG126" s="183"/>
      <c r="DH126" s="183"/>
      <c r="DI126" s="183"/>
      <c r="DJ126" s="183"/>
      <c r="DK126" s="183"/>
      <c r="DL126" s="183"/>
      <c r="DM126" s="183"/>
      <c r="DN126" s="183"/>
      <c r="DO126" s="183"/>
      <c r="DP126" s="183"/>
      <c r="DQ126" s="183"/>
      <c r="DR126" s="183"/>
      <c r="DS126" s="183"/>
      <c r="DT126" s="183"/>
      <c r="DU126" s="183"/>
      <c r="DV126" s="183"/>
      <c r="DW126" s="183"/>
      <c r="DX126" s="183"/>
      <c r="DY126" s="183"/>
      <c r="DZ126" s="183"/>
      <c r="EA126" s="183"/>
      <c r="EB126" s="183"/>
      <c r="EC126" s="183"/>
      <c r="ED126" s="183"/>
      <c r="EE126" s="183"/>
      <c r="EF126" s="183"/>
      <c r="EG126" s="183"/>
      <c r="EH126" s="183"/>
      <c r="EI126" s="183"/>
    </row>
    <row r="127" spans="1:139" s="183" customFormat="1">
      <c r="A127" s="1853"/>
      <c r="B127" s="1853"/>
      <c r="C127" s="1854"/>
      <c r="D127" s="205"/>
      <c r="E127" s="194"/>
      <c r="F127" s="194" t="s">
        <v>1276</v>
      </c>
      <c r="G127" s="194" t="s">
        <v>1277</v>
      </c>
      <c r="H127" s="194" t="s">
        <v>1278</v>
      </c>
      <c r="I127" s="271" t="s">
        <v>1279</v>
      </c>
      <c r="J127" s="189"/>
      <c r="K127" s="433"/>
      <c r="L127" s="194"/>
      <c r="M127" s="194" t="s">
        <v>1264</v>
      </c>
      <c r="N127" s="194" t="s">
        <v>1280</v>
      </c>
      <c r="O127" s="419"/>
      <c r="P127" s="434"/>
      <c r="Q127" s="194" t="s">
        <v>1281</v>
      </c>
      <c r="R127" s="194" t="s">
        <v>1282</v>
      </c>
      <c r="S127" s="433" t="s">
        <v>1283</v>
      </c>
      <c r="T127" s="194"/>
      <c r="U127" s="194" t="s">
        <v>1647</v>
      </c>
      <c r="V127" s="194" t="s">
        <v>1648</v>
      </c>
      <c r="W127" s="189" t="s">
        <v>1649</v>
      </c>
      <c r="X127" s="189" t="s">
        <v>1650</v>
      </c>
      <c r="Y127" s="189"/>
      <c r="Z127" s="1510"/>
      <c r="AA127" s="435" t="s">
        <v>1651</v>
      </c>
      <c r="AB127" s="435" t="s">
        <v>1652</v>
      </c>
      <c r="AC127" s="435" t="s">
        <v>1653</v>
      </c>
      <c r="AD127" s="435" t="s">
        <v>1654</v>
      </c>
      <c r="AE127" s="189"/>
      <c r="AF127" s="421"/>
      <c r="AG127" s="1853"/>
      <c r="AH127" s="1853"/>
      <c r="AI127" s="1854"/>
      <c r="AJ127" s="435"/>
      <c r="AK127" s="435" t="s">
        <v>1655</v>
      </c>
      <c r="AL127" s="435" t="s">
        <v>1656</v>
      </c>
      <c r="AM127" s="189" t="s">
        <v>1657</v>
      </c>
      <c r="AN127" s="436"/>
      <c r="AO127" s="1856" t="s">
        <v>1658</v>
      </c>
      <c r="AP127" s="419"/>
      <c r="AQ127" s="194" t="s">
        <v>1659</v>
      </c>
      <c r="AR127" s="194" t="s">
        <v>1660</v>
      </c>
      <c r="AS127" s="194" t="s">
        <v>1661</v>
      </c>
      <c r="AT127" s="194" t="s">
        <v>1662</v>
      </c>
      <c r="AU127" s="194" t="s">
        <v>1663</v>
      </c>
      <c r="AV127" s="419"/>
      <c r="AW127" s="205" t="s">
        <v>1664</v>
      </c>
      <c r="AX127" s="189" t="s">
        <v>1283</v>
      </c>
      <c r="AY127" s="1869"/>
      <c r="AZ127" s="1869" t="s">
        <v>2074</v>
      </c>
      <c r="BA127" s="1856"/>
      <c r="BB127" s="194"/>
      <c r="BC127" s="194" t="s">
        <v>1665</v>
      </c>
      <c r="BD127" s="194" t="s">
        <v>1666</v>
      </c>
      <c r="BE127" s="433"/>
      <c r="BF127" s="1856"/>
      <c r="BG127" s="189" t="s">
        <v>1283</v>
      </c>
      <c r="BH127" s="1856"/>
      <c r="BI127" s="189" t="s">
        <v>1667</v>
      </c>
      <c r="BJ127" s="1856"/>
      <c r="BK127" s="189" t="s">
        <v>1668</v>
      </c>
      <c r="BM127" s="1853"/>
      <c r="BN127" s="1853"/>
      <c r="BO127" s="1854"/>
      <c r="BP127" s="1856"/>
      <c r="BQ127" s="189"/>
      <c r="BR127" s="189" t="s">
        <v>1669</v>
      </c>
      <c r="BS127" s="1856"/>
      <c r="BT127" s="189" t="s">
        <v>1283</v>
      </c>
      <c r="BU127" s="189"/>
      <c r="BV127" s="189" t="s">
        <v>1670</v>
      </c>
      <c r="BW127" s="1856"/>
      <c r="BX127" s="189" t="s">
        <v>1283</v>
      </c>
      <c r="BY127" s="189" t="s">
        <v>1671</v>
      </c>
      <c r="BZ127" s="419"/>
      <c r="CA127" s="1877"/>
      <c r="CB127" s="189"/>
      <c r="CC127" s="189"/>
      <c r="CD127" s="189" t="s">
        <v>1672</v>
      </c>
      <c r="CE127" s="189"/>
      <c r="CF127" s="189"/>
      <c r="CG127" s="189" t="s">
        <v>1673</v>
      </c>
      <c r="CH127" s="189" t="s">
        <v>1674</v>
      </c>
      <c r="CI127" s="189" t="s">
        <v>1675</v>
      </c>
      <c r="CJ127" s="433"/>
      <c r="CK127" s="437" t="s">
        <v>1676</v>
      </c>
    </row>
    <row r="128" spans="1:139" s="183" customFormat="1">
      <c r="A128" s="1853"/>
      <c r="B128" s="1853"/>
      <c r="C128" s="1854"/>
      <c r="D128" s="205"/>
      <c r="E128" s="189" t="s">
        <v>1677</v>
      </c>
      <c r="F128" s="189"/>
      <c r="G128" s="189"/>
      <c r="H128" s="189"/>
      <c r="I128" s="433"/>
      <c r="J128" s="189"/>
      <c r="K128" s="433"/>
      <c r="L128" s="189" t="s">
        <v>1677</v>
      </c>
      <c r="M128" s="189" t="s">
        <v>1678</v>
      </c>
      <c r="N128" s="189"/>
      <c r="O128" s="419"/>
      <c r="P128" s="205" t="s">
        <v>1677</v>
      </c>
      <c r="Q128" s="189"/>
      <c r="R128" s="189"/>
      <c r="S128" s="433" t="s">
        <v>1679</v>
      </c>
      <c r="T128" s="189" t="s">
        <v>1677</v>
      </c>
      <c r="U128" s="189"/>
      <c r="V128" s="189"/>
      <c r="W128" s="189" t="s">
        <v>1680</v>
      </c>
      <c r="X128" s="189" t="s">
        <v>1681</v>
      </c>
      <c r="Y128" s="189"/>
      <c r="Z128" s="616" t="s">
        <v>1677</v>
      </c>
      <c r="AA128" s="436"/>
      <c r="AB128" s="436" t="s">
        <v>3315</v>
      </c>
      <c r="AC128" s="436"/>
      <c r="AD128" s="436"/>
      <c r="AE128" s="189"/>
      <c r="AF128" s="421"/>
      <c r="AG128" s="1853"/>
      <c r="AH128" s="1853"/>
      <c r="AI128" s="1854"/>
      <c r="AJ128" s="189" t="s">
        <v>1677</v>
      </c>
      <c r="AK128" s="436" t="s">
        <v>1682</v>
      </c>
      <c r="AL128" s="436" t="s">
        <v>1682</v>
      </c>
      <c r="AM128" s="189" t="s">
        <v>1683</v>
      </c>
      <c r="AN128" s="436"/>
      <c r="AO128" s="1856"/>
      <c r="AP128" s="419" t="s">
        <v>1677</v>
      </c>
      <c r="AQ128" s="189" t="s">
        <v>1684</v>
      </c>
      <c r="AR128" s="189" t="s">
        <v>1685</v>
      </c>
      <c r="AS128" s="189" t="s">
        <v>1685</v>
      </c>
      <c r="AT128" s="189" t="s">
        <v>1685</v>
      </c>
      <c r="AU128" s="189"/>
      <c r="AV128" s="419"/>
      <c r="AW128" s="205" t="s">
        <v>1686</v>
      </c>
      <c r="AX128" s="189" t="s">
        <v>1262</v>
      </c>
      <c r="AY128" s="1869"/>
      <c r="AZ128" s="1869" t="s">
        <v>2075</v>
      </c>
      <c r="BA128" s="1856"/>
      <c r="BB128" s="189" t="s">
        <v>1677</v>
      </c>
      <c r="BC128" s="189"/>
      <c r="BD128" s="189"/>
      <c r="BE128" s="433"/>
      <c r="BF128" s="1856"/>
      <c r="BG128" s="189" t="s">
        <v>1687</v>
      </c>
      <c r="BH128" s="1856"/>
      <c r="BI128" s="189" t="s">
        <v>1688</v>
      </c>
      <c r="BJ128" s="1856"/>
      <c r="BK128" s="189" t="s">
        <v>2017</v>
      </c>
      <c r="BM128" s="1853"/>
      <c r="BN128" s="1853"/>
      <c r="BO128" s="1854"/>
      <c r="BP128" s="1856"/>
      <c r="BQ128" s="189"/>
      <c r="BR128" s="189" t="s">
        <v>2018</v>
      </c>
      <c r="BS128" s="1856"/>
      <c r="BT128" s="189" t="s">
        <v>2019</v>
      </c>
      <c r="BU128" s="189"/>
      <c r="BV128" s="189" t="s">
        <v>2020</v>
      </c>
      <c r="BW128" s="1856"/>
      <c r="BX128" s="189" t="s">
        <v>2021</v>
      </c>
      <c r="BY128" s="189" t="s">
        <v>2022</v>
      </c>
      <c r="BZ128" s="419"/>
      <c r="CA128" s="1877"/>
      <c r="CB128" s="189"/>
      <c r="CC128" s="189"/>
      <c r="CD128" s="189" t="s">
        <v>2023</v>
      </c>
      <c r="CE128" s="189"/>
      <c r="CF128" s="189"/>
      <c r="CG128" s="189" t="s">
        <v>2024</v>
      </c>
      <c r="CH128" s="189" t="s">
        <v>2025</v>
      </c>
      <c r="CI128" s="189" t="s">
        <v>453</v>
      </c>
      <c r="CJ128" s="433"/>
      <c r="CK128" s="437" t="s">
        <v>2026</v>
      </c>
    </row>
    <row r="129" spans="1:139" s="438" customFormat="1" ht="17.350000000000001" customHeight="1" thickBot="1">
      <c r="A129" s="1853"/>
      <c r="B129" s="1853"/>
      <c r="C129" s="1854"/>
      <c r="D129" s="205" t="s">
        <v>1677</v>
      </c>
      <c r="E129" s="189"/>
      <c r="F129" s="189" t="s">
        <v>2027</v>
      </c>
      <c r="G129" s="189" t="s">
        <v>2027</v>
      </c>
      <c r="H129" s="189" t="s">
        <v>2027</v>
      </c>
      <c r="I129" s="433" t="s">
        <v>2027</v>
      </c>
      <c r="J129" s="189" t="s">
        <v>2028</v>
      </c>
      <c r="K129" s="433" t="s">
        <v>2029</v>
      </c>
      <c r="L129" s="189"/>
      <c r="M129" s="189" t="s">
        <v>1283</v>
      </c>
      <c r="N129" s="189" t="s">
        <v>2030</v>
      </c>
      <c r="O129" s="419"/>
      <c r="P129" s="205"/>
      <c r="Q129" s="189" t="s">
        <v>2031</v>
      </c>
      <c r="R129" s="189" t="s">
        <v>2032</v>
      </c>
      <c r="S129" s="433" t="s">
        <v>2033</v>
      </c>
      <c r="T129" s="189"/>
      <c r="U129" s="189" t="s">
        <v>2034</v>
      </c>
      <c r="V129" s="189" t="s">
        <v>2034</v>
      </c>
      <c r="W129" s="189" t="s">
        <v>2035</v>
      </c>
      <c r="X129" s="189" t="s">
        <v>2036</v>
      </c>
      <c r="Y129" s="189" t="s">
        <v>2037</v>
      </c>
      <c r="Z129" s="617"/>
      <c r="AA129" s="436" t="s">
        <v>1654</v>
      </c>
      <c r="AB129" s="436" t="s">
        <v>1654</v>
      </c>
      <c r="AC129" s="436" t="s">
        <v>1654</v>
      </c>
      <c r="AD129" s="436" t="s">
        <v>2038</v>
      </c>
      <c r="AE129" s="189" t="s">
        <v>2039</v>
      </c>
      <c r="AF129" s="421"/>
      <c r="AG129" s="1853"/>
      <c r="AH129" s="1853"/>
      <c r="AI129" s="1854"/>
      <c r="AJ129" s="436"/>
      <c r="AK129" s="436" t="s">
        <v>2040</v>
      </c>
      <c r="AL129" s="436" t="s">
        <v>2040</v>
      </c>
      <c r="AM129" s="189" t="s">
        <v>2041</v>
      </c>
      <c r="AN129" s="436" t="s">
        <v>2519</v>
      </c>
      <c r="AO129" s="189" t="s">
        <v>2042</v>
      </c>
      <c r="AP129" s="419"/>
      <c r="AQ129" s="189" t="s">
        <v>2043</v>
      </c>
      <c r="AR129" s="189" t="s">
        <v>2043</v>
      </c>
      <c r="AS129" s="189" t="s">
        <v>2043</v>
      </c>
      <c r="AT129" s="189" t="s">
        <v>2043</v>
      </c>
      <c r="AU129" s="189" t="s">
        <v>2044</v>
      </c>
      <c r="AV129" s="419"/>
      <c r="AW129" s="205" t="s">
        <v>2045</v>
      </c>
      <c r="AX129" s="189" t="s">
        <v>2046</v>
      </c>
      <c r="AY129" s="1869"/>
      <c r="AZ129" s="1869"/>
      <c r="BA129" s="1856"/>
      <c r="BB129" s="189"/>
      <c r="BC129" s="189" t="s">
        <v>2047</v>
      </c>
      <c r="BD129" s="189" t="s">
        <v>2048</v>
      </c>
      <c r="BE129" s="433" t="s">
        <v>2049</v>
      </c>
      <c r="BF129" s="1856"/>
      <c r="BG129" s="189" t="s">
        <v>2050</v>
      </c>
      <c r="BH129" s="1856"/>
      <c r="BI129" s="189" t="s">
        <v>2051</v>
      </c>
      <c r="BJ129" s="1856"/>
      <c r="BK129" s="189" t="s">
        <v>2052</v>
      </c>
      <c r="BL129" s="183"/>
      <c r="BM129" s="1853"/>
      <c r="BN129" s="1853"/>
      <c r="BO129" s="1854"/>
      <c r="BP129" s="1856"/>
      <c r="BQ129" s="189" t="s">
        <v>2053</v>
      </c>
      <c r="BR129" s="189" t="s">
        <v>2054</v>
      </c>
      <c r="BS129" s="1856"/>
      <c r="BT129" s="189" t="s">
        <v>2055</v>
      </c>
      <c r="BU129" s="189" t="s">
        <v>1664</v>
      </c>
      <c r="BV129" s="189" t="s">
        <v>2056</v>
      </c>
      <c r="BW129" s="1856"/>
      <c r="BX129" s="189" t="s">
        <v>2057</v>
      </c>
      <c r="BY129" s="189" t="s">
        <v>2058</v>
      </c>
      <c r="BZ129" s="419"/>
      <c r="CA129" s="1877"/>
      <c r="CB129" s="189" t="s">
        <v>2023</v>
      </c>
      <c r="CC129" s="189" t="s">
        <v>2059</v>
      </c>
      <c r="CD129" s="189" t="s">
        <v>0</v>
      </c>
      <c r="CE129" s="189" t="s">
        <v>1</v>
      </c>
      <c r="CF129" s="189" t="s">
        <v>2</v>
      </c>
      <c r="CG129" s="189" t="s">
        <v>3</v>
      </c>
      <c r="CH129" s="189" t="s">
        <v>4</v>
      </c>
      <c r="CI129" s="189" t="s">
        <v>5</v>
      </c>
      <c r="CJ129" s="433" t="s">
        <v>6</v>
      </c>
      <c r="CK129" s="437" t="s">
        <v>7</v>
      </c>
      <c r="CL129" s="183"/>
      <c r="CM129" s="183"/>
      <c r="CN129" s="183"/>
      <c r="CO129" s="183"/>
      <c r="CP129" s="183"/>
      <c r="CQ129" s="183"/>
      <c r="CR129" s="183"/>
      <c r="CS129" s="183"/>
      <c r="CT129" s="183"/>
      <c r="CU129" s="183"/>
      <c r="CV129" s="183"/>
      <c r="CW129" s="183"/>
      <c r="CX129" s="183"/>
      <c r="CY129" s="183"/>
      <c r="CZ129" s="183"/>
      <c r="DA129" s="183"/>
      <c r="DB129" s="183"/>
      <c r="DC129" s="183"/>
      <c r="DD129" s="183"/>
      <c r="DE129" s="183"/>
      <c r="DF129" s="183"/>
      <c r="DG129" s="183"/>
      <c r="DH129" s="183"/>
      <c r="DI129" s="183"/>
      <c r="DJ129" s="183"/>
      <c r="DK129" s="183"/>
      <c r="DL129" s="183"/>
      <c r="DM129" s="183"/>
      <c r="DN129" s="183"/>
      <c r="DO129" s="183"/>
      <c r="DP129" s="183"/>
      <c r="DQ129" s="183"/>
      <c r="DR129" s="183"/>
      <c r="DS129" s="183"/>
      <c r="DT129" s="183"/>
      <c r="DU129" s="183"/>
      <c r="DV129" s="183"/>
      <c r="DW129" s="183"/>
      <c r="DX129" s="183"/>
      <c r="DY129" s="183"/>
      <c r="DZ129" s="183"/>
      <c r="EA129" s="183"/>
      <c r="EB129" s="183"/>
      <c r="EC129" s="183"/>
      <c r="ED129" s="183"/>
      <c r="EE129" s="183"/>
      <c r="EF129" s="183"/>
      <c r="EG129" s="183"/>
      <c r="EH129" s="183"/>
      <c r="EI129" s="183"/>
    </row>
    <row r="130" spans="1:139" s="416" customFormat="1" ht="14.95" customHeight="1">
      <c r="A130" s="1843" t="s">
        <v>8</v>
      </c>
      <c r="B130" s="1843"/>
      <c r="C130" s="1844"/>
      <c r="D130" s="1835" t="s">
        <v>9</v>
      </c>
      <c r="E130" s="1829" t="s">
        <v>2277</v>
      </c>
      <c r="F130" s="1829" t="s">
        <v>10</v>
      </c>
      <c r="G130" s="1829" t="s">
        <v>11</v>
      </c>
      <c r="H130" s="1829" t="s">
        <v>12</v>
      </c>
      <c r="I130" s="1829" t="s">
        <v>13</v>
      </c>
      <c r="J130" s="1829" t="s">
        <v>14</v>
      </c>
      <c r="K130" s="1841" t="s">
        <v>15</v>
      </c>
      <c r="L130" s="1841" t="s">
        <v>2277</v>
      </c>
      <c r="M130" s="1829" t="s">
        <v>2615</v>
      </c>
      <c r="N130" s="1829" t="s">
        <v>2616</v>
      </c>
      <c r="O130" s="464"/>
      <c r="P130" s="1848" t="s">
        <v>2277</v>
      </c>
      <c r="Q130" s="1841" t="s">
        <v>2617</v>
      </c>
      <c r="R130" s="1829" t="s">
        <v>2618</v>
      </c>
      <c r="S130" s="1829" t="s">
        <v>2619</v>
      </c>
      <c r="T130" s="1841" t="s">
        <v>2277</v>
      </c>
      <c r="U130" s="1829" t="s">
        <v>2073</v>
      </c>
      <c r="V130" s="1829" t="s">
        <v>2620</v>
      </c>
      <c r="W130" s="1829" t="s">
        <v>2621</v>
      </c>
      <c r="X130" s="1829" t="s">
        <v>2622</v>
      </c>
      <c r="Y130" s="1829" t="s">
        <v>2623</v>
      </c>
      <c r="Z130" s="1859" t="s">
        <v>2277</v>
      </c>
      <c r="AA130" s="1829" t="s">
        <v>2624</v>
      </c>
      <c r="AB130" s="1829" t="s">
        <v>2625</v>
      </c>
      <c r="AC130" s="1829" t="s">
        <v>2626</v>
      </c>
      <c r="AD130" s="1829" t="s">
        <v>2627</v>
      </c>
      <c r="AE130" s="1829" t="s">
        <v>2628</v>
      </c>
      <c r="AF130" s="465"/>
      <c r="AG130" s="1843" t="s">
        <v>8</v>
      </c>
      <c r="AH130" s="1843"/>
      <c r="AI130" s="1844"/>
      <c r="AJ130" s="1841" t="s">
        <v>2277</v>
      </c>
      <c r="AK130" s="1831" t="s">
        <v>2629</v>
      </c>
      <c r="AL130" s="1831" t="s">
        <v>2630</v>
      </c>
      <c r="AM130" s="1831" t="s">
        <v>2631</v>
      </c>
      <c r="AN130" s="1831" t="s">
        <v>2632</v>
      </c>
      <c r="AO130" s="1831" t="s">
        <v>2633</v>
      </c>
      <c r="AP130" s="1841" t="s">
        <v>2277</v>
      </c>
      <c r="AQ130" s="1829" t="s">
        <v>2634</v>
      </c>
      <c r="AR130" s="1829" t="s">
        <v>2635</v>
      </c>
      <c r="AS130" s="1829" t="s">
        <v>2636</v>
      </c>
      <c r="AT130" s="1829" t="s">
        <v>2637</v>
      </c>
      <c r="AU130" s="1829" t="s">
        <v>2638</v>
      </c>
      <c r="AV130" s="464"/>
      <c r="AW130" s="1835" t="s">
        <v>2639</v>
      </c>
      <c r="AX130" s="1837" t="s">
        <v>2640</v>
      </c>
      <c r="AY130" s="1831" t="s">
        <v>2641</v>
      </c>
      <c r="AZ130" s="1829" t="s">
        <v>2642</v>
      </c>
      <c r="BA130" s="1837" t="s">
        <v>276</v>
      </c>
      <c r="BB130" s="1841" t="s">
        <v>2277</v>
      </c>
      <c r="BC130" s="1829" t="s">
        <v>277</v>
      </c>
      <c r="BD130" s="1829" t="s">
        <v>278</v>
      </c>
      <c r="BE130" s="1831" t="s">
        <v>279</v>
      </c>
      <c r="BF130" s="1837" t="s">
        <v>280</v>
      </c>
      <c r="BG130" s="1837" t="s">
        <v>281</v>
      </c>
      <c r="BH130" s="1831" t="s">
        <v>282</v>
      </c>
      <c r="BI130" s="1829" t="s">
        <v>283</v>
      </c>
      <c r="BJ130" s="1831" t="s">
        <v>284</v>
      </c>
      <c r="BK130" s="1829" t="s">
        <v>285</v>
      </c>
      <c r="BM130" s="1843" t="s">
        <v>8</v>
      </c>
      <c r="BN130" s="1843"/>
      <c r="BO130" s="1844"/>
      <c r="BP130" s="1829" t="s">
        <v>286</v>
      </c>
      <c r="BQ130" s="1829" t="s">
        <v>287</v>
      </c>
      <c r="BR130" s="1831" t="s">
        <v>288</v>
      </c>
      <c r="BS130" s="1831" t="s">
        <v>289</v>
      </c>
      <c r="BT130" s="1829" t="s">
        <v>290</v>
      </c>
      <c r="BU130" s="1829" t="s">
        <v>291</v>
      </c>
      <c r="BV130" s="1829" t="s">
        <v>292</v>
      </c>
      <c r="BW130" s="1831" t="s">
        <v>293</v>
      </c>
      <c r="BX130" s="1831" t="s">
        <v>294</v>
      </c>
      <c r="BY130" s="1829" t="s">
        <v>295</v>
      </c>
      <c r="BZ130" s="464"/>
      <c r="CA130" s="1835" t="s">
        <v>296</v>
      </c>
      <c r="CB130" s="1829" t="s">
        <v>353</v>
      </c>
      <c r="CC130" s="1829" t="s">
        <v>354</v>
      </c>
      <c r="CD130" s="1829" t="s">
        <v>355</v>
      </c>
      <c r="CE130" s="1829" t="s">
        <v>356</v>
      </c>
      <c r="CF130" s="1829" t="s">
        <v>357</v>
      </c>
      <c r="CG130" s="1829" t="s">
        <v>358</v>
      </c>
      <c r="CH130" s="1831" t="s">
        <v>359</v>
      </c>
      <c r="CI130" s="1829" t="s">
        <v>360</v>
      </c>
      <c r="CJ130" s="1833" t="s">
        <v>2638</v>
      </c>
      <c r="CK130" s="1827" t="s">
        <v>361</v>
      </c>
    </row>
    <row r="131" spans="1:139" s="416" customFormat="1" ht="14.95" customHeight="1">
      <c r="A131" s="1843"/>
      <c r="B131" s="1843"/>
      <c r="C131" s="1844"/>
      <c r="D131" s="1835"/>
      <c r="E131" s="1829"/>
      <c r="F131" s="1829"/>
      <c r="G131" s="1829"/>
      <c r="H131" s="1829"/>
      <c r="I131" s="1829"/>
      <c r="J131" s="1829"/>
      <c r="K131" s="1841"/>
      <c r="L131" s="1841"/>
      <c r="M131" s="1829"/>
      <c r="N131" s="1829" t="s">
        <v>1770</v>
      </c>
      <c r="O131" s="464"/>
      <c r="P131" s="1848"/>
      <c r="Q131" s="1841"/>
      <c r="R131" s="1829"/>
      <c r="S131" s="1829"/>
      <c r="T131" s="1841"/>
      <c r="U131" s="1841"/>
      <c r="V131" s="1829"/>
      <c r="W131" s="1829"/>
      <c r="X131" s="1829"/>
      <c r="Y131" s="1829"/>
      <c r="Z131" s="1859"/>
      <c r="AA131" s="1829"/>
      <c r="AB131" s="1829"/>
      <c r="AC131" s="1829"/>
      <c r="AD131" s="1829"/>
      <c r="AE131" s="1829"/>
      <c r="AF131" s="465"/>
      <c r="AG131" s="1843"/>
      <c r="AH131" s="1843"/>
      <c r="AI131" s="1844"/>
      <c r="AJ131" s="1841"/>
      <c r="AK131" s="1831"/>
      <c r="AL131" s="1831"/>
      <c r="AM131" s="1831"/>
      <c r="AN131" s="1831"/>
      <c r="AO131" s="1831"/>
      <c r="AP131" s="1841"/>
      <c r="AQ131" s="1829"/>
      <c r="AR131" s="1829"/>
      <c r="AS131" s="1829"/>
      <c r="AT131" s="1829"/>
      <c r="AU131" s="1829"/>
      <c r="AV131" s="464"/>
      <c r="AW131" s="1835"/>
      <c r="AX131" s="1839"/>
      <c r="AY131" s="1831"/>
      <c r="AZ131" s="1829"/>
      <c r="BA131" s="1837"/>
      <c r="BB131" s="1841"/>
      <c r="BC131" s="1829"/>
      <c r="BD131" s="1829"/>
      <c r="BE131" s="1831"/>
      <c r="BF131" s="1837"/>
      <c r="BG131" s="1837"/>
      <c r="BH131" s="1831"/>
      <c r="BI131" s="1829"/>
      <c r="BJ131" s="1831"/>
      <c r="BK131" s="1829"/>
      <c r="BM131" s="1843"/>
      <c r="BN131" s="1843"/>
      <c r="BO131" s="1844"/>
      <c r="BP131" s="1829"/>
      <c r="BQ131" s="1829"/>
      <c r="BR131" s="1831"/>
      <c r="BS131" s="1831"/>
      <c r="BT131" s="1829"/>
      <c r="BU131" s="1829"/>
      <c r="BV131" s="1829"/>
      <c r="BW131" s="1831"/>
      <c r="BX131" s="1831"/>
      <c r="BY131" s="1829"/>
      <c r="BZ131" s="464"/>
      <c r="CA131" s="1835"/>
      <c r="CB131" s="1829"/>
      <c r="CC131" s="1829"/>
      <c r="CD131" s="1829"/>
      <c r="CE131" s="1829"/>
      <c r="CF131" s="1829"/>
      <c r="CG131" s="1829"/>
      <c r="CH131" s="1831"/>
      <c r="CI131" s="1829"/>
      <c r="CJ131" s="1833"/>
      <c r="CK131" s="1827"/>
    </row>
    <row r="132" spans="1:139" s="416" customFormat="1" ht="14.95" customHeight="1">
      <c r="A132" s="1843"/>
      <c r="B132" s="1843"/>
      <c r="C132" s="1844"/>
      <c r="D132" s="1835"/>
      <c r="E132" s="1829"/>
      <c r="F132" s="1829"/>
      <c r="G132" s="1829"/>
      <c r="H132" s="1829"/>
      <c r="I132" s="1829"/>
      <c r="J132" s="1829"/>
      <c r="K132" s="1841"/>
      <c r="L132" s="1841"/>
      <c r="M132" s="1829"/>
      <c r="N132" s="1829"/>
      <c r="O132" s="464"/>
      <c r="P132" s="1848"/>
      <c r="Q132" s="1841"/>
      <c r="R132" s="1829"/>
      <c r="S132" s="1829"/>
      <c r="T132" s="1841"/>
      <c r="U132" s="1841"/>
      <c r="V132" s="1829"/>
      <c r="W132" s="1829"/>
      <c r="X132" s="1829"/>
      <c r="Y132" s="1829"/>
      <c r="Z132" s="1859"/>
      <c r="AA132" s="1829"/>
      <c r="AB132" s="1829"/>
      <c r="AC132" s="1829"/>
      <c r="AD132" s="1829"/>
      <c r="AE132" s="1829"/>
      <c r="AF132" s="465"/>
      <c r="AG132" s="1843"/>
      <c r="AH132" s="1843"/>
      <c r="AI132" s="1844"/>
      <c r="AJ132" s="1841"/>
      <c r="AK132" s="1831"/>
      <c r="AL132" s="1831"/>
      <c r="AM132" s="1831"/>
      <c r="AN132" s="1831"/>
      <c r="AO132" s="1831"/>
      <c r="AP132" s="1841"/>
      <c r="AQ132" s="1829"/>
      <c r="AR132" s="1829"/>
      <c r="AS132" s="1829"/>
      <c r="AT132" s="1829"/>
      <c r="AU132" s="1829"/>
      <c r="AV132" s="464"/>
      <c r="AW132" s="1835"/>
      <c r="AX132" s="1839"/>
      <c r="AY132" s="1831"/>
      <c r="AZ132" s="1829"/>
      <c r="BA132" s="1837"/>
      <c r="BB132" s="1841"/>
      <c r="BC132" s="1829"/>
      <c r="BD132" s="1829"/>
      <c r="BE132" s="1831"/>
      <c r="BF132" s="1837"/>
      <c r="BG132" s="1837"/>
      <c r="BH132" s="1831"/>
      <c r="BI132" s="1829"/>
      <c r="BJ132" s="1831"/>
      <c r="BK132" s="1829"/>
      <c r="BM132" s="1843"/>
      <c r="BN132" s="1843"/>
      <c r="BO132" s="1844"/>
      <c r="BP132" s="1829"/>
      <c r="BQ132" s="1829"/>
      <c r="BR132" s="1831"/>
      <c r="BS132" s="1831"/>
      <c r="BT132" s="1829"/>
      <c r="BU132" s="1829"/>
      <c r="BV132" s="1829"/>
      <c r="BW132" s="1831"/>
      <c r="BX132" s="1831"/>
      <c r="BY132" s="1829"/>
      <c r="BZ132" s="464"/>
      <c r="CA132" s="1835"/>
      <c r="CB132" s="1829"/>
      <c r="CC132" s="1829"/>
      <c r="CD132" s="1829"/>
      <c r="CE132" s="1829"/>
      <c r="CF132" s="1829"/>
      <c r="CG132" s="1829"/>
      <c r="CH132" s="1831"/>
      <c r="CI132" s="1829"/>
      <c r="CJ132" s="1833"/>
      <c r="CK132" s="1827"/>
    </row>
    <row r="133" spans="1:139" s="416" customFormat="1" ht="20.25" customHeight="1" thickBot="1">
      <c r="A133" s="1845"/>
      <c r="B133" s="1845"/>
      <c r="C133" s="1846"/>
      <c r="D133" s="1836"/>
      <c r="E133" s="1830"/>
      <c r="F133" s="1830"/>
      <c r="G133" s="1830"/>
      <c r="H133" s="1830"/>
      <c r="I133" s="1830"/>
      <c r="J133" s="1830"/>
      <c r="K133" s="1842"/>
      <c r="L133" s="1842"/>
      <c r="M133" s="1830"/>
      <c r="N133" s="1830"/>
      <c r="O133" s="464"/>
      <c r="P133" s="1849"/>
      <c r="Q133" s="1842"/>
      <c r="R133" s="1830"/>
      <c r="S133" s="1830"/>
      <c r="T133" s="1842"/>
      <c r="U133" s="1842"/>
      <c r="V133" s="1830"/>
      <c r="W133" s="1830"/>
      <c r="X133" s="1830"/>
      <c r="Y133" s="1830"/>
      <c r="Z133" s="1860"/>
      <c r="AA133" s="1830"/>
      <c r="AB133" s="1830"/>
      <c r="AC133" s="1830"/>
      <c r="AD133" s="1830"/>
      <c r="AE133" s="1830"/>
      <c r="AF133" s="465"/>
      <c r="AG133" s="1845"/>
      <c r="AH133" s="1845"/>
      <c r="AI133" s="1846"/>
      <c r="AJ133" s="1842"/>
      <c r="AK133" s="1832"/>
      <c r="AL133" s="1832"/>
      <c r="AM133" s="1832"/>
      <c r="AN133" s="1832"/>
      <c r="AO133" s="1832"/>
      <c r="AP133" s="1842"/>
      <c r="AQ133" s="1830"/>
      <c r="AR133" s="1830"/>
      <c r="AS133" s="1830"/>
      <c r="AT133" s="1830"/>
      <c r="AU133" s="1830"/>
      <c r="AV133" s="464"/>
      <c r="AW133" s="1836"/>
      <c r="AX133" s="1840"/>
      <c r="AY133" s="1832"/>
      <c r="AZ133" s="1830"/>
      <c r="BA133" s="1838"/>
      <c r="BB133" s="1842"/>
      <c r="BC133" s="1830"/>
      <c r="BD133" s="1830"/>
      <c r="BE133" s="1832"/>
      <c r="BF133" s="1838"/>
      <c r="BG133" s="1838"/>
      <c r="BH133" s="1832"/>
      <c r="BI133" s="1830"/>
      <c r="BJ133" s="1832"/>
      <c r="BK133" s="1830"/>
      <c r="BM133" s="1845"/>
      <c r="BN133" s="1845"/>
      <c r="BO133" s="1846"/>
      <c r="BP133" s="1830"/>
      <c r="BQ133" s="1830"/>
      <c r="BR133" s="1832"/>
      <c r="BS133" s="1832"/>
      <c r="BT133" s="1830"/>
      <c r="BU133" s="1830"/>
      <c r="BV133" s="1830"/>
      <c r="BW133" s="1832"/>
      <c r="BX133" s="1832"/>
      <c r="BY133" s="1830"/>
      <c r="BZ133" s="464"/>
      <c r="CA133" s="1836"/>
      <c r="CB133" s="1830"/>
      <c r="CC133" s="1830"/>
      <c r="CD133" s="1830"/>
      <c r="CE133" s="1830"/>
      <c r="CF133" s="1830"/>
      <c r="CG133" s="1830"/>
      <c r="CH133" s="1832"/>
      <c r="CI133" s="1830"/>
      <c r="CJ133" s="1834"/>
      <c r="CK133" s="1828"/>
    </row>
    <row r="134" spans="1:139" s="1072" customFormat="1" ht="25.5" customHeight="1">
      <c r="A134" s="1664"/>
      <c r="B134" s="1664" t="s">
        <v>1869</v>
      </c>
      <c r="C134" s="1675" t="s">
        <v>367</v>
      </c>
      <c r="D134" s="1676">
        <v>243</v>
      </c>
      <c r="E134" s="1677">
        <v>36</v>
      </c>
      <c r="F134" s="1677">
        <v>0</v>
      </c>
      <c r="G134" s="1677">
        <v>19</v>
      </c>
      <c r="H134" s="1677">
        <v>2</v>
      </c>
      <c r="I134" s="1677">
        <v>15</v>
      </c>
      <c r="J134" s="1677">
        <v>0</v>
      </c>
      <c r="K134" s="1677">
        <v>7</v>
      </c>
      <c r="L134" s="1677">
        <v>19</v>
      </c>
      <c r="M134" s="1677">
        <v>0</v>
      </c>
      <c r="N134" s="1677">
        <v>19</v>
      </c>
      <c r="O134" s="1353"/>
      <c r="P134" s="1678">
        <v>25</v>
      </c>
      <c r="Q134" s="1677">
        <v>25</v>
      </c>
      <c r="R134" s="1677">
        <v>0</v>
      </c>
      <c r="S134" s="1677">
        <v>8</v>
      </c>
      <c r="T134" s="1677">
        <v>0</v>
      </c>
      <c r="U134" s="1677">
        <v>0</v>
      </c>
      <c r="V134" s="1677">
        <v>0</v>
      </c>
      <c r="W134" s="1677">
        <v>14</v>
      </c>
      <c r="X134" s="1677">
        <v>0</v>
      </c>
      <c r="Y134" s="1677">
        <v>0</v>
      </c>
      <c r="Z134" s="1445">
        <v>7</v>
      </c>
      <c r="AA134" s="1677">
        <v>0</v>
      </c>
      <c r="AB134" s="1677">
        <v>0</v>
      </c>
      <c r="AC134" s="1677">
        <v>0</v>
      </c>
      <c r="AD134" s="1677">
        <v>7</v>
      </c>
      <c r="AE134" s="1677">
        <v>0</v>
      </c>
      <c r="AF134" s="1353"/>
      <c r="AG134" s="1664"/>
      <c r="AH134" s="1664" t="s">
        <v>1869</v>
      </c>
      <c r="AI134" s="1675" t="s">
        <v>367</v>
      </c>
      <c r="AJ134" s="1679">
        <v>1</v>
      </c>
      <c r="AK134" s="1677">
        <v>0</v>
      </c>
      <c r="AL134" s="1677">
        <v>1</v>
      </c>
      <c r="AM134" s="1677">
        <v>0</v>
      </c>
      <c r="AN134" s="1678">
        <v>8</v>
      </c>
      <c r="AO134" s="1677">
        <v>1</v>
      </c>
      <c r="AP134" s="1677">
        <v>26</v>
      </c>
      <c r="AQ134" s="1677">
        <v>5</v>
      </c>
      <c r="AR134" s="1677">
        <v>19</v>
      </c>
      <c r="AS134" s="1677">
        <v>2</v>
      </c>
      <c r="AT134" s="1677">
        <v>0</v>
      </c>
      <c r="AU134" s="1677">
        <v>0</v>
      </c>
      <c r="AV134" s="1353"/>
      <c r="AW134" s="1677">
        <v>4</v>
      </c>
      <c r="AX134" s="1677">
        <v>1</v>
      </c>
      <c r="AY134" s="1677">
        <v>1</v>
      </c>
      <c r="AZ134" s="1677">
        <v>0</v>
      </c>
      <c r="BA134" s="1677">
        <v>0</v>
      </c>
      <c r="BB134" s="1677">
        <v>2</v>
      </c>
      <c r="BC134" s="1677">
        <v>1</v>
      </c>
      <c r="BD134" s="1677">
        <v>1</v>
      </c>
      <c r="BE134" s="1677">
        <v>0</v>
      </c>
      <c r="BF134" s="1677">
        <v>0</v>
      </c>
      <c r="BG134" s="1677">
        <v>0</v>
      </c>
      <c r="BH134" s="1678">
        <v>0</v>
      </c>
      <c r="BI134" s="1677">
        <v>0</v>
      </c>
      <c r="BJ134" s="1677">
        <v>0</v>
      </c>
      <c r="BK134" s="1677">
        <v>67</v>
      </c>
      <c r="BL134" s="1680"/>
      <c r="BM134" s="1664"/>
      <c r="BN134" s="1664" t="s">
        <v>1869</v>
      </c>
      <c r="BO134" s="1675" t="s">
        <v>367</v>
      </c>
      <c r="BP134" s="1676">
        <v>0</v>
      </c>
      <c r="BQ134" s="1677">
        <v>1</v>
      </c>
      <c r="BR134" s="1677">
        <v>8</v>
      </c>
      <c r="BS134" s="1677">
        <v>0</v>
      </c>
      <c r="BT134" s="1677">
        <v>0</v>
      </c>
      <c r="BU134" s="1677">
        <v>0</v>
      </c>
      <c r="BV134" s="1677">
        <v>0</v>
      </c>
      <c r="BW134" s="1677">
        <v>0</v>
      </c>
      <c r="BX134" s="1677">
        <v>0</v>
      </c>
      <c r="BY134" s="1677">
        <v>0</v>
      </c>
      <c r="BZ134" s="1353"/>
      <c r="CA134" s="1677">
        <v>0</v>
      </c>
      <c r="CB134" s="1677">
        <v>0</v>
      </c>
      <c r="CC134" s="1677">
        <v>1</v>
      </c>
      <c r="CD134" s="1677">
        <v>0</v>
      </c>
      <c r="CE134" s="1678">
        <v>0</v>
      </c>
      <c r="CF134" s="1677">
        <v>0</v>
      </c>
      <c r="CG134" s="1677">
        <v>0</v>
      </c>
      <c r="CH134" s="1677">
        <v>3</v>
      </c>
      <c r="CI134" s="1677">
        <v>0</v>
      </c>
      <c r="CJ134" s="1677">
        <v>3</v>
      </c>
      <c r="CK134" s="1345">
        <f t="shared" ref="CK134:CK136" si="4">M134+U134+Z134-AD134-AC134+AK134+AM134+BB134</f>
        <v>2</v>
      </c>
      <c r="CL134" s="1680"/>
      <c r="CM134" s="1680"/>
      <c r="CN134" s="1680"/>
      <c r="CO134" s="1680"/>
      <c r="CP134" s="1680"/>
      <c r="CQ134" s="1680"/>
      <c r="CR134" s="1680"/>
      <c r="CS134" s="1680"/>
      <c r="CT134" s="1680"/>
      <c r="CU134" s="1680"/>
      <c r="CV134" s="1680"/>
      <c r="CW134" s="1680"/>
      <c r="CX134" s="1680"/>
      <c r="CY134" s="1680"/>
      <c r="CZ134" s="1680"/>
      <c r="DA134" s="1680"/>
      <c r="DB134" s="1680"/>
      <c r="DC134" s="1680"/>
      <c r="DD134" s="1680"/>
      <c r="DE134" s="1680"/>
      <c r="DF134" s="1680"/>
      <c r="DG134" s="1680"/>
      <c r="DH134" s="1680"/>
      <c r="DI134" s="1680"/>
      <c r="DJ134" s="1680"/>
      <c r="DK134" s="1680"/>
      <c r="DL134" s="1680"/>
      <c r="DM134" s="1680"/>
      <c r="DN134" s="1680"/>
      <c r="DO134" s="1680"/>
      <c r="DP134" s="1680"/>
      <c r="DQ134" s="1680"/>
      <c r="DR134" s="1680"/>
      <c r="DS134" s="1680"/>
      <c r="DT134" s="1680"/>
      <c r="DU134" s="1680"/>
      <c r="DV134" s="1680"/>
      <c r="DW134" s="1680"/>
      <c r="DX134" s="1680"/>
      <c r="DY134" s="1680"/>
      <c r="DZ134" s="1680"/>
      <c r="EA134" s="1680"/>
      <c r="EB134" s="1680"/>
      <c r="EC134" s="1680"/>
      <c r="ED134" s="1680"/>
      <c r="EE134" s="1680"/>
      <c r="EF134" s="1680"/>
      <c r="EG134" s="1680"/>
      <c r="EH134" s="1680"/>
      <c r="EI134" s="1680"/>
    </row>
    <row r="135" spans="1:139" ht="17.350000000000001" customHeight="1">
      <c r="A135" s="183" t="s">
        <v>403</v>
      </c>
      <c r="B135" s="183" t="s">
        <v>1870</v>
      </c>
      <c r="C135" s="439" t="s">
        <v>377</v>
      </c>
      <c r="D135" s="443">
        <v>280</v>
      </c>
      <c r="E135" s="421">
        <v>54</v>
      </c>
      <c r="F135" s="421">
        <v>0</v>
      </c>
      <c r="G135" s="421">
        <v>32</v>
      </c>
      <c r="H135" s="421">
        <v>2</v>
      </c>
      <c r="I135" s="421">
        <v>20</v>
      </c>
      <c r="J135" s="421">
        <v>0</v>
      </c>
      <c r="K135" s="421">
        <v>9</v>
      </c>
      <c r="L135" s="421">
        <v>19</v>
      </c>
      <c r="M135" s="421">
        <v>0</v>
      </c>
      <c r="N135" s="421">
        <v>19</v>
      </c>
      <c r="P135" s="441">
        <v>44</v>
      </c>
      <c r="Q135" s="421">
        <v>44</v>
      </c>
      <c r="R135" s="421">
        <v>0</v>
      </c>
      <c r="S135" s="421">
        <v>7</v>
      </c>
      <c r="T135" s="421">
        <v>0</v>
      </c>
      <c r="U135" s="421">
        <v>0</v>
      </c>
      <c r="V135" s="421">
        <v>0</v>
      </c>
      <c r="W135" s="421">
        <v>14</v>
      </c>
      <c r="X135" s="421">
        <v>0</v>
      </c>
      <c r="Y135" s="421">
        <v>1</v>
      </c>
      <c r="Z135" s="533">
        <v>8</v>
      </c>
      <c r="AA135" s="421">
        <v>0</v>
      </c>
      <c r="AB135" s="421">
        <v>0</v>
      </c>
      <c r="AC135" s="421">
        <v>0</v>
      </c>
      <c r="AD135" s="421">
        <v>8</v>
      </c>
      <c r="AE135" s="421">
        <v>0</v>
      </c>
      <c r="AF135" s="421"/>
      <c r="AG135" s="183" t="s">
        <v>403</v>
      </c>
      <c r="AH135" s="183" t="s">
        <v>1870</v>
      </c>
      <c r="AI135" s="439" t="s">
        <v>377</v>
      </c>
      <c r="AJ135" s="442">
        <v>2</v>
      </c>
      <c r="AK135" s="421">
        <v>0</v>
      </c>
      <c r="AL135" s="421">
        <v>2</v>
      </c>
      <c r="AM135" s="421">
        <v>0</v>
      </c>
      <c r="AN135" s="441">
        <v>7</v>
      </c>
      <c r="AO135" s="421">
        <v>1</v>
      </c>
      <c r="AP135" s="421">
        <v>26</v>
      </c>
      <c r="AQ135" s="421">
        <v>8</v>
      </c>
      <c r="AR135" s="421">
        <v>16</v>
      </c>
      <c r="AS135" s="421">
        <v>2</v>
      </c>
      <c r="AT135" s="421">
        <v>0</v>
      </c>
      <c r="AU135" s="421">
        <v>0</v>
      </c>
      <c r="AV135" s="421"/>
      <c r="AW135" s="421">
        <v>4</v>
      </c>
      <c r="AX135" s="421">
        <v>1</v>
      </c>
      <c r="AY135" s="421">
        <v>0</v>
      </c>
      <c r="AZ135" s="421">
        <v>0</v>
      </c>
      <c r="BA135" s="421">
        <v>0</v>
      </c>
      <c r="BB135" s="421">
        <v>2</v>
      </c>
      <c r="BC135" s="421">
        <v>1</v>
      </c>
      <c r="BD135" s="421">
        <v>1</v>
      </c>
      <c r="BE135" s="421">
        <v>0</v>
      </c>
      <c r="BF135" s="421">
        <v>0</v>
      </c>
      <c r="BG135" s="421">
        <v>0</v>
      </c>
      <c r="BH135" s="441">
        <v>0</v>
      </c>
      <c r="BI135" s="421">
        <v>0</v>
      </c>
      <c r="BJ135" s="421">
        <v>0</v>
      </c>
      <c r="BK135" s="421">
        <v>67</v>
      </c>
      <c r="BM135" s="183" t="s">
        <v>403</v>
      </c>
      <c r="BN135" s="183" t="s">
        <v>1870</v>
      </c>
      <c r="BO135" s="439" t="s">
        <v>377</v>
      </c>
      <c r="BP135" s="443">
        <v>0</v>
      </c>
      <c r="BQ135" s="421">
        <v>1</v>
      </c>
      <c r="BR135" s="421">
        <v>6</v>
      </c>
      <c r="BS135" s="421">
        <v>0</v>
      </c>
      <c r="BT135" s="421">
        <v>0</v>
      </c>
      <c r="BU135" s="421">
        <v>0</v>
      </c>
      <c r="BV135" s="421">
        <v>0</v>
      </c>
      <c r="BW135" s="421">
        <v>0</v>
      </c>
      <c r="BX135" s="421">
        <v>0</v>
      </c>
      <c r="BY135" s="421">
        <v>0</v>
      </c>
      <c r="BZ135" s="421"/>
      <c r="CA135" s="421">
        <v>0</v>
      </c>
      <c r="CB135" s="421">
        <v>0</v>
      </c>
      <c r="CC135" s="421">
        <v>1</v>
      </c>
      <c r="CD135" s="421">
        <v>0</v>
      </c>
      <c r="CE135" s="441">
        <v>0</v>
      </c>
      <c r="CF135" s="421">
        <v>0</v>
      </c>
      <c r="CG135" s="421">
        <v>0</v>
      </c>
      <c r="CH135" s="421">
        <v>4</v>
      </c>
      <c r="CI135" s="421">
        <v>0</v>
      </c>
      <c r="CJ135" s="421">
        <v>2</v>
      </c>
      <c r="CK135" s="147">
        <f t="shared" si="4"/>
        <v>2</v>
      </c>
    </row>
    <row r="136" spans="1:139" s="1674" customFormat="1" ht="30.6" customHeight="1">
      <c r="A136" s="1666" t="s">
        <v>2001</v>
      </c>
      <c r="B136" s="1666" t="s">
        <v>1872</v>
      </c>
      <c r="C136" s="1667" t="s">
        <v>370</v>
      </c>
      <c r="D136" s="1668">
        <v>282</v>
      </c>
      <c r="E136" s="1669">
        <v>38</v>
      </c>
      <c r="F136" s="1669">
        <v>0</v>
      </c>
      <c r="G136" s="1669">
        <v>33</v>
      </c>
      <c r="H136" s="1669">
        <v>0</v>
      </c>
      <c r="I136" s="1669">
        <v>5</v>
      </c>
      <c r="J136" s="1669">
        <v>0</v>
      </c>
      <c r="K136" s="1669">
        <v>10</v>
      </c>
      <c r="L136" s="1669">
        <v>33</v>
      </c>
      <c r="M136" s="1669">
        <v>0</v>
      </c>
      <c r="N136" s="1669">
        <v>33</v>
      </c>
      <c r="O136" s="1669"/>
      <c r="P136" s="1670">
        <v>35</v>
      </c>
      <c r="Q136" s="1669">
        <v>35</v>
      </c>
      <c r="R136" s="1669">
        <v>0</v>
      </c>
      <c r="S136" s="1669">
        <v>9</v>
      </c>
      <c r="T136" s="1669">
        <v>0</v>
      </c>
      <c r="U136" s="1669">
        <v>0</v>
      </c>
      <c r="V136" s="1669">
        <v>0</v>
      </c>
      <c r="W136" s="1669">
        <v>12</v>
      </c>
      <c r="X136" s="1669">
        <v>0</v>
      </c>
      <c r="Y136" s="1669">
        <v>1</v>
      </c>
      <c r="Z136" s="1671">
        <v>6</v>
      </c>
      <c r="AA136" s="1669">
        <v>0</v>
      </c>
      <c r="AB136" s="1669">
        <v>0</v>
      </c>
      <c r="AC136" s="1669">
        <v>0</v>
      </c>
      <c r="AD136" s="1669">
        <v>6</v>
      </c>
      <c r="AE136" s="1669">
        <v>0</v>
      </c>
      <c r="AF136" s="1669"/>
      <c r="AG136" s="1666" t="s">
        <v>2001</v>
      </c>
      <c r="AH136" s="1666" t="s">
        <v>1872</v>
      </c>
      <c r="AI136" s="1667" t="s">
        <v>370</v>
      </c>
      <c r="AJ136" s="1668">
        <v>2</v>
      </c>
      <c r="AK136" s="1669">
        <v>0</v>
      </c>
      <c r="AL136" s="1669">
        <v>2</v>
      </c>
      <c r="AM136" s="1669">
        <v>0</v>
      </c>
      <c r="AN136" s="1670">
        <v>5</v>
      </c>
      <c r="AO136" s="1669">
        <v>2</v>
      </c>
      <c r="AP136" s="1669">
        <v>33</v>
      </c>
      <c r="AQ136" s="1669">
        <v>10</v>
      </c>
      <c r="AR136" s="1669">
        <v>21</v>
      </c>
      <c r="AS136" s="1669">
        <v>2</v>
      </c>
      <c r="AT136" s="1669">
        <v>0</v>
      </c>
      <c r="AU136" s="1669">
        <v>0</v>
      </c>
      <c r="AV136" s="1669"/>
      <c r="AW136" s="1669">
        <v>4</v>
      </c>
      <c r="AX136" s="1669">
        <v>1</v>
      </c>
      <c r="AY136" s="1669">
        <v>0</v>
      </c>
      <c r="AZ136" s="1669">
        <v>0</v>
      </c>
      <c r="BA136" s="1669">
        <v>0</v>
      </c>
      <c r="BB136" s="1669">
        <v>2</v>
      </c>
      <c r="BC136" s="1669">
        <v>1</v>
      </c>
      <c r="BD136" s="1669">
        <v>1</v>
      </c>
      <c r="BE136" s="1669">
        <v>0</v>
      </c>
      <c r="BF136" s="1669">
        <v>0</v>
      </c>
      <c r="BG136" s="1669">
        <v>0</v>
      </c>
      <c r="BH136" s="1670">
        <v>0</v>
      </c>
      <c r="BI136" s="1669">
        <v>0</v>
      </c>
      <c r="BJ136" s="1669">
        <v>0</v>
      </c>
      <c r="BK136" s="1669">
        <v>74</v>
      </c>
      <c r="BL136" s="1672"/>
      <c r="BM136" s="1666" t="s">
        <v>2001</v>
      </c>
      <c r="BN136" s="1666" t="s">
        <v>1872</v>
      </c>
      <c r="BO136" s="1667" t="s">
        <v>370</v>
      </c>
      <c r="BP136" s="1668">
        <v>0</v>
      </c>
      <c r="BQ136" s="1669">
        <v>1</v>
      </c>
      <c r="BR136" s="1669">
        <v>6</v>
      </c>
      <c r="BS136" s="1669">
        <v>0</v>
      </c>
      <c r="BT136" s="1669">
        <v>0</v>
      </c>
      <c r="BU136" s="1669">
        <v>0</v>
      </c>
      <c r="BV136" s="1669">
        <v>0</v>
      </c>
      <c r="BW136" s="1669">
        <v>0</v>
      </c>
      <c r="BX136" s="1669">
        <v>0</v>
      </c>
      <c r="BY136" s="1669">
        <v>0</v>
      </c>
      <c r="BZ136" s="1669"/>
      <c r="CA136" s="1669">
        <v>0</v>
      </c>
      <c r="CB136" s="1669">
        <v>0</v>
      </c>
      <c r="CC136" s="1669">
        <v>2</v>
      </c>
      <c r="CD136" s="1669">
        <v>0</v>
      </c>
      <c r="CE136" s="1670">
        <v>0</v>
      </c>
      <c r="CF136" s="1669">
        <v>0</v>
      </c>
      <c r="CG136" s="1669">
        <v>0</v>
      </c>
      <c r="CH136" s="1669">
        <v>4</v>
      </c>
      <c r="CI136" s="1669">
        <v>0</v>
      </c>
      <c r="CJ136" s="1669">
        <v>2</v>
      </c>
      <c r="CK136" s="1673">
        <f t="shared" si="4"/>
        <v>2</v>
      </c>
      <c r="CL136" s="1672"/>
      <c r="CM136" s="1672"/>
      <c r="CN136" s="1672"/>
      <c r="CO136" s="1672"/>
      <c r="CP136" s="1672"/>
      <c r="CQ136" s="1672"/>
      <c r="CR136" s="1672"/>
      <c r="CS136" s="1672"/>
      <c r="CT136" s="1672"/>
      <c r="CU136" s="1672"/>
      <c r="CV136" s="1672"/>
      <c r="CW136" s="1672"/>
      <c r="CX136" s="1672"/>
      <c r="CY136" s="1672"/>
      <c r="CZ136" s="1672"/>
      <c r="DA136" s="1672"/>
      <c r="DB136" s="1672"/>
      <c r="DC136" s="1672"/>
      <c r="DD136" s="1672"/>
      <c r="DE136" s="1672"/>
      <c r="DF136" s="1672"/>
      <c r="DG136" s="1672"/>
      <c r="DH136" s="1672"/>
      <c r="DI136" s="1672"/>
      <c r="DJ136" s="1672"/>
      <c r="DK136" s="1672"/>
      <c r="DL136" s="1672"/>
      <c r="DM136" s="1672"/>
      <c r="DN136" s="1672"/>
      <c r="DO136" s="1672"/>
      <c r="DP136" s="1672"/>
      <c r="DQ136" s="1672"/>
      <c r="DR136" s="1672"/>
      <c r="DS136" s="1672"/>
      <c r="DT136" s="1672"/>
      <c r="DU136" s="1672"/>
      <c r="DV136" s="1672"/>
      <c r="DW136" s="1672"/>
      <c r="DX136" s="1672"/>
      <c r="DY136" s="1672"/>
      <c r="DZ136" s="1672"/>
      <c r="EA136" s="1672"/>
      <c r="EB136" s="1672"/>
      <c r="EC136" s="1672"/>
      <c r="ED136" s="1672"/>
      <c r="EE136" s="1672"/>
      <c r="EF136" s="1672"/>
      <c r="EG136" s="1672"/>
      <c r="EH136" s="1672"/>
      <c r="EI136" s="1672"/>
    </row>
    <row r="137" spans="1:139" ht="24.8" customHeight="1">
      <c r="A137" s="183" t="s">
        <v>1770</v>
      </c>
      <c r="B137" s="183" t="s">
        <v>1869</v>
      </c>
      <c r="C137" s="439" t="s">
        <v>367</v>
      </c>
      <c r="D137" s="443">
        <v>330</v>
      </c>
      <c r="E137" s="421">
        <v>69</v>
      </c>
      <c r="F137" s="421">
        <v>0</v>
      </c>
      <c r="G137" s="421">
        <v>47</v>
      </c>
      <c r="H137" s="421">
        <v>4</v>
      </c>
      <c r="I137" s="421">
        <v>18</v>
      </c>
      <c r="J137" s="421">
        <v>0</v>
      </c>
      <c r="K137" s="421">
        <v>4</v>
      </c>
      <c r="L137" s="421">
        <v>32</v>
      </c>
      <c r="M137" s="421">
        <v>0</v>
      </c>
      <c r="N137" s="421">
        <v>32</v>
      </c>
      <c r="P137" s="441">
        <v>23</v>
      </c>
      <c r="Q137" s="421">
        <v>23</v>
      </c>
      <c r="R137" s="421">
        <v>0</v>
      </c>
      <c r="S137" s="421">
        <v>11</v>
      </c>
      <c r="T137" s="421">
        <v>1</v>
      </c>
      <c r="U137" s="421">
        <v>1</v>
      </c>
      <c r="V137" s="421">
        <v>0</v>
      </c>
      <c r="W137" s="421">
        <v>11</v>
      </c>
      <c r="X137" s="421">
        <v>1</v>
      </c>
      <c r="Y137" s="421">
        <v>1</v>
      </c>
      <c r="Z137" s="533">
        <v>8</v>
      </c>
      <c r="AA137" s="421">
        <v>0</v>
      </c>
      <c r="AB137" s="421">
        <v>0</v>
      </c>
      <c r="AC137" s="421">
        <v>0</v>
      </c>
      <c r="AD137" s="421">
        <v>8</v>
      </c>
      <c r="AE137" s="421">
        <v>0</v>
      </c>
      <c r="AF137" s="421"/>
      <c r="AG137" s="183" t="s">
        <v>1770</v>
      </c>
      <c r="AH137" s="183" t="s">
        <v>1869</v>
      </c>
      <c r="AI137" s="439" t="s">
        <v>367</v>
      </c>
      <c r="AJ137" s="443">
        <v>1</v>
      </c>
      <c r="AK137" s="421">
        <v>0</v>
      </c>
      <c r="AL137" s="421">
        <v>1</v>
      </c>
      <c r="AM137" s="421">
        <v>0</v>
      </c>
      <c r="AN137" s="441">
        <v>8</v>
      </c>
      <c r="AO137" s="421">
        <v>0</v>
      </c>
      <c r="AP137" s="421">
        <v>31</v>
      </c>
      <c r="AQ137" s="421">
        <v>7</v>
      </c>
      <c r="AR137" s="421">
        <v>23</v>
      </c>
      <c r="AS137" s="421">
        <v>1</v>
      </c>
      <c r="AT137" s="421">
        <v>0</v>
      </c>
      <c r="AU137" s="421">
        <v>0</v>
      </c>
      <c r="AV137" s="421"/>
      <c r="AW137" s="421">
        <v>12</v>
      </c>
      <c r="AX137" s="421">
        <v>0</v>
      </c>
      <c r="AY137" s="421">
        <v>0</v>
      </c>
      <c r="AZ137" s="421">
        <v>7</v>
      </c>
      <c r="BA137" s="421">
        <v>0</v>
      </c>
      <c r="BB137" s="421">
        <v>0</v>
      </c>
      <c r="BC137" s="421">
        <v>0</v>
      </c>
      <c r="BD137" s="421">
        <v>0</v>
      </c>
      <c r="BE137" s="421">
        <v>0</v>
      </c>
      <c r="BF137" s="421">
        <v>0</v>
      </c>
      <c r="BG137" s="421">
        <v>2</v>
      </c>
      <c r="BH137" s="441">
        <v>1</v>
      </c>
      <c r="BI137" s="421">
        <v>0</v>
      </c>
      <c r="BJ137" s="421">
        <v>0</v>
      </c>
      <c r="BK137" s="421">
        <v>77</v>
      </c>
      <c r="BM137" s="183" t="s">
        <v>1770</v>
      </c>
      <c r="BN137" s="183" t="s">
        <v>1869</v>
      </c>
      <c r="BO137" s="439" t="s">
        <v>367</v>
      </c>
      <c r="BP137" s="443">
        <v>0</v>
      </c>
      <c r="BQ137" s="421">
        <v>3</v>
      </c>
      <c r="BR137" s="421">
        <v>15</v>
      </c>
      <c r="BS137" s="421">
        <v>0</v>
      </c>
      <c r="BT137" s="421">
        <v>0</v>
      </c>
      <c r="BU137" s="421">
        <v>0</v>
      </c>
      <c r="BV137" s="421">
        <v>0</v>
      </c>
      <c r="BW137" s="421">
        <v>0</v>
      </c>
      <c r="BX137" s="421">
        <v>0</v>
      </c>
      <c r="BY137" s="421">
        <v>0</v>
      </c>
      <c r="BZ137" s="421"/>
      <c r="CA137" s="421">
        <v>0</v>
      </c>
      <c r="CB137" s="421">
        <v>0</v>
      </c>
      <c r="CC137" s="421">
        <v>0</v>
      </c>
      <c r="CD137" s="421">
        <v>0</v>
      </c>
      <c r="CE137" s="441">
        <v>0</v>
      </c>
      <c r="CF137" s="421">
        <v>0</v>
      </c>
      <c r="CG137" s="421">
        <v>0</v>
      </c>
      <c r="CH137" s="421">
        <v>3</v>
      </c>
      <c r="CI137" s="421">
        <v>0</v>
      </c>
      <c r="CJ137" s="421">
        <v>9</v>
      </c>
      <c r="CK137" s="147">
        <f t="shared" ref="CK137:CK139" si="5">M137+U137+Z137-AD137-AC137+AK137+AM137+BB137</f>
        <v>1</v>
      </c>
    </row>
    <row r="138" spans="1:139" ht="16.5" customHeight="1">
      <c r="A138" s="183" t="s">
        <v>404</v>
      </c>
      <c r="B138" s="183" t="s">
        <v>1870</v>
      </c>
      <c r="C138" s="439" t="s">
        <v>377</v>
      </c>
      <c r="D138" s="443">
        <v>366</v>
      </c>
      <c r="E138" s="421">
        <v>78</v>
      </c>
      <c r="F138" s="421">
        <v>0</v>
      </c>
      <c r="G138" s="421">
        <v>51</v>
      </c>
      <c r="H138" s="421">
        <v>3</v>
      </c>
      <c r="I138" s="421">
        <v>24</v>
      </c>
      <c r="J138" s="421">
        <v>0</v>
      </c>
      <c r="K138" s="421">
        <v>6</v>
      </c>
      <c r="L138" s="421">
        <v>32</v>
      </c>
      <c r="M138" s="421">
        <v>0</v>
      </c>
      <c r="N138" s="421">
        <v>32</v>
      </c>
      <c r="P138" s="441">
        <v>45</v>
      </c>
      <c r="Q138" s="421">
        <v>45</v>
      </c>
      <c r="R138" s="421">
        <v>0</v>
      </c>
      <c r="S138" s="421">
        <v>10</v>
      </c>
      <c r="T138" s="421">
        <v>1</v>
      </c>
      <c r="U138" s="421">
        <v>1</v>
      </c>
      <c r="V138" s="421">
        <v>0</v>
      </c>
      <c r="W138" s="421">
        <v>11</v>
      </c>
      <c r="X138" s="421">
        <v>1</v>
      </c>
      <c r="Y138" s="421">
        <v>1</v>
      </c>
      <c r="Z138" s="533">
        <v>6</v>
      </c>
      <c r="AA138" s="421">
        <v>0</v>
      </c>
      <c r="AB138" s="421">
        <v>0</v>
      </c>
      <c r="AC138" s="421">
        <v>0</v>
      </c>
      <c r="AD138" s="421">
        <v>6</v>
      </c>
      <c r="AE138" s="421">
        <v>0</v>
      </c>
      <c r="AF138" s="421"/>
      <c r="AG138" s="183" t="s">
        <v>404</v>
      </c>
      <c r="AH138" s="183" t="s">
        <v>1870</v>
      </c>
      <c r="AI138" s="439" t="s">
        <v>377</v>
      </c>
      <c r="AJ138" s="443">
        <v>1</v>
      </c>
      <c r="AK138" s="421">
        <v>0</v>
      </c>
      <c r="AL138" s="421">
        <v>1</v>
      </c>
      <c r="AM138" s="421">
        <v>0</v>
      </c>
      <c r="AN138" s="441">
        <v>8</v>
      </c>
      <c r="AO138" s="421">
        <v>0</v>
      </c>
      <c r="AP138" s="421">
        <v>44</v>
      </c>
      <c r="AQ138" s="421">
        <v>12</v>
      </c>
      <c r="AR138" s="421">
        <v>31</v>
      </c>
      <c r="AS138" s="421">
        <v>1</v>
      </c>
      <c r="AT138" s="421">
        <v>0</v>
      </c>
      <c r="AU138" s="421">
        <v>0</v>
      </c>
      <c r="AV138" s="421"/>
      <c r="AW138" s="421">
        <v>12</v>
      </c>
      <c r="AX138" s="421">
        <v>0</v>
      </c>
      <c r="AY138" s="421">
        <v>0</v>
      </c>
      <c r="AZ138" s="421">
        <v>0</v>
      </c>
      <c r="BA138" s="421">
        <v>0</v>
      </c>
      <c r="BB138" s="421">
        <v>0</v>
      </c>
      <c r="BC138" s="421">
        <v>0</v>
      </c>
      <c r="BD138" s="421">
        <v>0</v>
      </c>
      <c r="BE138" s="421">
        <v>0</v>
      </c>
      <c r="BF138" s="421">
        <v>0</v>
      </c>
      <c r="BG138" s="421">
        <v>2</v>
      </c>
      <c r="BH138" s="441">
        <v>0</v>
      </c>
      <c r="BI138" s="421">
        <v>0</v>
      </c>
      <c r="BJ138" s="421">
        <v>0</v>
      </c>
      <c r="BK138" s="421">
        <v>77</v>
      </c>
      <c r="BM138" s="183" t="s">
        <v>404</v>
      </c>
      <c r="BN138" s="183" t="s">
        <v>1870</v>
      </c>
      <c r="BO138" s="439" t="s">
        <v>377</v>
      </c>
      <c r="BP138" s="443">
        <v>0</v>
      </c>
      <c r="BQ138" s="421">
        <v>3</v>
      </c>
      <c r="BR138" s="421">
        <v>15</v>
      </c>
      <c r="BS138" s="421">
        <v>1</v>
      </c>
      <c r="BT138" s="421">
        <v>0</v>
      </c>
      <c r="BU138" s="421">
        <v>0</v>
      </c>
      <c r="BV138" s="421">
        <v>0</v>
      </c>
      <c r="BW138" s="421">
        <v>0</v>
      </c>
      <c r="BX138" s="421">
        <v>0</v>
      </c>
      <c r="BY138" s="421">
        <v>0</v>
      </c>
      <c r="BZ138" s="421"/>
      <c r="CA138" s="421">
        <v>0</v>
      </c>
      <c r="CB138" s="421">
        <v>0</v>
      </c>
      <c r="CC138" s="421">
        <v>0</v>
      </c>
      <c r="CD138" s="421">
        <v>0</v>
      </c>
      <c r="CE138" s="441">
        <v>0</v>
      </c>
      <c r="CF138" s="421">
        <v>0</v>
      </c>
      <c r="CG138" s="421">
        <v>0</v>
      </c>
      <c r="CH138" s="421">
        <v>5</v>
      </c>
      <c r="CI138" s="421">
        <v>0</v>
      </c>
      <c r="CJ138" s="421">
        <v>7</v>
      </c>
      <c r="CK138" s="147">
        <f t="shared" si="5"/>
        <v>1</v>
      </c>
    </row>
    <row r="139" spans="1:139" s="1674" customFormat="1" ht="33.299999999999997" customHeight="1">
      <c r="A139" s="1666" t="s">
        <v>2002</v>
      </c>
      <c r="B139" s="1666" t="s">
        <v>1872</v>
      </c>
      <c r="C139" s="1667" t="s">
        <v>370</v>
      </c>
      <c r="D139" s="1668">
        <v>475</v>
      </c>
      <c r="E139" s="1669">
        <v>58</v>
      </c>
      <c r="F139" s="1669">
        <v>0</v>
      </c>
      <c r="G139" s="1669">
        <v>51</v>
      </c>
      <c r="H139" s="1669">
        <v>1</v>
      </c>
      <c r="I139" s="1669">
        <v>6</v>
      </c>
      <c r="J139" s="1669">
        <v>0</v>
      </c>
      <c r="K139" s="1669">
        <v>9</v>
      </c>
      <c r="L139" s="1669">
        <v>49</v>
      </c>
      <c r="M139" s="1669">
        <v>0</v>
      </c>
      <c r="N139" s="1669">
        <v>49</v>
      </c>
      <c r="O139" s="1669"/>
      <c r="P139" s="1670">
        <v>83</v>
      </c>
      <c r="Q139" s="1669">
        <v>83</v>
      </c>
      <c r="R139" s="1669">
        <v>0</v>
      </c>
      <c r="S139" s="1669">
        <v>19</v>
      </c>
      <c r="T139" s="1669">
        <v>1</v>
      </c>
      <c r="U139" s="1669">
        <v>1</v>
      </c>
      <c r="V139" s="1669">
        <v>0</v>
      </c>
      <c r="W139" s="1669">
        <v>13</v>
      </c>
      <c r="X139" s="1669">
        <v>2</v>
      </c>
      <c r="Y139" s="1669">
        <v>2</v>
      </c>
      <c r="Z139" s="1671">
        <v>6</v>
      </c>
      <c r="AA139" s="1669">
        <v>0</v>
      </c>
      <c r="AB139" s="1669">
        <v>0</v>
      </c>
      <c r="AC139" s="1669">
        <v>0</v>
      </c>
      <c r="AD139" s="1669">
        <v>6</v>
      </c>
      <c r="AE139" s="1669">
        <v>0</v>
      </c>
      <c r="AF139" s="1669"/>
      <c r="AG139" s="1666" t="s">
        <v>2002</v>
      </c>
      <c r="AH139" s="1666" t="s">
        <v>1872</v>
      </c>
      <c r="AI139" s="1667" t="s">
        <v>370</v>
      </c>
      <c r="AJ139" s="1668">
        <v>1</v>
      </c>
      <c r="AK139" s="1669">
        <v>0</v>
      </c>
      <c r="AL139" s="1669">
        <v>1</v>
      </c>
      <c r="AM139" s="1669">
        <v>0</v>
      </c>
      <c r="AN139" s="1670">
        <v>10</v>
      </c>
      <c r="AO139" s="1669">
        <v>0</v>
      </c>
      <c r="AP139" s="1669">
        <v>61</v>
      </c>
      <c r="AQ139" s="1669">
        <v>17</v>
      </c>
      <c r="AR139" s="1669">
        <v>43</v>
      </c>
      <c r="AS139" s="1669">
        <v>1</v>
      </c>
      <c r="AT139" s="1669">
        <v>0</v>
      </c>
      <c r="AU139" s="1669">
        <v>0</v>
      </c>
      <c r="AV139" s="1669"/>
      <c r="AW139" s="1669">
        <v>18</v>
      </c>
      <c r="AX139" s="1669">
        <v>0</v>
      </c>
      <c r="AY139" s="1669">
        <v>0</v>
      </c>
      <c r="AZ139" s="1669">
        <v>0</v>
      </c>
      <c r="BA139" s="1669">
        <v>0</v>
      </c>
      <c r="BB139" s="1669">
        <v>0</v>
      </c>
      <c r="BC139" s="1669">
        <v>0</v>
      </c>
      <c r="BD139" s="1669">
        <v>0</v>
      </c>
      <c r="BE139" s="1669">
        <v>0</v>
      </c>
      <c r="BF139" s="1669">
        <v>0</v>
      </c>
      <c r="BG139" s="1669">
        <v>10</v>
      </c>
      <c r="BH139" s="1670">
        <v>0</v>
      </c>
      <c r="BI139" s="1669">
        <v>0</v>
      </c>
      <c r="BJ139" s="1669">
        <v>0</v>
      </c>
      <c r="BK139" s="1669">
        <v>78</v>
      </c>
      <c r="BL139" s="1672"/>
      <c r="BM139" s="1666" t="s">
        <v>2002</v>
      </c>
      <c r="BN139" s="1666" t="s">
        <v>1872</v>
      </c>
      <c r="BO139" s="1667" t="s">
        <v>370</v>
      </c>
      <c r="BP139" s="1668">
        <v>0</v>
      </c>
      <c r="BQ139" s="1669">
        <v>2</v>
      </c>
      <c r="BR139" s="1669">
        <v>15</v>
      </c>
      <c r="BS139" s="1669">
        <v>22</v>
      </c>
      <c r="BT139" s="1669">
        <v>0</v>
      </c>
      <c r="BU139" s="1669">
        <v>0</v>
      </c>
      <c r="BV139" s="1669">
        <v>0</v>
      </c>
      <c r="BW139" s="1669">
        <v>0</v>
      </c>
      <c r="BX139" s="1669">
        <v>0</v>
      </c>
      <c r="BY139" s="1669">
        <v>0</v>
      </c>
      <c r="BZ139" s="1669"/>
      <c r="CA139" s="1669">
        <v>0</v>
      </c>
      <c r="CB139" s="1669">
        <v>0</v>
      </c>
      <c r="CC139" s="1669">
        <v>0</v>
      </c>
      <c r="CD139" s="1669">
        <v>0</v>
      </c>
      <c r="CE139" s="1670">
        <v>0</v>
      </c>
      <c r="CF139" s="1669">
        <v>0</v>
      </c>
      <c r="CG139" s="1669">
        <v>0</v>
      </c>
      <c r="CH139" s="1669">
        <v>5</v>
      </c>
      <c r="CI139" s="1669">
        <v>0</v>
      </c>
      <c r="CJ139" s="1669">
        <v>11</v>
      </c>
      <c r="CK139" s="1673">
        <f t="shared" si="5"/>
        <v>1</v>
      </c>
      <c r="CL139" s="1672"/>
      <c r="CM139" s="1672"/>
      <c r="CN139" s="1672"/>
      <c r="CO139" s="1672"/>
      <c r="CP139" s="1672"/>
      <c r="CQ139" s="1672"/>
      <c r="CR139" s="1672"/>
      <c r="CS139" s="1672"/>
      <c r="CT139" s="1672"/>
      <c r="CU139" s="1672"/>
      <c r="CV139" s="1672"/>
      <c r="CW139" s="1672"/>
      <c r="CX139" s="1672"/>
      <c r="CY139" s="1672"/>
      <c r="CZ139" s="1672"/>
      <c r="DA139" s="1672"/>
      <c r="DB139" s="1672"/>
      <c r="DC139" s="1672"/>
      <c r="DD139" s="1672"/>
      <c r="DE139" s="1672"/>
      <c r="DF139" s="1672"/>
      <c r="DG139" s="1672"/>
      <c r="DH139" s="1672"/>
      <c r="DI139" s="1672"/>
      <c r="DJ139" s="1672"/>
      <c r="DK139" s="1672"/>
      <c r="DL139" s="1672"/>
      <c r="DM139" s="1672"/>
      <c r="DN139" s="1672"/>
      <c r="DO139" s="1672"/>
      <c r="DP139" s="1672"/>
      <c r="DQ139" s="1672"/>
      <c r="DR139" s="1672"/>
      <c r="DS139" s="1672"/>
      <c r="DT139" s="1672"/>
      <c r="DU139" s="1672"/>
      <c r="DV139" s="1672"/>
      <c r="DW139" s="1672"/>
      <c r="DX139" s="1672"/>
      <c r="DY139" s="1672"/>
      <c r="DZ139" s="1672"/>
      <c r="EA139" s="1672"/>
      <c r="EB139" s="1672"/>
      <c r="EC139" s="1672"/>
      <c r="ED139" s="1672"/>
      <c r="EE139" s="1672"/>
      <c r="EF139" s="1672"/>
      <c r="EG139" s="1672"/>
      <c r="EH139" s="1672"/>
      <c r="EI139" s="1672"/>
    </row>
    <row r="140" spans="1:139" s="1072" customFormat="1" ht="23.95" customHeight="1">
      <c r="A140" s="1664"/>
      <c r="B140" s="1664" t="s">
        <v>1869</v>
      </c>
      <c r="C140" s="1675" t="s">
        <v>367</v>
      </c>
      <c r="D140" s="1681">
        <v>400</v>
      </c>
      <c r="E140" s="1353">
        <v>75</v>
      </c>
      <c r="F140" s="1353">
        <v>0</v>
      </c>
      <c r="G140" s="1353">
        <v>60</v>
      </c>
      <c r="H140" s="1353">
        <v>2</v>
      </c>
      <c r="I140" s="1353">
        <v>13</v>
      </c>
      <c r="J140" s="1353">
        <v>0</v>
      </c>
      <c r="K140" s="1353">
        <v>2</v>
      </c>
      <c r="L140" s="1353">
        <v>42</v>
      </c>
      <c r="M140" s="1353">
        <v>0</v>
      </c>
      <c r="N140" s="1353">
        <v>42</v>
      </c>
      <c r="O140" s="1353"/>
      <c r="P140" s="1682">
        <v>22</v>
      </c>
      <c r="Q140" s="1353">
        <v>22</v>
      </c>
      <c r="R140" s="1353">
        <v>0</v>
      </c>
      <c r="S140" s="1353">
        <v>16</v>
      </c>
      <c r="T140" s="1353">
        <v>0</v>
      </c>
      <c r="U140" s="1353">
        <v>0</v>
      </c>
      <c r="V140" s="1353">
        <v>0</v>
      </c>
      <c r="W140" s="1353">
        <v>33</v>
      </c>
      <c r="X140" s="1353">
        <v>0</v>
      </c>
      <c r="Y140" s="1353">
        <v>1</v>
      </c>
      <c r="Z140" s="1341">
        <v>14</v>
      </c>
      <c r="AA140" s="1353">
        <v>0</v>
      </c>
      <c r="AB140" s="1353">
        <v>0</v>
      </c>
      <c r="AC140" s="1353">
        <v>0</v>
      </c>
      <c r="AD140" s="1353">
        <v>14</v>
      </c>
      <c r="AE140" s="1353">
        <v>0</v>
      </c>
      <c r="AF140" s="1353"/>
      <c r="AG140" s="1664"/>
      <c r="AH140" s="1664" t="s">
        <v>1869</v>
      </c>
      <c r="AI140" s="1675" t="s">
        <v>367</v>
      </c>
      <c r="AJ140" s="1681">
        <v>0</v>
      </c>
      <c r="AK140" s="1353">
        <v>0</v>
      </c>
      <c r="AL140" s="1353">
        <v>0</v>
      </c>
      <c r="AM140" s="1353">
        <v>0</v>
      </c>
      <c r="AN140" s="1682">
        <v>15</v>
      </c>
      <c r="AO140" s="1353">
        <v>2</v>
      </c>
      <c r="AP140" s="1353">
        <v>43</v>
      </c>
      <c r="AQ140" s="1353">
        <v>6</v>
      </c>
      <c r="AR140" s="1353">
        <v>36</v>
      </c>
      <c r="AS140" s="1353">
        <v>1</v>
      </c>
      <c r="AT140" s="1353">
        <v>0</v>
      </c>
      <c r="AU140" s="1353">
        <v>0</v>
      </c>
      <c r="AV140" s="1353"/>
      <c r="AW140" s="1353">
        <v>11</v>
      </c>
      <c r="AX140" s="1353">
        <v>3</v>
      </c>
      <c r="AY140" s="1353">
        <v>1</v>
      </c>
      <c r="AZ140" s="1353">
        <v>3</v>
      </c>
      <c r="BA140" s="1353">
        <v>2</v>
      </c>
      <c r="BB140" s="1353">
        <v>0</v>
      </c>
      <c r="BC140" s="1353">
        <v>0</v>
      </c>
      <c r="BD140" s="1353">
        <v>0</v>
      </c>
      <c r="BE140" s="1353">
        <v>0</v>
      </c>
      <c r="BF140" s="1353">
        <v>0</v>
      </c>
      <c r="BG140" s="1353">
        <v>4</v>
      </c>
      <c r="BH140" s="1682">
        <v>0</v>
      </c>
      <c r="BI140" s="1353">
        <v>0</v>
      </c>
      <c r="BJ140" s="1353">
        <v>0</v>
      </c>
      <c r="BK140" s="1353">
        <v>83</v>
      </c>
      <c r="BL140" s="1680"/>
      <c r="BM140" s="1664"/>
      <c r="BN140" s="1664" t="s">
        <v>1869</v>
      </c>
      <c r="BO140" s="1675" t="s">
        <v>367</v>
      </c>
      <c r="BP140" s="1681">
        <v>0</v>
      </c>
      <c r="BQ140" s="1353">
        <v>0</v>
      </c>
      <c r="BR140" s="1353">
        <v>10</v>
      </c>
      <c r="BS140" s="1353">
        <v>0</v>
      </c>
      <c r="BT140" s="1353">
        <v>1</v>
      </c>
      <c r="BU140" s="1353">
        <v>0</v>
      </c>
      <c r="BV140" s="1353">
        <v>0</v>
      </c>
      <c r="BW140" s="1353">
        <v>0</v>
      </c>
      <c r="BX140" s="1353">
        <v>0</v>
      </c>
      <c r="BY140" s="1353">
        <v>0</v>
      </c>
      <c r="BZ140" s="1353"/>
      <c r="CA140" s="1353">
        <v>0</v>
      </c>
      <c r="CB140" s="1353">
        <v>0</v>
      </c>
      <c r="CC140" s="1353">
        <v>3</v>
      </c>
      <c r="CD140" s="1353">
        <v>0</v>
      </c>
      <c r="CE140" s="1682">
        <v>1</v>
      </c>
      <c r="CF140" s="1353">
        <v>0</v>
      </c>
      <c r="CG140" s="1353">
        <v>0</v>
      </c>
      <c r="CH140" s="1353">
        <v>1</v>
      </c>
      <c r="CI140" s="1353">
        <v>0</v>
      </c>
      <c r="CJ140" s="1353">
        <v>12</v>
      </c>
      <c r="CK140" s="1345">
        <f t="shared" ref="CK140:CK142" si="6">M140+U140+Z140-AD140-AC140+AK140+AM140+BB140</f>
        <v>0</v>
      </c>
      <c r="CL140" s="1680"/>
      <c r="CM140" s="1680"/>
      <c r="CN140" s="1680"/>
      <c r="CO140" s="1680"/>
      <c r="CP140" s="1680"/>
      <c r="CQ140" s="1680"/>
      <c r="CR140" s="1680"/>
      <c r="CS140" s="1680"/>
      <c r="CT140" s="1680"/>
      <c r="CU140" s="1680"/>
      <c r="CV140" s="1680"/>
      <c r="CW140" s="1680"/>
      <c r="CX140" s="1680"/>
      <c r="CY140" s="1680"/>
      <c r="CZ140" s="1680"/>
      <c r="DA140" s="1680"/>
      <c r="DB140" s="1680"/>
      <c r="DC140" s="1680"/>
      <c r="DD140" s="1680"/>
      <c r="DE140" s="1680"/>
      <c r="DF140" s="1680"/>
      <c r="DG140" s="1680"/>
      <c r="DH140" s="1680"/>
      <c r="DI140" s="1680"/>
      <c r="DJ140" s="1680"/>
      <c r="DK140" s="1680"/>
      <c r="DL140" s="1680"/>
      <c r="DM140" s="1680"/>
      <c r="DN140" s="1680"/>
      <c r="DO140" s="1680"/>
      <c r="DP140" s="1680"/>
      <c r="DQ140" s="1680"/>
      <c r="DR140" s="1680"/>
      <c r="DS140" s="1680"/>
      <c r="DT140" s="1680"/>
      <c r="DU140" s="1680"/>
      <c r="DV140" s="1680"/>
      <c r="DW140" s="1680"/>
      <c r="DX140" s="1680"/>
      <c r="DY140" s="1680"/>
      <c r="DZ140" s="1680"/>
      <c r="EA140" s="1680"/>
      <c r="EB140" s="1680"/>
      <c r="EC140" s="1680"/>
      <c r="ED140" s="1680"/>
      <c r="EE140" s="1680"/>
      <c r="EF140" s="1680"/>
      <c r="EG140" s="1680"/>
      <c r="EH140" s="1680"/>
      <c r="EI140" s="1680"/>
    </row>
    <row r="141" spans="1:139" ht="18" customHeight="1">
      <c r="A141" s="183" t="s">
        <v>405</v>
      </c>
      <c r="B141" s="183" t="s">
        <v>1870</v>
      </c>
      <c r="C141" s="439" t="s">
        <v>377</v>
      </c>
      <c r="D141" s="443">
        <v>429</v>
      </c>
      <c r="E141" s="421">
        <v>81</v>
      </c>
      <c r="F141" s="421">
        <v>0</v>
      </c>
      <c r="G141" s="421">
        <v>64</v>
      </c>
      <c r="H141" s="421">
        <v>2</v>
      </c>
      <c r="I141" s="421">
        <v>15</v>
      </c>
      <c r="J141" s="421">
        <v>0</v>
      </c>
      <c r="K141" s="421">
        <v>1</v>
      </c>
      <c r="L141" s="421">
        <v>42</v>
      </c>
      <c r="M141" s="421">
        <v>0</v>
      </c>
      <c r="N141" s="421">
        <v>42</v>
      </c>
      <c r="P141" s="441">
        <v>30</v>
      </c>
      <c r="Q141" s="421">
        <v>30</v>
      </c>
      <c r="R141" s="421">
        <v>0</v>
      </c>
      <c r="S141" s="421">
        <v>17</v>
      </c>
      <c r="T141" s="421">
        <v>0</v>
      </c>
      <c r="U141" s="421">
        <v>0</v>
      </c>
      <c r="V141" s="421">
        <v>0</v>
      </c>
      <c r="W141" s="421">
        <v>33</v>
      </c>
      <c r="X141" s="421">
        <v>0</v>
      </c>
      <c r="Y141" s="421">
        <v>1</v>
      </c>
      <c r="Z141" s="533">
        <v>16</v>
      </c>
      <c r="AA141" s="421">
        <v>0</v>
      </c>
      <c r="AB141" s="421">
        <v>0</v>
      </c>
      <c r="AC141" s="421">
        <v>0</v>
      </c>
      <c r="AD141" s="421">
        <v>16</v>
      </c>
      <c r="AE141" s="421">
        <v>0</v>
      </c>
      <c r="AF141" s="421"/>
      <c r="AG141" s="183" t="s">
        <v>405</v>
      </c>
      <c r="AH141" s="183" t="s">
        <v>1870</v>
      </c>
      <c r="AI141" s="439" t="s">
        <v>377</v>
      </c>
      <c r="AJ141" s="443">
        <v>0</v>
      </c>
      <c r="AK141" s="421">
        <v>0</v>
      </c>
      <c r="AL141" s="421">
        <v>0</v>
      </c>
      <c r="AM141" s="421">
        <v>0</v>
      </c>
      <c r="AN141" s="441">
        <v>14</v>
      </c>
      <c r="AO141" s="421">
        <v>2</v>
      </c>
      <c r="AP141" s="421">
        <v>62</v>
      </c>
      <c r="AQ141" s="421">
        <v>20</v>
      </c>
      <c r="AR141" s="421">
        <v>42</v>
      </c>
      <c r="AS141" s="421">
        <v>0</v>
      </c>
      <c r="AT141" s="421">
        <v>0</v>
      </c>
      <c r="AU141" s="421">
        <v>0</v>
      </c>
      <c r="AV141" s="421"/>
      <c r="AW141" s="421">
        <v>11</v>
      </c>
      <c r="AX141" s="421">
        <v>3</v>
      </c>
      <c r="AY141" s="421">
        <v>0</v>
      </c>
      <c r="AZ141" s="421">
        <v>1</v>
      </c>
      <c r="BA141" s="421">
        <v>1</v>
      </c>
      <c r="BB141" s="421">
        <v>0</v>
      </c>
      <c r="BC141" s="421">
        <v>0</v>
      </c>
      <c r="BD141" s="421">
        <v>0</v>
      </c>
      <c r="BE141" s="421">
        <v>0</v>
      </c>
      <c r="BF141" s="421">
        <v>0</v>
      </c>
      <c r="BG141" s="421">
        <v>4</v>
      </c>
      <c r="BH141" s="441">
        <v>0</v>
      </c>
      <c r="BI141" s="421">
        <v>0</v>
      </c>
      <c r="BJ141" s="421">
        <v>0</v>
      </c>
      <c r="BK141" s="421">
        <v>83</v>
      </c>
      <c r="BM141" s="183" t="s">
        <v>405</v>
      </c>
      <c r="BN141" s="183" t="s">
        <v>1870</v>
      </c>
      <c r="BO141" s="439" t="s">
        <v>377</v>
      </c>
      <c r="BP141" s="443">
        <v>0</v>
      </c>
      <c r="BQ141" s="421">
        <v>0</v>
      </c>
      <c r="BR141" s="421">
        <v>10</v>
      </c>
      <c r="BS141" s="421">
        <v>0</v>
      </c>
      <c r="BT141" s="421">
        <v>1</v>
      </c>
      <c r="BU141" s="421">
        <v>0</v>
      </c>
      <c r="BV141" s="421">
        <v>0</v>
      </c>
      <c r="BW141" s="421">
        <v>0</v>
      </c>
      <c r="BX141" s="421">
        <v>0</v>
      </c>
      <c r="BY141" s="421">
        <v>0</v>
      </c>
      <c r="BZ141" s="421"/>
      <c r="CA141" s="421">
        <v>0</v>
      </c>
      <c r="CB141" s="421">
        <v>0</v>
      </c>
      <c r="CC141" s="421">
        <v>1</v>
      </c>
      <c r="CD141" s="421">
        <v>0</v>
      </c>
      <c r="CE141" s="441">
        <v>1</v>
      </c>
      <c r="CF141" s="421">
        <v>0</v>
      </c>
      <c r="CG141" s="421">
        <v>0</v>
      </c>
      <c r="CH141" s="421">
        <v>2</v>
      </c>
      <c r="CI141" s="421">
        <v>0</v>
      </c>
      <c r="CJ141" s="421">
        <v>12</v>
      </c>
      <c r="CK141" s="147">
        <f t="shared" si="6"/>
        <v>0</v>
      </c>
    </row>
    <row r="142" spans="1:139" s="1674" customFormat="1" ht="36" customHeight="1">
      <c r="A142" s="1666" t="s">
        <v>2373</v>
      </c>
      <c r="B142" s="1666" t="s">
        <v>1872</v>
      </c>
      <c r="C142" s="1667" t="s">
        <v>370</v>
      </c>
      <c r="D142" s="1668">
        <v>479</v>
      </c>
      <c r="E142" s="1669">
        <v>70</v>
      </c>
      <c r="F142" s="1669">
        <v>0</v>
      </c>
      <c r="G142" s="1669">
        <v>59</v>
      </c>
      <c r="H142" s="1669">
        <v>5</v>
      </c>
      <c r="I142" s="1669">
        <v>6</v>
      </c>
      <c r="J142" s="1669">
        <v>0</v>
      </c>
      <c r="K142" s="1669">
        <v>1</v>
      </c>
      <c r="L142" s="1669">
        <v>62</v>
      </c>
      <c r="M142" s="1669">
        <v>0</v>
      </c>
      <c r="N142" s="1669">
        <v>62</v>
      </c>
      <c r="O142" s="1669"/>
      <c r="P142" s="1670">
        <v>43</v>
      </c>
      <c r="Q142" s="1669">
        <v>43</v>
      </c>
      <c r="R142" s="1669">
        <v>0</v>
      </c>
      <c r="S142" s="1669">
        <v>20</v>
      </c>
      <c r="T142" s="1669">
        <v>0</v>
      </c>
      <c r="U142" s="1669">
        <v>0</v>
      </c>
      <c r="V142" s="1669">
        <v>0</v>
      </c>
      <c r="W142" s="1669">
        <v>35</v>
      </c>
      <c r="X142" s="1669">
        <v>0</v>
      </c>
      <c r="Y142" s="1669">
        <v>1</v>
      </c>
      <c r="Z142" s="1671">
        <v>17</v>
      </c>
      <c r="AA142" s="1669">
        <v>0</v>
      </c>
      <c r="AB142" s="1669">
        <v>0</v>
      </c>
      <c r="AC142" s="1669">
        <v>0</v>
      </c>
      <c r="AD142" s="1669">
        <v>17</v>
      </c>
      <c r="AE142" s="1669">
        <v>0</v>
      </c>
      <c r="AF142" s="1669"/>
      <c r="AG142" s="1666" t="s">
        <v>2373</v>
      </c>
      <c r="AH142" s="1666" t="s">
        <v>1872</v>
      </c>
      <c r="AI142" s="1667" t="s">
        <v>370</v>
      </c>
      <c r="AJ142" s="1668">
        <v>0</v>
      </c>
      <c r="AK142" s="1669">
        <v>0</v>
      </c>
      <c r="AL142" s="1669">
        <v>0</v>
      </c>
      <c r="AM142" s="1669">
        <v>0</v>
      </c>
      <c r="AN142" s="1670">
        <v>11</v>
      </c>
      <c r="AO142" s="1669">
        <v>1</v>
      </c>
      <c r="AP142" s="1669">
        <v>72</v>
      </c>
      <c r="AQ142" s="1669">
        <v>23</v>
      </c>
      <c r="AR142" s="1669">
        <v>49</v>
      </c>
      <c r="AS142" s="1669">
        <v>0</v>
      </c>
      <c r="AT142" s="1669">
        <v>0</v>
      </c>
      <c r="AU142" s="1669">
        <v>0</v>
      </c>
      <c r="AV142" s="1669"/>
      <c r="AW142" s="1669">
        <v>11</v>
      </c>
      <c r="AX142" s="1669">
        <v>2</v>
      </c>
      <c r="AY142" s="1669">
        <v>0</v>
      </c>
      <c r="AZ142" s="1669">
        <v>1</v>
      </c>
      <c r="BA142" s="1669">
        <v>0</v>
      </c>
      <c r="BB142" s="1669">
        <v>0</v>
      </c>
      <c r="BC142" s="1669">
        <v>0</v>
      </c>
      <c r="BD142" s="1669">
        <v>0</v>
      </c>
      <c r="BE142" s="1669">
        <v>0</v>
      </c>
      <c r="BF142" s="1669">
        <v>0</v>
      </c>
      <c r="BG142" s="1669">
        <v>18</v>
      </c>
      <c r="BH142" s="1670">
        <v>0</v>
      </c>
      <c r="BI142" s="1669">
        <v>0</v>
      </c>
      <c r="BJ142" s="1669">
        <v>0</v>
      </c>
      <c r="BK142" s="1669">
        <v>83</v>
      </c>
      <c r="BL142" s="1672"/>
      <c r="BM142" s="1666" t="s">
        <v>2373</v>
      </c>
      <c r="BN142" s="1666" t="s">
        <v>1872</v>
      </c>
      <c r="BO142" s="1667" t="s">
        <v>370</v>
      </c>
      <c r="BP142" s="1668">
        <v>0</v>
      </c>
      <c r="BQ142" s="1669">
        <v>1</v>
      </c>
      <c r="BR142" s="1669">
        <v>10</v>
      </c>
      <c r="BS142" s="1669">
        <v>0</v>
      </c>
      <c r="BT142" s="1669">
        <v>1</v>
      </c>
      <c r="BU142" s="1669">
        <v>0</v>
      </c>
      <c r="BV142" s="1669">
        <v>0</v>
      </c>
      <c r="BW142" s="1669">
        <v>0</v>
      </c>
      <c r="BX142" s="1669">
        <v>0</v>
      </c>
      <c r="BY142" s="1669">
        <v>0</v>
      </c>
      <c r="BZ142" s="1669"/>
      <c r="CA142" s="1669">
        <v>0</v>
      </c>
      <c r="CB142" s="1669">
        <v>0</v>
      </c>
      <c r="CC142" s="1669">
        <v>1</v>
      </c>
      <c r="CD142" s="1669">
        <v>0</v>
      </c>
      <c r="CE142" s="1670">
        <v>1</v>
      </c>
      <c r="CF142" s="1669">
        <v>0</v>
      </c>
      <c r="CG142" s="1669">
        <v>0</v>
      </c>
      <c r="CH142" s="1669">
        <v>4</v>
      </c>
      <c r="CI142" s="1669">
        <v>0</v>
      </c>
      <c r="CJ142" s="1669">
        <v>13</v>
      </c>
      <c r="CK142" s="1673">
        <f t="shared" si="6"/>
        <v>0</v>
      </c>
      <c r="CL142" s="1672"/>
      <c r="CM142" s="1672"/>
      <c r="CN142" s="1672"/>
      <c r="CO142" s="1672"/>
      <c r="CP142" s="1672"/>
      <c r="CQ142" s="1672"/>
      <c r="CR142" s="1672"/>
      <c r="CS142" s="1672"/>
      <c r="CT142" s="1672"/>
      <c r="CU142" s="1672"/>
      <c r="CV142" s="1672"/>
      <c r="CW142" s="1672"/>
      <c r="CX142" s="1672"/>
      <c r="CY142" s="1672"/>
      <c r="CZ142" s="1672"/>
      <c r="DA142" s="1672"/>
      <c r="DB142" s="1672"/>
      <c r="DC142" s="1672"/>
      <c r="DD142" s="1672"/>
      <c r="DE142" s="1672"/>
      <c r="DF142" s="1672"/>
      <c r="DG142" s="1672"/>
      <c r="DH142" s="1672"/>
      <c r="DI142" s="1672"/>
      <c r="DJ142" s="1672"/>
      <c r="DK142" s="1672"/>
      <c r="DL142" s="1672"/>
      <c r="DM142" s="1672"/>
      <c r="DN142" s="1672"/>
      <c r="DO142" s="1672"/>
      <c r="DP142" s="1672"/>
      <c r="DQ142" s="1672"/>
      <c r="DR142" s="1672"/>
      <c r="DS142" s="1672"/>
      <c r="DT142" s="1672"/>
      <c r="DU142" s="1672"/>
      <c r="DV142" s="1672"/>
      <c r="DW142" s="1672"/>
      <c r="DX142" s="1672"/>
      <c r="DY142" s="1672"/>
      <c r="DZ142" s="1672"/>
      <c r="EA142" s="1672"/>
      <c r="EB142" s="1672"/>
      <c r="EC142" s="1672"/>
      <c r="ED142" s="1672"/>
      <c r="EE142" s="1672"/>
      <c r="EF142" s="1672"/>
      <c r="EG142" s="1672"/>
      <c r="EH142" s="1672"/>
      <c r="EI142" s="1672"/>
    </row>
    <row r="143" spans="1:139" s="1072" customFormat="1" ht="23.95" customHeight="1">
      <c r="A143" s="1664"/>
      <c r="B143" s="1664" t="s">
        <v>1869</v>
      </c>
      <c r="C143" s="1675" t="s">
        <v>367</v>
      </c>
      <c r="D143" s="1681">
        <v>351</v>
      </c>
      <c r="E143" s="1353">
        <v>67</v>
      </c>
      <c r="F143" s="1353">
        <v>0</v>
      </c>
      <c r="G143" s="1353">
        <v>51</v>
      </c>
      <c r="H143" s="1353">
        <v>2</v>
      </c>
      <c r="I143" s="1353">
        <v>14</v>
      </c>
      <c r="J143" s="1353">
        <v>1</v>
      </c>
      <c r="K143" s="1353">
        <v>1</v>
      </c>
      <c r="L143" s="1353">
        <v>30</v>
      </c>
      <c r="M143" s="1353">
        <v>0</v>
      </c>
      <c r="N143" s="1353">
        <v>30</v>
      </c>
      <c r="O143" s="1353"/>
      <c r="P143" s="1682">
        <v>14</v>
      </c>
      <c r="Q143" s="1353">
        <v>13</v>
      </c>
      <c r="R143" s="1353">
        <v>1</v>
      </c>
      <c r="S143" s="1353">
        <v>10</v>
      </c>
      <c r="T143" s="1353">
        <v>0</v>
      </c>
      <c r="U143" s="1353">
        <v>0</v>
      </c>
      <c r="V143" s="1353">
        <v>0</v>
      </c>
      <c r="W143" s="1353">
        <v>18</v>
      </c>
      <c r="X143" s="1353">
        <v>2</v>
      </c>
      <c r="Y143" s="1353">
        <v>1</v>
      </c>
      <c r="Z143" s="1341">
        <v>13</v>
      </c>
      <c r="AA143" s="1353">
        <v>0</v>
      </c>
      <c r="AB143" s="1353">
        <v>0</v>
      </c>
      <c r="AC143" s="1353">
        <v>1</v>
      </c>
      <c r="AD143" s="1353">
        <v>12</v>
      </c>
      <c r="AE143" s="1353">
        <v>0</v>
      </c>
      <c r="AF143" s="1353"/>
      <c r="AG143" s="1664"/>
      <c r="AH143" s="1664" t="s">
        <v>1869</v>
      </c>
      <c r="AI143" s="1675" t="s">
        <v>367</v>
      </c>
      <c r="AJ143" s="1681">
        <v>1</v>
      </c>
      <c r="AK143" s="1353">
        <v>0</v>
      </c>
      <c r="AL143" s="1353">
        <v>1</v>
      </c>
      <c r="AM143" s="1353">
        <v>0</v>
      </c>
      <c r="AN143" s="1682">
        <v>11</v>
      </c>
      <c r="AO143" s="1353">
        <v>3</v>
      </c>
      <c r="AP143" s="1353">
        <v>28</v>
      </c>
      <c r="AQ143" s="1353">
        <v>9</v>
      </c>
      <c r="AR143" s="1353">
        <v>18</v>
      </c>
      <c r="AS143" s="1353">
        <v>1</v>
      </c>
      <c r="AT143" s="1353">
        <v>0</v>
      </c>
      <c r="AU143" s="1353">
        <v>0</v>
      </c>
      <c r="AV143" s="1353"/>
      <c r="AW143" s="1353">
        <v>14</v>
      </c>
      <c r="AX143" s="1353">
        <v>2</v>
      </c>
      <c r="AY143" s="1353">
        <v>3</v>
      </c>
      <c r="AZ143" s="1353">
        <v>0</v>
      </c>
      <c r="BA143" s="1353">
        <v>4</v>
      </c>
      <c r="BB143" s="1353">
        <v>1</v>
      </c>
      <c r="BC143" s="1353">
        <v>1</v>
      </c>
      <c r="BD143" s="1353">
        <v>0</v>
      </c>
      <c r="BE143" s="1353">
        <v>0</v>
      </c>
      <c r="BF143" s="1353">
        <v>1</v>
      </c>
      <c r="BG143" s="1353">
        <v>6</v>
      </c>
      <c r="BH143" s="1682">
        <v>0</v>
      </c>
      <c r="BI143" s="1353">
        <v>0</v>
      </c>
      <c r="BJ143" s="1353">
        <v>0</v>
      </c>
      <c r="BK143" s="1353">
        <v>81</v>
      </c>
      <c r="BL143" s="1680"/>
      <c r="BM143" s="1664"/>
      <c r="BN143" s="1664" t="s">
        <v>1869</v>
      </c>
      <c r="BO143" s="1675" t="s">
        <v>367</v>
      </c>
      <c r="BP143" s="1681">
        <v>0</v>
      </c>
      <c r="BQ143" s="1353">
        <v>3</v>
      </c>
      <c r="BR143" s="1353">
        <v>12</v>
      </c>
      <c r="BS143" s="1353">
        <v>0</v>
      </c>
      <c r="BT143" s="1353">
        <v>2</v>
      </c>
      <c r="BU143" s="1353">
        <v>0</v>
      </c>
      <c r="BV143" s="1353">
        <v>0</v>
      </c>
      <c r="BW143" s="1353">
        <v>0</v>
      </c>
      <c r="BX143" s="1353">
        <v>0</v>
      </c>
      <c r="BY143" s="1353">
        <v>0</v>
      </c>
      <c r="BZ143" s="1353"/>
      <c r="CA143" s="1353">
        <v>0</v>
      </c>
      <c r="CB143" s="1353">
        <v>0</v>
      </c>
      <c r="CC143" s="1353">
        <v>2</v>
      </c>
      <c r="CD143" s="1353">
        <v>0</v>
      </c>
      <c r="CE143" s="1682">
        <v>0</v>
      </c>
      <c r="CF143" s="1353">
        <v>0</v>
      </c>
      <c r="CG143" s="1353">
        <v>0</v>
      </c>
      <c r="CH143" s="1353">
        <v>7</v>
      </c>
      <c r="CI143" s="1353">
        <v>0</v>
      </c>
      <c r="CJ143" s="1353">
        <v>13</v>
      </c>
      <c r="CK143" s="1345">
        <f t="shared" ref="CK143:CK145" si="7">M143+U143+Z143-AD143-AC143+AK143+AM143+BB143</f>
        <v>1</v>
      </c>
      <c r="CL143" s="1680"/>
      <c r="CM143" s="1680"/>
      <c r="CN143" s="1680"/>
      <c r="CO143" s="1680"/>
      <c r="CP143" s="1680"/>
      <c r="CQ143" s="1680"/>
      <c r="CR143" s="1680"/>
      <c r="CS143" s="1680"/>
      <c r="CT143" s="1680"/>
      <c r="CU143" s="1680"/>
      <c r="CV143" s="1680"/>
      <c r="CW143" s="1680"/>
      <c r="CX143" s="1680"/>
      <c r="CY143" s="1680"/>
      <c r="CZ143" s="1680"/>
      <c r="DA143" s="1680"/>
      <c r="DB143" s="1680"/>
      <c r="DC143" s="1680"/>
      <c r="DD143" s="1680"/>
      <c r="DE143" s="1680"/>
      <c r="DF143" s="1680"/>
      <c r="DG143" s="1680"/>
      <c r="DH143" s="1680"/>
      <c r="DI143" s="1680"/>
      <c r="DJ143" s="1680"/>
      <c r="DK143" s="1680"/>
      <c r="DL143" s="1680"/>
      <c r="DM143" s="1680"/>
      <c r="DN143" s="1680"/>
      <c r="DO143" s="1680"/>
      <c r="DP143" s="1680"/>
      <c r="DQ143" s="1680"/>
      <c r="DR143" s="1680"/>
      <c r="DS143" s="1680"/>
      <c r="DT143" s="1680"/>
      <c r="DU143" s="1680"/>
      <c r="DV143" s="1680"/>
      <c r="DW143" s="1680"/>
      <c r="DX143" s="1680"/>
      <c r="DY143" s="1680"/>
      <c r="DZ143" s="1680"/>
      <c r="EA143" s="1680"/>
      <c r="EB143" s="1680"/>
      <c r="EC143" s="1680"/>
      <c r="ED143" s="1680"/>
      <c r="EE143" s="1680"/>
      <c r="EF143" s="1680"/>
      <c r="EG143" s="1680"/>
      <c r="EH143" s="1680"/>
      <c r="EI143" s="1680"/>
    </row>
    <row r="144" spans="1:139" ht="15.8" customHeight="1">
      <c r="A144" s="183" t="s">
        <v>406</v>
      </c>
      <c r="B144" s="183" t="s">
        <v>1870</v>
      </c>
      <c r="C144" s="439" t="s">
        <v>3464</v>
      </c>
      <c r="D144" s="443">
        <v>360</v>
      </c>
      <c r="E144" s="421">
        <v>72</v>
      </c>
      <c r="F144" s="421">
        <v>0</v>
      </c>
      <c r="G144" s="421">
        <v>51</v>
      </c>
      <c r="H144" s="421">
        <v>2</v>
      </c>
      <c r="I144" s="421">
        <v>19</v>
      </c>
      <c r="J144" s="421">
        <v>1</v>
      </c>
      <c r="K144" s="421">
        <v>0</v>
      </c>
      <c r="L144" s="421">
        <v>30</v>
      </c>
      <c r="M144" s="421">
        <v>0</v>
      </c>
      <c r="N144" s="421">
        <v>30</v>
      </c>
      <c r="P144" s="441">
        <v>17</v>
      </c>
      <c r="Q144" s="421">
        <v>16</v>
      </c>
      <c r="R144" s="421">
        <v>1</v>
      </c>
      <c r="S144" s="421">
        <v>9</v>
      </c>
      <c r="T144" s="421">
        <v>0</v>
      </c>
      <c r="U144" s="421">
        <v>0</v>
      </c>
      <c r="V144" s="421">
        <v>0</v>
      </c>
      <c r="W144" s="421">
        <v>18</v>
      </c>
      <c r="X144" s="421">
        <v>1</v>
      </c>
      <c r="Y144" s="421">
        <v>1</v>
      </c>
      <c r="Z144" s="533">
        <v>15</v>
      </c>
      <c r="AA144" s="421">
        <v>0</v>
      </c>
      <c r="AB144" s="421">
        <v>0</v>
      </c>
      <c r="AC144" s="421">
        <v>1</v>
      </c>
      <c r="AD144" s="421">
        <v>14</v>
      </c>
      <c r="AE144" s="421">
        <v>0</v>
      </c>
      <c r="AF144" s="421"/>
      <c r="AG144" s="183" t="s">
        <v>406</v>
      </c>
      <c r="AH144" s="183" t="s">
        <v>1870</v>
      </c>
      <c r="AI144" s="439" t="s">
        <v>377</v>
      </c>
      <c r="AJ144" s="443">
        <v>0</v>
      </c>
      <c r="AK144" s="421">
        <v>0</v>
      </c>
      <c r="AL144" s="421">
        <v>0</v>
      </c>
      <c r="AM144" s="421">
        <v>0</v>
      </c>
      <c r="AN144" s="441">
        <v>10</v>
      </c>
      <c r="AO144" s="421">
        <v>1</v>
      </c>
      <c r="AP144" s="421">
        <v>36</v>
      </c>
      <c r="AQ144" s="421">
        <v>15</v>
      </c>
      <c r="AR144" s="421">
        <v>20</v>
      </c>
      <c r="AS144" s="421">
        <v>1</v>
      </c>
      <c r="AT144" s="421">
        <v>0</v>
      </c>
      <c r="AU144" s="421">
        <v>0</v>
      </c>
      <c r="AV144" s="421"/>
      <c r="AW144" s="421">
        <v>14</v>
      </c>
      <c r="AX144" s="421">
        <v>2</v>
      </c>
      <c r="AY144" s="421">
        <v>0</v>
      </c>
      <c r="AZ144" s="421">
        <v>0</v>
      </c>
      <c r="BA144" s="421">
        <v>4</v>
      </c>
      <c r="BB144" s="421">
        <v>1</v>
      </c>
      <c r="BC144" s="421">
        <v>1</v>
      </c>
      <c r="BD144" s="421">
        <v>0</v>
      </c>
      <c r="BE144" s="421">
        <v>0</v>
      </c>
      <c r="BF144" s="421">
        <v>1</v>
      </c>
      <c r="BG144" s="421">
        <v>6</v>
      </c>
      <c r="BH144" s="441">
        <v>0</v>
      </c>
      <c r="BI144" s="421">
        <v>0</v>
      </c>
      <c r="BJ144" s="421">
        <v>0</v>
      </c>
      <c r="BK144" s="421">
        <v>82</v>
      </c>
      <c r="BM144" s="183" t="s">
        <v>406</v>
      </c>
      <c r="BN144" s="183" t="s">
        <v>1870</v>
      </c>
      <c r="BO144" s="439" t="s">
        <v>377</v>
      </c>
      <c r="BP144" s="443">
        <v>0</v>
      </c>
      <c r="BQ144" s="421">
        <v>3</v>
      </c>
      <c r="BR144" s="421">
        <v>12</v>
      </c>
      <c r="BS144" s="421">
        <v>0</v>
      </c>
      <c r="BT144" s="421">
        <v>2</v>
      </c>
      <c r="BU144" s="421">
        <v>0</v>
      </c>
      <c r="BV144" s="421">
        <v>0</v>
      </c>
      <c r="BW144" s="421">
        <v>0</v>
      </c>
      <c r="BX144" s="421">
        <v>0</v>
      </c>
      <c r="BY144" s="421">
        <v>0</v>
      </c>
      <c r="BZ144" s="421"/>
      <c r="CA144" s="421">
        <v>0</v>
      </c>
      <c r="CB144" s="421">
        <v>0</v>
      </c>
      <c r="CC144" s="421">
        <v>2</v>
      </c>
      <c r="CD144" s="421">
        <v>0</v>
      </c>
      <c r="CE144" s="441">
        <v>0</v>
      </c>
      <c r="CF144" s="421">
        <v>0</v>
      </c>
      <c r="CG144" s="421">
        <v>0</v>
      </c>
      <c r="CH144" s="421">
        <v>7</v>
      </c>
      <c r="CI144" s="421">
        <v>0</v>
      </c>
      <c r="CJ144" s="421">
        <v>13</v>
      </c>
      <c r="CK144" s="147">
        <f t="shared" si="7"/>
        <v>1</v>
      </c>
    </row>
    <row r="145" spans="1:139" s="1674" customFormat="1" ht="35.35" customHeight="1">
      <c r="A145" s="1666" t="s">
        <v>2374</v>
      </c>
      <c r="B145" s="1666" t="s">
        <v>1872</v>
      </c>
      <c r="C145" s="1667" t="s">
        <v>370</v>
      </c>
      <c r="D145" s="1668">
        <v>425</v>
      </c>
      <c r="E145" s="1669">
        <v>52</v>
      </c>
      <c r="F145" s="1669">
        <v>0</v>
      </c>
      <c r="G145" s="1669">
        <v>47</v>
      </c>
      <c r="H145" s="1669">
        <v>1</v>
      </c>
      <c r="I145" s="1669">
        <v>4</v>
      </c>
      <c r="J145" s="1669">
        <v>1</v>
      </c>
      <c r="K145" s="1669">
        <v>0</v>
      </c>
      <c r="L145" s="1669">
        <v>54</v>
      </c>
      <c r="M145" s="1669">
        <v>0</v>
      </c>
      <c r="N145" s="1669">
        <v>54</v>
      </c>
      <c r="O145" s="1669"/>
      <c r="P145" s="1670">
        <v>37</v>
      </c>
      <c r="Q145" s="1669">
        <v>36</v>
      </c>
      <c r="R145" s="1669">
        <v>1</v>
      </c>
      <c r="S145" s="1669">
        <v>10</v>
      </c>
      <c r="T145" s="1669">
        <v>0</v>
      </c>
      <c r="U145" s="1669">
        <v>0</v>
      </c>
      <c r="V145" s="1669">
        <v>0</v>
      </c>
      <c r="W145" s="1669">
        <v>19</v>
      </c>
      <c r="X145" s="1669">
        <v>1</v>
      </c>
      <c r="Y145" s="1669">
        <v>1</v>
      </c>
      <c r="Z145" s="1671">
        <v>13</v>
      </c>
      <c r="AA145" s="1669">
        <v>0</v>
      </c>
      <c r="AB145" s="1669">
        <v>0</v>
      </c>
      <c r="AC145" s="1669">
        <v>1</v>
      </c>
      <c r="AD145" s="1669">
        <v>12</v>
      </c>
      <c r="AE145" s="1669">
        <v>0</v>
      </c>
      <c r="AF145" s="1669"/>
      <c r="AG145" s="1666" t="s">
        <v>2374</v>
      </c>
      <c r="AH145" s="1666" t="s">
        <v>1872</v>
      </c>
      <c r="AI145" s="1667" t="s">
        <v>370</v>
      </c>
      <c r="AJ145" s="1668">
        <v>0</v>
      </c>
      <c r="AK145" s="1669">
        <v>0</v>
      </c>
      <c r="AL145" s="1669">
        <v>0</v>
      </c>
      <c r="AM145" s="1669">
        <v>0</v>
      </c>
      <c r="AN145" s="1670">
        <v>9</v>
      </c>
      <c r="AO145" s="1669">
        <v>0</v>
      </c>
      <c r="AP145" s="1669">
        <v>51</v>
      </c>
      <c r="AQ145" s="1669">
        <v>16</v>
      </c>
      <c r="AR145" s="1669">
        <v>35</v>
      </c>
      <c r="AS145" s="1669">
        <v>0</v>
      </c>
      <c r="AT145" s="1669">
        <v>0</v>
      </c>
      <c r="AU145" s="1669">
        <v>0</v>
      </c>
      <c r="AV145" s="1669"/>
      <c r="AW145" s="1669">
        <v>15</v>
      </c>
      <c r="AX145" s="1669">
        <v>2</v>
      </c>
      <c r="AY145" s="1669">
        <v>0</v>
      </c>
      <c r="AZ145" s="1669">
        <v>0</v>
      </c>
      <c r="BA145" s="1669">
        <v>3</v>
      </c>
      <c r="BB145" s="1669">
        <v>1</v>
      </c>
      <c r="BC145" s="1669">
        <v>1</v>
      </c>
      <c r="BD145" s="1669">
        <v>0</v>
      </c>
      <c r="BE145" s="1669">
        <v>0</v>
      </c>
      <c r="BF145" s="1669">
        <v>0</v>
      </c>
      <c r="BG145" s="1669">
        <v>34</v>
      </c>
      <c r="BH145" s="1670">
        <v>0</v>
      </c>
      <c r="BI145" s="1669">
        <v>0</v>
      </c>
      <c r="BJ145" s="1669">
        <v>0</v>
      </c>
      <c r="BK145" s="1669">
        <v>80</v>
      </c>
      <c r="BL145" s="1672"/>
      <c r="BM145" s="1666" t="s">
        <v>2374</v>
      </c>
      <c r="BN145" s="1666" t="s">
        <v>1872</v>
      </c>
      <c r="BO145" s="1667" t="s">
        <v>370</v>
      </c>
      <c r="BP145" s="1668">
        <v>0</v>
      </c>
      <c r="BQ145" s="1669">
        <v>5</v>
      </c>
      <c r="BR145" s="1669">
        <v>11</v>
      </c>
      <c r="BS145" s="1669">
        <v>0</v>
      </c>
      <c r="BT145" s="1669">
        <v>2</v>
      </c>
      <c r="BU145" s="1669">
        <v>0</v>
      </c>
      <c r="BV145" s="1669">
        <v>0</v>
      </c>
      <c r="BW145" s="1669">
        <v>0</v>
      </c>
      <c r="BX145" s="1669">
        <v>0</v>
      </c>
      <c r="BY145" s="1669">
        <v>0</v>
      </c>
      <c r="BZ145" s="1669"/>
      <c r="CA145" s="1669">
        <v>0</v>
      </c>
      <c r="CB145" s="1669">
        <v>0</v>
      </c>
      <c r="CC145" s="1669">
        <v>2</v>
      </c>
      <c r="CD145" s="1669">
        <v>0</v>
      </c>
      <c r="CE145" s="1670">
        <v>0</v>
      </c>
      <c r="CF145" s="1669">
        <v>0</v>
      </c>
      <c r="CG145" s="1669">
        <v>0</v>
      </c>
      <c r="CH145" s="1669">
        <v>7</v>
      </c>
      <c r="CI145" s="1669">
        <v>0</v>
      </c>
      <c r="CJ145" s="1669">
        <v>15</v>
      </c>
      <c r="CK145" s="1673">
        <f t="shared" si="7"/>
        <v>1</v>
      </c>
      <c r="CL145" s="1672"/>
      <c r="CM145" s="1672"/>
      <c r="CN145" s="1672"/>
      <c r="CO145" s="1672"/>
      <c r="CP145" s="1672"/>
      <c r="CQ145" s="1672"/>
      <c r="CR145" s="1672"/>
      <c r="CS145" s="1672"/>
      <c r="CT145" s="1672"/>
      <c r="CU145" s="1672"/>
      <c r="CV145" s="1672"/>
      <c r="CW145" s="1672"/>
      <c r="CX145" s="1672"/>
      <c r="CY145" s="1672"/>
      <c r="CZ145" s="1672"/>
      <c r="DA145" s="1672"/>
      <c r="DB145" s="1672"/>
      <c r="DC145" s="1672"/>
      <c r="DD145" s="1672"/>
      <c r="DE145" s="1672"/>
      <c r="DF145" s="1672"/>
      <c r="DG145" s="1672"/>
      <c r="DH145" s="1672"/>
      <c r="DI145" s="1672"/>
      <c r="DJ145" s="1672"/>
      <c r="DK145" s="1672"/>
      <c r="DL145" s="1672"/>
      <c r="DM145" s="1672"/>
      <c r="DN145" s="1672"/>
      <c r="DO145" s="1672"/>
      <c r="DP145" s="1672"/>
      <c r="DQ145" s="1672"/>
      <c r="DR145" s="1672"/>
      <c r="DS145" s="1672"/>
      <c r="DT145" s="1672"/>
      <c r="DU145" s="1672"/>
      <c r="DV145" s="1672"/>
      <c r="DW145" s="1672"/>
      <c r="DX145" s="1672"/>
      <c r="DY145" s="1672"/>
      <c r="DZ145" s="1672"/>
      <c r="EA145" s="1672"/>
      <c r="EB145" s="1672"/>
      <c r="EC145" s="1672"/>
      <c r="ED145" s="1672"/>
      <c r="EE145" s="1672"/>
      <c r="EF145" s="1672"/>
      <c r="EG145" s="1672"/>
      <c r="EH145" s="1672"/>
      <c r="EI145" s="1672"/>
    </row>
    <row r="146" spans="1:139" s="1072" customFormat="1" ht="23.3" customHeight="1">
      <c r="A146" s="1664"/>
      <c r="B146" s="1664" t="s">
        <v>1869</v>
      </c>
      <c r="C146" s="1675" t="s">
        <v>3463</v>
      </c>
      <c r="D146" s="1681">
        <v>412</v>
      </c>
      <c r="E146" s="1353">
        <v>88</v>
      </c>
      <c r="F146" s="1353">
        <v>0</v>
      </c>
      <c r="G146" s="1353">
        <v>62</v>
      </c>
      <c r="H146" s="1353">
        <v>2</v>
      </c>
      <c r="I146" s="1353">
        <v>24</v>
      </c>
      <c r="J146" s="1353">
        <v>0</v>
      </c>
      <c r="K146" s="1353">
        <v>5</v>
      </c>
      <c r="L146" s="1353">
        <v>31</v>
      </c>
      <c r="M146" s="1353">
        <v>0</v>
      </c>
      <c r="N146" s="1353">
        <v>31</v>
      </c>
      <c r="O146" s="1353"/>
      <c r="P146" s="1682">
        <v>19</v>
      </c>
      <c r="Q146" s="1353">
        <v>19</v>
      </c>
      <c r="R146" s="1353">
        <v>0</v>
      </c>
      <c r="S146" s="1353">
        <v>20</v>
      </c>
      <c r="T146" s="1353">
        <v>0</v>
      </c>
      <c r="U146" s="1353">
        <v>0</v>
      </c>
      <c r="V146" s="1353">
        <v>0</v>
      </c>
      <c r="W146" s="1353">
        <v>19</v>
      </c>
      <c r="X146" s="1353">
        <v>0</v>
      </c>
      <c r="Y146" s="1353">
        <v>0</v>
      </c>
      <c r="Z146" s="1341">
        <v>10</v>
      </c>
      <c r="AA146" s="1353">
        <v>0</v>
      </c>
      <c r="AB146" s="1353">
        <v>0</v>
      </c>
      <c r="AC146" s="1353">
        <v>0</v>
      </c>
      <c r="AD146" s="1353">
        <v>10</v>
      </c>
      <c r="AE146" s="1353">
        <v>0</v>
      </c>
      <c r="AF146" s="1353"/>
      <c r="AG146" s="1664"/>
      <c r="AH146" s="1664" t="s">
        <v>1869</v>
      </c>
      <c r="AI146" s="1675" t="s">
        <v>367</v>
      </c>
      <c r="AJ146" s="1681">
        <v>0</v>
      </c>
      <c r="AK146" s="1353">
        <v>0</v>
      </c>
      <c r="AL146" s="1353">
        <v>0</v>
      </c>
      <c r="AM146" s="1353">
        <v>0</v>
      </c>
      <c r="AN146" s="1682">
        <v>19</v>
      </c>
      <c r="AO146" s="1353">
        <v>5</v>
      </c>
      <c r="AP146" s="1353">
        <v>40</v>
      </c>
      <c r="AQ146" s="1353">
        <v>8</v>
      </c>
      <c r="AR146" s="1353">
        <v>29</v>
      </c>
      <c r="AS146" s="1353">
        <v>3</v>
      </c>
      <c r="AT146" s="1353">
        <v>0</v>
      </c>
      <c r="AU146" s="1353">
        <v>0</v>
      </c>
      <c r="AV146" s="1353"/>
      <c r="AW146" s="1353">
        <v>14</v>
      </c>
      <c r="AX146" s="1353">
        <v>0</v>
      </c>
      <c r="AY146" s="1353">
        <v>4</v>
      </c>
      <c r="AZ146" s="1353">
        <v>6</v>
      </c>
      <c r="BA146" s="1353">
        <v>2</v>
      </c>
      <c r="BB146" s="1353">
        <v>0</v>
      </c>
      <c r="BC146" s="1353">
        <v>0</v>
      </c>
      <c r="BD146" s="1353">
        <v>0</v>
      </c>
      <c r="BE146" s="1353">
        <v>1</v>
      </c>
      <c r="BF146" s="1353">
        <v>0</v>
      </c>
      <c r="BG146" s="1353">
        <v>0</v>
      </c>
      <c r="BH146" s="1682">
        <v>0</v>
      </c>
      <c r="BI146" s="1353">
        <v>0</v>
      </c>
      <c r="BJ146" s="1353">
        <v>0</v>
      </c>
      <c r="BK146" s="1353">
        <v>98</v>
      </c>
      <c r="BL146" s="1680"/>
      <c r="BM146" s="1664"/>
      <c r="BN146" s="1664" t="s">
        <v>1869</v>
      </c>
      <c r="BO146" s="1675" t="s">
        <v>367</v>
      </c>
      <c r="BP146" s="1681">
        <v>0</v>
      </c>
      <c r="BQ146" s="1353">
        <v>4</v>
      </c>
      <c r="BR146" s="1353">
        <v>15</v>
      </c>
      <c r="BS146" s="1353">
        <v>0</v>
      </c>
      <c r="BT146" s="1353">
        <v>0</v>
      </c>
      <c r="BU146" s="1353">
        <v>0</v>
      </c>
      <c r="BV146" s="1353">
        <v>0</v>
      </c>
      <c r="BW146" s="1353">
        <v>0</v>
      </c>
      <c r="BX146" s="1353">
        <v>0</v>
      </c>
      <c r="BY146" s="1353">
        <v>0</v>
      </c>
      <c r="BZ146" s="1353"/>
      <c r="CA146" s="1353">
        <v>0</v>
      </c>
      <c r="CB146" s="1353">
        <v>0</v>
      </c>
      <c r="CC146" s="1353">
        <v>0</v>
      </c>
      <c r="CD146" s="1353">
        <v>0</v>
      </c>
      <c r="CE146" s="1682">
        <v>0</v>
      </c>
      <c r="CF146" s="1353">
        <v>0</v>
      </c>
      <c r="CG146" s="1353">
        <v>0</v>
      </c>
      <c r="CH146" s="1353">
        <v>4</v>
      </c>
      <c r="CI146" s="1353">
        <v>0</v>
      </c>
      <c r="CJ146" s="1353">
        <v>8</v>
      </c>
      <c r="CK146" s="1345">
        <f t="shared" ref="CK146:CK148" si="8">M146+U146+Z146-AD146-AC146+AK146+AM146+BB146</f>
        <v>0</v>
      </c>
      <c r="CL146" s="1680"/>
      <c r="CM146" s="1680"/>
      <c r="CN146" s="1680"/>
      <c r="CO146" s="1680"/>
      <c r="CP146" s="1680"/>
      <c r="CQ146" s="1680"/>
      <c r="CR146" s="1680"/>
      <c r="CS146" s="1680"/>
      <c r="CT146" s="1680"/>
      <c r="CU146" s="1680"/>
      <c r="CV146" s="1680"/>
      <c r="CW146" s="1680"/>
      <c r="CX146" s="1680"/>
      <c r="CY146" s="1680"/>
      <c r="CZ146" s="1680"/>
      <c r="DA146" s="1680"/>
      <c r="DB146" s="1680"/>
      <c r="DC146" s="1680"/>
      <c r="DD146" s="1680"/>
      <c r="DE146" s="1680"/>
      <c r="DF146" s="1680"/>
      <c r="DG146" s="1680"/>
      <c r="DH146" s="1680"/>
      <c r="DI146" s="1680"/>
      <c r="DJ146" s="1680"/>
      <c r="DK146" s="1680"/>
      <c r="DL146" s="1680"/>
      <c r="DM146" s="1680"/>
      <c r="DN146" s="1680"/>
      <c r="DO146" s="1680"/>
      <c r="DP146" s="1680"/>
      <c r="DQ146" s="1680"/>
      <c r="DR146" s="1680"/>
      <c r="DS146" s="1680"/>
      <c r="DT146" s="1680"/>
      <c r="DU146" s="1680"/>
      <c r="DV146" s="1680"/>
      <c r="DW146" s="1680"/>
      <c r="DX146" s="1680"/>
      <c r="DY146" s="1680"/>
      <c r="DZ146" s="1680"/>
      <c r="EA146" s="1680"/>
      <c r="EB146" s="1680"/>
      <c r="EC146" s="1680"/>
      <c r="ED146" s="1680"/>
      <c r="EE146" s="1680"/>
      <c r="EF146" s="1680"/>
      <c r="EG146" s="1680"/>
      <c r="EH146" s="1680"/>
      <c r="EI146" s="1680"/>
    </row>
    <row r="147" spans="1:139" ht="14.3" customHeight="1">
      <c r="A147" s="183" t="s">
        <v>407</v>
      </c>
      <c r="B147" s="183" t="s">
        <v>1870</v>
      </c>
      <c r="C147" s="439" t="s">
        <v>377</v>
      </c>
      <c r="D147" s="443">
        <v>421</v>
      </c>
      <c r="E147" s="421">
        <v>86</v>
      </c>
      <c r="F147" s="421">
        <v>0</v>
      </c>
      <c r="G147" s="421">
        <v>63</v>
      </c>
      <c r="H147" s="421">
        <v>0</v>
      </c>
      <c r="I147" s="421">
        <v>23</v>
      </c>
      <c r="J147" s="421">
        <v>0</v>
      </c>
      <c r="K147" s="421">
        <v>1</v>
      </c>
      <c r="L147" s="421">
        <v>31</v>
      </c>
      <c r="M147" s="421">
        <v>0</v>
      </c>
      <c r="N147" s="421">
        <v>31</v>
      </c>
      <c r="P147" s="441">
        <v>26</v>
      </c>
      <c r="Q147" s="421">
        <v>26</v>
      </c>
      <c r="R147" s="421">
        <v>0</v>
      </c>
      <c r="S147" s="421">
        <v>20</v>
      </c>
      <c r="T147" s="421">
        <v>0</v>
      </c>
      <c r="U147" s="421">
        <v>0</v>
      </c>
      <c r="V147" s="421">
        <v>0</v>
      </c>
      <c r="W147" s="421">
        <v>19</v>
      </c>
      <c r="X147" s="421">
        <v>1</v>
      </c>
      <c r="Y147" s="421">
        <v>0</v>
      </c>
      <c r="Z147" s="533">
        <v>9</v>
      </c>
      <c r="AA147" s="421">
        <v>0</v>
      </c>
      <c r="AB147" s="421">
        <v>0</v>
      </c>
      <c r="AC147" s="421">
        <v>0</v>
      </c>
      <c r="AD147" s="421">
        <v>9</v>
      </c>
      <c r="AE147" s="421">
        <v>0</v>
      </c>
      <c r="AF147" s="421"/>
      <c r="AG147" s="183" t="s">
        <v>407</v>
      </c>
      <c r="AH147" s="183" t="s">
        <v>1870</v>
      </c>
      <c r="AI147" s="439" t="s">
        <v>377</v>
      </c>
      <c r="AJ147" s="443">
        <v>0</v>
      </c>
      <c r="AK147" s="421">
        <v>0</v>
      </c>
      <c r="AL147" s="421">
        <v>0</v>
      </c>
      <c r="AM147" s="421">
        <v>0</v>
      </c>
      <c r="AN147" s="441">
        <v>19</v>
      </c>
      <c r="AO147" s="421">
        <v>3</v>
      </c>
      <c r="AP147" s="421">
        <v>52</v>
      </c>
      <c r="AQ147" s="421">
        <v>12</v>
      </c>
      <c r="AR147" s="421">
        <v>35</v>
      </c>
      <c r="AS147" s="421">
        <v>5</v>
      </c>
      <c r="AT147" s="421">
        <v>0</v>
      </c>
      <c r="AU147" s="421">
        <v>0</v>
      </c>
      <c r="AV147" s="421"/>
      <c r="AW147" s="421">
        <v>14</v>
      </c>
      <c r="AX147" s="421">
        <v>0</v>
      </c>
      <c r="AY147" s="421">
        <v>0</v>
      </c>
      <c r="AZ147" s="421">
        <v>0</v>
      </c>
      <c r="BA147" s="421">
        <v>2</v>
      </c>
      <c r="BB147" s="421">
        <v>0</v>
      </c>
      <c r="BC147" s="421">
        <v>0</v>
      </c>
      <c r="BD147" s="421">
        <v>0</v>
      </c>
      <c r="BE147" s="421">
        <v>1</v>
      </c>
      <c r="BF147" s="421">
        <v>0</v>
      </c>
      <c r="BG147" s="421">
        <v>0</v>
      </c>
      <c r="BH147" s="441">
        <v>1</v>
      </c>
      <c r="BI147" s="421">
        <v>0</v>
      </c>
      <c r="BJ147" s="421">
        <v>0</v>
      </c>
      <c r="BK147" s="421">
        <v>100</v>
      </c>
      <c r="BM147" s="183" t="s">
        <v>407</v>
      </c>
      <c r="BN147" s="183" t="s">
        <v>1870</v>
      </c>
      <c r="BO147" s="439" t="s">
        <v>377</v>
      </c>
      <c r="BP147" s="443">
        <v>0</v>
      </c>
      <c r="BQ147" s="421">
        <v>5</v>
      </c>
      <c r="BR147" s="421">
        <v>17</v>
      </c>
      <c r="BS147" s="421">
        <v>0</v>
      </c>
      <c r="BT147" s="421">
        <v>0</v>
      </c>
      <c r="BU147" s="421">
        <v>0</v>
      </c>
      <c r="BV147" s="421">
        <v>0</v>
      </c>
      <c r="BW147" s="421">
        <v>0</v>
      </c>
      <c r="BX147" s="421">
        <v>0</v>
      </c>
      <c r="BY147" s="421">
        <v>0</v>
      </c>
      <c r="BZ147" s="421"/>
      <c r="CA147" s="421">
        <v>0</v>
      </c>
      <c r="CB147" s="421">
        <v>0</v>
      </c>
      <c r="CC147" s="421">
        <v>0</v>
      </c>
      <c r="CD147" s="421">
        <v>0</v>
      </c>
      <c r="CE147" s="441">
        <v>0</v>
      </c>
      <c r="CF147" s="421">
        <v>0</v>
      </c>
      <c r="CG147" s="421">
        <v>0</v>
      </c>
      <c r="CH147" s="421">
        <v>5</v>
      </c>
      <c r="CI147" s="421">
        <v>0</v>
      </c>
      <c r="CJ147" s="421">
        <v>9</v>
      </c>
      <c r="CK147" s="147">
        <f t="shared" si="8"/>
        <v>0</v>
      </c>
    </row>
    <row r="148" spans="1:139" s="1674" customFormat="1" ht="32.6" customHeight="1">
      <c r="A148" s="1666" t="s">
        <v>2375</v>
      </c>
      <c r="B148" s="1666" t="s">
        <v>1872</v>
      </c>
      <c r="C148" s="1667" t="s">
        <v>370</v>
      </c>
      <c r="D148" s="1668">
        <v>471</v>
      </c>
      <c r="E148" s="1669">
        <v>66</v>
      </c>
      <c r="F148" s="1669">
        <v>0</v>
      </c>
      <c r="G148" s="1669">
        <v>56</v>
      </c>
      <c r="H148" s="1669">
        <v>3</v>
      </c>
      <c r="I148" s="1669">
        <v>7</v>
      </c>
      <c r="J148" s="1669">
        <v>0</v>
      </c>
      <c r="K148" s="1669">
        <v>20</v>
      </c>
      <c r="L148" s="1669">
        <v>39</v>
      </c>
      <c r="M148" s="1669">
        <v>0</v>
      </c>
      <c r="N148" s="1669">
        <v>39</v>
      </c>
      <c r="O148" s="1669"/>
      <c r="P148" s="1670">
        <v>44</v>
      </c>
      <c r="Q148" s="1669">
        <v>44</v>
      </c>
      <c r="R148" s="1669">
        <v>0</v>
      </c>
      <c r="S148" s="1669">
        <v>20</v>
      </c>
      <c r="T148" s="1669">
        <v>0</v>
      </c>
      <c r="U148" s="1669">
        <v>0</v>
      </c>
      <c r="V148" s="1669">
        <v>0</v>
      </c>
      <c r="W148" s="1669">
        <v>22</v>
      </c>
      <c r="X148" s="1669">
        <v>1</v>
      </c>
      <c r="Y148" s="1669">
        <v>0</v>
      </c>
      <c r="Z148" s="1671">
        <v>11</v>
      </c>
      <c r="AA148" s="1669">
        <v>0</v>
      </c>
      <c r="AB148" s="1669">
        <v>0</v>
      </c>
      <c r="AC148" s="1669">
        <v>0</v>
      </c>
      <c r="AD148" s="1669">
        <v>11</v>
      </c>
      <c r="AE148" s="1669">
        <v>0</v>
      </c>
      <c r="AF148" s="1669"/>
      <c r="AG148" s="1666" t="s">
        <v>2375</v>
      </c>
      <c r="AH148" s="1666" t="s">
        <v>1872</v>
      </c>
      <c r="AI148" s="1667" t="s">
        <v>370</v>
      </c>
      <c r="AJ148" s="1668">
        <v>0</v>
      </c>
      <c r="AK148" s="1669">
        <v>0</v>
      </c>
      <c r="AL148" s="1669">
        <v>0</v>
      </c>
      <c r="AM148" s="1669">
        <v>0</v>
      </c>
      <c r="AN148" s="1670">
        <v>17</v>
      </c>
      <c r="AO148" s="1669">
        <v>3</v>
      </c>
      <c r="AP148" s="1669">
        <v>67</v>
      </c>
      <c r="AQ148" s="1669">
        <v>14</v>
      </c>
      <c r="AR148" s="1669">
        <v>48</v>
      </c>
      <c r="AS148" s="1669">
        <v>5</v>
      </c>
      <c r="AT148" s="1669">
        <v>0</v>
      </c>
      <c r="AU148" s="1669">
        <v>0</v>
      </c>
      <c r="AV148" s="1669"/>
      <c r="AW148" s="1669">
        <v>14</v>
      </c>
      <c r="AX148" s="1669">
        <v>0</v>
      </c>
      <c r="AY148" s="1669">
        <v>0</v>
      </c>
      <c r="AZ148" s="1669">
        <v>0</v>
      </c>
      <c r="BA148" s="1669">
        <v>2</v>
      </c>
      <c r="BB148" s="1669">
        <v>0</v>
      </c>
      <c r="BC148" s="1669">
        <v>0</v>
      </c>
      <c r="BD148" s="1669">
        <v>0</v>
      </c>
      <c r="BE148" s="1669">
        <v>1</v>
      </c>
      <c r="BF148" s="1669">
        <v>0</v>
      </c>
      <c r="BG148" s="1669">
        <v>0</v>
      </c>
      <c r="BH148" s="1670">
        <v>1</v>
      </c>
      <c r="BI148" s="1669">
        <v>0</v>
      </c>
      <c r="BJ148" s="1669">
        <v>0</v>
      </c>
      <c r="BK148" s="1669">
        <v>99</v>
      </c>
      <c r="BL148" s="1672"/>
      <c r="BM148" s="1666" t="s">
        <v>2375</v>
      </c>
      <c r="BN148" s="1666" t="s">
        <v>1872</v>
      </c>
      <c r="BO148" s="1667" t="s">
        <v>370</v>
      </c>
      <c r="BP148" s="1668">
        <v>0</v>
      </c>
      <c r="BQ148" s="1669">
        <v>7</v>
      </c>
      <c r="BR148" s="1669">
        <v>16</v>
      </c>
      <c r="BS148" s="1669">
        <v>0</v>
      </c>
      <c r="BT148" s="1669">
        <v>0</v>
      </c>
      <c r="BU148" s="1669">
        <v>0</v>
      </c>
      <c r="BV148" s="1669">
        <v>0</v>
      </c>
      <c r="BW148" s="1669">
        <v>0</v>
      </c>
      <c r="BX148" s="1669">
        <v>0</v>
      </c>
      <c r="BY148" s="1669">
        <v>0</v>
      </c>
      <c r="BZ148" s="1669"/>
      <c r="CA148" s="1669">
        <v>0</v>
      </c>
      <c r="CB148" s="1669">
        <v>0</v>
      </c>
      <c r="CC148" s="1669">
        <v>0</v>
      </c>
      <c r="CD148" s="1669">
        <v>0</v>
      </c>
      <c r="CE148" s="1670">
        <v>0</v>
      </c>
      <c r="CF148" s="1669">
        <v>0</v>
      </c>
      <c r="CG148" s="1669">
        <v>0</v>
      </c>
      <c r="CH148" s="1669">
        <v>5</v>
      </c>
      <c r="CI148" s="1669">
        <v>0</v>
      </c>
      <c r="CJ148" s="1669">
        <v>16</v>
      </c>
      <c r="CK148" s="1673">
        <f t="shared" si="8"/>
        <v>0</v>
      </c>
      <c r="CL148" s="1672"/>
      <c r="CM148" s="1672"/>
      <c r="CN148" s="1672"/>
      <c r="CO148" s="1672"/>
      <c r="CP148" s="1672"/>
      <c r="CQ148" s="1672"/>
      <c r="CR148" s="1672"/>
      <c r="CS148" s="1672"/>
      <c r="CT148" s="1672"/>
      <c r="CU148" s="1672"/>
      <c r="CV148" s="1672"/>
      <c r="CW148" s="1672"/>
      <c r="CX148" s="1672"/>
      <c r="CY148" s="1672"/>
      <c r="CZ148" s="1672"/>
      <c r="DA148" s="1672"/>
      <c r="DB148" s="1672"/>
      <c r="DC148" s="1672"/>
      <c r="DD148" s="1672"/>
      <c r="DE148" s="1672"/>
      <c r="DF148" s="1672"/>
      <c r="DG148" s="1672"/>
      <c r="DH148" s="1672"/>
      <c r="DI148" s="1672"/>
      <c r="DJ148" s="1672"/>
      <c r="DK148" s="1672"/>
      <c r="DL148" s="1672"/>
      <c r="DM148" s="1672"/>
      <c r="DN148" s="1672"/>
      <c r="DO148" s="1672"/>
      <c r="DP148" s="1672"/>
      <c r="DQ148" s="1672"/>
      <c r="DR148" s="1672"/>
      <c r="DS148" s="1672"/>
      <c r="DT148" s="1672"/>
      <c r="DU148" s="1672"/>
      <c r="DV148" s="1672"/>
      <c r="DW148" s="1672"/>
      <c r="DX148" s="1672"/>
      <c r="DY148" s="1672"/>
      <c r="DZ148" s="1672"/>
      <c r="EA148" s="1672"/>
      <c r="EB148" s="1672"/>
      <c r="EC148" s="1672"/>
      <c r="ED148" s="1672"/>
      <c r="EE148" s="1672"/>
      <c r="EF148" s="1672"/>
      <c r="EG148" s="1672"/>
      <c r="EH148" s="1672"/>
      <c r="EI148" s="1672"/>
    </row>
    <row r="149" spans="1:139" s="1072" customFormat="1" ht="23.3" customHeight="1">
      <c r="A149" s="1665" t="s">
        <v>1770</v>
      </c>
      <c r="B149" s="1665" t="s">
        <v>1869</v>
      </c>
      <c r="C149" s="1675" t="s">
        <v>367</v>
      </c>
      <c r="D149" s="1681">
        <v>359</v>
      </c>
      <c r="E149" s="1353">
        <v>69</v>
      </c>
      <c r="F149" s="1353">
        <v>0</v>
      </c>
      <c r="G149" s="1353">
        <v>49</v>
      </c>
      <c r="H149" s="1353">
        <v>5</v>
      </c>
      <c r="I149" s="1353">
        <v>15</v>
      </c>
      <c r="J149" s="1353">
        <v>0</v>
      </c>
      <c r="K149" s="1353">
        <v>1</v>
      </c>
      <c r="L149" s="1353">
        <v>23</v>
      </c>
      <c r="M149" s="1353">
        <v>0</v>
      </c>
      <c r="N149" s="1353">
        <v>23</v>
      </c>
      <c r="O149" s="1353"/>
      <c r="P149" s="1682">
        <v>17</v>
      </c>
      <c r="Q149" s="1353">
        <v>17</v>
      </c>
      <c r="R149" s="1353">
        <v>0</v>
      </c>
      <c r="S149" s="1353">
        <v>14</v>
      </c>
      <c r="T149" s="1353">
        <v>0</v>
      </c>
      <c r="U149" s="1353">
        <v>0</v>
      </c>
      <c r="V149" s="1353">
        <v>0</v>
      </c>
      <c r="W149" s="1353">
        <v>13</v>
      </c>
      <c r="X149" s="1353">
        <v>0</v>
      </c>
      <c r="Y149" s="1353">
        <v>0</v>
      </c>
      <c r="Z149" s="1341">
        <v>10</v>
      </c>
      <c r="AA149" s="1353">
        <v>0</v>
      </c>
      <c r="AB149" s="1353">
        <v>0</v>
      </c>
      <c r="AC149" s="1353">
        <v>0</v>
      </c>
      <c r="AD149" s="1353">
        <v>10</v>
      </c>
      <c r="AE149" s="1353">
        <v>0</v>
      </c>
      <c r="AF149" s="1353"/>
      <c r="AG149" s="1665" t="s">
        <v>1770</v>
      </c>
      <c r="AH149" s="1665" t="s">
        <v>1869</v>
      </c>
      <c r="AI149" s="1675" t="s">
        <v>367</v>
      </c>
      <c r="AJ149" s="1681">
        <v>1</v>
      </c>
      <c r="AK149" s="1353">
        <v>0</v>
      </c>
      <c r="AL149" s="1353">
        <v>1</v>
      </c>
      <c r="AM149" s="1353">
        <v>0</v>
      </c>
      <c r="AN149" s="1682">
        <v>12</v>
      </c>
      <c r="AO149" s="1353">
        <v>3</v>
      </c>
      <c r="AP149" s="1353">
        <v>55</v>
      </c>
      <c r="AQ149" s="1353">
        <v>4</v>
      </c>
      <c r="AR149" s="1353">
        <v>46</v>
      </c>
      <c r="AS149" s="1353">
        <v>5</v>
      </c>
      <c r="AT149" s="1353">
        <v>0</v>
      </c>
      <c r="AU149" s="1353">
        <v>0</v>
      </c>
      <c r="AV149" s="1353"/>
      <c r="AW149" s="1353">
        <v>8</v>
      </c>
      <c r="AX149" s="1353">
        <v>2</v>
      </c>
      <c r="AY149" s="1353">
        <v>6</v>
      </c>
      <c r="AZ149" s="1353">
        <v>0</v>
      </c>
      <c r="BA149" s="1353">
        <v>2</v>
      </c>
      <c r="BB149" s="1353">
        <v>0</v>
      </c>
      <c r="BC149" s="1353">
        <v>0</v>
      </c>
      <c r="BD149" s="1353">
        <v>0</v>
      </c>
      <c r="BE149" s="1353">
        <v>1</v>
      </c>
      <c r="BF149" s="1353">
        <v>0</v>
      </c>
      <c r="BG149" s="1353">
        <v>1</v>
      </c>
      <c r="BH149" s="1682">
        <v>0</v>
      </c>
      <c r="BI149" s="1353">
        <v>0</v>
      </c>
      <c r="BJ149" s="1353">
        <v>0</v>
      </c>
      <c r="BK149" s="1353">
        <v>98</v>
      </c>
      <c r="BL149" s="1680"/>
      <c r="BM149" s="1665" t="s">
        <v>1770</v>
      </c>
      <c r="BN149" s="1665" t="s">
        <v>1869</v>
      </c>
      <c r="BO149" s="1675" t="s">
        <v>367</v>
      </c>
      <c r="BP149" s="1681">
        <v>0</v>
      </c>
      <c r="BQ149" s="1353">
        <v>0</v>
      </c>
      <c r="BR149" s="1353">
        <v>13</v>
      </c>
      <c r="BS149" s="1353">
        <v>0</v>
      </c>
      <c r="BT149" s="1353">
        <v>2</v>
      </c>
      <c r="BU149" s="1353">
        <v>0</v>
      </c>
      <c r="BV149" s="1353">
        <v>0</v>
      </c>
      <c r="BW149" s="1353">
        <v>0</v>
      </c>
      <c r="BX149" s="1353">
        <v>0</v>
      </c>
      <c r="BY149" s="1353">
        <v>0</v>
      </c>
      <c r="BZ149" s="1353"/>
      <c r="CA149" s="1353">
        <v>0</v>
      </c>
      <c r="CB149" s="1353">
        <v>0</v>
      </c>
      <c r="CC149" s="1353">
        <v>0</v>
      </c>
      <c r="CD149" s="1353">
        <v>1</v>
      </c>
      <c r="CE149" s="1682">
        <v>0</v>
      </c>
      <c r="CF149" s="1353">
        <v>0</v>
      </c>
      <c r="CG149" s="1353">
        <v>0</v>
      </c>
      <c r="CH149" s="1353">
        <v>4</v>
      </c>
      <c r="CI149" s="1353">
        <v>0</v>
      </c>
      <c r="CJ149" s="1353">
        <v>3</v>
      </c>
      <c r="CK149" s="1345">
        <f t="shared" ref="CK149:CK151" si="9">M149+U149+Z149-AD149-AC149+AK149+AM149+BB149</f>
        <v>0</v>
      </c>
      <c r="CL149" s="1680"/>
      <c r="CM149" s="1680"/>
      <c r="CN149" s="1680"/>
      <c r="CO149" s="1680"/>
      <c r="CP149" s="1680"/>
      <c r="CQ149" s="1680"/>
      <c r="CR149" s="1680"/>
      <c r="CS149" s="1680"/>
      <c r="CT149" s="1680"/>
      <c r="CU149" s="1680"/>
      <c r="CV149" s="1680"/>
      <c r="CW149" s="1680"/>
      <c r="CX149" s="1680"/>
      <c r="CY149" s="1680"/>
      <c r="CZ149" s="1680"/>
      <c r="DA149" s="1680"/>
      <c r="DB149" s="1680"/>
      <c r="DC149" s="1680"/>
      <c r="DD149" s="1680"/>
      <c r="DE149" s="1680"/>
      <c r="DF149" s="1680"/>
      <c r="DG149" s="1680"/>
      <c r="DH149" s="1680"/>
      <c r="DI149" s="1680"/>
      <c r="DJ149" s="1680"/>
      <c r="DK149" s="1680"/>
      <c r="DL149" s="1680"/>
      <c r="DM149" s="1680"/>
      <c r="DN149" s="1680"/>
      <c r="DO149" s="1680"/>
      <c r="DP149" s="1680"/>
      <c r="DQ149" s="1680"/>
      <c r="DR149" s="1680"/>
      <c r="DS149" s="1680"/>
      <c r="DT149" s="1680"/>
      <c r="DU149" s="1680"/>
      <c r="DV149" s="1680"/>
      <c r="DW149" s="1680"/>
      <c r="DX149" s="1680"/>
      <c r="DY149" s="1680"/>
      <c r="DZ149" s="1680"/>
      <c r="EA149" s="1680"/>
      <c r="EB149" s="1680"/>
      <c r="EC149" s="1680"/>
      <c r="ED149" s="1680"/>
      <c r="EE149" s="1680"/>
      <c r="EF149" s="1680"/>
      <c r="EG149" s="1680"/>
      <c r="EH149" s="1680"/>
      <c r="EI149" s="1680"/>
    </row>
    <row r="150" spans="1:139" ht="16.5" customHeight="1">
      <c r="A150" s="183" t="s">
        <v>408</v>
      </c>
      <c r="B150" s="183" t="s">
        <v>1870</v>
      </c>
      <c r="C150" s="439" t="s">
        <v>377</v>
      </c>
      <c r="D150" s="443">
        <v>375</v>
      </c>
      <c r="E150" s="421">
        <v>63</v>
      </c>
      <c r="F150" s="421">
        <v>0</v>
      </c>
      <c r="G150" s="421">
        <v>48</v>
      </c>
      <c r="H150" s="421">
        <v>2</v>
      </c>
      <c r="I150" s="421">
        <v>13</v>
      </c>
      <c r="J150" s="421">
        <v>0</v>
      </c>
      <c r="K150" s="421">
        <v>0</v>
      </c>
      <c r="L150" s="421">
        <v>23</v>
      </c>
      <c r="M150" s="421">
        <v>0</v>
      </c>
      <c r="N150" s="421">
        <v>23</v>
      </c>
      <c r="P150" s="441">
        <v>25</v>
      </c>
      <c r="Q150" s="421">
        <v>25</v>
      </c>
      <c r="R150" s="421">
        <v>0</v>
      </c>
      <c r="S150" s="421">
        <v>12</v>
      </c>
      <c r="T150" s="421">
        <v>0</v>
      </c>
      <c r="U150" s="421">
        <v>0</v>
      </c>
      <c r="V150" s="421">
        <v>0</v>
      </c>
      <c r="W150" s="421">
        <v>13</v>
      </c>
      <c r="X150" s="421">
        <v>0</v>
      </c>
      <c r="Y150" s="421">
        <v>0</v>
      </c>
      <c r="Z150" s="533">
        <v>10</v>
      </c>
      <c r="AA150" s="421">
        <v>0</v>
      </c>
      <c r="AB150" s="421">
        <v>0</v>
      </c>
      <c r="AC150" s="421">
        <v>0</v>
      </c>
      <c r="AD150" s="421">
        <v>10</v>
      </c>
      <c r="AE150" s="421">
        <v>0</v>
      </c>
      <c r="AF150" s="421"/>
      <c r="AG150" s="183" t="s">
        <v>408</v>
      </c>
      <c r="AH150" s="183" t="s">
        <v>1870</v>
      </c>
      <c r="AI150" s="439" t="s">
        <v>377</v>
      </c>
      <c r="AJ150" s="443">
        <v>1</v>
      </c>
      <c r="AK150" s="421">
        <v>0</v>
      </c>
      <c r="AL150" s="421">
        <v>1</v>
      </c>
      <c r="AM150" s="421">
        <v>0</v>
      </c>
      <c r="AN150" s="441">
        <v>10</v>
      </c>
      <c r="AO150" s="421">
        <v>3</v>
      </c>
      <c r="AP150" s="421">
        <v>74</v>
      </c>
      <c r="AQ150" s="421">
        <v>13</v>
      </c>
      <c r="AR150" s="421">
        <v>57</v>
      </c>
      <c r="AS150" s="421">
        <v>4</v>
      </c>
      <c r="AT150" s="421">
        <v>0</v>
      </c>
      <c r="AU150" s="421">
        <v>0</v>
      </c>
      <c r="AV150" s="421"/>
      <c r="AW150" s="421">
        <v>8</v>
      </c>
      <c r="AX150" s="421">
        <v>2</v>
      </c>
      <c r="AY150" s="421">
        <v>0</v>
      </c>
      <c r="AZ150" s="421">
        <v>0</v>
      </c>
      <c r="BA150" s="421">
        <v>2</v>
      </c>
      <c r="BB150" s="421">
        <v>0</v>
      </c>
      <c r="BC150" s="421">
        <v>0</v>
      </c>
      <c r="BD150" s="421">
        <v>0</v>
      </c>
      <c r="BE150" s="421">
        <v>1</v>
      </c>
      <c r="BF150" s="421">
        <v>0</v>
      </c>
      <c r="BG150" s="421">
        <v>1</v>
      </c>
      <c r="BH150" s="441">
        <v>0</v>
      </c>
      <c r="BI150" s="421">
        <v>0</v>
      </c>
      <c r="BJ150" s="421">
        <v>0</v>
      </c>
      <c r="BK150" s="421">
        <v>100</v>
      </c>
      <c r="BM150" s="183" t="s">
        <v>408</v>
      </c>
      <c r="BN150" s="183" t="s">
        <v>1870</v>
      </c>
      <c r="BO150" s="439" t="s">
        <v>377</v>
      </c>
      <c r="BP150" s="443">
        <v>0</v>
      </c>
      <c r="BQ150" s="421">
        <v>0</v>
      </c>
      <c r="BR150" s="421">
        <v>13</v>
      </c>
      <c r="BS150" s="421">
        <v>3</v>
      </c>
      <c r="BT150" s="421">
        <v>2</v>
      </c>
      <c r="BU150" s="421">
        <v>0</v>
      </c>
      <c r="BV150" s="421">
        <v>0</v>
      </c>
      <c r="BW150" s="421">
        <v>0</v>
      </c>
      <c r="BX150" s="421">
        <v>0</v>
      </c>
      <c r="BY150" s="421">
        <v>0</v>
      </c>
      <c r="BZ150" s="421"/>
      <c r="CA150" s="421">
        <v>0</v>
      </c>
      <c r="CB150" s="421">
        <v>0</v>
      </c>
      <c r="CC150" s="421">
        <v>0</v>
      </c>
      <c r="CD150" s="421">
        <v>0</v>
      </c>
      <c r="CE150" s="441">
        <v>0</v>
      </c>
      <c r="CF150" s="421">
        <v>0</v>
      </c>
      <c r="CG150" s="421">
        <v>0</v>
      </c>
      <c r="CH150" s="421">
        <v>6</v>
      </c>
      <c r="CI150" s="421">
        <v>0</v>
      </c>
      <c r="CJ150" s="421">
        <v>3</v>
      </c>
      <c r="CK150" s="147">
        <f t="shared" si="9"/>
        <v>0</v>
      </c>
    </row>
    <row r="151" spans="1:139" s="1674" customFormat="1" ht="35.35" customHeight="1">
      <c r="A151" s="1666" t="s">
        <v>2376</v>
      </c>
      <c r="B151" s="1666" t="s">
        <v>1872</v>
      </c>
      <c r="C151" s="1667" t="s">
        <v>370</v>
      </c>
      <c r="D151" s="1668">
        <v>408</v>
      </c>
      <c r="E151" s="1669">
        <v>42</v>
      </c>
      <c r="F151" s="1669">
        <v>0</v>
      </c>
      <c r="G151" s="1669">
        <v>40</v>
      </c>
      <c r="H151" s="1669">
        <v>1</v>
      </c>
      <c r="I151" s="1669">
        <v>1</v>
      </c>
      <c r="J151" s="1669">
        <v>0</v>
      </c>
      <c r="K151" s="1669">
        <v>0</v>
      </c>
      <c r="L151" s="1669">
        <v>34</v>
      </c>
      <c r="M151" s="1669">
        <v>0</v>
      </c>
      <c r="N151" s="1669">
        <v>34</v>
      </c>
      <c r="O151" s="1669"/>
      <c r="P151" s="1670">
        <v>32</v>
      </c>
      <c r="Q151" s="1669">
        <v>32</v>
      </c>
      <c r="R151" s="1669">
        <v>0</v>
      </c>
      <c r="S151" s="1669">
        <v>17</v>
      </c>
      <c r="T151" s="1669">
        <v>0</v>
      </c>
      <c r="U151" s="1669">
        <v>0</v>
      </c>
      <c r="V151" s="1669">
        <v>0</v>
      </c>
      <c r="W151" s="1669">
        <v>17</v>
      </c>
      <c r="X151" s="1669">
        <v>0</v>
      </c>
      <c r="Y151" s="1669">
        <v>0</v>
      </c>
      <c r="Z151" s="1671">
        <v>9</v>
      </c>
      <c r="AA151" s="1669">
        <v>0</v>
      </c>
      <c r="AB151" s="1669">
        <v>0</v>
      </c>
      <c r="AC151" s="1669">
        <v>0</v>
      </c>
      <c r="AD151" s="1669">
        <v>9</v>
      </c>
      <c r="AE151" s="1669">
        <v>0</v>
      </c>
      <c r="AF151" s="1669"/>
      <c r="AG151" s="1666" t="s">
        <v>2376</v>
      </c>
      <c r="AH151" s="1666" t="s">
        <v>1872</v>
      </c>
      <c r="AI151" s="1667" t="s">
        <v>370</v>
      </c>
      <c r="AJ151" s="1668">
        <v>8</v>
      </c>
      <c r="AK151" s="1669">
        <v>0</v>
      </c>
      <c r="AL151" s="1669">
        <v>8</v>
      </c>
      <c r="AM151" s="1669">
        <v>0</v>
      </c>
      <c r="AN151" s="1670">
        <v>8</v>
      </c>
      <c r="AO151" s="1669">
        <v>2</v>
      </c>
      <c r="AP151" s="1669">
        <v>91</v>
      </c>
      <c r="AQ151" s="1669">
        <v>15</v>
      </c>
      <c r="AR151" s="1669">
        <v>72</v>
      </c>
      <c r="AS151" s="1669">
        <v>4</v>
      </c>
      <c r="AT151" s="1669">
        <v>0</v>
      </c>
      <c r="AU151" s="1669">
        <v>0</v>
      </c>
      <c r="AV151" s="1669"/>
      <c r="AW151" s="1669">
        <v>7</v>
      </c>
      <c r="AX151" s="1669">
        <v>2</v>
      </c>
      <c r="AY151" s="1669">
        <v>0</v>
      </c>
      <c r="AZ151" s="1669">
        <v>0</v>
      </c>
      <c r="BA151" s="1669">
        <v>1</v>
      </c>
      <c r="BB151" s="1669">
        <v>2</v>
      </c>
      <c r="BC151" s="1669">
        <v>2</v>
      </c>
      <c r="BD151" s="1669">
        <v>0</v>
      </c>
      <c r="BE151" s="1669">
        <v>1</v>
      </c>
      <c r="BF151" s="1669">
        <v>0</v>
      </c>
      <c r="BG151" s="1669">
        <v>5</v>
      </c>
      <c r="BH151" s="1670">
        <v>0</v>
      </c>
      <c r="BI151" s="1669">
        <v>0</v>
      </c>
      <c r="BJ151" s="1669">
        <v>0</v>
      </c>
      <c r="BK151" s="1669">
        <v>101</v>
      </c>
      <c r="BL151" s="1672"/>
      <c r="BM151" s="1666" t="s">
        <v>2376</v>
      </c>
      <c r="BN151" s="1666" t="s">
        <v>1872</v>
      </c>
      <c r="BO151" s="1667" t="s">
        <v>370</v>
      </c>
      <c r="BP151" s="1668">
        <v>0</v>
      </c>
      <c r="BQ151" s="1669">
        <v>0</v>
      </c>
      <c r="BR151" s="1669">
        <v>17</v>
      </c>
      <c r="BS151" s="1669">
        <v>3</v>
      </c>
      <c r="BT151" s="1669">
        <v>1</v>
      </c>
      <c r="BU151" s="1669">
        <v>0</v>
      </c>
      <c r="BV151" s="1669">
        <v>0</v>
      </c>
      <c r="BW151" s="1669">
        <v>0</v>
      </c>
      <c r="BX151" s="1669">
        <v>0</v>
      </c>
      <c r="BY151" s="1669">
        <v>0</v>
      </c>
      <c r="BZ151" s="1669"/>
      <c r="CA151" s="1669">
        <v>0</v>
      </c>
      <c r="CB151" s="1669">
        <v>0</v>
      </c>
      <c r="CC151" s="1669">
        <v>0</v>
      </c>
      <c r="CD151" s="1669">
        <v>0</v>
      </c>
      <c r="CE151" s="1670">
        <v>0</v>
      </c>
      <c r="CF151" s="1669">
        <v>0</v>
      </c>
      <c r="CG151" s="1669">
        <v>0</v>
      </c>
      <c r="CH151" s="1669">
        <v>5</v>
      </c>
      <c r="CI151" s="1669">
        <v>0</v>
      </c>
      <c r="CJ151" s="1669">
        <v>3</v>
      </c>
      <c r="CK151" s="1673">
        <f t="shared" si="9"/>
        <v>2</v>
      </c>
      <c r="CL151" s="1672"/>
      <c r="CM151" s="1672"/>
      <c r="CN151" s="1672"/>
      <c r="CO151" s="1672"/>
      <c r="CP151" s="1672"/>
      <c r="CQ151" s="1672"/>
      <c r="CR151" s="1672"/>
      <c r="CS151" s="1672"/>
      <c r="CT151" s="1672"/>
      <c r="CU151" s="1672"/>
      <c r="CV151" s="1672"/>
      <c r="CW151" s="1672"/>
      <c r="CX151" s="1672"/>
      <c r="CY151" s="1672"/>
      <c r="CZ151" s="1672"/>
      <c r="DA151" s="1672"/>
      <c r="DB151" s="1672"/>
      <c r="DC151" s="1672"/>
      <c r="DD151" s="1672"/>
      <c r="DE151" s="1672"/>
      <c r="DF151" s="1672"/>
      <c r="DG151" s="1672"/>
      <c r="DH151" s="1672"/>
      <c r="DI151" s="1672"/>
      <c r="DJ151" s="1672"/>
      <c r="DK151" s="1672"/>
      <c r="DL151" s="1672"/>
      <c r="DM151" s="1672"/>
      <c r="DN151" s="1672"/>
      <c r="DO151" s="1672"/>
      <c r="DP151" s="1672"/>
      <c r="DQ151" s="1672"/>
      <c r="DR151" s="1672"/>
      <c r="DS151" s="1672"/>
      <c r="DT151" s="1672"/>
      <c r="DU151" s="1672"/>
      <c r="DV151" s="1672"/>
      <c r="DW151" s="1672"/>
      <c r="DX151" s="1672"/>
      <c r="DY151" s="1672"/>
      <c r="DZ151" s="1672"/>
      <c r="EA151" s="1672"/>
      <c r="EB151" s="1672"/>
      <c r="EC151" s="1672"/>
      <c r="ED151" s="1672"/>
      <c r="EE151" s="1672"/>
      <c r="EF151" s="1672"/>
      <c r="EG151" s="1672"/>
      <c r="EH151" s="1672"/>
      <c r="EI151" s="1672"/>
    </row>
    <row r="152" spans="1:139" s="1072" customFormat="1" ht="23.95" customHeight="1">
      <c r="A152" s="1665"/>
      <c r="B152" s="1665" t="s">
        <v>1869</v>
      </c>
      <c r="C152" s="1675" t="s">
        <v>367</v>
      </c>
      <c r="D152" s="1681">
        <v>350</v>
      </c>
      <c r="E152" s="1353">
        <v>57</v>
      </c>
      <c r="F152" s="1353">
        <v>0</v>
      </c>
      <c r="G152" s="1353">
        <v>40</v>
      </c>
      <c r="H152" s="1353">
        <v>2</v>
      </c>
      <c r="I152" s="1353">
        <v>15</v>
      </c>
      <c r="J152" s="1353">
        <v>0</v>
      </c>
      <c r="K152" s="1353">
        <v>2</v>
      </c>
      <c r="L152" s="1353">
        <v>16</v>
      </c>
      <c r="M152" s="1353">
        <v>0</v>
      </c>
      <c r="N152" s="1353">
        <v>16</v>
      </c>
      <c r="O152" s="1353"/>
      <c r="P152" s="1682">
        <v>20</v>
      </c>
      <c r="Q152" s="1353">
        <v>20</v>
      </c>
      <c r="R152" s="1353">
        <v>0</v>
      </c>
      <c r="S152" s="1353">
        <v>14</v>
      </c>
      <c r="T152" s="1353">
        <v>0</v>
      </c>
      <c r="U152" s="1353">
        <v>0</v>
      </c>
      <c r="V152" s="1353">
        <v>0</v>
      </c>
      <c r="W152" s="1353">
        <v>17</v>
      </c>
      <c r="X152" s="1353">
        <v>1</v>
      </c>
      <c r="Y152" s="1353">
        <v>1</v>
      </c>
      <c r="Z152" s="1341">
        <v>8</v>
      </c>
      <c r="AA152" s="1353">
        <v>0</v>
      </c>
      <c r="AB152" s="1353">
        <v>0</v>
      </c>
      <c r="AC152" s="1353">
        <v>0</v>
      </c>
      <c r="AD152" s="1353">
        <v>8</v>
      </c>
      <c r="AE152" s="1353">
        <v>0</v>
      </c>
      <c r="AF152" s="1353"/>
      <c r="AG152" s="1665"/>
      <c r="AH152" s="1665" t="s">
        <v>1869</v>
      </c>
      <c r="AI152" s="1675" t="s">
        <v>367</v>
      </c>
      <c r="AJ152" s="1681">
        <v>1</v>
      </c>
      <c r="AK152" s="1353">
        <v>0</v>
      </c>
      <c r="AL152" s="1353">
        <v>1</v>
      </c>
      <c r="AM152" s="1353">
        <v>0</v>
      </c>
      <c r="AN152" s="1682">
        <v>16</v>
      </c>
      <c r="AO152" s="1353">
        <v>7</v>
      </c>
      <c r="AP152" s="1353">
        <v>37</v>
      </c>
      <c r="AQ152" s="1353">
        <v>7</v>
      </c>
      <c r="AR152" s="1353">
        <v>26</v>
      </c>
      <c r="AS152" s="1353">
        <v>4</v>
      </c>
      <c r="AT152" s="1353">
        <v>0</v>
      </c>
      <c r="AU152" s="1353">
        <v>0</v>
      </c>
      <c r="AV152" s="1353"/>
      <c r="AW152" s="1353">
        <v>10</v>
      </c>
      <c r="AX152" s="1353">
        <v>1</v>
      </c>
      <c r="AY152" s="1353">
        <v>1</v>
      </c>
      <c r="AZ152" s="1353">
        <v>1</v>
      </c>
      <c r="BA152" s="1353">
        <v>0</v>
      </c>
      <c r="BB152" s="1353">
        <v>0</v>
      </c>
      <c r="BC152" s="1353">
        <v>0</v>
      </c>
      <c r="BD152" s="1353">
        <v>0</v>
      </c>
      <c r="BE152" s="1353">
        <v>0</v>
      </c>
      <c r="BF152" s="1353">
        <v>0</v>
      </c>
      <c r="BG152" s="1353">
        <v>0</v>
      </c>
      <c r="BH152" s="1682">
        <v>0</v>
      </c>
      <c r="BI152" s="1353">
        <v>0</v>
      </c>
      <c r="BJ152" s="1353">
        <v>1</v>
      </c>
      <c r="BK152" s="1353">
        <v>90</v>
      </c>
      <c r="BL152" s="1680"/>
      <c r="BM152" s="1665"/>
      <c r="BN152" s="1665" t="s">
        <v>1869</v>
      </c>
      <c r="BO152" s="1675" t="s">
        <v>367</v>
      </c>
      <c r="BP152" s="1681">
        <v>0</v>
      </c>
      <c r="BQ152" s="1353">
        <v>10</v>
      </c>
      <c r="BR152" s="1353">
        <v>17</v>
      </c>
      <c r="BS152" s="1353">
        <v>0</v>
      </c>
      <c r="BT152" s="1353">
        <v>1</v>
      </c>
      <c r="BU152" s="1353">
        <v>0</v>
      </c>
      <c r="BV152" s="1353">
        <v>0</v>
      </c>
      <c r="BW152" s="1353">
        <v>0</v>
      </c>
      <c r="BX152" s="1353">
        <v>0</v>
      </c>
      <c r="BY152" s="1353">
        <v>0</v>
      </c>
      <c r="BZ152" s="1353"/>
      <c r="CA152" s="1353">
        <v>0</v>
      </c>
      <c r="CB152" s="1353">
        <v>0</v>
      </c>
      <c r="CC152" s="1353">
        <v>0</v>
      </c>
      <c r="CD152" s="1353">
        <v>0</v>
      </c>
      <c r="CE152" s="1682">
        <v>0</v>
      </c>
      <c r="CF152" s="1353">
        <v>0</v>
      </c>
      <c r="CG152" s="1353">
        <v>0</v>
      </c>
      <c r="CH152" s="1353">
        <v>6</v>
      </c>
      <c r="CI152" s="1353">
        <v>0</v>
      </c>
      <c r="CJ152" s="1353">
        <v>15</v>
      </c>
      <c r="CK152" s="1345">
        <f t="shared" ref="CK152:CK154" si="10">M152+U152+Z152-AD152-AC152+AK152+AM152+BB152</f>
        <v>0</v>
      </c>
      <c r="CL152" s="1680"/>
      <c r="CM152" s="1680"/>
      <c r="CN152" s="1680"/>
      <c r="CO152" s="1680"/>
      <c r="CP152" s="1680"/>
      <c r="CQ152" s="1680"/>
      <c r="CR152" s="1680"/>
      <c r="CS152" s="1680"/>
      <c r="CT152" s="1680"/>
      <c r="CU152" s="1680"/>
      <c r="CV152" s="1680"/>
      <c r="CW152" s="1680"/>
      <c r="CX152" s="1680"/>
      <c r="CY152" s="1680"/>
      <c r="CZ152" s="1680"/>
      <c r="DA152" s="1680"/>
      <c r="DB152" s="1680"/>
      <c r="DC152" s="1680"/>
      <c r="DD152" s="1680"/>
      <c r="DE152" s="1680"/>
      <c r="DF152" s="1680"/>
      <c r="DG152" s="1680"/>
      <c r="DH152" s="1680"/>
      <c r="DI152" s="1680"/>
      <c r="DJ152" s="1680"/>
      <c r="DK152" s="1680"/>
      <c r="DL152" s="1680"/>
      <c r="DM152" s="1680"/>
      <c r="DN152" s="1680"/>
      <c r="DO152" s="1680"/>
      <c r="DP152" s="1680"/>
      <c r="DQ152" s="1680"/>
      <c r="DR152" s="1680"/>
      <c r="DS152" s="1680"/>
      <c r="DT152" s="1680"/>
      <c r="DU152" s="1680"/>
      <c r="DV152" s="1680"/>
      <c r="DW152" s="1680"/>
      <c r="DX152" s="1680"/>
      <c r="DY152" s="1680"/>
      <c r="DZ152" s="1680"/>
      <c r="EA152" s="1680"/>
      <c r="EB152" s="1680"/>
      <c r="EC152" s="1680"/>
      <c r="ED152" s="1680"/>
      <c r="EE152" s="1680"/>
      <c r="EF152" s="1680"/>
      <c r="EG152" s="1680"/>
      <c r="EH152" s="1680"/>
      <c r="EI152" s="1680"/>
    </row>
    <row r="153" spans="1:139" ht="17.350000000000001" customHeight="1">
      <c r="A153" s="183" t="s">
        <v>409</v>
      </c>
      <c r="B153" s="183" t="s">
        <v>1870</v>
      </c>
      <c r="C153" s="439" t="s">
        <v>377</v>
      </c>
      <c r="D153" s="443">
        <v>370</v>
      </c>
      <c r="E153" s="421">
        <v>52</v>
      </c>
      <c r="F153" s="421">
        <v>0</v>
      </c>
      <c r="G153" s="421">
        <v>38</v>
      </c>
      <c r="H153" s="421">
        <v>0</v>
      </c>
      <c r="I153" s="421">
        <v>14</v>
      </c>
      <c r="J153" s="421">
        <v>0</v>
      </c>
      <c r="K153" s="421">
        <v>0</v>
      </c>
      <c r="L153" s="421">
        <v>16</v>
      </c>
      <c r="M153" s="421">
        <v>0</v>
      </c>
      <c r="N153" s="421">
        <v>16</v>
      </c>
      <c r="P153" s="441">
        <v>27</v>
      </c>
      <c r="Q153" s="421">
        <v>27</v>
      </c>
      <c r="R153" s="421">
        <v>0</v>
      </c>
      <c r="S153" s="421">
        <v>15</v>
      </c>
      <c r="T153" s="421">
        <v>0</v>
      </c>
      <c r="U153" s="421">
        <v>0</v>
      </c>
      <c r="V153" s="421">
        <v>0</v>
      </c>
      <c r="W153" s="421">
        <v>17</v>
      </c>
      <c r="X153" s="421">
        <v>1</v>
      </c>
      <c r="Y153" s="421">
        <v>1</v>
      </c>
      <c r="Z153" s="533">
        <v>10</v>
      </c>
      <c r="AA153" s="421">
        <v>0</v>
      </c>
      <c r="AB153" s="421">
        <v>0</v>
      </c>
      <c r="AC153" s="421">
        <v>0</v>
      </c>
      <c r="AD153" s="421">
        <v>10</v>
      </c>
      <c r="AE153" s="421">
        <v>0</v>
      </c>
      <c r="AF153" s="421"/>
      <c r="AG153" s="183" t="s">
        <v>409</v>
      </c>
      <c r="AH153" s="183" t="s">
        <v>1870</v>
      </c>
      <c r="AI153" s="439" t="s">
        <v>377</v>
      </c>
      <c r="AJ153" s="443">
        <v>2</v>
      </c>
      <c r="AK153" s="421">
        <v>0</v>
      </c>
      <c r="AL153" s="421">
        <v>2</v>
      </c>
      <c r="AM153" s="421">
        <v>0</v>
      </c>
      <c r="AN153" s="441">
        <v>15</v>
      </c>
      <c r="AO153" s="421">
        <v>6</v>
      </c>
      <c r="AP153" s="421">
        <v>56</v>
      </c>
      <c r="AQ153" s="421">
        <v>11</v>
      </c>
      <c r="AR153" s="421">
        <v>41</v>
      </c>
      <c r="AS153" s="421">
        <v>4</v>
      </c>
      <c r="AT153" s="421">
        <v>0</v>
      </c>
      <c r="AU153" s="421">
        <v>0</v>
      </c>
      <c r="AV153" s="421"/>
      <c r="AW153" s="421">
        <v>10</v>
      </c>
      <c r="AX153" s="421">
        <v>1</v>
      </c>
      <c r="AY153" s="421">
        <v>0</v>
      </c>
      <c r="AZ153" s="421">
        <v>0</v>
      </c>
      <c r="BA153" s="421">
        <v>0</v>
      </c>
      <c r="BB153" s="421">
        <v>0</v>
      </c>
      <c r="BC153" s="421">
        <v>0</v>
      </c>
      <c r="BD153" s="421">
        <v>0</v>
      </c>
      <c r="BE153" s="421">
        <v>0</v>
      </c>
      <c r="BF153" s="421">
        <v>0</v>
      </c>
      <c r="BG153" s="421">
        <v>0</v>
      </c>
      <c r="BH153" s="441">
        <v>0</v>
      </c>
      <c r="BI153" s="421">
        <v>0</v>
      </c>
      <c r="BJ153" s="421">
        <v>0</v>
      </c>
      <c r="BK153" s="421">
        <v>92</v>
      </c>
      <c r="BM153" s="183" t="s">
        <v>409</v>
      </c>
      <c r="BN153" s="183" t="s">
        <v>1870</v>
      </c>
      <c r="BO153" s="439" t="s">
        <v>377</v>
      </c>
      <c r="BP153" s="443">
        <v>0</v>
      </c>
      <c r="BQ153" s="421">
        <v>15</v>
      </c>
      <c r="BR153" s="421">
        <v>17</v>
      </c>
      <c r="BS153" s="421">
        <v>0</v>
      </c>
      <c r="BT153" s="421">
        <v>1</v>
      </c>
      <c r="BU153" s="421">
        <v>0</v>
      </c>
      <c r="BV153" s="421">
        <v>0</v>
      </c>
      <c r="BW153" s="421">
        <v>0</v>
      </c>
      <c r="BX153" s="421">
        <v>0</v>
      </c>
      <c r="BY153" s="421">
        <v>0</v>
      </c>
      <c r="BZ153" s="421"/>
      <c r="CA153" s="421">
        <v>0</v>
      </c>
      <c r="CB153" s="421">
        <v>0</v>
      </c>
      <c r="CC153" s="421">
        <v>0</v>
      </c>
      <c r="CD153" s="421">
        <v>0</v>
      </c>
      <c r="CE153" s="441">
        <v>0</v>
      </c>
      <c r="CF153" s="421">
        <v>0</v>
      </c>
      <c r="CG153" s="421">
        <v>0</v>
      </c>
      <c r="CH153" s="421">
        <v>5</v>
      </c>
      <c r="CI153" s="421">
        <v>0</v>
      </c>
      <c r="CJ153" s="421">
        <v>11</v>
      </c>
      <c r="CK153" s="147">
        <f t="shared" si="10"/>
        <v>0</v>
      </c>
    </row>
    <row r="154" spans="1:139" s="1674" customFormat="1" ht="35.35" customHeight="1">
      <c r="A154" s="1666" t="s">
        <v>410</v>
      </c>
      <c r="B154" s="1666" t="s">
        <v>1872</v>
      </c>
      <c r="C154" s="1667" t="s">
        <v>370</v>
      </c>
      <c r="D154" s="1668">
        <v>413</v>
      </c>
      <c r="E154" s="1669">
        <v>39</v>
      </c>
      <c r="F154" s="1669">
        <v>0</v>
      </c>
      <c r="G154" s="1669">
        <v>34</v>
      </c>
      <c r="H154" s="1669">
        <v>0</v>
      </c>
      <c r="I154" s="1669">
        <v>5</v>
      </c>
      <c r="J154" s="1669">
        <v>0</v>
      </c>
      <c r="K154" s="1669">
        <v>0</v>
      </c>
      <c r="L154" s="1669">
        <v>25</v>
      </c>
      <c r="M154" s="1669">
        <v>0</v>
      </c>
      <c r="N154" s="1669">
        <v>25</v>
      </c>
      <c r="O154" s="1669"/>
      <c r="P154" s="1670">
        <v>38</v>
      </c>
      <c r="Q154" s="1669">
        <v>38</v>
      </c>
      <c r="R154" s="1669">
        <v>0</v>
      </c>
      <c r="S154" s="1669">
        <v>17</v>
      </c>
      <c r="T154" s="1669">
        <v>0</v>
      </c>
      <c r="U154" s="1669">
        <v>0</v>
      </c>
      <c r="V154" s="1669">
        <v>0</v>
      </c>
      <c r="W154" s="1669">
        <v>17</v>
      </c>
      <c r="X154" s="1669">
        <v>1</v>
      </c>
      <c r="Y154" s="1669">
        <v>1</v>
      </c>
      <c r="Z154" s="1671">
        <v>10</v>
      </c>
      <c r="AA154" s="1669">
        <v>0</v>
      </c>
      <c r="AB154" s="1669">
        <v>0</v>
      </c>
      <c r="AC154" s="1669">
        <v>0</v>
      </c>
      <c r="AD154" s="1669">
        <v>10</v>
      </c>
      <c r="AE154" s="1669">
        <v>0</v>
      </c>
      <c r="AF154" s="1669"/>
      <c r="AG154" s="1666" t="s">
        <v>410</v>
      </c>
      <c r="AH154" s="1666" t="s">
        <v>1872</v>
      </c>
      <c r="AI154" s="1667" t="s">
        <v>370</v>
      </c>
      <c r="AJ154" s="1668">
        <v>9</v>
      </c>
      <c r="AK154" s="1669">
        <v>0</v>
      </c>
      <c r="AL154" s="1669">
        <v>9</v>
      </c>
      <c r="AM154" s="1669">
        <v>0</v>
      </c>
      <c r="AN154" s="1670">
        <v>12</v>
      </c>
      <c r="AO154" s="1669">
        <v>6</v>
      </c>
      <c r="AP154" s="1669">
        <v>83</v>
      </c>
      <c r="AQ154" s="1669">
        <v>18</v>
      </c>
      <c r="AR154" s="1669">
        <v>60</v>
      </c>
      <c r="AS154" s="1669">
        <v>5</v>
      </c>
      <c r="AT154" s="1669">
        <v>0</v>
      </c>
      <c r="AU154" s="1669">
        <v>0</v>
      </c>
      <c r="AV154" s="1669"/>
      <c r="AW154" s="1669">
        <v>10</v>
      </c>
      <c r="AX154" s="1669">
        <v>1</v>
      </c>
      <c r="AY154" s="1669">
        <v>0</v>
      </c>
      <c r="AZ154" s="1669">
        <v>0</v>
      </c>
      <c r="BA154" s="1669">
        <v>0</v>
      </c>
      <c r="BB154" s="1669">
        <v>0</v>
      </c>
      <c r="BC154" s="1669">
        <v>0</v>
      </c>
      <c r="BD154" s="1669">
        <v>0</v>
      </c>
      <c r="BE154" s="1669">
        <v>0</v>
      </c>
      <c r="BF154" s="1669">
        <v>0</v>
      </c>
      <c r="BG154" s="1669">
        <v>0</v>
      </c>
      <c r="BH154" s="1670">
        <v>0</v>
      </c>
      <c r="BI154" s="1669">
        <v>0</v>
      </c>
      <c r="BJ154" s="1669">
        <v>0</v>
      </c>
      <c r="BK154" s="1669">
        <v>92</v>
      </c>
      <c r="BL154" s="1672"/>
      <c r="BM154" s="1666" t="s">
        <v>410</v>
      </c>
      <c r="BN154" s="1666" t="s">
        <v>1872</v>
      </c>
      <c r="BO154" s="1667" t="s">
        <v>370</v>
      </c>
      <c r="BP154" s="1668">
        <v>0</v>
      </c>
      <c r="BQ154" s="1669">
        <v>18</v>
      </c>
      <c r="BR154" s="1669">
        <v>16</v>
      </c>
      <c r="BS154" s="1669">
        <v>0</v>
      </c>
      <c r="BT154" s="1669">
        <v>1</v>
      </c>
      <c r="BU154" s="1669">
        <v>0</v>
      </c>
      <c r="BV154" s="1669">
        <v>0</v>
      </c>
      <c r="BW154" s="1669">
        <v>0</v>
      </c>
      <c r="BX154" s="1669">
        <v>0</v>
      </c>
      <c r="BY154" s="1669">
        <v>0</v>
      </c>
      <c r="BZ154" s="1669"/>
      <c r="CA154" s="1669">
        <v>0</v>
      </c>
      <c r="CB154" s="1669">
        <v>0</v>
      </c>
      <c r="CC154" s="1669">
        <v>0</v>
      </c>
      <c r="CD154" s="1669">
        <v>0</v>
      </c>
      <c r="CE154" s="1670">
        <v>0</v>
      </c>
      <c r="CF154" s="1669">
        <v>0</v>
      </c>
      <c r="CG154" s="1669">
        <v>0</v>
      </c>
      <c r="CH154" s="1669">
        <v>5</v>
      </c>
      <c r="CI154" s="1669">
        <v>0</v>
      </c>
      <c r="CJ154" s="1669">
        <v>12</v>
      </c>
      <c r="CK154" s="1673">
        <f t="shared" si="10"/>
        <v>0</v>
      </c>
      <c r="CL154" s="1672"/>
      <c r="CM154" s="1672"/>
      <c r="CN154" s="1672"/>
      <c r="CO154" s="1672"/>
      <c r="CP154" s="1672"/>
      <c r="CQ154" s="1672"/>
      <c r="CR154" s="1672"/>
      <c r="CS154" s="1672"/>
      <c r="CT154" s="1672"/>
      <c r="CU154" s="1672"/>
      <c r="CV154" s="1672"/>
      <c r="CW154" s="1672"/>
      <c r="CX154" s="1672"/>
      <c r="CY154" s="1672"/>
      <c r="CZ154" s="1672"/>
      <c r="DA154" s="1672"/>
      <c r="DB154" s="1672"/>
      <c r="DC154" s="1672"/>
      <c r="DD154" s="1672"/>
      <c r="DE154" s="1672"/>
      <c r="DF154" s="1672"/>
      <c r="DG154" s="1672"/>
      <c r="DH154" s="1672"/>
      <c r="DI154" s="1672"/>
      <c r="DJ154" s="1672"/>
      <c r="DK154" s="1672"/>
      <c r="DL154" s="1672"/>
      <c r="DM154" s="1672"/>
      <c r="DN154" s="1672"/>
      <c r="DO154" s="1672"/>
      <c r="DP154" s="1672"/>
      <c r="DQ154" s="1672"/>
      <c r="DR154" s="1672"/>
      <c r="DS154" s="1672"/>
      <c r="DT154" s="1672"/>
      <c r="DU154" s="1672"/>
      <c r="DV154" s="1672"/>
      <c r="DW154" s="1672"/>
      <c r="DX154" s="1672"/>
      <c r="DY154" s="1672"/>
      <c r="DZ154" s="1672"/>
      <c r="EA154" s="1672"/>
      <c r="EB154" s="1672"/>
      <c r="EC154" s="1672"/>
      <c r="ED154" s="1672"/>
      <c r="EE154" s="1672"/>
      <c r="EF154" s="1672"/>
      <c r="EG154" s="1672"/>
      <c r="EH154" s="1672"/>
      <c r="EI154" s="1672"/>
    </row>
    <row r="155" spans="1:139" s="1072" customFormat="1" ht="24.8" customHeight="1">
      <c r="A155" s="1665"/>
      <c r="B155" s="1665" t="s">
        <v>1869</v>
      </c>
      <c r="C155" s="1675" t="s">
        <v>367</v>
      </c>
      <c r="D155" s="1681">
        <v>376</v>
      </c>
      <c r="E155" s="1353">
        <v>57</v>
      </c>
      <c r="F155" s="1353">
        <v>0</v>
      </c>
      <c r="G155" s="1353">
        <v>44</v>
      </c>
      <c r="H155" s="1353">
        <v>1</v>
      </c>
      <c r="I155" s="1353">
        <v>12</v>
      </c>
      <c r="J155" s="1353">
        <v>0</v>
      </c>
      <c r="K155" s="1353">
        <v>3</v>
      </c>
      <c r="L155" s="1353">
        <v>20</v>
      </c>
      <c r="M155" s="1353">
        <v>0</v>
      </c>
      <c r="N155" s="1353">
        <v>20</v>
      </c>
      <c r="O155" s="1353"/>
      <c r="P155" s="1682">
        <v>25</v>
      </c>
      <c r="Q155" s="1353">
        <v>25</v>
      </c>
      <c r="R155" s="1353">
        <v>0</v>
      </c>
      <c r="S155" s="1353">
        <v>11</v>
      </c>
      <c r="T155" s="1353">
        <v>0</v>
      </c>
      <c r="U155" s="1353">
        <v>0</v>
      </c>
      <c r="V155" s="1353">
        <v>0</v>
      </c>
      <c r="W155" s="1353">
        <v>17</v>
      </c>
      <c r="X155" s="1353">
        <v>0</v>
      </c>
      <c r="Y155" s="1353">
        <v>3</v>
      </c>
      <c r="Z155" s="1341">
        <v>16</v>
      </c>
      <c r="AA155" s="1353">
        <v>0</v>
      </c>
      <c r="AB155" s="1353">
        <v>0</v>
      </c>
      <c r="AC155" s="1353">
        <v>0</v>
      </c>
      <c r="AD155" s="1353">
        <v>16</v>
      </c>
      <c r="AE155" s="1353">
        <v>0</v>
      </c>
      <c r="AF155" s="1353"/>
      <c r="AG155" s="1665"/>
      <c r="AH155" s="1665" t="s">
        <v>1869</v>
      </c>
      <c r="AI155" s="1675" t="s">
        <v>367</v>
      </c>
      <c r="AJ155" s="1681">
        <v>1</v>
      </c>
      <c r="AK155" s="1353">
        <v>0</v>
      </c>
      <c r="AL155" s="1353">
        <v>1</v>
      </c>
      <c r="AM155" s="1353">
        <v>0</v>
      </c>
      <c r="AN155" s="1682">
        <v>12</v>
      </c>
      <c r="AO155" s="1353">
        <v>5</v>
      </c>
      <c r="AP155" s="1353">
        <v>45</v>
      </c>
      <c r="AQ155" s="1353">
        <v>7</v>
      </c>
      <c r="AR155" s="1353">
        <v>33</v>
      </c>
      <c r="AS155" s="1353">
        <v>5</v>
      </c>
      <c r="AT155" s="1353">
        <v>0</v>
      </c>
      <c r="AU155" s="1353">
        <v>0</v>
      </c>
      <c r="AV155" s="1353"/>
      <c r="AW155" s="1353">
        <v>11</v>
      </c>
      <c r="AX155" s="1353">
        <v>1</v>
      </c>
      <c r="AY155" s="1353">
        <v>3</v>
      </c>
      <c r="AZ155" s="1353">
        <v>2</v>
      </c>
      <c r="BA155" s="1353">
        <v>1</v>
      </c>
      <c r="BB155" s="1353">
        <v>0</v>
      </c>
      <c r="BC155" s="1353">
        <v>0</v>
      </c>
      <c r="BD155" s="1353">
        <v>0</v>
      </c>
      <c r="BE155" s="1353">
        <v>0</v>
      </c>
      <c r="BF155" s="1353">
        <v>0</v>
      </c>
      <c r="BG155" s="1353">
        <v>3</v>
      </c>
      <c r="BH155" s="1682">
        <v>0</v>
      </c>
      <c r="BI155" s="1353">
        <v>0</v>
      </c>
      <c r="BJ155" s="1353">
        <v>0</v>
      </c>
      <c r="BK155" s="1353">
        <v>109</v>
      </c>
      <c r="BL155" s="1680"/>
      <c r="BM155" s="1665"/>
      <c r="BN155" s="1665" t="s">
        <v>1869</v>
      </c>
      <c r="BO155" s="1675" t="s">
        <v>367</v>
      </c>
      <c r="BP155" s="1681">
        <v>0</v>
      </c>
      <c r="BQ155" s="1353">
        <v>1</v>
      </c>
      <c r="BR155" s="1353">
        <v>17</v>
      </c>
      <c r="BS155" s="1353">
        <v>0</v>
      </c>
      <c r="BT155" s="1353">
        <v>1</v>
      </c>
      <c r="BU155" s="1353">
        <v>0</v>
      </c>
      <c r="BV155" s="1353">
        <v>0</v>
      </c>
      <c r="BW155" s="1353">
        <v>0</v>
      </c>
      <c r="BX155" s="1353">
        <v>0</v>
      </c>
      <c r="BY155" s="1353">
        <v>0</v>
      </c>
      <c r="BZ155" s="1353"/>
      <c r="CA155" s="1353">
        <v>0</v>
      </c>
      <c r="CB155" s="1353">
        <v>0</v>
      </c>
      <c r="CC155" s="1353">
        <v>0</v>
      </c>
      <c r="CD155" s="1353">
        <v>0</v>
      </c>
      <c r="CE155" s="1682">
        <v>0</v>
      </c>
      <c r="CF155" s="1353">
        <v>0</v>
      </c>
      <c r="CG155" s="1353">
        <v>0</v>
      </c>
      <c r="CH155" s="1353">
        <v>5</v>
      </c>
      <c r="CI155" s="1353">
        <v>0</v>
      </c>
      <c r="CJ155" s="1353">
        <v>7</v>
      </c>
      <c r="CK155" s="1345">
        <f t="shared" ref="CK155:CK157" si="11">M155+U155+Z155-AD155-AC155+AK155+AM155+BB155</f>
        <v>0</v>
      </c>
      <c r="CL155" s="1680"/>
      <c r="CM155" s="1680"/>
      <c r="CN155" s="1680"/>
      <c r="CO155" s="1680"/>
      <c r="CP155" s="1680"/>
      <c r="CQ155" s="1680"/>
      <c r="CR155" s="1680"/>
      <c r="CS155" s="1680"/>
      <c r="CT155" s="1680"/>
      <c r="CU155" s="1680"/>
      <c r="CV155" s="1680"/>
      <c r="CW155" s="1680"/>
      <c r="CX155" s="1680"/>
      <c r="CY155" s="1680"/>
      <c r="CZ155" s="1680"/>
      <c r="DA155" s="1680"/>
      <c r="DB155" s="1680"/>
      <c r="DC155" s="1680"/>
      <c r="DD155" s="1680"/>
      <c r="DE155" s="1680"/>
      <c r="DF155" s="1680"/>
      <c r="DG155" s="1680"/>
      <c r="DH155" s="1680"/>
      <c r="DI155" s="1680"/>
      <c r="DJ155" s="1680"/>
      <c r="DK155" s="1680"/>
      <c r="DL155" s="1680"/>
      <c r="DM155" s="1680"/>
      <c r="DN155" s="1680"/>
      <c r="DO155" s="1680"/>
      <c r="DP155" s="1680"/>
      <c r="DQ155" s="1680"/>
      <c r="DR155" s="1680"/>
      <c r="DS155" s="1680"/>
      <c r="DT155" s="1680"/>
      <c r="DU155" s="1680"/>
      <c r="DV155" s="1680"/>
      <c r="DW155" s="1680"/>
      <c r="DX155" s="1680"/>
      <c r="DY155" s="1680"/>
      <c r="DZ155" s="1680"/>
      <c r="EA155" s="1680"/>
      <c r="EB155" s="1680"/>
      <c r="EC155" s="1680"/>
      <c r="ED155" s="1680"/>
      <c r="EE155" s="1680"/>
      <c r="EF155" s="1680"/>
      <c r="EG155" s="1680"/>
      <c r="EH155" s="1680"/>
      <c r="EI155" s="1680"/>
    </row>
    <row r="156" spans="1:139" ht="17.350000000000001" customHeight="1">
      <c r="A156" s="183" t="s">
        <v>2444</v>
      </c>
      <c r="B156" s="183" t="s">
        <v>1870</v>
      </c>
      <c r="C156" s="439" t="s">
        <v>377</v>
      </c>
      <c r="D156" s="443">
        <v>393</v>
      </c>
      <c r="E156" s="421">
        <v>58</v>
      </c>
      <c r="F156" s="421">
        <v>0</v>
      </c>
      <c r="G156" s="421">
        <v>42</v>
      </c>
      <c r="H156" s="421">
        <v>5</v>
      </c>
      <c r="I156" s="421">
        <v>11</v>
      </c>
      <c r="J156" s="421">
        <v>0</v>
      </c>
      <c r="K156" s="421">
        <v>1</v>
      </c>
      <c r="L156" s="421">
        <v>20</v>
      </c>
      <c r="M156" s="421">
        <v>0</v>
      </c>
      <c r="N156" s="421">
        <v>20</v>
      </c>
      <c r="P156" s="441">
        <v>29</v>
      </c>
      <c r="Q156" s="421">
        <v>29</v>
      </c>
      <c r="R156" s="421">
        <v>0</v>
      </c>
      <c r="S156" s="421">
        <v>9</v>
      </c>
      <c r="T156" s="421">
        <v>0</v>
      </c>
      <c r="U156" s="421">
        <v>0</v>
      </c>
      <c r="V156" s="421">
        <v>0</v>
      </c>
      <c r="W156" s="421">
        <v>17</v>
      </c>
      <c r="X156" s="421">
        <v>0</v>
      </c>
      <c r="Y156" s="421">
        <v>3</v>
      </c>
      <c r="Z156" s="533">
        <v>12</v>
      </c>
      <c r="AA156" s="421">
        <v>0</v>
      </c>
      <c r="AB156" s="421">
        <v>0</v>
      </c>
      <c r="AC156" s="421">
        <v>0</v>
      </c>
      <c r="AD156" s="421">
        <v>12</v>
      </c>
      <c r="AE156" s="421">
        <v>0</v>
      </c>
      <c r="AF156" s="421"/>
      <c r="AG156" s="183" t="s">
        <v>2444</v>
      </c>
      <c r="AH156" s="183" t="s">
        <v>1870</v>
      </c>
      <c r="AI156" s="439" t="s">
        <v>377</v>
      </c>
      <c r="AJ156" s="443">
        <v>1</v>
      </c>
      <c r="AK156" s="421">
        <v>0</v>
      </c>
      <c r="AL156" s="421">
        <v>1</v>
      </c>
      <c r="AM156" s="421">
        <v>0</v>
      </c>
      <c r="AN156" s="441">
        <v>11</v>
      </c>
      <c r="AO156" s="421">
        <v>6</v>
      </c>
      <c r="AP156" s="421">
        <v>71</v>
      </c>
      <c r="AQ156" s="421">
        <v>11</v>
      </c>
      <c r="AR156" s="421">
        <v>55</v>
      </c>
      <c r="AS156" s="421">
        <v>5</v>
      </c>
      <c r="AT156" s="421">
        <v>0</v>
      </c>
      <c r="AU156" s="421">
        <v>0</v>
      </c>
      <c r="AV156" s="421"/>
      <c r="AW156" s="421">
        <v>11</v>
      </c>
      <c r="AX156" s="421">
        <v>1</v>
      </c>
      <c r="AY156" s="421">
        <v>0</v>
      </c>
      <c r="AZ156" s="421">
        <v>0</v>
      </c>
      <c r="BA156" s="421">
        <v>1</v>
      </c>
      <c r="BB156" s="421">
        <v>0</v>
      </c>
      <c r="BC156" s="421">
        <v>0</v>
      </c>
      <c r="BD156" s="421">
        <v>0</v>
      </c>
      <c r="BE156" s="421">
        <v>0</v>
      </c>
      <c r="BF156" s="421">
        <v>0</v>
      </c>
      <c r="BG156" s="421">
        <v>4</v>
      </c>
      <c r="BH156" s="441">
        <v>0</v>
      </c>
      <c r="BI156" s="421">
        <v>0</v>
      </c>
      <c r="BJ156" s="421">
        <v>0</v>
      </c>
      <c r="BK156" s="421">
        <v>109</v>
      </c>
      <c r="BM156" s="183" t="s">
        <v>2444</v>
      </c>
      <c r="BN156" s="183" t="s">
        <v>1870</v>
      </c>
      <c r="BO156" s="439" t="s">
        <v>377</v>
      </c>
      <c r="BP156" s="443">
        <v>0</v>
      </c>
      <c r="BQ156" s="421">
        <v>1</v>
      </c>
      <c r="BR156" s="421">
        <v>15</v>
      </c>
      <c r="BS156" s="421">
        <v>0</v>
      </c>
      <c r="BT156" s="421">
        <v>1</v>
      </c>
      <c r="BU156" s="421">
        <v>0</v>
      </c>
      <c r="BV156" s="421">
        <v>0</v>
      </c>
      <c r="BW156" s="421">
        <v>0</v>
      </c>
      <c r="BX156" s="421">
        <v>0</v>
      </c>
      <c r="BY156" s="421">
        <v>0</v>
      </c>
      <c r="BZ156" s="421"/>
      <c r="CA156" s="421">
        <v>0</v>
      </c>
      <c r="CB156" s="421">
        <v>0</v>
      </c>
      <c r="CC156" s="421">
        <v>0</v>
      </c>
      <c r="CD156" s="421">
        <v>0</v>
      </c>
      <c r="CE156" s="441">
        <v>0</v>
      </c>
      <c r="CF156" s="421">
        <v>0</v>
      </c>
      <c r="CG156" s="421">
        <v>0</v>
      </c>
      <c r="CH156" s="421">
        <v>6</v>
      </c>
      <c r="CI156" s="421">
        <v>0</v>
      </c>
      <c r="CJ156" s="421">
        <v>6</v>
      </c>
      <c r="CK156" s="147">
        <f t="shared" si="11"/>
        <v>0</v>
      </c>
    </row>
    <row r="157" spans="1:139" s="1674" customFormat="1" ht="34" customHeight="1">
      <c r="A157" s="1666" t="s">
        <v>2377</v>
      </c>
      <c r="B157" s="1666" t="s">
        <v>1872</v>
      </c>
      <c r="C157" s="1667" t="s">
        <v>370</v>
      </c>
      <c r="D157" s="1668">
        <v>433</v>
      </c>
      <c r="E157" s="1669">
        <v>38</v>
      </c>
      <c r="F157" s="1669">
        <v>0</v>
      </c>
      <c r="G157" s="1669">
        <v>35</v>
      </c>
      <c r="H157" s="1669">
        <v>1</v>
      </c>
      <c r="I157" s="1669">
        <v>2</v>
      </c>
      <c r="J157" s="1669">
        <v>0</v>
      </c>
      <c r="K157" s="1669">
        <v>4</v>
      </c>
      <c r="L157" s="1669">
        <v>30</v>
      </c>
      <c r="M157" s="1669">
        <v>0</v>
      </c>
      <c r="N157" s="1669">
        <v>30</v>
      </c>
      <c r="O157" s="1669"/>
      <c r="P157" s="1670">
        <v>40</v>
      </c>
      <c r="Q157" s="1669">
        <v>40</v>
      </c>
      <c r="R157" s="1669">
        <v>0</v>
      </c>
      <c r="S157" s="1669">
        <v>13</v>
      </c>
      <c r="T157" s="1669">
        <v>0</v>
      </c>
      <c r="U157" s="1669">
        <v>0</v>
      </c>
      <c r="V157" s="1669">
        <v>0</v>
      </c>
      <c r="W157" s="1669">
        <v>18</v>
      </c>
      <c r="X157" s="1669">
        <v>0</v>
      </c>
      <c r="Y157" s="1669">
        <v>4</v>
      </c>
      <c r="Z157" s="1671">
        <v>12</v>
      </c>
      <c r="AA157" s="1669">
        <v>0</v>
      </c>
      <c r="AB157" s="1669">
        <v>0</v>
      </c>
      <c r="AC157" s="1669">
        <v>0</v>
      </c>
      <c r="AD157" s="1669">
        <v>12</v>
      </c>
      <c r="AE157" s="1669">
        <v>0</v>
      </c>
      <c r="AF157" s="1669"/>
      <c r="AG157" s="1666" t="s">
        <v>2377</v>
      </c>
      <c r="AH157" s="1666" t="s">
        <v>1872</v>
      </c>
      <c r="AI157" s="1667" t="s">
        <v>370</v>
      </c>
      <c r="AJ157" s="1668">
        <v>1</v>
      </c>
      <c r="AK157" s="1669">
        <v>0</v>
      </c>
      <c r="AL157" s="1669">
        <v>1</v>
      </c>
      <c r="AM157" s="1669">
        <v>0</v>
      </c>
      <c r="AN157" s="1670">
        <v>14</v>
      </c>
      <c r="AO157" s="1669">
        <v>4</v>
      </c>
      <c r="AP157" s="1669">
        <v>94</v>
      </c>
      <c r="AQ157" s="1669">
        <v>12</v>
      </c>
      <c r="AR157" s="1669">
        <v>75</v>
      </c>
      <c r="AS157" s="1669">
        <v>7</v>
      </c>
      <c r="AT157" s="1669">
        <v>0</v>
      </c>
      <c r="AU157" s="1669">
        <v>0</v>
      </c>
      <c r="AV157" s="1669"/>
      <c r="AW157" s="1669">
        <v>9</v>
      </c>
      <c r="AX157" s="1669">
        <v>1</v>
      </c>
      <c r="AY157" s="1669">
        <v>0</v>
      </c>
      <c r="AZ157" s="1669">
        <v>0</v>
      </c>
      <c r="BA157" s="1669">
        <v>1</v>
      </c>
      <c r="BB157" s="1669">
        <v>0</v>
      </c>
      <c r="BC157" s="1669">
        <v>0</v>
      </c>
      <c r="BD157" s="1669">
        <v>0</v>
      </c>
      <c r="BE157" s="1669">
        <v>0</v>
      </c>
      <c r="BF157" s="1669">
        <v>0</v>
      </c>
      <c r="BG157" s="1669">
        <v>13</v>
      </c>
      <c r="BH157" s="1670">
        <v>0</v>
      </c>
      <c r="BI157" s="1669">
        <v>0</v>
      </c>
      <c r="BJ157" s="1669">
        <v>0</v>
      </c>
      <c r="BK157" s="1669">
        <v>109</v>
      </c>
      <c r="BL157" s="1672"/>
      <c r="BM157" s="1666" t="s">
        <v>2377</v>
      </c>
      <c r="BN157" s="1666" t="s">
        <v>1872</v>
      </c>
      <c r="BO157" s="1667" t="s">
        <v>370</v>
      </c>
      <c r="BP157" s="1668">
        <v>0</v>
      </c>
      <c r="BQ157" s="1669">
        <v>1</v>
      </c>
      <c r="BR157" s="1669">
        <v>14</v>
      </c>
      <c r="BS157" s="1669">
        <v>0</v>
      </c>
      <c r="BT157" s="1669">
        <v>1</v>
      </c>
      <c r="BU157" s="1669">
        <v>0</v>
      </c>
      <c r="BV157" s="1669">
        <v>0</v>
      </c>
      <c r="BW157" s="1669">
        <v>0</v>
      </c>
      <c r="BX157" s="1669">
        <v>0</v>
      </c>
      <c r="BY157" s="1669">
        <v>0</v>
      </c>
      <c r="BZ157" s="1669"/>
      <c r="CA157" s="1669">
        <v>0</v>
      </c>
      <c r="CB157" s="1669">
        <v>0</v>
      </c>
      <c r="CC157" s="1669">
        <v>0</v>
      </c>
      <c r="CD157" s="1669">
        <v>0</v>
      </c>
      <c r="CE157" s="1670">
        <v>0</v>
      </c>
      <c r="CF157" s="1669">
        <v>0</v>
      </c>
      <c r="CG157" s="1669">
        <v>0</v>
      </c>
      <c r="CH157" s="1669">
        <v>8</v>
      </c>
      <c r="CI157" s="1669">
        <v>0</v>
      </c>
      <c r="CJ157" s="1669">
        <v>4</v>
      </c>
      <c r="CK157" s="1673">
        <f t="shared" si="11"/>
        <v>0</v>
      </c>
      <c r="CL157" s="1672"/>
      <c r="CM157" s="1672"/>
      <c r="CN157" s="1672"/>
      <c r="CO157" s="1672"/>
      <c r="CP157" s="1672"/>
      <c r="CQ157" s="1672"/>
      <c r="CR157" s="1672"/>
      <c r="CS157" s="1672"/>
      <c r="CT157" s="1672"/>
      <c r="CU157" s="1672"/>
      <c r="CV157" s="1672"/>
      <c r="CW157" s="1672"/>
      <c r="CX157" s="1672"/>
      <c r="CY157" s="1672"/>
      <c r="CZ157" s="1672"/>
      <c r="DA157" s="1672"/>
      <c r="DB157" s="1672"/>
      <c r="DC157" s="1672"/>
      <c r="DD157" s="1672"/>
      <c r="DE157" s="1672"/>
      <c r="DF157" s="1672"/>
      <c r="DG157" s="1672"/>
      <c r="DH157" s="1672"/>
      <c r="DI157" s="1672"/>
      <c r="DJ157" s="1672"/>
      <c r="DK157" s="1672"/>
      <c r="DL157" s="1672"/>
      <c r="DM157" s="1672"/>
      <c r="DN157" s="1672"/>
      <c r="DO157" s="1672"/>
      <c r="DP157" s="1672"/>
      <c r="DQ157" s="1672"/>
      <c r="DR157" s="1672"/>
      <c r="DS157" s="1672"/>
      <c r="DT157" s="1672"/>
      <c r="DU157" s="1672"/>
      <c r="DV157" s="1672"/>
      <c r="DW157" s="1672"/>
      <c r="DX157" s="1672"/>
      <c r="DY157" s="1672"/>
      <c r="DZ157" s="1672"/>
      <c r="EA157" s="1672"/>
      <c r="EB157" s="1672"/>
      <c r="EC157" s="1672"/>
      <c r="ED157" s="1672"/>
      <c r="EE157" s="1672"/>
      <c r="EF157" s="1672"/>
      <c r="EG157" s="1672"/>
      <c r="EH157" s="1672"/>
      <c r="EI157" s="1672"/>
    </row>
    <row r="158" spans="1:139" s="1072" customFormat="1" ht="23.95" customHeight="1">
      <c r="A158" s="1665"/>
      <c r="B158" s="1665" t="s">
        <v>1869</v>
      </c>
      <c r="C158" s="1675" t="s">
        <v>367</v>
      </c>
      <c r="D158" s="1681">
        <v>290</v>
      </c>
      <c r="E158" s="1353">
        <v>46</v>
      </c>
      <c r="F158" s="1353">
        <v>0</v>
      </c>
      <c r="G158" s="1353">
        <v>40</v>
      </c>
      <c r="H158" s="1353">
        <v>1</v>
      </c>
      <c r="I158" s="1353">
        <v>5</v>
      </c>
      <c r="J158" s="1353">
        <v>0</v>
      </c>
      <c r="K158" s="1353">
        <v>0</v>
      </c>
      <c r="L158" s="1353">
        <v>18</v>
      </c>
      <c r="M158" s="1353">
        <v>0</v>
      </c>
      <c r="N158" s="1353">
        <v>18</v>
      </c>
      <c r="O158" s="1353"/>
      <c r="P158" s="1682">
        <v>34</v>
      </c>
      <c r="Q158" s="1353">
        <v>34</v>
      </c>
      <c r="R158" s="1353">
        <v>0</v>
      </c>
      <c r="S158" s="1353">
        <v>10</v>
      </c>
      <c r="T158" s="1353">
        <v>0</v>
      </c>
      <c r="U158" s="1353">
        <v>0</v>
      </c>
      <c r="V158" s="1353">
        <v>0</v>
      </c>
      <c r="W158" s="1353">
        <v>15</v>
      </c>
      <c r="X158" s="1353">
        <v>0</v>
      </c>
      <c r="Y158" s="1353">
        <v>0</v>
      </c>
      <c r="Z158" s="1341">
        <v>15</v>
      </c>
      <c r="AA158" s="1353">
        <v>1</v>
      </c>
      <c r="AB158" s="1353">
        <v>0</v>
      </c>
      <c r="AC158" s="1353">
        <v>0</v>
      </c>
      <c r="AD158" s="1353">
        <v>14</v>
      </c>
      <c r="AE158" s="1353">
        <v>0</v>
      </c>
      <c r="AF158" s="1353"/>
      <c r="AG158" s="1665"/>
      <c r="AH158" s="1665" t="s">
        <v>1869</v>
      </c>
      <c r="AI158" s="1675" t="s">
        <v>367</v>
      </c>
      <c r="AJ158" s="1681">
        <v>0</v>
      </c>
      <c r="AK158" s="1353">
        <v>0</v>
      </c>
      <c r="AL158" s="1353">
        <v>0</v>
      </c>
      <c r="AM158" s="1353">
        <v>0</v>
      </c>
      <c r="AN158" s="1682">
        <v>14</v>
      </c>
      <c r="AO158" s="1353">
        <v>3</v>
      </c>
      <c r="AP158" s="1353">
        <v>27</v>
      </c>
      <c r="AQ158" s="1353">
        <v>2</v>
      </c>
      <c r="AR158" s="1353">
        <v>22</v>
      </c>
      <c r="AS158" s="1353">
        <v>2</v>
      </c>
      <c r="AT158" s="1353">
        <v>0</v>
      </c>
      <c r="AU158" s="1353">
        <v>1</v>
      </c>
      <c r="AV158" s="1353"/>
      <c r="AW158" s="1353">
        <v>4</v>
      </c>
      <c r="AX158" s="1353">
        <v>0</v>
      </c>
      <c r="AY158" s="1353">
        <v>0</v>
      </c>
      <c r="AZ158" s="1353">
        <v>0</v>
      </c>
      <c r="BA158" s="1353">
        <v>1</v>
      </c>
      <c r="BB158" s="1353">
        <v>0</v>
      </c>
      <c r="BC158" s="1353">
        <v>0</v>
      </c>
      <c r="BD158" s="1353">
        <v>0</v>
      </c>
      <c r="BE158" s="1353">
        <v>0</v>
      </c>
      <c r="BF158" s="1353">
        <v>0</v>
      </c>
      <c r="BG158" s="1353">
        <v>0</v>
      </c>
      <c r="BH158" s="1682">
        <v>0</v>
      </c>
      <c r="BI158" s="1353">
        <v>0</v>
      </c>
      <c r="BJ158" s="1353">
        <v>0</v>
      </c>
      <c r="BK158" s="1353">
        <v>69</v>
      </c>
      <c r="BL158" s="1680"/>
      <c r="BM158" s="1665"/>
      <c r="BN158" s="1665" t="s">
        <v>1869</v>
      </c>
      <c r="BO158" s="1675" t="s">
        <v>367</v>
      </c>
      <c r="BP158" s="1681">
        <v>0</v>
      </c>
      <c r="BQ158" s="1353">
        <v>5</v>
      </c>
      <c r="BR158" s="1353">
        <v>11</v>
      </c>
      <c r="BS158" s="1353">
        <v>0</v>
      </c>
      <c r="BT158" s="1353">
        <v>3</v>
      </c>
      <c r="BU158" s="1353">
        <v>0</v>
      </c>
      <c r="BV158" s="1353">
        <v>0</v>
      </c>
      <c r="BW158" s="1353">
        <v>0</v>
      </c>
      <c r="BX158" s="1353">
        <v>0</v>
      </c>
      <c r="BY158" s="1353">
        <v>0</v>
      </c>
      <c r="BZ158" s="1353"/>
      <c r="CA158" s="1353">
        <v>0</v>
      </c>
      <c r="CB158" s="1353">
        <v>0</v>
      </c>
      <c r="CC158" s="1353">
        <v>0</v>
      </c>
      <c r="CD158" s="1353">
        <v>0</v>
      </c>
      <c r="CE158" s="1682">
        <v>0</v>
      </c>
      <c r="CF158" s="1353">
        <v>0</v>
      </c>
      <c r="CG158" s="1353">
        <v>0</v>
      </c>
      <c r="CH158" s="1353">
        <v>6</v>
      </c>
      <c r="CI158" s="1353">
        <v>0</v>
      </c>
      <c r="CJ158" s="1353">
        <v>9</v>
      </c>
      <c r="CK158" s="1345">
        <f t="shared" ref="CK158:CK160" si="12">M158+U158+Z158-AD158-AC158+AK158+AM158+BB158</f>
        <v>1</v>
      </c>
      <c r="CL158" s="1680"/>
      <c r="CM158" s="1680"/>
      <c r="CN158" s="1680"/>
      <c r="CO158" s="1680"/>
      <c r="CP158" s="1680"/>
      <c r="CQ158" s="1680"/>
      <c r="CR158" s="1680"/>
      <c r="CS158" s="1680"/>
      <c r="CT158" s="1680"/>
      <c r="CU158" s="1680"/>
      <c r="CV158" s="1680"/>
      <c r="CW158" s="1680"/>
      <c r="CX158" s="1680"/>
      <c r="CY158" s="1680"/>
      <c r="CZ158" s="1680"/>
      <c r="DA158" s="1680"/>
      <c r="DB158" s="1680"/>
      <c r="DC158" s="1680"/>
      <c r="DD158" s="1680"/>
      <c r="DE158" s="1680"/>
      <c r="DF158" s="1680"/>
      <c r="DG158" s="1680"/>
      <c r="DH158" s="1680"/>
      <c r="DI158" s="1680"/>
      <c r="DJ158" s="1680"/>
      <c r="DK158" s="1680"/>
      <c r="DL158" s="1680"/>
      <c r="DM158" s="1680"/>
      <c r="DN158" s="1680"/>
      <c r="DO158" s="1680"/>
      <c r="DP158" s="1680"/>
      <c r="DQ158" s="1680"/>
      <c r="DR158" s="1680"/>
      <c r="DS158" s="1680"/>
      <c r="DT158" s="1680"/>
      <c r="DU158" s="1680"/>
      <c r="DV158" s="1680"/>
      <c r="DW158" s="1680"/>
      <c r="DX158" s="1680"/>
      <c r="DY158" s="1680"/>
      <c r="DZ158" s="1680"/>
      <c r="EA158" s="1680"/>
      <c r="EB158" s="1680"/>
      <c r="EC158" s="1680"/>
      <c r="ED158" s="1680"/>
      <c r="EE158" s="1680"/>
      <c r="EF158" s="1680"/>
      <c r="EG158" s="1680"/>
      <c r="EH158" s="1680"/>
      <c r="EI158" s="1680"/>
    </row>
    <row r="159" spans="1:139" ht="17.350000000000001" customHeight="1">
      <c r="A159" s="183" t="s">
        <v>2445</v>
      </c>
      <c r="B159" s="183" t="s">
        <v>1870</v>
      </c>
      <c r="C159" s="439" t="s">
        <v>377</v>
      </c>
      <c r="D159" s="443">
        <v>288</v>
      </c>
      <c r="E159" s="421">
        <v>51</v>
      </c>
      <c r="F159" s="421">
        <v>0</v>
      </c>
      <c r="G159" s="421">
        <v>37</v>
      </c>
      <c r="H159" s="421">
        <v>0</v>
      </c>
      <c r="I159" s="421">
        <v>14</v>
      </c>
      <c r="J159" s="421">
        <v>0</v>
      </c>
      <c r="K159" s="421">
        <v>0</v>
      </c>
      <c r="L159" s="421">
        <v>19</v>
      </c>
      <c r="M159" s="421">
        <v>0</v>
      </c>
      <c r="N159" s="421">
        <v>19</v>
      </c>
      <c r="P159" s="441">
        <v>32</v>
      </c>
      <c r="Q159" s="421">
        <v>32</v>
      </c>
      <c r="R159" s="421">
        <v>0</v>
      </c>
      <c r="S159" s="421">
        <v>9</v>
      </c>
      <c r="T159" s="421">
        <v>0</v>
      </c>
      <c r="U159" s="421">
        <v>0</v>
      </c>
      <c r="V159" s="421">
        <v>0</v>
      </c>
      <c r="W159" s="421">
        <v>15</v>
      </c>
      <c r="X159" s="421">
        <v>0</v>
      </c>
      <c r="Y159" s="421">
        <v>0</v>
      </c>
      <c r="Z159" s="533">
        <v>15</v>
      </c>
      <c r="AA159" s="421">
        <v>1</v>
      </c>
      <c r="AB159" s="421">
        <v>0</v>
      </c>
      <c r="AC159" s="421">
        <v>0</v>
      </c>
      <c r="AD159" s="421">
        <v>14</v>
      </c>
      <c r="AE159" s="421">
        <v>0</v>
      </c>
      <c r="AF159" s="421"/>
      <c r="AG159" s="183" t="s">
        <v>2445</v>
      </c>
      <c r="AH159" s="183" t="s">
        <v>1870</v>
      </c>
      <c r="AI159" s="439" t="s">
        <v>377</v>
      </c>
      <c r="AJ159" s="443">
        <v>1</v>
      </c>
      <c r="AK159" s="421">
        <v>0</v>
      </c>
      <c r="AL159" s="421">
        <v>1</v>
      </c>
      <c r="AM159" s="421">
        <v>0</v>
      </c>
      <c r="AN159" s="441">
        <v>11</v>
      </c>
      <c r="AO159" s="421">
        <v>1</v>
      </c>
      <c r="AP159" s="421">
        <v>27</v>
      </c>
      <c r="AQ159" s="421">
        <v>3</v>
      </c>
      <c r="AR159" s="421">
        <v>21</v>
      </c>
      <c r="AS159" s="421">
        <v>2</v>
      </c>
      <c r="AT159" s="421">
        <v>0</v>
      </c>
      <c r="AU159" s="421">
        <v>1</v>
      </c>
      <c r="AV159" s="421"/>
      <c r="AW159" s="421">
        <v>4</v>
      </c>
      <c r="AX159" s="421">
        <v>0</v>
      </c>
      <c r="AY159" s="421">
        <v>0</v>
      </c>
      <c r="AZ159" s="421">
        <v>0</v>
      </c>
      <c r="BA159" s="421">
        <v>0</v>
      </c>
      <c r="BB159" s="421">
        <v>0</v>
      </c>
      <c r="BC159" s="421">
        <v>0</v>
      </c>
      <c r="BD159" s="421">
        <v>0</v>
      </c>
      <c r="BE159" s="421">
        <v>0</v>
      </c>
      <c r="BF159" s="421">
        <v>0</v>
      </c>
      <c r="BG159" s="421">
        <v>0</v>
      </c>
      <c r="BH159" s="441">
        <v>0</v>
      </c>
      <c r="BI159" s="421">
        <v>0</v>
      </c>
      <c r="BJ159" s="421">
        <v>0</v>
      </c>
      <c r="BK159" s="421">
        <v>70</v>
      </c>
      <c r="BM159" s="183" t="s">
        <v>2445</v>
      </c>
      <c r="BN159" s="183" t="s">
        <v>1870</v>
      </c>
      <c r="BO159" s="439" t="s">
        <v>377</v>
      </c>
      <c r="BP159" s="443">
        <v>0</v>
      </c>
      <c r="BQ159" s="421">
        <v>7</v>
      </c>
      <c r="BR159" s="421">
        <v>11</v>
      </c>
      <c r="BS159" s="421">
        <v>0</v>
      </c>
      <c r="BT159" s="421">
        <v>2</v>
      </c>
      <c r="BU159" s="421">
        <v>0</v>
      </c>
      <c r="BV159" s="421">
        <v>0</v>
      </c>
      <c r="BW159" s="421">
        <v>0</v>
      </c>
      <c r="BX159" s="421">
        <v>0</v>
      </c>
      <c r="BY159" s="421">
        <v>0</v>
      </c>
      <c r="BZ159" s="421"/>
      <c r="CA159" s="421">
        <v>0</v>
      </c>
      <c r="CB159" s="421">
        <v>0</v>
      </c>
      <c r="CC159" s="421">
        <v>0</v>
      </c>
      <c r="CD159" s="421">
        <v>0</v>
      </c>
      <c r="CE159" s="441">
        <v>0</v>
      </c>
      <c r="CF159" s="421">
        <v>0</v>
      </c>
      <c r="CG159" s="421">
        <v>0</v>
      </c>
      <c r="CH159" s="421">
        <v>6</v>
      </c>
      <c r="CI159" s="421">
        <v>0</v>
      </c>
      <c r="CJ159" s="421">
        <v>7</v>
      </c>
      <c r="CK159" s="147">
        <f t="shared" si="12"/>
        <v>1</v>
      </c>
    </row>
    <row r="160" spans="1:139" s="1674" customFormat="1" ht="33.299999999999997" customHeight="1">
      <c r="A160" s="1666" t="s">
        <v>2378</v>
      </c>
      <c r="B160" s="1666" t="s">
        <v>1872</v>
      </c>
      <c r="C160" s="1667" t="s">
        <v>370</v>
      </c>
      <c r="D160" s="1668">
        <v>322</v>
      </c>
      <c r="E160" s="1669">
        <v>42</v>
      </c>
      <c r="F160" s="1669">
        <v>0</v>
      </c>
      <c r="G160" s="1669">
        <v>36</v>
      </c>
      <c r="H160" s="1669">
        <v>0</v>
      </c>
      <c r="I160" s="1669">
        <v>6</v>
      </c>
      <c r="J160" s="1669">
        <v>0</v>
      </c>
      <c r="K160" s="1669">
        <v>0</v>
      </c>
      <c r="L160" s="1669">
        <v>37</v>
      </c>
      <c r="M160" s="1669">
        <v>0</v>
      </c>
      <c r="N160" s="1669">
        <v>37</v>
      </c>
      <c r="O160" s="1669"/>
      <c r="P160" s="1670">
        <v>45</v>
      </c>
      <c r="Q160" s="1669">
        <v>45</v>
      </c>
      <c r="R160" s="1669">
        <v>0</v>
      </c>
      <c r="S160" s="1669">
        <v>9</v>
      </c>
      <c r="T160" s="1669">
        <v>0</v>
      </c>
      <c r="U160" s="1669">
        <v>0</v>
      </c>
      <c r="V160" s="1669">
        <v>0</v>
      </c>
      <c r="W160" s="1669">
        <v>16</v>
      </c>
      <c r="X160" s="1669">
        <v>0</v>
      </c>
      <c r="Y160" s="1669">
        <v>0</v>
      </c>
      <c r="Z160" s="1671">
        <v>17</v>
      </c>
      <c r="AA160" s="1669">
        <v>1</v>
      </c>
      <c r="AB160" s="1669">
        <v>0</v>
      </c>
      <c r="AC160" s="1669">
        <v>0</v>
      </c>
      <c r="AD160" s="1669">
        <v>16</v>
      </c>
      <c r="AE160" s="1669">
        <v>0</v>
      </c>
      <c r="AF160" s="1669"/>
      <c r="AG160" s="1666" t="s">
        <v>2378</v>
      </c>
      <c r="AH160" s="1666" t="s">
        <v>1872</v>
      </c>
      <c r="AI160" s="1667" t="s">
        <v>370</v>
      </c>
      <c r="AJ160" s="1668">
        <v>2</v>
      </c>
      <c r="AK160" s="1669">
        <v>0</v>
      </c>
      <c r="AL160" s="1669">
        <v>2</v>
      </c>
      <c r="AM160" s="1669">
        <v>0</v>
      </c>
      <c r="AN160" s="1670">
        <v>9</v>
      </c>
      <c r="AO160" s="1669">
        <v>1</v>
      </c>
      <c r="AP160" s="1669">
        <v>38</v>
      </c>
      <c r="AQ160" s="1669">
        <v>4</v>
      </c>
      <c r="AR160" s="1669">
        <v>28</v>
      </c>
      <c r="AS160" s="1669">
        <v>4</v>
      </c>
      <c r="AT160" s="1669">
        <v>0</v>
      </c>
      <c r="AU160" s="1669">
        <v>2</v>
      </c>
      <c r="AV160" s="1669"/>
      <c r="AW160" s="1669">
        <v>3</v>
      </c>
      <c r="AX160" s="1669">
        <v>0</v>
      </c>
      <c r="AY160" s="1669">
        <v>0</v>
      </c>
      <c r="AZ160" s="1669">
        <v>0</v>
      </c>
      <c r="BA160" s="1669">
        <v>0</v>
      </c>
      <c r="BB160" s="1669">
        <v>0</v>
      </c>
      <c r="BC160" s="1669">
        <v>0</v>
      </c>
      <c r="BD160" s="1669">
        <v>0</v>
      </c>
      <c r="BE160" s="1669">
        <v>0</v>
      </c>
      <c r="BF160" s="1669">
        <v>0</v>
      </c>
      <c r="BG160" s="1669">
        <v>0</v>
      </c>
      <c r="BH160" s="1670">
        <v>0</v>
      </c>
      <c r="BI160" s="1669">
        <v>0</v>
      </c>
      <c r="BJ160" s="1669">
        <v>0</v>
      </c>
      <c r="BK160" s="1669">
        <v>67</v>
      </c>
      <c r="BL160" s="1672"/>
      <c r="BM160" s="1666" t="s">
        <v>2378</v>
      </c>
      <c r="BN160" s="1666" t="s">
        <v>1872</v>
      </c>
      <c r="BO160" s="1667" t="s">
        <v>370</v>
      </c>
      <c r="BP160" s="1668">
        <v>0</v>
      </c>
      <c r="BQ160" s="1669">
        <v>10</v>
      </c>
      <c r="BR160" s="1669">
        <v>11</v>
      </c>
      <c r="BS160" s="1669">
        <v>0</v>
      </c>
      <c r="BT160" s="1669">
        <v>2</v>
      </c>
      <c r="BU160" s="1669">
        <v>0</v>
      </c>
      <c r="BV160" s="1669">
        <v>0</v>
      </c>
      <c r="BW160" s="1669">
        <v>0</v>
      </c>
      <c r="BX160" s="1669">
        <v>0</v>
      </c>
      <c r="BY160" s="1669">
        <v>0</v>
      </c>
      <c r="BZ160" s="1669"/>
      <c r="CA160" s="1669">
        <v>0</v>
      </c>
      <c r="CB160" s="1669">
        <v>0</v>
      </c>
      <c r="CC160" s="1669">
        <v>0</v>
      </c>
      <c r="CD160" s="1669">
        <v>0</v>
      </c>
      <c r="CE160" s="1670">
        <v>0</v>
      </c>
      <c r="CF160" s="1669">
        <v>0</v>
      </c>
      <c r="CG160" s="1669">
        <v>0</v>
      </c>
      <c r="CH160" s="1669">
        <v>8</v>
      </c>
      <c r="CI160" s="1669">
        <v>0</v>
      </c>
      <c r="CJ160" s="1669">
        <v>5</v>
      </c>
      <c r="CK160" s="1673">
        <f t="shared" si="12"/>
        <v>1</v>
      </c>
      <c r="CL160" s="1672"/>
      <c r="CM160" s="1672"/>
      <c r="CN160" s="1672"/>
      <c r="CO160" s="1672"/>
      <c r="CP160" s="1672"/>
      <c r="CQ160" s="1672"/>
      <c r="CR160" s="1672"/>
      <c r="CS160" s="1672"/>
      <c r="CT160" s="1672"/>
      <c r="CU160" s="1672"/>
      <c r="CV160" s="1672"/>
      <c r="CW160" s="1672"/>
      <c r="CX160" s="1672"/>
      <c r="CY160" s="1672"/>
      <c r="CZ160" s="1672"/>
      <c r="DA160" s="1672"/>
      <c r="DB160" s="1672"/>
      <c r="DC160" s="1672"/>
      <c r="DD160" s="1672"/>
      <c r="DE160" s="1672"/>
      <c r="DF160" s="1672"/>
      <c r="DG160" s="1672"/>
      <c r="DH160" s="1672"/>
      <c r="DI160" s="1672"/>
      <c r="DJ160" s="1672"/>
      <c r="DK160" s="1672"/>
      <c r="DL160" s="1672"/>
      <c r="DM160" s="1672"/>
      <c r="DN160" s="1672"/>
      <c r="DO160" s="1672"/>
      <c r="DP160" s="1672"/>
      <c r="DQ160" s="1672"/>
      <c r="DR160" s="1672"/>
      <c r="DS160" s="1672"/>
      <c r="DT160" s="1672"/>
      <c r="DU160" s="1672"/>
      <c r="DV160" s="1672"/>
      <c r="DW160" s="1672"/>
      <c r="DX160" s="1672"/>
      <c r="DY160" s="1672"/>
      <c r="DZ160" s="1672"/>
      <c r="EA160" s="1672"/>
      <c r="EB160" s="1672"/>
      <c r="EC160" s="1672"/>
      <c r="ED160" s="1672"/>
      <c r="EE160" s="1672"/>
      <c r="EF160" s="1672"/>
      <c r="EG160" s="1672"/>
      <c r="EH160" s="1672"/>
      <c r="EI160" s="1672"/>
    </row>
    <row r="161" spans="1:139" s="1072" customFormat="1" ht="23.95" customHeight="1">
      <c r="A161" s="1665"/>
      <c r="B161" s="1665" t="s">
        <v>1869</v>
      </c>
      <c r="C161" s="1675" t="s">
        <v>367</v>
      </c>
      <c r="D161" s="1681">
        <v>232</v>
      </c>
      <c r="E161" s="1353">
        <v>56</v>
      </c>
      <c r="F161" s="1353">
        <v>0</v>
      </c>
      <c r="G161" s="1353">
        <v>39</v>
      </c>
      <c r="H161" s="1353">
        <v>5</v>
      </c>
      <c r="I161" s="1353">
        <v>12</v>
      </c>
      <c r="J161" s="1353">
        <v>0</v>
      </c>
      <c r="K161" s="1353">
        <v>2</v>
      </c>
      <c r="L161" s="1353">
        <v>16</v>
      </c>
      <c r="M161" s="1353">
        <v>0</v>
      </c>
      <c r="N161" s="1353">
        <v>16</v>
      </c>
      <c r="O161" s="1353"/>
      <c r="P161" s="1682">
        <v>18</v>
      </c>
      <c r="Q161" s="1353">
        <v>17</v>
      </c>
      <c r="R161" s="1353">
        <v>1</v>
      </c>
      <c r="S161" s="1353">
        <v>4</v>
      </c>
      <c r="T161" s="1353">
        <v>2</v>
      </c>
      <c r="U161" s="1353">
        <v>2</v>
      </c>
      <c r="V161" s="1353">
        <v>0</v>
      </c>
      <c r="W161" s="1353">
        <v>12</v>
      </c>
      <c r="X161" s="1353">
        <v>0</v>
      </c>
      <c r="Y161" s="1353">
        <v>2</v>
      </c>
      <c r="Z161" s="1341">
        <v>6</v>
      </c>
      <c r="AA161" s="1353">
        <v>0</v>
      </c>
      <c r="AB161" s="1353">
        <v>0</v>
      </c>
      <c r="AC161" s="1353">
        <v>0</v>
      </c>
      <c r="AD161" s="1353">
        <v>6</v>
      </c>
      <c r="AE161" s="1353">
        <v>0</v>
      </c>
      <c r="AF161" s="1353"/>
      <c r="AG161" s="1665"/>
      <c r="AH161" s="1665" t="s">
        <v>1869</v>
      </c>
      <c r="AI161" s="1675" t="s">
        <v>367</v>
      </c>
      <c r="AJ161" s="1681">
        <v>0</v>
      </c>
      <c r="AK161" s="1353">
        <v>0</v>
      </c>
      <c r="AL161" s="1353">
        <v>0</v>
      </c>
      <c r="AM161" s="1353">
        <v>0</v>
      </c>
      <c r="AN161" s="1682">
        <v>4</v>
      </c>
      <c r="AO161" s="1353">
        <v>3</v>
      </c>
      <c r="AP161" s="1353">
        <v>39</v>
      </c>
      <c r="AQ161" s="1353">
        <v>1</v>
      </c>
      <c r="AR161" s="1353">
        <v>37</v>
      </c>
      <c r="AS161" s="1353">
        <v>1</v>
      </c>
      <c r="AT161" s="1353">
        <v>0</v>
      </c>
      <c r="AU161" s="1353">
        <v>0</v>
      </c>
      <c r="AV161" s="1353"/>
      <c r="AW161" s="1353">
        <v>4</v>
      </c>
      <c r="AX161" s="1353">
        <v>0</v>
      </c>
      <c r="AY161" s="1353">
        <v>2</v>
      </c>
      <c r="AZ161" s="1353">
        <v>2</v>
      </c>
      <c r="BA161" s="1353">
        <v>1</v>
      </c>
      <c r="BB161" s="1353">
        <v>0</v>
      </c>
      <c r="BC161" s="1353">
        <v>0</v>
      </c>
      <c r="BD161" s="1353">
        <v>0</v>
      </c>
      <c r="BE161" s="1353">
        <v>0</v>
      </c>
      <c r="BF161" s="1353">
        <v>0</v>
      </c>
      <c r="BG161" s="1353">
        <v>3</v>
      </c>
      <c r="BH161" s="1682">
        <v>0</v>
      </c>
      <c r="BI161" s="1353">
        <v>0</v>
      </c>
      <c r="BJ161" s="1353">
        <v>0</v>
      </c>
      <c r="BK161" s="1353">
        <v>44</v>
      </c>
      <c r="BL161" s="1680"/>
      <c r="BM161" s="1665"/>
      <c r="BN161" s="1665" t="s">
        <v>1869</v>
      </c>
      <c r="BO161" s="1675" t="s">
        <v>367</v>
      </c>
      <c r="BP161" s="1681">
        <v>0</v>
      </c>
      <c r="BQ161" s="1353">
        <v>2</v>
      </c>
      <c r="BR161" s="1353">
        <v>5</v>
      </c>
      <c r="BS161" s="1353">
        <v>0</v>
      </c>
      <c r="BT161" s="1353">
        <v>0</v>
      </c>
      <c r="BU161" s="1353">
        <v>0</v>
      </c>
      <c r="BV161" s="1353">
        <v>0</v>
      </c>
      <c r="BW161" s="1353">
        <v>0</v>
      </c>
      <c r="BX161" s="1353">
        <v>0</v>
      </c>
      <c r="BY161" s="1353">
        <v>0</v>
      </c>
      <c r="BZ161" s="1353"/>
      <c r="CA161" s="1353">
        <v>0</v>
      </c>
      <c r="CB161" s="1353">
        <v>0</v>
      </c>
      <c r="CC161" s="1353">
        <v>0</v>
      </c>
      <c r="CD161" s="1353">
        <v>0</v>
      </c>
      <c r="CE161" s="1682">
        <v>0</v>
      </c>
      <c r="CF161" s="1353">
        <v>0</v>
      </c>
      <c r="CG161" s="1353">
        <v>0</v>
      </c>
      <c r="CH161" s="1353">
        <v>0</v>
      </c>
      <c r="CI161" s="1353">
        <v>0</v>
      </c>
      <c r="CJ161" s="1353">
        <v>5</v>
      </c>
      <c r="CK161" s="1345">
        <f t="shared" ref="CK161:CK163" si="13">M161+U161+Z161-AD161-AC161+AK161+AM161+BB161</f>
        <v>2</v>
      </c>
      <c r="CL161" s="1680"/>
      <c r="CM161" s="1680"/>
      <c r="CN161" s="1680"/>
      <c r="CO161" s="1680"/>
      <c r="CP161" s="1680"/>
      <c r="CQ161" s="1680"/>
      <c r="CR161" s="1680"/>
      <c r="CS161" s="1680"/>
      <c r="CT161" s="1680"/>
      <c r="CU161" s="1680"/>
      <c r="CV161" s="1680"/>
      <c r="CW161" s="1680"/>
      <c r="CX161" s="1680"/>
      <c r="CY161" s="1680"/>
      <c r="CZ161" s="1680"/>
      <c r="DA161" s="1680"/>
      <c r="DB161" s="1680"/>
      <c r="DC161" s="1680"/>
      <c r="DD161" s="1680"/>
      <c r="DE161" s="1680"/>
      <c r="DF161" s="1680"/>
      <c r="DG161" s="1680"/>
      <c r="DH161" s="1680"/>
      <c r="DI161" s="1680"/>
      <c r="DJ161" s="1680"/>
      <c r="DK161" s="1680"/>
      <c r="DL161" s="1680"/>
      <c r="DM161" s="1680"/>
      <c r="DN161" s="1680"/>
      <c r="DO161" s="1680"/>
      <c r="DP161" s="1680"/>
      <c r="DQ161" s="1680"/>
      <c r="DR161" s="1680"/>
      <c r="DS161" s="1680"/>
      <c r="DT161" s="1680"/>
      <c r="DU161" s="1680"/>
      <c r="DV161" s="1680"/>
      <c r="DW161" s="1680"/>
      <c r="DX161" s="1680"/>
      <c r="DY161" s="1680"/>
      <c r="DZ161" s="1680"/>
      <c r="EA161" s="1680"/>
      <c r="EB161" s="1680"/>
      <c r="EC161" s="1680"/>
      <c r="ED161" s="1680"/>
      <c r="EE161" s="1680"/>
      <c r="EF161" s="1680"/>
      <c r="EG161" s="1680"/>
      <c r="EH161" s="1680"/>
      <c r="EI161" s="1680"/>
    </row>
    <row r="162" spans="1:139" ht="18" customHeight="1">
      <c r="A162" s="183" t="s">
        <v>2446</v>
      </c>
      <c r="B162" s="183" t="s">
        <v>1870</v>
      </c>
      <c r="C162" s="439" t="s">
        <v>377</v>
      </c>
      <c r="D162" s="443">
        <v>233</v>
      </c>
      <c r="E162" s="421">
        <v>56</v>
      </c>
      <c r="F162" s="421">
        <v>0</v>
      </c>
      <c r="G162" s="421">
        <v>39</v>
      </c>
      <c r="H162" s="421">
        <v>3</v>
      </c>
      <c r="I162" s="421">
        <v>14</v>
      </c>
      <c r="J162" s="421">
        <v>0</v>
      </c>
      <c r="K162" s="421">
        <v>1</v>
      </c>
      <c r="L162" s="421">
        <v>16</v>
      </c>
      <c r="M162" s="421">
        <v>0</v>
      </c>
      <c r="N162" s="421">
        <v>16</v>
      </c>
      <c r="P162" s="441">
        <v>21</v>
      </c>
      <c r="Q162" s="421">
        <v>20</v>
      </c>
      <c r="R162" s="421">
        <v>1</v>
      </c>
      <c r="S162" s="421">
        <v>4</v>
      </c>
      <c r="T162" s="421">
        <v>2</v>
      </c>
      <c r="U162" s="421">
        <v>2</v>
      </c>
      <c r="V162" s="421">
        <v>0</v>
      </c>
      <c r="W162" s="421">
        <v>12</v>
      </c>
      <c r="X162" s="421">
        <v>0</v>
      </c>
      <c r="Y162" s="421">
        <v>0</v>
      </c>
      <c r="Z162" s="533">
        <v>10</v>
      </c>
      <c r="AA162" s="421">
        <v>0</v>
      </c>
      <c r="AB162" s="421">
        <v>0</v>
      </c>
      <c r="AC162" s="421">
        <v>0</v>
      </c>
      <c r="AD162" s="421">
        <v>10</v>
      </c>
      <c r="AE162" s="421">
        <v>0</v>
      </c>
      <c r="AF162" s="421"/>
      <c r="AG162" s="183" t="s">
        <v>2446</v>
      </c>
      <c r="AH162" s="183" t="s">
        <v>1870</v>
      </c>
      <c r="AI162" s="439" t="s">
        <v>377</v>
      </c>
      <c r="AJ162" s="443">
        <v>0</v>
      </c>
      <c r="AK162" s="421">
        <v>0</v>
      </c>
      <c r="AL162" s="421">
        <v>0</v>
      </c>
      <c r="AM162" s="421">
        <v>0</v>
      </c>
      <c r="AN162" s="441">
        <v>4</v>
      </c>
      <c r="AO162" s="421">
        <v>1</v>
      </c>
      <c r="AP162" s="421">
        <v>42</v>
      </c>
      <c r="AQ162" s="421">
        <v>1</v>
      </c>
      <c r="AR162" s="421">
        <v>40</v>
      </c>
      <c r="AS162" s="421">
        <v>1</v>
      </c>
      <c r="AT162" s="421">
        <v>0</v>
      </c>
      <c r="AU162" s="421">
        <v>0</v>
      </c>
      <c r="AV162" s="421"/>
      <c r="AW162" s="421">
        <v>4</v>
      </c>
      <c r="AX162" s="421">
        <v>0</v>
      </c>
      <c r="AY162" s="421">
        <v>0</v>
      </c>
      <c r="AZ162" s="421">
        <v>0</v>
      </c>
      <c r="BA162" s="421">
        <v>0</v>
      </c>
      <c r="BB162" s="421">
        <v>0</v>
      </c>
      <c r="BC162" s="421">
        <v>0</v>
      </c>
      <c r="BD162" s="421">
        <v>0</v>
      </c>
      <c r="BE162" s="421">
        <v>0</v>
      </c>
      <c r="BF162" s="421">
        <v>0</v>
      </c>
      <c r="BG162" s="421">
        <v>3</v>
      </c>
      <c r="BH162" s="441">
        <v>0</v>
      </c>
      <c r="BI162" s="421">
        <v>0</v>
      </c>
      <c r="BJ162" s="421">
        <v>0</v>
      </c>
      <c r="BK162" s="421">
        <v>44</v>
      </c>
      <c r="BM162" s="183" t="s">
        <v>2446</v>
      </c>
      <c r="BN162" s="183" t="s">
        <v>1870</v>
      </c>
      <c r="BO162" s="439" t="s">
        <v>377</v>
      </c>
      <c r="BP162" s="443">
        <v>0</v>
      </c>
      <c r="BQ162" s="421">
        <v>2</v>
      </c>
      <c r="BR162" s="421">
        <v>4</v>
      </c>
      <c r="BS162" s="421">
        <v>0</v>
      </c>
      <c r="BT162" s="421">
        <v>0</v>
      </c>
      <c r="BU162" s="421">
        <v>0</v>
      </c>
      <c r="BV162" s="421">
        <v>0</v>
      </c>
      <c r="BW162" s="421">
        <v>0</v>
      </c>
      <c r="BX162" s="421">
        <v>0</v>
      </c>
      <c r="BY162" s="421">
        <v>0</v>
      </c>
      <c r="BZ162" s="421"/>
      <c r="CA162" s="421">
        <v>0</v>
      </c>
      <c r="CB162" s="421">
        <v>0</v>
      </c>
      <c r="CC162" s="421">
        <v>1</v>
      </c>
      <c r="CD162" s="421">
        <v>0</v>
      </c>
      <c r="CE162" s="441">
        <v>0</v>
      </c>
      <c r="CF162" s="421">
        <v>0</v>
      </c>
      <c r="CG162" s="421">
        <v>0</v>
      </c>
      <c r="CH162" s="421">
        <v>2</v>
      </c>
      <c r="CI162" s="421">
        <v>0</v>
      </c>
      <c r="CJ162" s="421">
        <v>4</v>
      </c>
      <c r="CK162" s="147">
        <f t="shared" si="13"/>
        <v>2</v>
      </c>
    </row>
    <row r="163" spans="1:139" s="1674" customFormat="1" ht="34.65" customHeight="1">
      <c r="A163" s="1666" t="s">
        <v>2491</v>
      </c>
      <c r="B163" s="1666" t="s">
        <v>1872</v>
      </c>
      <c r="C163" s="1667" t="s">
        <v>370</v>
      </c>
      <c r="D163" s="1668">
        <v>255</v>
      </c>
      <c r="E163" s="1669">
        <v>48</v>
      </c>
      <c r="F163" s="1669">
        <v>0</v>
      </c>
      <c r="G163" s="1669">
        <v>38</v>
      </c>
      <c r="H163" s="1669">
        <v>3</v>
      </c>
      <c r="I163" s="1669">
        <v>7</v>
      </c>
      <c r="J163" s="1669">
        <v>0</v>
      </c>
      <c r="K163" s="1669">
        <v>1</v>
      </c>
      <c r="L163" s="1669">
        <v>22</v>
      </c>
      <c r="M163" s="1669">
        <v>0</v>
      </c>
      <c r="N163" s="1669">
        <v>22</v>
      </c>
      <c r="O163" s="1669"/>
      <c r="P163" s="1670">
        <v>32</v>
      </c>
      <c r="Q163" s="1669">
        <v>31</v>
      </c>
      <c r="R163" s="1669">
        <v>1</v>
      </c>
      <c r="S163" s="1669">
        <v>6</v>
      </c>
      <c r="T163" s="1669">
        <v>2</v>
      </c>
      <c r="U163" s="1669">
        <v>2</v>
      </c>
      <c r="V163" s="1669">
        <v>0</v>
      </c>
      <c r="W163" s="1669">
        <v>13</v>
      </c>
      <c r="X163" s="1669">
        <v>0</v>
      </c>
      <c r="Y163" s="1669">
        <v>0</v>
      </c>
      <c r="Z163" s="1671">
        <v>10</v>
      </c>
      <c r="AA163" s="1669">
        <v>0</v>
      </c>
      <c r="AB163" s="1669">
        <v>0</v>
      </c>
      <c r="AC163" s="1669">
        <v>0</v>
      </c>
      <c r="AD163" s="1669">
        <v>10</v>
      </c>
      <c r="AE163" s="1669">
        <v>0</v>
      </c>
      <c r="AF163" s="1669"/>
      <c r="AG163" s="1666" t="s">
        <v>2491</v>
      </c>
      <c r="AH163" s="1666" t="s">
        <v>1872</v>
      </c>
      <c r="AI163" s="1667" t="s">
        <v>370</v>
      </c>
      <c r="AJ163" s="1668">
        <v>0</v>
      </c>
      <c r="AK163" s="1669">
        <v>0</v>
      </c>
      <c r="AL163" s="1669">
        <v>0</v>
      </c>
      <c r="AM163" s="1669">
        <v>0</v>
      </c>
      <c r="AN163" s="1670">
        <v>3</v>
      </c>
      <c r="AO163" s="1669">
        <v>0</v>
      </c>
      <c r="AP163" s="1669">
        <v>45</v>
      </c>
      <c r="AQ163" s="1669">
        <v>1</v>
      </c>
      <c r="AR163" s="1669">
        <v>43</v>
      </c>
      <c r="AS163" s="1669">
        <v>1</v>
      </c>
      <c r="AT163" s="1669">
        <v>0</v>
      </c>
      <c r="AU163" s="1669">
        <v>0</v>
      </c>
      <c r="AV163" s="1669"/>
      <c r="AW163" s="1669">
        <v>3</v>
      </c>
      <c r="AX163" s="1669">
        <v>0</v>
      </c>
      <c r="AY163" s="1669">
        <v>0</v>
      </c>
      <c r="AZ163" s="1669">
        <v>0</v>
      </c>
      <c r="BA163" s="1669">
        <v>0</v>
      </c>
      <c r="BB163" s="1669">
        <v>0</v>
      </c>
      <c r="BC163" s="1669">
        <v>0</v>
      </c>
      <c r="BD163" s="1669">
        <v>0</v>
      </c>
      <c r="BE163" s="1669">
        <v>0</v>
      </c>
      <c r="BF163" s="1669">
        <v>0</v>
      </c>
      <c r="BG163" s="1669">
        <v>11</v>
      </c>
      <c r="BH163" s="1670">
        <v>0</v>
      </c>
      <c r="BI163" s="1669">
        <v>0</v>
      </c>
      <c r="BJ163" s="1669">
        <v>0</v>
      </c>
      <c r="BK163" s="1669">
        <v>44</v>
      </c>
      <c r="BL163" s="1672"/>
      <c r="BM163" s="1666" t="s">
        <v>2491</v>
      </c>
      <c r="BN163" s="1666" t="s">
        <v>1872</v>
      </c>
      <c r="BO163" s="1667" t="s">
        <v>370</v>
      </c>
      <c r="BP163" s="1668">
        <v>0</v>
      </c>
      <c r="BQ163" s="1669">
        <v>4</v>
      </c>
      <c r="BR163" s="1669">
        <v>5</v>
      </c>
      <c r="BS163" s="1669">
        <v>0</v>
      </c>
      <c r="BT163" s="1669">
        <v>0</v>
      </c>
      <c r="BU163" s="1669">
        <v>0</v>
      </c>
      <c r="BV163" s="1669">
        <v>0</v>
      </c>
      <c r="BW163" s="1669">
        <v>0</v>
      </c>
      <c r="BX163" s="1669">
        <v>0</v>
      </c>
      <c r="BY163" s="1669">
        <v>0</v>
      </c>
      <c r="BZ163" s="1669"/>
      <c r="CA163" s="1669">
        <v>0</v>
      </c>
      <c r="CB163" s="1669">
        <v>0</v>
      </c>
      <c r="CC163" s="1669">
        <v>1</v>
      </c>
      <c r="CD163" s="1669">
        <v>0</v>
      </c>
      <c r="CE163" s="1670">
        <v>0</v>
      </c>
      <c r="CF163" s="1669">
        <v>0</v>
      </c>
      <c r="CG163" s="1669">
        <v>0</v>
      </c>
      <c r="CH163" s="1669">
        <v>2</v>
      </c>
      <c r="CI163" s="1669">
        <v>0</v>
      </c>
      <c r="CJ163" s="1669">
        <v>3</v>
      </c>
      <c r="CK163" s="1673">
        <f t="shared" si="13"/>
        <v>2</v>
      </c>
      <c r="CL163" s="1672"/>
      <c r="CM163" s="1672"/>
      <c r="CN163" s="1672"/>
      <c r="CO163" s="1672"/>
      <c r="CP163" s="1672"/>
      <c r="CQ163" s="1672"/>
      <c r="CR163" s="1672"/>
      <c r="CS163" s="1672"/>
      <c r="CT163" s="1672"/>
      <c r="CU163" s="1672"/>
      <c r="CV163" s="1672"/>
      <c r="CW163" s="1672"/>
      <c r="CX163" s="1672"/>
      <c r="CY163" s="1672"/>
      <c r="CZ163" s="1672"/>
      <c r="DA163" s="1672"/>
      <c r="DB163" s="1672"/>
      <c r="DC163" s="1672"/>
      <c r="DD163" s="1672"/>
      <c r="DE163" s="1672"/>
      <c r="DF163" s="1672"/>
      <c r="DG163" s="1672"/>
      <c r="DH163" s="1672"/>
      <c r="DI163" s="1672"/>
      <c r="DJ163" s="1672"/>
      <c r="DK163" s="1672"/>
      <c r="DL163" s="1672"/>
      <c r="DM163" s="1672"/>
      <c r="DN163" s="1672"/>
      <c r="DO163" s="1672"/>
      <c r="DP163" s="1672"/>
      <c r="DQ163" s="1672"/>
      <c r="DR163" s="1672"/>
      <c r="DS163" s="1672"/>
      <c r="DT163" s="1672"/>
      <c r="DU163" s="1672"/>
      <c r="DV163" s="1672"/>
      <c r="DW163" s="1672"/>
      <c r="DX163" s="1672"/>
      <c r="DY163" s="1672"/>
      <c r="DZ163" s="1672"/>
      <c r="EA163" s="1672"/>
      <c r="EB163" s="1672"/>
      <c r="EC163" s="1672"/>
      <c r="ED163" s="1672"/>
      <c r="EE163" s="1672"/>
      <c r="EF163" s="1672"/>
      <c r="EG163" s="1672"/>
      <c r="EH163" s="1672"/>
      <c r="EI163" s="1672"/>
    </row>
    <row r="164" spans="1:139" s="1072" customFormat="1" ht="23.95" customHeight="1">
      <c r="A164" s="1665"/>
      <c r="B164" s="1665" t="s">
        <v>1869</v>
      </c>
      <c r="C164" s="1675" t="s">
        <v>367</v>
      </c>
      <c r="D164" s="1681">
        <v>356</v>
      </c>
      <c r="E164" s="1353">
        <v>73</v>
      </c>
      <c r="F164" s="1353">
        <v>0</v>
      </c>
      <c r="G164" s="1353">
        <v>60</v>
      </c>
      <c r="H164" s="1353">
        <v>1</v>
      </c>
      <c r="I164" s="1353">
        <v>12</v>
      </c>
      <c r="J164" s="1353">
        <v>1</v>
      </c>
      <c r="K164" s="1353">
        <v>0</v>
      </c>
      <c r="L164" s="1353">
        <v>22</v>
      </c>
      <c r="M164" s="1353">
        <v>0</v>
      </c>
      <c r="N164" s="1353">
        <v>22</v>
      </c>
      <c r="O164" s="1353"/>
      <c r="P164" s="1682">
        <v>41</v>
      </c>
      <c r="Q164" s="1353">
        <v>41</v>
      </c>
      <c r="R164" s="1353">
        <v>0</v>
      </c>
      <c r="S164" s="1353">
        <v>13</v>
      </c>
      <c r="T164" s="1353">
        <v>0</v>
      </c>
      <c r="U164" s="1353">
        <v>0</v>
      </c>
      <c r="V164" s="1353">
        <v>0</v>
      </c>
      <c r="W164" s="1353">
        <v>18</v>
      </c>
      <c r="X164" s="1353">
        <v>0</v>
      </c>
      <c r="Y164" s="1353">
        <v>1</v>
      </c>
      <c r="Z164" s="1341">
        <v>11</v>
      </c>
      <c r="AA164" s="1353">
        <v>0</v>
      </c>
      <c r="AB164" s="1353">
        <v>0</v>
      </c>
      <c r="AC164" s="1353">
        <v>0</v>
      </c>
      <c r="AD164" s="1353">
        <v>11</v>
      </c>
      <c r="AE164" s="1353">
        <v>0</v>
      </c>
      <c r="AF164" s="1353"/>
      <c r="AG164" s="1665"/>
      <c r="AH164" s="1665" t="s">
        <v>1869</v>
      </c>
      <c r="AI164" s="1675" t="s">
        <v>367</v>
      </c>
      <c r="AJ164" s="1681">
        <v>0</v>
      </c>
      <c r="AK164" s="1353">
        <v>0</v>
      </c>
      <c r="AL164" s="1353">
        <v>0</v>
      </c>
      <c r="AM164" s="1353">
        <v>0</v>
      </c>
      <c r="AN164" s="1682">
        <v>10</v>
      </c>
      <c r="AO164" s="1353">
        <v>3</v>
      </c>
      <c r="AP164" s="1353">
        <v>37</v>
      </c>
      <c r="AQ164" s="1353">
        <v>3</v>
      </c>
      <c r="AR164" s="1353">
        <v>32</v>
      </c>
      <c r="AS164" s="1353">
        <v>2</v>
      </c>
      <c r="AT164" s="1353">
        <v>0</v>
      </c>
      <c r="AU164" s="1353">
        <v>0</v>
      </c>
      <c r="AV164" s="1353"/>
      <c r="AW164" s="1353">
        <v>16</v>
      </c>
      <c r="AX164" s="1353">
        <v>4</v>
      </c>
      <c r="AY164" s="1353">
        <v>5</v>
      </c>
      <c r="AZ164" s="1353">
        <v>7</v>
      </c>
      <c r="BA164" s="1353">
        <v>3</v>
      </c>
      <c r="BB164" s="1353">
        <v>0</v>
      </c>
      <c r="BC164" s="1353">
        <v>0</v>
      </c>
      <c r="BD164" s="1353">
        <v>0</v>
      </c>
      <c r="BE164" s="1353">
        <v>0</v>
      </c>
      <c r="BF164" s="1353">
        <v>1</v>
      </c>
      <c r="BG164" s="1353">
        <v>2</v>
      </c>
      <c r="BH164" s="1682">
        <v>0</v>
      </c>
      <c r="BI164" s="1353">
        <v>0</v>
      </c>
      <c r="BJ164" s="1353">
        <v>0</v>
      </c>
      <c r="BK164" s="1353">
        <v>54</v>
      </c>
      <c r="BL164" s="1680"/>
      <c r="BM164" s="1665"/>
      <c r="BN164" s="1665" t="s">
        <v>1869</v>
      </c>
      <c r="BO164" s="1675" t="s">
        <v>367</v>
      </c>
      <c r="BP164" s="1681">
        <v>0</v>
      </c>
      <c r="BQ164" s="1353">
        <v>4</v>
      </c>
      <c r="BR164" s="1353">
        <v>11</v>
      </c>
      <c r="BS164" s="1353">
        <v>0</v>
      </c>
      <c r="BT164" s="1353">
        <v>2</v>
      </c>
      <c r="BU164" s="1353">
        <v>0</v>
      </c>
      <c r="BV164" s="1353">
        <v>0</v>
      </c>
      <c r="BW164" s="1353">
        <v>0</v>
      </c>
      <c r="BX164" s="1353">
        <v>0</v>
      </c>
      <c r="BY164" s="1353">
        <v>0</v>
      </c>
      <c r="BZ164" s="1353"/>
      <c r="CA164" s="1353">
        <v>0</v>
      </c>
      <c r="CB164" s="1353">
        <v>0</v>
      </c>
      <c r="CC164" s="1353">
        <v>0</v>
      </c>
      <c r="CD164" s="1353">
        <v>0</v>
      </c>
      <c r="CE164" s="1682">
        <v>0</v>
      </c>
      <c r="CF164" s="1353">
        <v>0</v>
      </c>
      <c r="CG164" s="1353">
        <v>0</v>
      </c>
      <c r="CH164" s="1353">
        <v>7</v>
      </c>
      <c r="CI164" s="1353">
        <v>0</v>
      </c>
      <c r="CJ164" s="1353">
        <v>10</v>
      </c>
      <c r="CK164" s="1345">
        <f t="shared" ref="CK164:CK166" si="14">M164+U164+Z164-AD164-AC164+AK164+AM164+BB164</f>
        <v>0</v>
      </c>
      <c r="CL164" s="1680"/>
      <c r="CM164" s="1680"/>
      <c r="CN164" s="1680"/>
      <c r="CO164" s="1680"/>
      <c r="CP164" s="1680"/>
      <c r="CQ164" s="1680"/>
      <c r="CR164" s="1680"/>
      <c r="CS164" s="1680"/>
      <c r="CT164" s="1680"/>
      <c r="CU164" s="1680"/>
      <c r="CV164" s="1680"/>
      <c r="CW164" s="1680"/>
      <c r="CX164" s="1680"/>
      <c r="CY164" s="1680"/>
      <c r="CZ164" s="1680"/>
      <c r="DA164" s="1680"/>
      <c r="DB164" s="1680"/>
      <c r="DC164" s="1680"/>
      <c r="DD164" s="1680"/>
      <c r="DE164" s="1680"/>
      <c r="DF164" s="1680"/>
      <c r="DG164" s="1680"/>
      <c r="DH164" s="1680"/>
      <c r="DI164" s="1680"/>
      <c r="DJ164" s="1680"/>
      <c r="DK164" s="1680"/>
      <c r="DL164" s="1680"/>
      <c r="DM164" s="1680"/>
      <c r="DN164" s="1680"/>
      <c r="DO164" s="1680"/>
      <c r="DP164" s="1680"/>
      <c r="DQ164" s="1680"/>
      <c r="DR164" s="1680"/>
      <c r="DS164" s="1680"/>
      <c r="DT164" s="1680"/>
      <c r="DU164" s="1680"/>
      <c r="DV164" s="1680"/>
      <c r="DW164" s="1680"/>
      <c r="DX164" s="1680"/>
      <c r="DY164" s="1680"/>
      <c r="DZ164" s="1680"/>
      <c r="EA164" s="1680"/>
      <c r="EB164" s="1680"/>
      <c r="EC164" s="1680"/>
      <c r="ED164" s="1680"/>
      <c r="EE164" s="1680"/>
      <c r="EF164" s="1680"/>
      <c r="EG164" s="1680"/>
      <c r="EH164" s="1680"/>
      <c r="EI164" s="1680"/>
    </row>
    <row r="165" spans="1:139" ht="18.7" customHeight="1">
      <c r="A165" s="183" t="s">
        <v>2447</v>
      </c>
      <c r="B165" s="183" t="s">
        <v>1870</v>
      </c>
      <c r="C165" s="439" t="s">
        <v>377</v>
      </c>
      <c r="D165" s="443">
        <v>307</v>
      </c>
      <c r="E165" s="421">
        <v>66</v>
      </c>
      <c r="F165" s="421">
        <v>0</v>
      </c>
      <c r="G165" s="421">
        <v>47</v>
      </c>
      <c r="H165" s="421">
        <v>3</v>
      </c>
      <c r="I165" s="421">
        <v>16</v>
      </c>
      <c r="J165" s="421">
        <v>1</v>
      </c>
      <c r="K165" s="421">
        <v>0</v>
      </c>
      <c r="L165" s="421">
        <v>20</v>
      </c>
      <c r="M165" s="421">
        <v>0</v>
      </c>
      <c r="N165" s="421">
        <v>20</v>
      </c>
      <c r="P165" s="441">
        <v>40</v>
      </c>
      <c r="Q165" s="421">
        <v>40</v>
      </c>
      <c r="R165" s="421">
        <v>0</v>
      </c>
      <c r="S165" s="421">
        <v>12</v>
      </c>
      <c r="T165" s="421">
        <v>0</v>
      </c>
      <c r="U165" s="421">
        <v>0</v>
      </c>
      <c r="V165" s="421">
        <v>0</v>
      </c>
      <c r="W165" s="421">
        <v>18</v>
      </c>
      <c r="X165" s="421">
        <v>0</v>
      </c>
      <c r="Y165" s="421">
        <v>1</v>
      </c>
      <c r="Z165" s="533">
        <v>8</v>
      </c>
      <c r="AA165" s="421">
        <v>0</v>
      </c>
      <c r="AB165" s="421">
        <v>0</v>
      </c>
      <c r="AC165" s="421">
        <v>0</v>
      </c>
      <c r="AD165" s="421">
        <v>8</v>
      </c>
      <c r="AE165" s="421">
        <v>0</v>
      </c>
      <c r="AF165" s="421"/>
      <c r="AG165" s="183" t="s">
        <v>2447</v>
      </c>
      <c r="AH165" s="183" t="s">
        <v>1870</v>
      </c>
      <c r="AI165" s="439" t="s">
        <v>377</v>
      </c>
      <c r="AJ165" s="443">
        <v>0</v>
      </c>
      <c r="AK165" s="421">
        <v>0</v>
      </c>
      <c r="AL165" s="421">
        <v>0</v>
      </c>
      <c r="AM165" s="421">
        <v>0</v>
      </c>
      <c r="AN165" s="441">
        <v>10</v>
      </c>
      <c r="AO165" s="421">
        <v>2</v>
      </c>
      <c r="AP165" s="421">
        <v>34</v>
      </c>
      <c r="AQ165" s="421">
        <v>4</v>
      </c>
      <c r="AR165" s="421">
        <v>30</v>
      </c>
      <c r="AS165" s="421">
        <v>0</v>
      </c>
      <c r="AT165" s="421">
        <v>0</v>
      </c>
      <c r="AU165" s="421">
        <v>0</v>
      </c>
      <c r="AV165" s="421"/>
      <c r="AW165" s="421">
        <v>9</v>
      </c>
      <c r="AX165" s="421">
        <v>4</v>
      </c>
      <c r="AY165" s="421">
        <v>0</v>
      </c>
      <c r="AZ165" s="421">
        <v>0</v>
      </c>
      <c r="BA165" s="421">
        <v>0</v>
      </c>
      <c r="BB165" s="421">
        <v>0</v>
      </c>
      <c r="BC165" s="421">
        <v>0</v>
      </c>
      <c r="BD165" s="421">
        <v>0</v>
      </c>
      <c r="BE165" s="421">
        <v>0</v>
      </c>
      <c r="BF165" s="421">
        <v>1</v>
      </c>
      <c r="BG165" s="421">
        <v>1</v>
      </c>
      <c r="BH165" s="441">
        <v>0</v>
      </c>
      <c r="BI165" s="421">
        <v>0</v>
      </c>
      <c r="BJ165" s="421">
        <v>0</v>
      </c>
      <c r="BK165" s="421">
        <v>55</v>
      </c>
      <c r="BM165" s="183" t="s">
        <v>2447</v>
      </c>
      <c r="BN165" s="183" t="s">
        <v>1870</v>
      </c>
      <c r="BO165" s="439" t="s">
        <v>377</v>
      </c>
      <c r="BP165" s="443">
        <v>0</v>
      </c>
      <c r="BQ165" s="421">
        <v>1</v>
      </c>
      <c r="BR165" s="421">
        <v>8</v>
      </c>
      <c r="BS165" s="421">
        <v>0</v>
      </c>
      <c r="BT165" s="421">
        <v>2</v>
      </c>
      <c r="BU165" s="421">
        <v>0</v>
      </c>
      <c r="BV165" s="421">
        <v>0</v>
      </c>
      <c r="BW165" s="421">
        <v>0</v>
      </c>
      <c r="BX165" s="421">
        <v>0</v>
      </c>
      <c r="BY165" s="421">
        <v>0</v>
      </c>
      <c r="BZ165" s="421"/>
      <c r="CA165" s="421">
        <v>0</v>
      </c>
      <c r="CB165" s="421">
        <v>0</v>
      </c>
      <c r="CC165" s="421">
        <v>0</v>
      </c>
      <c r="CD165" s="421">
        <v>0</v>
      </c>
      <c r="CE165" s="441">
        <v>0</v>
      </c>
      <c r="CF165" s="421">
        <v>0</v>
      </c>
      <c r="CG165" s="421">
        <v>0</v>
      </c>
      <c r="CH165" s="421">
        <v>6</v>
      </c>
      <c r="CI165" s="421">
        <v>0</v>
      </c>
      <c r="CJ165" s="421">
        <v>8</v>
      </c>
      <c r="CK165" s="147">
        <f t="shared" si="14"/>
        <v>0</v>
      </c>
    </row>
    <row r="166" spans="1:139" s="1674" customFormat="1" ht="33.299999999999997" customHeight="1">
      <c r="A166" s="1666" t="s">
        <v>2492</v>
      </c>
      <c r="B166" s="1666" t="s">
        <v>1872</v>
      </c>
      <c r="C166" s="1667" t="s">
        <v>370</v>
      </c>
      <c r="D166" s="1668">
        <v>329</v>
      </c>
      <c r="E166" s="1669">
        <v>46</v>
      </c>
      <c r="F166" s="1669">
        <v>0</v>
      </c>
      <c r="G166" s="1669">
        <v>40</v>
      </c>
      <c r="H166" s="1669">
        <v>1</v>
      </c>
      <c r="I166" s="1669">
        <v>5</v>
      </c>
      <c r="J166" s="1669">
        <v>2</v>
      </c>
      <c r="K166" s="1669">
        <v>0</v>
      </c>
      <c r="L166" s="1669">
        <v>25</v>
      </c>
      <c r="M166" s="1669">
        <v>0</v>
      </c>
      <c r="N166" s="1669">
        <v>25</v>
      </c>
      <c r="O166" s="1669"/>
      <c r="P166" s="1670">
        <v>55</v>
      </c>
      <c r="Q166" s="1669">
        <v>55</v>
      </c>
      <c r="R166" s="1669">
        <v>0</v>
      </c>
      <c r="S166" s="1669">
        <v>15</v>
      </c>
      <c r="T166" s="1669">
        <v>0</v>
      </c>
      <c r="U166" s="1669">
        <v>0</v>
      </c>
      <c r="V166" s="1669">
        <v>0</v>
      </c>
      <c r="W166" s="1669">
        <v>21</v>
      </c>
      <c r="X166" s="1669">
        <v>0</v>
      </c>
      <c r="Y166" s="1669">
        <v>1</v>
      </c>
      <c r="Z166" s="1671">
        <v>7</v>
      </c>
      <c r="AA166" s="1669">
        <v>0</v>
      </c>
      <c r="AB166" s="1669">
        <v>0</v>
      </c>
      <c r="AC166" s="1669">
        <v>0</v>
      </c>
      <c r="AD166" s="1669">
        <v>7</v>
      </c>
      <c r="AE166" s="1669">
        <v>0</v>
      </c>
      <c r="AF166" s="1669"/>
      <c r="AG166" s="1666" t="s">
        <v>2492</v>
      </c>
      <c r="AH166" s="1666" t="s">
        <v>1872</v>
      </c>
      <c r="AI166" s="1667" t="s">
        <v>370</v>
      </c>
      <c r="AJ166" s="1668">
        <v>0</v>
      </c>
      <c r="AK166" s="1669">
        <v>0</v>
      </c>
      <c r="AL166" s="1669">
        <v>0</v>
      </c>
      <c r="AM166" s="1669">
        <v>0</v>
      </c>
      <c r="AN166" s="1670">
        <v>8</v>
      </c>
      <c r="AO166" s="1669">
        <v>4</v>
      </c>
      <c r="AP166" s="1669">
        <v>43</v>
      </c>
      <c r="AQ166" s="1669">
        <v>4</v>
      </c>
      <c r="AR166" s="1669">
        <v>39</v>
      </c>
      <c r="AS166" s="1669">
        <v>0</v>
      </c>
      <c r="AT166" s="1669">
        <v>0</v>
      </c>
      <c r="AU166" s="1669">
        <v>0</v>
      </c>
      <c r="AV166" s="1669"/>
      <c r="AW166" s="1669">
        <v>10</v>
      </c>
      <c r="AX166" s="1669">
        <v>4</v>
      </c>
      <c r="AY166" s="1669">
        <v>0</v>
      </c>
      <c r="AZ166" s="1669">
        <v>0</v>
      </c>
      <c r="BA166" s="1669">
        <v>0</v>
      </c>
      <c r="BB166" s="1669">
        <v>0</v>
      </c>
      <c r="BC166" s="1669">
        <v>0</v>
      </c>
      <c r="BD166" s="1669">
        <v>0</v>
      </c>
      <c r="BE166" s="1669">
        <v>0</v>
      </c>
      <c r="BF166" s="1669">
        <v>1</v>
      </c>
      <c r="BG166" s="1669">
        <v>5</v>
      </c>
      <c r="BH166" s="1670">
        <v>0</v>
      </c>
      <c r="BI166" s="1669">
        <v>0</v>
      </c>
      <c r="BJ166" s="1669">
        <v>0</v>
      </c>
      <c r="BK166" s="1669">
        <v>55</v>
      </c>
      <c r="BL166" s="1672"/>
      <c r="BM166" s="1666" t="s">
        <v>2492</v>
      </c>
      <c r="BN166" s="1666" t="s">
        <v>1872</v>
      </c>
      <c r="BO166" s="1667" t="s">
        <v>370</v>
      </c>
      <c r="BP166" s="1668">
        <v>0</v>
      </c>
      <c r="BQ166" s="1669">
        <v>1</v>
      </c>
      <c r="BR166" s="1669">
        <v>10</v>
      </c>
      <c r="BS166" s="1669">
        <v>0</v>
      </c>
      <c r="BT166" s="1669">
        <v>2</v>
      </c>
      <c r="BU166" s="1669">
        <v>0</v>
      </c>
      <c r="BV166" s="1669">
        <v>0</v>
      </c>
      <c r="BW166" s="1669">
        <v>0</v>
      </c>
      <c r="BX166" s="1669">
        <v>0</v>
      </c>
      <c r="BY166" s="1669">
        <v>0</v>
      </c>
      <c r="BZ166" s="1669"/>
      <c r="CA166" s="1669">
        <v>0</v>
      </c>
      <c r="CB166" s="1669">
        <v>0</v>
      </c>
      <c r="CC166" s="1669">
        <v>0</v>
      </c>
      <c r="CD166" s="1669">
        <v>0</v>
      </c>
      <c r="CE166" s="1670">
        <v>0</v>
      </c>
      <c r="CF166" s="1669">
        <v>0</v>
      </c>
      <c r="CG166" s="1669">
        <v>0</v>
      </c>
      <c r="CH166" s="1669">
        <v>6</v>
      </c>
      <c r="CI166" s="1669">
        <v>0</v>
      </c>
      <c r="CJ166" s="1669">
        <v>8</v>
      </c>
      <c r="CK166" s="1673">
        <f t="shared" si="14"/>
        <v>0</v>
      </c>
      <c r="CL166" s="1672"/>
      <c r="CM166" s="1672"/>
      <c r="CN166" s="1672"/>
      <c r="CO166" s="1672"/>
      <c r="CP166" s="1672"/>
      <c r="CQ166" s="1672"/>
      <c r="CR166" s="1672"/>
      <c r="CS166" s="1672"/>
      <c r="CT166" s="1672"/>
      <c r="CU166" s="1672"/>
      <c r="CV166" s="1672"/>
      <c r="CW166" s="1672"/>
      <c r="CX166" s="1672"/>
      <c r="CY166" s="1672"/>
      <c r="CZ166" s="1672"/>
      <c r="DA166" s="1672"/>
      <c r="DB166" s="1672"/>
      <c r="DC166" s="1672"/>
      <c r="DD166" s="1672"/>
      <c r="DE166" s="1672"/>
      <c r="DF166" s="1672"/>
      <c r="DG166" s="1672"/>
      <c r="DH166" s="1672"/>
      <c r="DI166" s="1672"/>
      <c r="DJ166" s="1672"/>
      <c r="DK166" s="1672"/>
      <c r="DL166" s="1672"/>
      <c r="DM166" s="1672"/>
      <c r="DN166" s="1672"/>
      <c r="DO166" s="1672"/>
      <c r="DP166" s="1672"/>
      <c r="DQ166" s="1672"/>
      <c r="DR166" s="1672"/>
      <c r="DS166" s="1672"/>
      <c r="DT166" s="1672"/>
      <c r="DU166" s="1672"/>
      <c r="DV166" s="1672"/>
      <c r="DW166" s="1672"/>
      <c r="DX166" s="1672"/>
      <c r="DY166" s="1672"/>
      <c r="DZ166" s="1672"/>
      <c r="EA166" s="1672"/>
      <c r="EB166" s="1672"/>
      <c r="EC166" s="1672"/>
      <c r="ED166" s="1672"/>
      <c r="EE166" s="1672"/>
      <c r="EF166" s="1672"/>
      <c r="EG166" s="1672"/>
      <c r="EH166" s="1672"/>
      <c r="EI166" s="1672"/>
    </row>
    <row r="167" spans="1:139" s="1072" customFormat="1" ht="24.8" customHeight="1">
      <c r="A167" s="1665"/>
      <c r="B167" s="1665" t="s">
        <v>1869</v>
      </c>
      <c r="C167" s="1675" t="s">
        <v>367</v>
      </c>
      <c r="D167" s="1681">
        <v>406</v>
      </c>
      <c r="E167" s="1353">
        <v>50</v>
      </c>
      <c r="F167" s="1353">
        <v>0</v>
      </c>
      <c r="G167" s="1353">
        <v>39</v>
      </c>
      <c r="H167" s="1353">
        <v>3</v>
      </c>
      <c r="I167" s="1353">
        <v>8</v>
      </c>
      <c r="J167" s="1353">
        <v>0</v>
      </c>
      <c r="K167" s="1353">
        <v>1</v>
      </c>
      <c r="L167" s="1353">
        <v>41</v>
      </c>
      <c r="M167" s="1353">
        <v>0</v>
      </c>
      <c r="N167" s="1353">
        <v>41</v>
      </c>
      <c r="O167" s="1353"/>
      <c r="P167" s="1682">
        <v>80</v>
      </c>
      <c r="Q167" s="1353">
        <v>80</v>
      </c>
      <c r="R167" s="1353">
        <v>0</v>
      </c>
      <c r="S167" s="1353">
        <v>19</v>
      </c>
      <c r="T167" s="1353">
        <v>1</v>
      </c>
      <c r="U167" s="1353">
        <v>1</v>
      </c>
      <c r="V167" s="1353">
        <v>0</v>
      </c>
      <c r="W167" s="1353">
        <v>15</v>
      </c>
      <c r="X167" s="1353">
        <v>1</v>
      </c>
      <c r="Y167" s="1353">
        <v>0</v>
      </c>
      <c r="Z167" s="1341">
        <v>10</v>
      </c>
      <c r="AA167" s="1353">
        <v>0</v>
      </c>
      <c r="AB167" s="1353">
        <v>0</v>
      </c>
      <c r="AC167" s="1353">
        <v>0</v>
      </c>
      <c r="AD167" s="1353">
        <v>10</v>
      </c>
      <c r="AE167" s="1353">
        <v>0</v>
      </c>
      <c r="AF167" s="1353"/>
      <c r="AG167" s="1665"/>
      <c r="AH167" s="1665" t="s">
        <v>1869</v>
      </c>
      <c r="AI167" s="1675" t="s">
        <v>367</v>
      </c>
      <c r="AJ167" s="1681">
        <v>0</v>
      </c>
      <c r="AK167" s="1353">
        <v>0</v>
      </c>
      <c r="AL167" s="1353">
        <v>0</v>
      </c>
      <c r="AM167" s="1353">
        <v>0</v>
      </c>
      <c r="AN167" s="1682">
        <v>16</v>
      </c>
      <c r="AO167" s="1353">
        <v>8</v>
      </c>
      <c r="AP167" s="1353">
        <v>41</v>
      </c>
      <c r="AQ167" s="1353">
        <v>4</v>
      </c>
      <c r="AR167" s="1353">
        <v>35</v>
      </c>
      <c r="AS167" s="1353">
        <v>2</v>
      </c>
      <c r="AT167" s="1353">
        <v>0</v>
      </c>
      <c r="AU167" s="1353">
        <v>0</v>
      </c>
      <c r="AV167" s="1353"/>
      <c r="AW167" s="1353">
        <v>12</v>
      </c>
      <c r="AX167" s="1353">
        <v>1</v>
      </c>
      <c r="AY167" s="1353">
        <v>1</v>
      </c>
      <c r="AZ167" s="1353">
        <v>1</v>
      </c>
      <c r="BA167" s="1353">
        <v>0</v>
      </c>
      <c r="BB167" s="1353">
        <v>2</v>
      </c>
      <c r="BC167" s="1353">
        <v>1</v>
      </c>
      <c r="BD167" s="1353">
        <v>1</v>
      </c>
      <c r="BE167" s="1353">
        <v>0</v>
      </c>
      <c r="BF167" s="1353">
        <v>0</v>
      </c>
      <c r="BG167" s="1353">
        <v>0</v>
      </c>
      <c r="BH167" s="1682">
        <v>0</v>
      </c>
      <c r="BI167" s="1353">
        <v>0</v>
      </c>
      <c r="BJ167" s="1353">
        <v>0</v>
      </c>
      <c r="BK167" s="1353">
        <v>79</v>
      </c>
      <c r="BL167" s="1680"/>
      <c r="BM167" s="1665"/>
      <c r="BN167" s="1665" t="s">
        <v>1869</v>
      </c>
      <c r="BO167" s="1675" t="s">
        <v>367</v>
      </c>
      <c r="BP167" s="1681">
        <v>0</v>
      </c>
      <c r="BQ167" s="1353">
        <v>0</v>
      </c>
      <c r="BR167" s="1353">
        <v>18</v>
      </c>
      <c r="BS167" s="1353">
        <v>0</v>
      </c>
      <c r="BT167" s="1353">
        <v>4</v>
      </c>
      <c r="BU167" s="1353">
        <v>0</v>
      </c>
      <c r="BV167" s="1353">
        <v>0</v>
      </c>
      <c r="BW167" s="1353">
        <v>0</v>
      </c>
      <c r="BX167" s="1353">
        <v>0</v>
      </c>
      <c r="BY167" s="1353">
        <v>0</v>
      </c>
      <c r="BZ167" s="1353"/>
      <c r="CA167" s="1353">
        <v>0</v>
      </c>
      <c r="CB167" s="1353">
        <v>0</v>
      </c>
      <c r="CC167" s="1353">
        <v>1</v>
      </c>
      <c r="CD167" s="1353">
        <v>0</v>
      </c>
      <c r="CE167" s="1682">
        <v>0</v>
      </c>
      <c r="CF167" s="1353">
        <v>0</v>
      </c>
      <c r="CG167" s="1353">
        <v>0</v>
      </c>
      <c r="CH167" s="1353">
        <v>0</v>
      </c>
      <c r="CI167" s="1353">
        <v>0</v>
      </c>
      <c r="CJ167" s="1353">
        <v>4</v>
      </c>
      <c r="CK167" s="1345">
        <f>M167+U167+Z167-AD167-AC167+AK167+AM167+BB167</f>
        <v>3</v>
      </c>
      <c r="CL167" s="1680"/>
      <c r="CM167" s="1680"/>
      <c r="CN167" s="1680"/>
      <c r="CO167" s="1680"/>
      <c r="CP167" s="1680"/>
      <c r="CQ167" s="1680"/>
      <c r="CR167" s="1680"/>
      <c r="CS167" s="1680"/>
      <c r="CT167" s="1680"/>
      <c r="CU167" s="1680"/>
      <c r="CV167" s="1680"/>
      <c r="CW167" s="1680"/>
      <c r="CX167" s="1680"/>
      <c r="CY167" s="1680"/>
      <c r="CZ167" s="1680"/>
      <c r="DA167" s="1680"/>
      <c r="DB167" s="1680"/>
      <c r="DC167" s="1680"/>
      <c r="DD167" s="1680"/>
      <c r="DE167" s="1680"/>
      <c r="DF167" s="1680"/>
      <c r="DG167" s="1680"/>
      <c r="DH167" s="1680"/>
      <c r="DI167" s="1680"/>
      <c r="DJ167" s="1680"/>
      <c r="DK167" s="1680"/>
      <c r="DL167" s="1680"/>
      <c r="DM167" s="1680"/>
      <c r="DN167" s="1680"/>
      <c r="DO167" s="1680"/>
      <c r="DP167" s="1680"/>
      <c r="DQ167" s="1680"/>
      <c r="DR167" s="1680"/>
      <c r="DS167" s="1680"/>
      <c r="DT167" s="1680"/>
      <c r="DU167" s="1680"/>
      <c r="DV167" s="1680"/>
      <c r="DW167" s="1680"/>
      <c r="DX167" s="1680"/>
      <c r="DY167" s="1680"/>
      <c r="DZ167" s="1680"/>
      <c r="EA167" s="1680"/>
      <c r="EB167" s="1680"/>
      <c r="EC167" s="1680"/>
      <c r="ED167" s="1680"/>
      <c r="EE167" s="1680"/>
      <c r="EF167" s="1680"/>
      <c r="EG167" s="1680"/>
      <c r="EH167" s="1680"/>
      <c r="EI167" s="1680"/>
    </row>
    <row r="168" spans="1:139" ht="18" customHeight="1">
      <c r="A168" s="183" t="s">
        <v>2448</v>
      </c>
      <c r="B168" s="183" t="s">
        <v>1870</v>
      </c>
      <c r="C168" s="439" t="s">
        <v>377</v>
      </c>
      <c r="D168" s="443">
        <v>321</v>
      </c>
      <c r="E168" s="421">
        <v>36</v>
      </c>
      <c r="F168" s="421">
        <v>0</v>
      </c>
      <c r="G168" s="421">
        <v>29</v>
      </c>
      <c r="H168" s="421">
        <v>1</v>
      </c>
      <c r="I168" s="421">
        <v>6</v>
      </c>
      <c r="J168" s="421">
        <v>0</v>
      </c>
      <c r="K168" s="421">
        <v>2</v>
      </c>
      <c r="L168" s="421">
        <v>41</v>
      </c>
      <c r="M168" s="421">
        <v>0</v>
      </c>
      <c r="N168" s="421">
        <v>41</v>
      </c>
      <c r="P168" s="441">
        <v>20</v>
      </c>
      <c r="Q168" s="421">
        <v>20</v>
      </c>
      <c r="R168" s="421">
        <v>0</v>
      </c>
      <c r="S168" s="421">
        <v>20</v>
      </c>
      <c r="T168" s="421">
        <v>1</v>
      </c>
      <c r="U168" s="421">
        <v>1</v>
      </c>
      <c r="V168" s="421">
        <v>0</v>
      </c>
      <c r="W168" s="421">
        <v>15</v>
      </c>
      <c r="X168" s="421">
        <v>1</v>
      </c>
      <c r="Y168" s="421">
        <v>0</v>
      </c>
      <c r="Z168" s="533">
        <v>8</v>
      </c>
      <c r="AA168" s="421">
        <v>0</v>
      </c>
      <c r="AB168" s="421">
        <v>0</v>
      </c>
      <c r="AC168" s="421">
        <v>0</v>
      </c>
      <c r="AD168" s="421">
        <v>8</v>
      </c>
      <c r="AE168" s="421">
        <v>0</v>
      </c>
      <c r="AF168" s="421"/>
      <c r="AG168" s="183" t="s">
        <v>2448</v>
      </c>
      <c r="AH168" s="183" t="s">
        <v>1870</v>
      </c>
      <c r="AI168" s="439" t="s">
        <v>377</v>
      </c>
      <c r="AJ168" s="443">
        <v>0</v>
      </c>
      <c r="AK168" s="421">
        <v>0</v>
      </c>
      <c r="AL168" s="421">
        <v>0</v>
      </c>
      <c r="AM168" s="421">
        <v>0</v>
      </c>
      <c r="AN168" s="441">
        <v>15</v>
      </c>
      <c r="AO168" s="421">
        <v>8</v>
      </c>
      <c r="AP168" s="421">
        <v>34</v>
      </c>
      <c r="AQ168" s="421">
        <v>2</v>
      </c>
      <c r="AR168" s="421">
        <v>31</v>
      </c>
      <c r="AS168" s="421">
        <v>1</v>
      </c>
      <c r="AT168" s="421">
        <v>0</v>
      </c>
      <c r="AU168" s="421">
        <v>0</v>
      </c>
      <c r="AV168" s="421"/>
      <c r="AW168" s="421">
        <v>12</v>
      </c>
      <c r="AX168" s="421">
        <v>1</v>
      </c>
      <c r="AY168" s="421">
        <v>0</v>
      </c>
      <c r="AZ168" s="421">
        <v>0</v>
      </c>
      <c r="BA168" s="421">
        <v>0</v>
      </c>
      <c r="BB168" s="421">
        <v>2</v>
      </c>
      <c r="BC168" s="421">
        <v>1</v>
      </c>
      <c r="BD168" s="421">
        <v>1</v>
      </c>
      <c r="BE168" s="421">
        <v>0</v>
      </c>
      <c r="BF168" s="421">
        <v>0</v>
      </c>
      <c r="BG168" s="421">
        <v>0</v>
      </c>
      <c r="BH168" s="441">
        <v>0</v>
      </c>
      <c r="BI168" s="421">
        <v>0</v>
      </c>
      <c r="BJ168" s="421">
        <v>0</v>
      </c>
      <c r="BK168" s="421">
        <v>79</v>
      </c>
      <c r="BM168" s="183" t="s">
        <v>2448</v>
      </c>
      <c r="BN168" s="183" t="s">
        <v>1870</v>
      </c>
      <c r="BO168" s="439" t="s">
        <v>377</v>
      </c>
      <c r="BP168" s="443">
        <v>0</v>
      </c>
      <c r="BQ168" s="421">
        <v>0</v>
      </c>
      <c r="BR168" s="421">
        <v>18</v>
      </c>
      <c r="BS168" s="421">
        <v>0</v>
      </c>
      <c r="BT168" s="421">
        <v>3</v>
      </c>
      <c r="BU168" s="421">
        <v>0</v>
      </c>
      <c r="BV168" s="421">
        <v>0</v>
      </c>
      <c r="BW168" s="421">
        <v>0</v>
      </c>
      <c r="BX168" s="421">
        <v>0</v>
      </c>
      <c r="BY168" s="421">
        <v>0</v>
      </c>
      <c r="BZ168" s="421"/>
      <c r="CA168" s="421">
        <v>0</v>
      </c>
      <c r="CB168" s="421">
        <v>0</v>
      </c>
      <c r="CC168" s="421">
        <v>1</v>
      </c>
      <c r="CD168" s="421">
        <v>0</v>
      </c>
      <c r="CE168" s="441">
        <v>0</v>
      </c>
      <c r="CF168" s="421">
        <v>0</v>
      </c>
      <c r="CG168" s="421">
        <v>0</v>
      </c>
      <c r="CH168" s="421">
        <v>1</v>
      </c>
      <c r="CI168" s="421">
        <v>0</v>
      </c>
      <c r="CJ168" s="421">
        <v>3</v>
      </c>
      <c r="CK168" s="147">
        <f t="shared" ref="CK168:CK169" si="15">M168+U168+Z168-AD168-AC168+AK168+AM168+BB168</f>
        <v>3</v>
      </c>
    </row>
    <row r="169" spans="1:139" s="1674" customFormat="1" ht="17.350000000000001" customHeight="1" thickBot="1">
      <c r="A169" s="1683" t="s">
        <v>2493</v>
      </c>
      <c r="B169" s="1683" t="s">
        <v>1872</v>
      </c>
      <c r="C169" s="1684" t="s">
        <v>370</v>
      </c>
      <c r="D169" s="1685">
        <v>422</v>
      </c>
      <c r="E169" s="1686">
        <v>42</v>
      </c>
      <c r="F169" s="1686">
        <v>0</v>
      </c>
      <c r="G169" s="1686">
        <v>41</v>
      </c>
      <c r="H169" s="1686">
        <v>0</v>
      </c>
      <c r="I169" s="1686">
        <v>1</v>
      </c>
      <c r="J169" s="1686">
        <v>0</v>
      </c>
      <c r="K169" s="1686">
        <v>42</v>
      </c>
      <c r="L169" s="1686">
        <v>59</v>
      </c>
      <c r="M169" s="1686">
        <v>0</v>
      </c>
      <c r="N169" s="1686">
        <v>59</v>
      </c>
      <c r="O169" s="1669"/>
      <c r="P169" s="1687">
        <v>29</v>
      </c>
      <c r="Q169" s="1686">
        <v>29</v>
      </c>
      <c r="R169" s="1686">
        <v>0</v>
      </c>
      <c r="S169" s="1686">
        <v>34</v>
      </c>
      <c r="T169" s="1686">
        <v>6</v>
      </c>
      <c r="U169" s="1686">
        <v>6</v>
      </c>
      <c r="V169" s="1686">
        <v>0</v>
      </c>
      <c r="W169" s="1686">
        <v>15</v>
      </c>
      <c r="X169" s="1686">
        <v>1</v>
      </c>
      <c r="Y169" s="1686">
        <v>0</v>
      </c>
      <c r="Z169" s="1688">
        <v>8</v>
      </c>
      <c r="AA169" s="1686">
        <v>0</v>
      </c>
      <c r="AB169" s="1686">
        <v>0</v>
      </c>
      <c r="AC169" s="1686">
        <v>0</v>
      </c>
      <c r="AD169" s="1686">
        <v>8</v>
      </c>
      <c r="AE169" s="1686">
        <v>0</v>
      </c>
      <c r="AF169" s="1669"/>
      <c r="AG169" s="1683" t="s">
        <v>2493</v>
      </c>
      <c r="AH169" s="1683" t="s">
        <v>1872</v>
      </c>
      <c r="AI169" s="1684" t="s">
        <v>370</v>
      </c>
      <c r="AJ169" s="1685">
        <v>0</v>
      </c>
      <c r="AK169" s="1686">
        <v>0</v>
      </c>
      <c r="AL169" s="1686">
        <v>0</v>
      </c>
      <c r="AM169" s="1686">
        <v>0</v>
      </c>
      <c r="AN169" s="1687">
        <v>14</v>
      </c>
      <c r="AO169" s="1686">
        <v>6</v>
      </c>
      <c r="AP169" s="1686">
        <v>40</v>
      </c>
      <c r="AQ169" s="1686">
        <v>2</v>
      </c>
      <c r="AR169" s="1686">
        <v>37</v>
      </c>
      <c r="AS169" s="1686">
        <v>1</v>
      </c>
      <c r="AT169" s="1686">
        <v>0</v>
      </c>
      <c r="AU169" s="1686">
        <v>0</v>
      </c>
      <c r="AV169" s="1669"/>
      <c r="AW169" s="1686">
        <v>12</v>
      </c>
      <c r="AX169" s="1686">
        <v>1</v>
      </c>
      <c r="AY169" s="1686">
        <v>0</v>
      </c>
      <c r="AZ169" s="1686">
        <v>0</v>
      </c>
      <c r="BA169" s="1686">
        <v>0</v>
      </c>
      <c r="BB169" s="1686">
        <v>4</v>
      </c>
      <c r="BC169" s="1686">
        <v>3</v>
      </c>
      <c r="BD169" s="1686">
        <v>1</v>
      </c>
      <c r="BE169" s="1686">
        <v>0</v>
      </c>
      <c r="BF169" s="1686">
        <v>0</v>
      </c>
      <c r="BG169" s="1686">
        <v>0</v>
      </c>
      <c r="BH169" s="1687">
        <v>0</v>
      </c>
      <c r="BI169" s="1686">
        <v>0</v>
      </c>
      <c r="BJ169" s="1686">
        <v>0</v>
      </c>
      <c r="BK169" s="1686">
        <v>79</v>
      </c>
      <c r="BL169" s="1672"/>
      <c r="BM169" s="1683" t="s">
        <v>2493</v>
      </c>
      <c r="BN169" s="1683" t="s">
        <v>1872</v>
      </c>
      <c r="BO169" s="1684" t="s">
        <v>370</v>
      </c>
      <c r="BP169" s="1685">
        <v>0</v>
      </c>
      <c r="BQ169" s="1686">
        <v>0</v>
      </c>
      <c r="BR169" s="1686">
        <v>21</v>
      </c>
      <c r="BS169" s="1686">
        <v>0</v>
      </c>
      <c r="BT169" s="1686">
        <v>3</v>
      </c>
      <c r="BU169" s="1686">
        <v>0</v>
      </c>
      <c r="BV169" s="1686">
        <v>0</v>
      </c>
      <c r="BW169" s="1686">
        <v>0</v>
      </c>
      <c r="BX169" s="1686">
        <v>0</v>
      </c>
      <c r="BY169" s="1686">
        <v>0</v>
      </c>
      <c r="BZ169" s="1669"/>
      <c r="CA169" s="1686">
        <v>0</v>
      </c>
      <c r="CB169" s="1686">
        <v>0</v>
      </c>
      <c r="CC169" s="1686">
        <v>2</v>
      </c>
      <c r="CD169" s="1686">
        <v>0</v>
      </c>
      <c r="CE169" s="1687">
        <v>0</v>
      </c>
      <c r="CF169" s="1686">
        <v>0</v>
      </c>
      <c r="CG169" s="1686">
        <v>0</v>
      </c>
      <c r="CH169" s="1686">
        <v>1</v>
      </c>
      <c r="CI169" s="1686">
        <v>0</v>
      </c>
      <c r="CJ169" s="1686">
        <v>3</v>
      </c>
      <c r="CK169" s="1686">
        <f t="shared" si="15"/>
        <v>10</v>
      </c>
      <c r="CL169" s="1672"/>
      <c r="CM169" s="1672"/>
      <c r="CN169" s="1672"/>
      <c r="CO169" s="1672"/>
      <c r="CP169" s="1672"/>
      <c r="CQ169" s="1672"/>
      <c r="CR169" s="1672"/>
      <c r="CS169" s="1672"/>
      <c r="CT169" s="1672"/>
      <c r="CU169" s="1672"/>
      <c r="CV169" s="1672"/>
      <c r="CW169" s="1672"/>
      <c r="CX169" s="1672"/>
      <c r="CY169" s="1672"/>
      <c r="CZ169" s="1672"/>
      <c r="DA169" s="1672"/>
      <c r="DB169" s="1672"/>
      <c r="DC169" s="1672"/>
      <c r="DD169" s="1672"/>
      <c r="DE169" s="1672"/>
      <c r="DF169" s="1672"/>
      <c r="DG169" s="1672"/>
      <c r="DH169" s="1672"/>
      <c r="DI169" s="1672"/>
      <c r="DJ169" s="1672"/>
      <c r="DK169" s="1672"/>
      <c r="DL169" s="1672"/>
      <c r="DM169" s="1672"/>
      <c r="DN169" s="1672"/>
      <c r="DO169" s="1672"/>
      <c r="DP169" s="1672"/>
      <c r="DQ169" s="1672"/>
      <c r="DR169" s="1672"/>
      <c r="DS169" s="1672"/>
      <c r="DT169" s="1672"/>
      <c r="DU169" s="1672"/>
      <c r="DV169" s="1672"/>
      <c r="DW169" s="1672"/>
      <c r="DX169" s="1672"/>
      <c r="DY169" s="1672"/>
      <c r="DZ169" s="1672"/>
      <c r="EA169" s="1672"/>
      <c r="EB169" s="1672"/>
      <c r="EC169" s="1672"/>
      <c r="ED169" s="1672"/>
      <c r="EE169" s="1672"/>
      <c r="EF169" s="1672"/>
      <c r="EG169" s="1672"/>
      <c r="EH169" s="1672"/>
      <c r="EI169" s="1672"/>
    </row>
    <row r="170" spans="1:139">
      <c r="A170" s="461"/>
      <c r="B170" s="420"/>
      <c r="C170" s="470"/>
      <c r="K170" s="421"/>
      <c r="L170" s="421"/>
      <c r="M170" s="421"/>
      <c r="P170" s="208"/>
      <c r="Q170" s="421"/>
      <c r="R170" s="421"/>
      <c r="S170" s="421"/>
      <c r="T170" s="421"/>
      <c r="U170" s="421"/>
      <c r="V170" s="421"/>
      <c r="AD170" s="147"/>
      <c r="AE170" s="147"/>
      <c r="AF170" s="421"/>
      <c r="AI170" s="470"/>
      <c r="AJ170" s="147"/>
      <c r="AK170" s="147"/>
      <c r="AL170" s="147"/>
      <c r="AM170" s="147"/>
      <c r="AN170" s="147"/>
      <c r="AO170" s="147"/>
      <c r="AP170" s="147"/>
      <c r="AQ170" s="147"/>
      <c r="AR170" s="147"/>
      <c r="AS170" s="147"/>
      <c r="AT170" s="147"/>
      <c r="AU170" s="147"/>
      <c r="AV170" s="421"/>
      <c r="AW170" s="421"/>
      <c r="AX170" s="147"/>
      <c r="AY170" s="147"/>
      <c r="AZ170" s="147"/>
      <c r="BA170" s="147"/>
      <c r="BB170" s="147"/>
      <c r="BC170" s="147"/>
      <c r="BD170" s="147"/>
      <c r="BE170" s="147"/>
      <c r="BF170" s="147"/>
      <c r="BG170" s="147"/>
      <c r="BH170" s="147"/>
      <c r="BI170" s="147"/>
      <c r="BJ170" s="147"/>
      <c r="BK170" s="147"/>
      <c r="BM170" s="420" t="s">
        <v>2517</v>
      </c>
      <c r="BO170" s="470"/>
      <c r="BP170" s="147"/>
      <c r="BQ170" s="147"/>
      <c r="BR170" s="147"/>
      <c r="BS170" s="147"/>
      <c r="BT170" s="147"/>
      <c r="BU170" s="147"/>
      <c r="BV170" s="147"/>
      <c r="BW170" s="147"/>
      <c r="BX170" s="147"/>
      <c r="BY170" s="147"/>
      <c r="BZ170" s="421"/>
      <c r="CA170" s="462"/>
      <c r="CB170" s="147"/>
      <c r="CC170" s="147"/>
      <c r="CD170" s="147"/>
      <c r="CE170" s="147"/>
      <c r="CF170" s="147"/>
      <c r="CG170" s="147"/>
      <c r="CH170" s="147"/>
      <c r="CI170" s="147"/>
      <c r="CJ170" s="147"/>
      <c r="CK170" s="147"/>
    </row>
    <row r="171" spans="1:139" ht="14.3" customHeight="1">
      <c r="A171" s="420" t="s">
        <v>2517</v>
      </c>
      <c r="AD171" s="147"/>
      <c r="AE171" s="147"/>
      <c r="AF171" s="421"/>
      <c r="AJ171" s="147"/>
      <c r="AK171" s="147"/>
      <c r="AL171" s="147"/>
      <c r="AM171" s="147"/>
      <c r="AN171" s="147"/>
      <c r="AO171" s="147"/>
      <c r="AP171" s="147"/>
      <c r="AQ171" s="147"/>
      <c r="AR171" s="147"/>
      <c r="AS171" s="147"/>
      <c r="AT171" s="147"/>
      <c r="AU171" s="147"/>
      <c r="AV171" s="421"/>
      <c r="BP171" s="147"/>
      <c r="BQ171" s="147"/>
      <c r="BR171" s="147"/>
    </row>
    <row r="172" spans="1:139" s="175" customFormat="1" ht="16.5" customHeight="1">
      <c r="A172" s="417"/>
      <c r="C172" s="466"/>
      <c r="D172" s="457"/>
      <c r="E172" s="457"/>
      <c r="F172" s="457"/>
      <c r="G172" s="454">
        <v>41</v>
      </c>
      <c r="H172" s="457"/>
      <c r="I172" s="457"/>
      <c r="J172" s="457"/>
      <c r="K172" s="457"/>
      <c r="L172" s="457"/>
      <c r="M172" s="457"/>
      <c r="N172" s="458"/>
      <c r="O172" s="458"/>
      <c r="P172" s="458"/>
      <c r="Q172" s="457"/>
      <c r="R172" s="457"/>
      <c r="S172" s="457"/>
      <c r="T172" s="457"/>
      <c r="U172" s="457"/>
      <c r="V172" s="457"/>
      <c r="W172" s="457">
        <v>42</v>
      </c>
      <c r="X172" s="457"/>
      <c r="Y172" s="457"/>
      <c r="Z172" s="1509"/>
      <c r="AA172" s="457"/>
      <c r="AB172" s="457"/>
      <c r="AC172" s="457"/>
      <c r="AD172" s="457"/>
      <c r="AE172" s="457"/>
      <c r="AF172" s="458"/>
      <c r="AG172" s="417"/>
      <c r="AI172" s="466"/>
      <c r="AJ172" s="457"/>
      <c r="AK172" s="457"/>
      <c r="AL172" s="457"/>
      <c r="AM172" s="457"/>
      <c r="AN172" s="459" t="s">
        <v>2449</v>
      </c>
      <c r="AP172" s="457"/>
      <c r="AQ172" s="457"/>
      <c r="AR172" s="457"/>
      <c r="AS172" s="457"/>
      <c r="AT172" s="457"/>
      <c r="AU172" s="457"/>
      <c r="AV172" s="458"/>
      <c r="AW172" s="174"/>
      <c r="BD172" s="457">
        <v>46</v>
      </c>
      <c r="BL172" s="174"/>
      <c r="BM172" s="417"/>
      <c r="BO172" s="466"/>
      <c r="BS172" s="175">
        <v>49</v>
      </c>
      <c r="BZ172" s="174"/>
      <c r="CA172" s="174"/>
      <c r="CG172" s="133">
        <v>50</v>
      </c>
      <c r="CL172" s="174"/>
      <c r="CM172" s="174"/>
      <c r="CN172" s="174"/>
      <c r="CO172" s="174"/>
      <c r="CP172" s="174"/>
      <c r="CQ172" s="174"/>
      <c r="CR172" s="174"/>
      <c r="CS172" s="174"/>
      <c r="CT172" s="174"/>
      <c r="CU172" s="174"/>
      <c r="CV172" s="174"/>
      <c r="CW172" s="174"/>
      <c r="CX172" s="174"/>
      <c r="CY172" s="174"/>
      <c r="CZ172" s="174"/>
      <c r="DA172" s="174"/>
      <c r="DB172" s="174"/>
      <c r="DC172" s="174"/>
      <c r="DD172" s="174"/>
      <c r="DE172" s="174"/>
      <c r="DF172" s="174"/>
      <c r="DG172" s="174"/>
      <c r="DH172" s="174"/>
      <c r="DI172" s="174"/>
      <c r="DJ172" s="174"/>
      <c r="DK172" s="174"/>
      <c r="DL172" s="174"/>
      <c r="DM172" s="174"/>
      <c r="DN172" s="174"/>
      <c r="DO172" s="174"/>
      <c r="DP172" s="174"/>
      <c r="DQ172" s="174"/>
      <c r="DR172" s="174"/>
      <c r="DS172" s="174"/>
      <c r="DT172" s="174"/>
      <c r="DU172" s="174"/>
      <c r="DV172" s="174"/>
      <c r="DW172" s="174"/>
      <c r="DX172" s="174"/>
      <c r="DY172" s="174"/>
      <c r="DZ172" s="174"/>
      <c r="EA172" s="174"/>
      <c r="EB172" s="174"/>
      <c r="EC172" s="174"/>
      <c r="ED172" s="174"/>
      <c r="EE172" s="174"/>
      <c r="EF172" s="174"/>
      <c r="EG172" s="174"/>
      <c r="EH172" s="174"/>
      <c r="EI172" s="174"/>
    </row>
    <row r="173" spans="1:139">
      <c r="AF173" s="421"/>
    </row>
    <row r="174" spans="1:139">
      <c r="AF174" s="421"/>
    </row>
    <row r="175" spans="1:139">
      <c r="A175"/>
      <c r="B175"/>
      <c r="C175"/>
      <c r="D175"/>
      <c r="E175"/>
      <c r="F175"/>
      <c r="G175"/>
      <c r="AF175" s="421"/>
    </row>
    <row r="176" spans="1:139">
      <c r="A176"/>
      <c r="B176"/>
      <c r="C176"/>
      <c r="D176"/>
      <c r="E176"/>
      <c r="F176"/>
      <c r="G176"/>
      <c r="AF176" s="421"/>
    </row>
    <row r="177" spans="1:32">
      <c r="A177"/>
      <c r="B177"/>
      <c r="C177"/>
      <c r="D177"/>
      <c r="E177"/>
      <c r="F177"/>
      <c r="G177"/>
      <c r="AF177" s="421"/>
    </row>
    <row r="178" spans="1:32">
      <c r="AF178" s="421"/>
    </row>
    <row r="179" spans="1:32">
      <c r="AF179" s="421"/>
    </row>
    <row r="180" spans="1:32">
      <c r="AF180" s="421"/>
    </row>
    <row r="181" spans="1:32">
      <c r="AF181" s="421"/>
    </row>
    <row r="182" spans="1:32">
      <c r="AF182" s="421"/>
    </row>
    <row r="183" spans="1:32">
      <c r="AF183" s="421"/>
    </row>
    <row r="184" spans="1:32">
      <c r="AF184" s="421"/>
    </row>
    <row r="185" spans="1:32">
      <c r="AF185" s="421"/>
    </row>
    <row r="186" spans="1:32">
      <c r="AF186" s="421"/>
    </row>
    <row r="187" spans="1:32">
      <c r="AF187" s="421"/>
    </row>
    <row r="188" spans="1:32">
      <c r="AF188" s="421"/>
    </row>
    <row r="189" spans="1:32">
      <c r="AF189" s="421"/>
    </row>
    <row r="190" spans="1:32">
      <c r="AF190" s="421"/>
    </row>
    <row r="191" spans="1:32">
      <c r="AF191" s="421"/>
    </row>
    <row r="192" spans="1:32">
      <c r="AF192" s="421"/>
    </row>
    <row r="193" spans="32:32">
      <c r="AF193" s="421"/>
    </row>
    <row r="194" spans="32:32">
      <c r="AF194" s="421"/>
    </row>
    <row r="195" spans="32:32">
      <c r="AF195" s="421"/>
    </row>
    <row r="196" spans="32:32">
      <c r="AF196" s="421"/>
    </row>
    <row r="197" spans="32:32">
      <c r="AF197" s="421"/>
    </row>
    <row r="198" spans="32:32">
      <c r="AF198" s="421"/>
    </row>
    <row r="199" spans="32:32">
      <c r="AF199" s="421"/>
    </row>
    <row r="200" spans="32:32">
      <c r="AF200" s="421"/>
    </row>
    <row r="201" spans="32:32">
      <c r="AF201" s="421"/>
    </row>
    <row r="202" spans="32:32">
      <c r="AF202" s="421"/>
    </row>
    <row r="203" spans="32:32">
      <c r="AF203" s="421"/>
    </row>
    <row r="204" spans="32:32">
      <c r="AF204" s="421"/>
    </row>
    <row r="205" spans="32:32">
      <c r="AF205" s="421"/>
    </row>
    <row r="206" spans="32:32">
      <c r="AF206" s="421"/>
    </row>
    <row r="207" spans="32:32">
      <c r="AF207" s="421"/>
    </row>
    <row r="208" spans="32:32">
      <c r="AF208" s="421"/>
    </row>
    <row r="209" spans="32:32">
      <c r="AF209" s="421"/>
    </row>
    <row r="210" spans="32:32">
      <c r="AF210" s="421"/>
    </row>
    <row r="211" spans="32:32">
      <c r="AF211" s="421"/>
    </row>
    <row r="212" spans="32:32">
      <c r="AF212" s="421"/>
    </row>
    <row r="213" spans="32:32">
      <c r="AF213" s="421"/>
    </row>
    <row r="214" spans="32:32">
      <c r="AF214" s="421"/>
    </row>
    <row r="215" spans="32:32">
      <c r="AF215" s="421"/>
    </row>
    <row r="216" spans="32:32">
      <c r="AF216" s="421"/>
    </row>
    <row r="217" spans="32:32">
      <c r="AF217" s="421"/>
    </row>
    <row r="218" spans="32:32">
      <c r="AF218" s="421"/>
    </row>
    <row r="219" spans="32:32">
      <c r="AF219" s="421"/>
    </row>
    <row r="220" spans="32:32">
      <c r="AF220" s="421"/>
    </row>
    <row r="221" spans="32:32">
      <c r="AF221" s="421"/>
    </row>
    <row r="222" spans="32:32">
      <c r="AF222" s="421"/>
    </row>
    <row r="223" spans="32:32">
      <c r="AF223" s="421"/>
    </row>
    <row r="224" spans="32:32">
      <c r="AF224" s="421"/>
    </row>
    <row r="225" spans="32:32">
      <c r="AF225" s="421"/>
    </row>
    <row r="226" spans="32:32">
      <c r="AF226" s="421"/>
    </row>
    <row r="227" spans="32:32">
      <c r="AF227" s="421"/>
    </row>
    <row r="228" spans="32:32">
      <c r="AF228" s="421"/>
    </row>
    <row r="229" spans="32:32">
      <c r="AF229" s="421"/>
    </row>
    <row r="230" spans="32:32">
      <c r="AF230" s="421"/>
    </row>
    <row r="231" spans="32:32">
      <c r="AF231" s="421"/>
    </row>
    <row r="232" spans="32:32">
      <c r="AF232" s="421"/>
    </row>
    <row r="233" spans="32:32">
      <c r="AF233" s="421"/>
    </row>
    <row r="234" spans="32:32">
      <c r="AF234" s="421"/>
    </row>
    <row r="235" spans="32:32">
      <c r="AF235" s="421"/>
    </row>
    <row r="236" spans="32:32">
      <c r="AF236" s="421"/>
    </row>
    <row r="237" spans="32:32">
      <c r="AF237" s="421"/>
    </row>
    <row r="238" spans="32:32">
      <c r="AF238" s="421"/>
    </row>
    <row r="239" spans="32:32">
      <c r="AF239" s="421"/>
    </row>
    <row r="240" spans="32:32">
      <c r="AF240" s="421"/>
    </row>
    <row r="241" spans="32:32">
      <c r="AF241" s="421"/>
    </row>
    <row r="242" spans="32:32">
      <c r="AF242" s="421"/>
    </row>
    <row r="243" spans="32:32">
      <c r="AF243" s="421"/>
    </row>
    <row r="244" spans="32:32">
      <c r="AF244" s="421"/>
    </row>
    <row r="245" spans="32:32">
      <c r="AF245" s="421"/>
    </row>
    <row r="246" spans="32:32">
      <c r="AF246" s="421"/>
    </row>
    <row r="247" spans="32:32">
      <c r="AF247" s="421"/>
    </row>
    <row r="248" spans="32:32">
      <c r="AF248" s="421"/>
    </row>
    <row r="249" spans="32:32">
      <c r="AF249" s="421"/>
    </row>
    <row r="250" spans="32:32">
      <c r="AF250" s="421"/>
    </row>
    <row r="251" spans="32:32">
      <c r="AF251" s="421"/>
    </row>
    <row r="252" spans="32:32">
      <c r="AF252" s="421"/>
    </row>
    <row r="253" spans="32:32">
      <c r="AF253" s="421"/>
    </row>
    <row r="254" spans="32:32">
      <c r="AF254" s="421"/>
    </row>
    <row r="255" spans="32:32">
      <c r="AF255" s="421"/>
    </row>
    <row r="256" spans="32:32">
      <c r="AF256" s="421"/>
    </row>
    <row r="257" spans="32:32">
      <c r="AF257" s="421"/>
    </row>
    <row r="258" spans="32:32">
      <c r="AF258" s="421"/>
    </row>
    <row r="259" spans="32:32">
      <c r="AF259" s="421"/>
    </row>
    <row r="260" spans="32:32">
      <c r="AF260" s="421"/>
    </row>
    <row r="261" spans="32:32">
      <c r="AF261" s="421"/>
    </row>
    <row r="262" spans="32:32">
      <c r="AF262" s="421"/>
    </row>
    <row r="263" spans="32:32">
      <c r="AF263" s="421"/>
    </row>
    <row r="264" spans="32:32">
      <c r="AF264" s="421"/>
    </row>
    <row r="265" spans="32:32">
      <c r="AF265" s="421"/>
    </row>
    <row r="266" spans="32:32">
      <c r="AF266" s="421"/>
    </row>
    <row r="267" spans="32:32">
      <c r="AF267" s="421"/>
    </row>
    <row r="268" spans="32:32">
      <c r="AF268" s="421"/>
    </row>
    <row r="269" spans="32:32">
      <c r="AF269" s="421"/>
    </row>
    <row r="270" spans="32:32">
      <c r="AF270" s="421"/>
    </row>
    <row r="271" spans="32:32">
      <c r="AF271" s="421"/>
    </row>
    <row r="272" spans="32:32">
      <c r="AF272" s="421"/>
    </row>
    <row r="273" spans="32:32">
      <c r="AF273" s="421"/>
    </row>
    <row r="274" spans="32:32">
      <c r="AF274" s="421"/>
    </row>
    <row r="275" spans="32:32">
      <c r="AF275" s="421"/>
    </row>
    <row r="276" spans="32:32">
      <c r="AF276" s="421"/>
    </row>
    <row r="277" spans="32:32">
      <c r="AF277" s="421"/>
    </row>
    <row r="278" spans="32:32">
      <c r="AF278" s="419"/>
    </row>
    <row r="279" spans="32:32">
      <c r="AF279" s="419"/>
    </row>
    <row r="280" spans="32:32">
      <c r="AF280" s="419"/>
    </row>
    <row r="281" spans="32:32">
      <c r="AF281" s="419"/>
    </row>
    <row r="282" spans="32:32">
      <c r="AF282" s="421"/>
    </row>
    <row r="283" spans="32:32">
      <c r="AF283" s="421"/>
    </row>
    <row r="284" spans="32:32">
      <c r="AF284" s="421"/>
    </row>
    <row r="285" spans="32:32">
      <c r="AF285" s="421"/>
    </row>
    <row r="286" spans="32:32">
      <c r="AF286" s="421"/>
    </row>
    <row r="287" spans="32:32">
      <c r="AF287" s="421"/>
    </row>
    <row r="288" spans="32:32">
      <c r="AF288" s="421"/>
    </row>
    <row r="289" spans="32:32">
      <c r="AF289" s="421"/>
    </row>
    <row r="290" spans="32:32">
      <c r="AF290" s="421"/>
    </row>
    <row r="291" spans="32:32">
      <c r="AF291" s="421"/>
    </row>
    <row r="292" spans="32:32">
      <c r="AF292" s="421"/>
    </row>
    <row r="293" spans="32:32">
      <c r="AF293" s="421"/>
    </row>
    <row r="294" spans="32:32">
      <c r="AF294" s="421"/>
    </row>
    <row r="295" spans="32:32">
      <c r="AF295" s="421"/>
    </row>
    <row r="296" spans="32:32">
      <c r="AF296" s="421"/>
    </row>
    <row r="297" spans="32:32">
      <c r="AF297" s="421"/>
    </row>
    <row r="298" spans="32:32">
      <c r="AF298" s="421"/>
    </row>
    <row r="299" spans="32:32">
      <c r="AF299" s="421"/>
    </row>
    <row r="300" spans="32:32">
      <c r="AF300" s="421"/>
    </row>
    <row r="301" spans="32:32">
      <c r="AF301" s="421"/>
    </row>
    <row r="302" spans="32:32">
      <c r="AF302" s="421"/>
    </row>
    <row r="303" spans="32:32">
      <c r="AF303" s="421"/>
    </row>
    <row r="304" spans="32:32">
      <c r="AF304" s="421"/>
    </row>
    <row r="305" spans="32:32">
      <c r="AF305" s="421"/>
    </row>
    <row r="306" spans="32:32">
      <c r="AF306" s="421"/>
    </row>
    <row r="307" spans="32:32">
      <c r="AF307" s="421"/>
    </row>
    <row r="308" spans="32:32">
      <c r="AF308" s="421"/>
    </row>
    <row r="309" spans="32:32">
      <c r="AF309" s="421"/>
    </row>
    <row r="310" spans="32:32">
      <c r="AF310" s="421"/>
    </row>
    <row r="311" spans="32:32">
      <c r="AF311" s="421"/>
    </row>
    <row r="312" spans="32:32">
      <c r="AF312" s="421"/>
    </row>
    <row r="313" spans="32:32">
      <c r="AF313" s="421"/>
    </row>
    <row r="314" spans="32:32">
      <c r="AF314" s="421"/>
    </row>
    <row r="315" spans="32:32">
      <c r="AF315" s="421"/>
    </row>
    <row r="316" spans="32:32">
      <c r="AF316" s="421"/>
    </row>
    <row r="317" spans="32:32">
      <c r="AF317" s="421"/>
    </row>
    <row r="318" spans="32:32">
      <c r="AF318" s="421"/>
    </row>
    <row r="319" spans="32:32">
      <c r="AF319" s="421"/>
    </row>
    <row r="320" spans="32:32">
      <c r="AF320" s="421"/>
    </row>
    <row r="321" spans="32:32">
      <c r="AF321" s="421"/>
    </row>
    <row r="322" spans="32:32">
      <c r="AF322" s="421"/>
    </row>
    <row r="323" spans="32:32">
      <c r="AF323" s="421"/>
    </row>
    <row r="324" spans="32:32">
      <c r="AF324" s="421"/>
    </row>
    <row r="325" spans="32:32">
      <c r="AF325" s="419"/>
    </row>
    <row r="326" spans="32:32">
      <c r="AF326" s="419"/>
    </row>
    <row r="327" spans="32:32">
      <c r="AF327" s="419"/>
    </row>
    <row r="328" spans="32:32">
      <c r="AF328" s="419"/>
    </row>
    <row r="329" spans="32:32">
      <c r="AF329" s="421"/>
    </row>
    <row r="330" spans="32:32">
      <c r="AF330" s="421"/>
    </row>
    <row r="331" spans="32:32">
      <c r="AF331" s="421"/>
    </row>
    <row r="332" spans="32:32">
      <c r="AF332" s="421"/>
    </row>
    <row r="333" spans="32:32">
      <c r="AF333" s="421"/>
    </row>
    <row r="334" spans="32:32">
      <c r="AF334" s="421"/>
    </row>
    <row r="335" spans="32:32">
      <c r="AF335" s="421"/>
    </row>
    <row r="336" spans="32:32">
      <c r="AF336" s="421"/>
    </row>
    <row r="337" spans="32:32">
      <c r="AF337" s="421"/>
    </row>
    <row r="338" spans="32:32">
      <c r="AF338" s="421"/>
    </row>
    <row r="339" spans="32:32">
      <c r="AF339" s="421"/>
    </row>
    <row r="340" spans="32:32">
      <c r="AF340" s="421"/>
    </row>
    <row r="341" spans="32:32">
      <c r="AF341" s="421"/>
    </row>
    <row r="342" spans="32:32">
      <c r="AF342" s="421"/>
    </row>
    <row r="343" spans="32:32">
      <c r="AF343" s="421"/>
    </row>
    <row r="344" spans="32:32">
      <c r="AF344" s="421"/>
    </row>
    <row r="345" spans="32:32">
      <c r="AF345" s="421"/>
    </row>
    <row r="346" spans="32:32">
      <c r="AF346" s="421"/>
    </row>
    <row r="347" spans="32:32">
      <c r="AF347" s="421"/>
    </row>
    <row r="348" spans="32:32">
      <c r="AF348" s="421"/>
    </row>
    <row r="349" spans="32:32">
      <c r="AF349" s="421"/>
    </row>
    <row r="350" spans="32:32">
      <c r="AF350" s="421"/>
    </row>
    <row r="351" spans="32:32">
      <c r="AF351" s="421"/>
    </row>
    <row r="352" spans="32:32">
      <c r="AF352" s="421"/>
    </row>
    <row r="353" spans="32:32">
      <c r="AF353" s="421"/>
    </row>
    <row r="354" spans="32:32">
      <c r="AF354" s="421"/>
    </row>
    <row r="355" spans="32:32">
      <c r="AF355" s="421"/>
    </row>
    <row r="356" spans="32:32">
      <c r="AF356" s="421"/>
    </row>
    <row r="357" spans="32:32">
      <c r="AF357" s="421"/>
    </row>
    <row r="358" spans="32:32">
      <c r="AF358" s="421"/>
    </row>
    <row r="359" spans="32:32">
      <c r="AF359" s="421"/>
    </row>
    <row r="360" spans="32:32">
      <c r="AF360" s="421"/>
    </row>
    <row r="361" spans="32:32">
      <c r="AF361" s="421"/>
    </row>
    <row r="362" spans="32:32">
      <c r="AF362" s="421"/>
    </row>
    <row r="363" spans="32:32">
      <c r="AF363" s="421"/>
    </row>
    <row r="364" spans="32:32">
      <c r="AF364" s="421"/>
    </row>
    <row r="365" spans="32:32">
      <c r="AF365" s="421"/>
    </row>
    <row r="366" spans="32:32">
      <c r="AF366" s="421"/>
    </row>
    <row r="367" spans="32:32">
      <c r="AF367" s="421"/>
    </row>
    <row r="368" spans="32:32">
      <c r="AF368" s="421"/>
    </row>
    <row r="369" spans="3:139">
      <c r="AF369" s="421"/>
    </row>
    <row r="370" spans="3:139">
      <c r="AF370" s="421"/>
    </row>
    <row r="371" spans="3:139">
      <c r="AF371" s="421"/>
    </row>
    <row r="372" spans="3:139">
      <c r="AF372" s="421"/>
    </row>
    <row r="373" spans="3:139">
      <c r="AF373" s="421"/>
    </row>
    <row r="374" spans="3:139">
      <c r="AF374" s="421"/>
    </row>
    <row r="375" spans="3:139">
      <c r="AF375" s="421"/>
    </row>
    <row r="376" spans="3:139">
      <c r="AD376" s="147"/>
      <c r="AE376" s="147"/>
      <c r="AF376" s="421"/>
      <c r="AJ376" s="147"/>
      <c r="AK376" s="147"/>
      <c r="AL376" s="147"/>
      <c r="AM376" s="147"/>
      <c r="AN376" s="147"/>
      <c r="AO376" s="147"/>
      <c r="AP376" s="147"/>
      <c r="AQ376" s="147"/>
      <c r="AR376" s="147"/>
      <c r="AS376" s="147"/>
      <c r="AT376" s="147"/>
      <c r="AU376" s="147"/>
      <c r="AV376" s="421"/>
    </row>
    <row r="382" spans="3:139" s="420" customFormat="1">
      <c r="C382" s="470"/>
      <c r="N382" s="183"/>
      <c r="O382" s="183"/>
      <c r="P382" s="183"/>
      <c r="Y382" s="463"/>
      <c r="Z382" s="610"/>
      <c r="AA382" s="463"/>
      <c r="AB382" s="463"/>
      <c r="AC382" s="463"/>
      <c r="AF382" s="183"/>
      <c r="AI382" s="470"/>
      <c r="AV382" s="183"/>
      <c r="AW382" s="183"/>
      <c r="BL382" s="183"/>
      <c r="BO382" s="470"/>
      <c r="BZ382" s="183"/>
      <c r="CA382" s="183"/>
      <c r="CL382" s="183"/>
      <c r="CM382" s="183"/>
      <c r="CN382" s="183"/>
      <c r="CO382" s="183"/>
      <c r="CP382" s="183"/>
      <c r="CQ382" s="183"/>
      <c r="CR382" s="183"/>
      <c r="CS382" s="183"/>
      <c r="CT382" s="183"/>
      <c r="CU382" s="183"/>
      <c r="CV382" s="183"/>
      <c r="CW382" s="183"/>
      <c r="CX382" s="183"/>
      <c r="CY382" s="183"/>
      <c r="CZ382" s="183"/>
      <c r="DA382" s="183"/>
      <c r="DB382" s="183"/>
      <c r="DC382" s="183"/>
      <c r="DD382" s="183"/>
      <c r="DE382" s="183"/>
      <c r="DF382" s="183"/>
      <c r="DG382" s="183"/>
      <c r="DH382" s="183"/>
      <c r="DI382" s="183"/>
      <c r="DJ382" s="183"/>
      <c r="DK382" s="183"/>
      <c r="DL382" s="183"/>
      <c r="DM382" s="183"/>
      <c r="DN382" s="183"/>
      <c r="DO382" s="183"/>
      <c r="DP382" s="183"/>
      <c r="DQ382" s="183"/>
      <c r="DR382" s="183"/>
      <c r="DS382" s="183"/>
      <c r="DT382" s="183"/>
      <c r="DU382" s="183"/>
      <c r="DV382" s="183"/>
      <c r="DW382" s="183"/>
      <c r="DX382" s="183"/>
      <c r="DY382" s="183"/>
      <c r="DZ382" s="183"/>
      <c r="EA382" s="183"/>
      <c r="EB382" s="183"/>
      <c r="EC382" s="183"/>
      <c r="ED382" s="183"/>
      <c r="EE382" s="183"/>
      <c r="EF382" s="183"/>
      <c r="EG382" s="183"/>
      <c r="EH382" s="183"/>
      <c r="EI382" s="183"/>
    </row>
    <row r="383" spans="3:139" s="420" customFormat="1">
      <c r="C383" s="470"/>
      <c r="N383" s="183"/>
      <c r="O383" s="183"/>
      <c r="P383" s="183"/>
      <c r="Y383" s="463"/>
      <c r="Z383" s="610"/>
      <c r="AA383" s="463"/>
      <c r="AB383" s="463"/>
      <c r="AC383" s="463"/>
      <c r="AF383" s="183"/>
      <c r="AI383" s="470"/>
      <c r="AV383" s="183"/>
      <c r="AW383" s="183"/>
      <c r="BL383" s="183"/>
      <c r="BO383" s="470"/>
      <c r="BZ383" s="183"/>
      <c r="CA383" s="183"/>
      <c r="CL383" s="183"/>
      <c r="CM383" s="183"/>
      <c r="CN383" s="183"/>
      <c r="CO383" s="183"/>
      <c r="CP383" s="183"/>
      <c r="CQ383" s="183"/>
      <c r="CR383" s="183"/>
      <c r="CS383" s="183"/>
      <c r="CT383" s="183"/>
      <c r="CU383" s="183"/>
      <c r="CV383" s="183"/>
      <c r="CW383" s="183"/>
      <c r="CX383" s="183"/>
      <c r="CY383" s="183"/>
      <c r="CZ383" s="183"/>
      <c r="DA383" s="183"/>
      <c r="DB383" s="183"/>
      <c r="DC383" s="183"/>
      <c r="DD383" s="183"/>
      <c r="DE383" s="183"/>
      <c r="DF383" s="183"/>
      <c r="DG383" s="183"/>
      <c r="DH383" s="183"/>
      <c r="DI383" s="183"/>
      <c r="DJ383" s="183"/>
      <c r="DK383" s="183"/>
      <c r="DL383" s="183"/>
      <c r="DM383" s="183"/>
      <c r="DN383" s="183"/>
      <c r="DO383" s="183"/>
      <c r="DP383" s="183"/>
      <c r="DQ383" s="183"/>
      <c r="DR383" s="183"/>
      <c r="DS383" s="183"/>
      <c r="DT383" s="183"/>
      <c r="DU383" s="183"/>
      <c r="DV383" s="183"/>
      <c r="DW383" s="183"/>
      <c r="DX383" s="183"/>
      <c r="DY383" s="183"/>
      <c r="DZ383" s="183"/>
      <c r="EA383" s="183"/>
      <c r="EB383" s="183"/>
      <c r="EC383" s="183"/>
      <c r="ED383" s="183"/>
      <c r="EE383" s="183"/>
      <c r="EF383" s="183"/>
      <c r="EG383" s="183"/>
      <c r="EH383" s="183"/>
      <c r="EI383" s="183"/>
    </row>
    <row r="384" spans="3:139" s="420" customFormat="1">
      <c r="C384" s="470"/>
      <c r="N384" s="183"/>
      <c r="O384" s="183"/>
      <c r="P384" s="183"/>
      <c r="Y384" s="463"/>
      <c r="Z384" s="610"/>
      <c r="AA384" s="463"/>
      <c r="AB384" s="463"/>
      <c r="AC384" s="463"/>
      <c r="AF384" s="183"/>
      <c r="AI384" s="470"/>
      <c r="AV384" s="183"/>
      <c r="AW384" s="183"/>
      <c r="BL384" s="183"/>
      <c r="BO384" s="470"/>
      <c r="BZ384" s="183"/>
      <c r="CA384" s="183"/>
      <c r="CL384" s="183"/>
      <c r="CM384" s="183"/>
      <c r="CN384" s="183"/>
      <c r="CO384" s="183"/>
      <c r="CP384" s="183"/>
      <c r="CQ384" s="183"/>
      <c r="CR384" s="183"/>
      <c r="CS384" s="183"/>
      <c r="CT384" s="183"/>
      <c r="CU384" s="183"/>
      <c r="CV384" s="183"/>
      <c r="CW384" s="183"/>
      <c r="CX384" s="183"/>
      <c r="CY384" s="183"/>
      <c r="CZ384" s="183"/>
      <c r="DA384" s="183"/>
      <c r="DB384" s="183"/>
      <c r="DC384" s="183"/>
      <c r="DD384" s="183"/>
      <c r="DE384" s="183"/>
      <c r="DF384" s="183"/>
      <c r="DG384" s="183"/>
      <c r="DH384" s="183"/>
      <c r="DI384" s="183"/>
      <c r="DJ384" s="183"/>
      <c r="DK384" s="183"/>
      <c r="DL384" s="183"/>
      <c r="DM384" s="183"/>
      <c r="DN384" s="183"/>
      <c r="DO384" s="183"/>
      <c r="DP384" s="183"/>
      <c r="DQ384" s="183"/>
      <c r="DR384" s="183"/>
      <c r="DS384" s="183"/>
      <c r="DT384" s="183"/>
      <c r="DU384" s="183"/>
      <c r="DV384" s="183"/>
      <c r="DW384" s="183"/>
      <c r="DX384" s="183"/>
      <c r="DY384" s="183"/>
      <c r="DZ384" s="183"/>
      <c r="EA384" s="183"/>
      <c r="EB384" s="183"/>
      <c r="EC384" s="183"/>
      <c r="ED384" s="183"/>
      <c r="EE384" s="183"/>
      <c r="EF384" s="183"/>
      <c r="EG384" s="183"/>
      <c r="EH384" s="183"/>
      <c r="EI384" s="183"/>
    </row>
    <row r="385" spans="3:139" s="420" customFormat="1">
      <c r="C385" s="470"/>
      <c r="N385" s="183"/>
      <c r="O385" s="183"/>
      <c r="P385" s="183"/>
      <c r="Y385" s="463"/>
      <c r="Z385" s="610"/>
      <c r="AA385" s="463"/>
      <c r="AB385" s="463"/>
      <c r="AC385" s="463"/>
      <c r="AF385" s="183"/>
      <c r="AI385" s="470"/>
      <c r="AV385" s="183"/>
      <c r="AW385" s="183"/>
      <c r="BL385" s="183"/>
      <c r="BO385" s="470"/>
      <c r="BZ385" s="183"/>
      <c r="CA385" s="183"/>
      <c r="CL385" s="183"/>
      <c r="CM385" s="183"/>
      <c r="CN385" s="183"/>
      <c r="CO385" s="183"/>
      <c r="CP385" s="183"/>
      <c r="CQ385" s="183"/>
      <c r="CR385" s="183"/>
      <c r="CS385" s="183"/>
      <c r="CT385" s="183"/>
      <c r="CU385" s="183"/>
      <c r="CV385" s="183"/>
      <c r="CW385" s="183"/>
      <c r="CX385" s="183"/>
      <c r="CY385" s="183"/>
      <c r="CZ385" s="183"/>
      <c r="DA385" s="183"/>
      <c r="DB385" s="183"/>
      <c r="DC385" s="183"/>
      <c r="DD385" s="183"/>
      <c r="DE385" s="183"/>
      <c r="DF385" s="183"/>
      <c r="DG385" s="183"/>
      <c r="DH385" s="183"/>
      <c r="DI385" s="183"/>
      <c r="DJ385" s="183"/>
      <c r="DK385" s="183"/>
      <c r="DL385" s="183"/>
      <c r="DM385" s="183"/>
      <c r="DN385" s="183"/>
      <c r="DO385" s="183"/>
      <c r="DP385" s="183"/>
      <c r="DQ385" s="183"/>
      <c r="DR385" s="183"/>
      <c r="DS385" s="183"/>
      <c r="DT385" s="183"/>
      <c r="DU385" s="183"/>
      <c r="DV385" s="183"/>
      <c r="DW385" s="183"/>
      <c r="DX385" s="183"/>
      <c r="DY385" s="183"/>
      <c r="DZ385" s="183"/>
      <c r="EA385" s="183"/>
      <c r="EB385" s="183"/>
      <c r="EC385" s="183"/>
      <c r="ED385" s="183"/>
      <c r="EE385" s="183"/>
      <c r="EF385" s="183"/>
      <c r="EG385" s="183"/>
      <c r="EH385" s="183"/>
      <c r="EI385" s="183"/>
    </row>
    <row r="429" spans="3:139" s="420" customFormat="1">
      <c r="C429" s="470"/>
      <c r="N429" s="183"/>
      <c r="O429" s="183"/>
      <c r="P429" s="183"/>
      <c r="Y429" s="463"/>
      <c r="Z429" s="610"/>
      <c r="AA429" s="463"/>
      <c r="AB429" s="463"/>
      <c r="AC429" s="463"/>
      <c r="AF429" s="183"/>
      <c r="AI429" s="470"/>
      <c r="AV429" s="183"/>
      <c r="AW429" s="183"/>
      <c r="BL429" s="183"/>
      <c r="BO429" s="470"/>
      <c r="BZ429" s="183"/>
      <c r="CA429" s="183"/>
      <c r="CL429" s="183"/>
      <c r="CM429" s="183"/>
      <c r="CN429" s="183"/>
      <c r="CO429" s="183"/>
      <c r="CP429" s="183"/>
      <c r="CQ429" s="183"/>
      <c r="CR429" s="183"/>
      <c r="CS429" s="183"/>
      <c r="CT429" s="183"/>
      <c r="CU429" s="183"/>
      <c r="CV429" s="183"/>
      <c r="CW429" s="183"/>
      <c r="CX429" s="183"/>
      <c r="CY429" s="183"/>
      <c r="CZ429" s="183"/>
      <c r="DA429" s="183"/>
      <c r="DB429" s="183"/>
      <c r="DC429" s="183"/>
      <c r="DD429" s="183"/>
      <c r="DE429" s="183"/>
      <c r="DF429" s="183"/>
      <c r="DG429" s="183"/>
      <c r="DH429" s="183"/>
      <c r="DI429" s="183"/>
      <c r="DJ429" s="183"/>
      <c r="DK429" s="183"/>
      <c r="DL429" s="183"/>
      <c r="DM429" s="183"/>
      <c r="DN429" s="183"/>
      <c r="DO429" s="183"/>
      <c r="DP429" s="183"/>
      <c r="DQ429" s="183"/>
      <c r="DR429" s="183"/>
      <c r="DS429" s="183"/>
      <c r="DT429" s="183"/>
      <c r="DU429" s="183"/>
      <c r="DV429" s="183"/>
      <c r="DW429" s="183"/>
      <c r="DX429" s="183"/>
      <c r="DY429" s="183"/>
      <c r="DZ429" s="183"/>
      <c r="EA429" s="183"/>
      <c r="EB429" s="183"/>
      <c r="EC429" s="183"/>
      <c r="ED429" s="183"/>
      <c r="EE429" s="183"/>
      <c r="EF429" s="183"/>
      <c r="EG429" s="183"/>
      <c r="EH429" s="183"/>
      <c r="EI429" s="183"/>
    </row>
    <row r="430" spans="3:139" s="420" customFormat="1">
      <c r="C430" s="470"/>
      <c r="N430" s="183"/>
      <c r="O430" s="183"/>
      <c r="P430" s="183"/>
      <c r="Y430" s="463"/>
      <c r="Z430" s="610"/>
      <c r="AA430" s="463"/>
      <c r="AB430" s="463"/>
      <c r="AC430" s="463"/>
      <c r="AF430" s="183"/>
      <c r="AI430" s="470"/>
      <c r="AV430" s="183"/>
      <c r="AW430" s="183"/>
      <c r="BL430" s="183"/>
      <c r="BO430" s="470"/>
      <c r="BZ430" s="183"/>
      <c r="CA430" s="183"/>
      <c r="CL430" s="183"/>
      <c r="CM430" s="183"/>
      <c r="CN430" s="183"/>
      <c r="CO430" s="183"/>
      <c r="CP430" s="183"/>
      <c r="CQ430" s="183"/>
      <c r="CR430" s="183"/>
      <c r="CS430" s="183"/>
      <c r="CT430" s="183"/>
      <c r="CU430" s="183"/>
      <c r="CV430" s="183"/>
      <c r="CW430" s="183"/>
      <c r="CX430" s="183"/>
      <c r="CY430" s="183"/>
      <c r="CZ430" s="183"/>
      <c r="DA430" s="183"/>
      <c r="DB430" s="183"/>
      <c r="DC430" s="183"/>
      <c r="DD430" s="183"/>
      <c r="DE430" s="183"/>
      <c r="DF430" s="183"/>
      <c r="DG430" s="183"/>
      <c r="DH430" s="183"/>
      <c r="DI430" s="183"/>
      <c r="DJ430" s="183"/>
      <c r="DK430" s="183"/>
      <c r="DL430" s="183"/>
      <c r="DM430" s="183"/>
      <c r="DN430" s="183"/>
      <c r="DO430" s="183"/>
      <c r="DP430" s="183"/>
      <c r="DQ430" s="183"/>
      <c r="DR430" s="183"/>
      <c r="DS430" s="183"/>
      <c r="DT430" s="183"/>
      <c r="DU430" s="183"/>
      <c r="DV430" s="183"/>
      <c r="DW430" s="183"/>
      <c r="DX430" s="183"/>
      <c r="DY430" s="183"/>
      <c r="DZ430" s="183"/>
      <c r="EA430" s="183"/>
      <c r="EB430" s="183"/>
      <c r="EC430" s="183"/>
      <c r="ED430" s="183"/>
      <c r="EE430" s="183"/>
      <c r="EF430" s="183"/>
      <c r="EG430" s="183"/>
      <c r="EH430" s="183"/>
      <c r="EI430" s="183"/>
    </row>
    <row r="431" spans="3:139" s="420" customFormat="1">
      <c r="C431" s="470"/>
      <c r="N431" s="183"/>
      <c r="O431" s="183"/>
      <c r="P431" s="183"/>
      <c r="Y431" s="463"/>
      <c r="Z431" s="610"/>
      <c r="AA431" s="463"/>
      <c r="AB431" s="463"/>
      <c r="AC431" s="463"/>
      <c r="AF431" s="183"/>
      <c r="AI431" s="470"/>
      <c r="AV431" s="183"/>
      <c r="AW431" s="183"/>
      <c r="BL431" s="183"/>
      <c r="BO431" s="470"/>
      <c r="BZ431" s="183"/>
      <c r="CA431" s="183"/>
      <c r="CL431" s="183"/>
      <c r="CM431" s="183"/>
      <c r="CN431" s="183"/>
      <c r="CO431" s="183"/>
      <c r="CP431" s="183"/>
      <c r="CQ431" s="183"/>
      <c r="CR431" s="183"/>
      <c r="CS431" s="183"/>
      <c r="CT431" s="183"/>
      <c r="CU431" s="183"/>
      <c r="CV431" s="183"/>
      <c r="CW431" s="183"/>
      <c r="CX431" s="183"/>
      <c r="CY431" s="183"/>
      <c r="CZ431" s="183"/>
      <c r="DA431" s="183"/>
      <c r="DB431" s="183"/>
      <c r="DC431" s="183"/>
      <c r="DD431" s="183"/>
      <c r="DE431" s="183"/>
      <c r="DF431" s="183"/>
      <c r="DG431" s="183"/>
      <c r="DH431" s="183"/>
      <c r="DI431" s="183"/>
      <c r="DJ431" s="183"/>
      <c r="DK431" s="183"/>
      <c r="DL431" s="183"/>
      <c r="DM431" s="183"/>
      <c r="DN431" s="183"/>
      <c r="DO431" s="183"/>
      <c r="DP431" s="183"/>
      <c r="DQ431" s="183"/>
      <c r="DR431" s="183"/>
      <c r="DS431" s="183"/>
      <c r="DT431" s="183"/>
      <c r="DU431" s="183"/>
      <c r="DV431" s="183"/>
      <c r="DW431" s="183"/>
      <c r="DX431" s="183"/>
      <c r="DY431" s="183"/>
      <c r="DZ431" s="183"/>
      <c r="EA431" s="183"/>
      <c r="EB431" s="183"/>
      <c r="EC431" s="183"/>
      <c r="ED431" s="183"/>
      <c r="EE431" s="183"/>
      <c r="EF431" s="183"/>
      <c r="EG431" s="183"/>
      <c r="EH431" s="183"/>
      <c r="EI431" s="183"/>
    </row>
    <row r="432" spans="3:139" s="420" customFormat="1">
      <c r="C432" s="470"/>
      <c r="N432" s="183"/>
      <c r="O432" s="183"/>
      <c r="P432" s="183"/>
      <c r="Y432" s="463"/>
      <c r="Z432" s="610"/>
      <c r="AA432" s="463"/>
      <c r="AB432" s="463"/>
      <c r="AC432" s="463"/>
      <c r="AF432" s="183"/>
      <c r="AI432" s="470"/>
      <c r="AV432" s="183"/>
      <c r="AW432" s="183"/>
      <c r="BL432" s="183"/>
      <c r="BO432" s="470"/>
      <c r="BZ432" s="183"/>
      <c r="CA432" s="183"/>
      <c r="CL432" s="183"/>
      <c r="CM432" s="183"/>
      <c r="CN432" s="183"/>
      <c r="CO432" s="183"/>
      <c r="CP432" s="183"/>
      <c r="CQ432" s="183"/>
      <c r="CR432" s="183"/>
      <c r="CS432" s="183"/>
      <c r="CT432" s="183"/>
      <c r="CU432" s="183"/>
      <c r="CV432" s="183"/>
      <c r="CW432" s="183"/>
      <c r="CX432" s="183"/>
      <c r="CY432" s="183"/>
      <c r="CZ432" s="183"/>
      <c r="DA432" s="183"/>
      <c r="DB432" s="183"/>
      <c r="DC432" s="183"/>
      <c r="DD432" s="183"/>
      <c r="DE432" s="183"/>
      <c r="DF432" s="183"/>
      <c r="DG432" s="183"/>
      <c r="DH432" s="183"/>
      <c r="DI432" s="183"/>
      <c r="DJ432" s="183"/>
      <c r="DK432" s="183"/>
      <c r="DL432" s="183"/>
      <c r="DM432" s="183"/>
      <c r="DN432" s="183"/>
      <c r="DO432" s="183"/>
      <c r="DP432" s="183"/>
      <c r="DQ432" s="183"/>
      <c r="DR432" s="183"/>
      <c r="DS432" s="183"/>
      <c r="DT432" s="183"/>
      <c r="DU432" s="183"/>
      <c r="DV432" s="183"/>
      <c r="DW432" s="183"/>
      <c r="DX432" s="183"/>
      <c r="DY432" s="183"/>
      <c r="DZ432" s="183"/>
      <c r="EA432" s="183"/>
      <c r="EB432" s="183"/>
      <c r="EC432" s="183"/>
      <c r="ED432" s="183"/>
      <c r="EE432" s="183"/>
      <c r="EF432" s="183"/>
      <c r="EG432" s="183"/>
      <c r="EH432" s="183"/>
      <c r="EI432" s="183"/>
    </row>
  </sheetData>
  <mergeCells count="235">
    <mergeCell ref="BI4:BK4"/>
    <mergeCell ref="BJ6:BJ9"/>
    <mergeCell ref="BP6:BP9"/>
    <mergeCell ref="BI10:BI13"/>
    <mergeCell ref="BJ10:BJ13"/>
    <mergeCell ref="BI125:BK125"/>
    <mergeCell ref="BI124:BK124"/>
    <mergeCell ref="CI124:CK124"/>
    <mergeCell ref="BV123:BY123"/>
    <mergeCell ref="CI125:CK125"/>
    <mergeCell ref="CA114:CK114"/>
    <mergeCell ref="CA115:CK115"/>
    <mergeCell ref="CI4:CK4"/>
    <mergeCell ref="CA117:CK118"/>
    <mergeCell ref="CI5:CK5"/>
    <mergeCell ref="CF10:CF13"/>
    <mergeCell ref="CG10:CG13"/>
    <mergeCell ref="CH10:CH13"/>
    <mergeCell ref="CI10:CI13"/>
    <mergeCell ref="CJ10:CJ13"/>
    <mergeCell ref="CK10:CK13"/>
    <mergeCell ref="CD10:CD13"/>
    <mergeCell ref="CE10:CE13"/>
    <mergeCell ref="BM6:BO9"/>
    <mergeCell ref="CA126:CA129"/>
    <mergeCell ref="T10:T13"/>
    <mergeCell ref="U10:U13"/>
    <mergeCell ref="V10:V13"/>
    <mergeCell ref="W10:W13"/>
    <mergeCell ref="X10:X13"/>
    <mergeCell ref="Y10:Y13"/>
    <mergeCell ref="Z10:Z13"/>
    <mergeCell ref="AA10:AA13"/>
    <mergeCell ref="AR122:AU122"/>
    <mergeCell ref="AN10:AN13"/>
    <mergeCell ref="AO10:AO13"/>
    <mergeCell ref="AP10:AP13"/>
    <mergeCell ref="AQ10:AQ13"/>
    <mergeCell ref="AR10:AR13"/>
    <mergeCell ref="BW126:BW129"/>
    <mergeCell ref="AW122:BA122"/>
    <mergeCell ref="AS10:AS13"/>
    <mergeCell ref="AP126:AU126"/>
    <mergeCell ref="AO127:AO128"/>
    <mergeCell ref="BH10:BH13"/>
    <mergeCell ref="AZ10:AZ13"/>
    <mergeCell ref="BA10:BA13"/>
    <mergeCell ref="BB10:BB13"/>
    <mergeCell ref="CA2:CE2"/>
    <mergeCell ref="BV122:BY122"/>
    <mergeCell ref="CA122:CE122"/>
    <mergeCell ref="BV2:BY2"/>
    <mergeCell ref="CA6:CA9"/>
    <mergeCell ref="BW10:BW13"/>
    <mergeCell ref="BX10:BX13"/>
    <mergeCell ref="BY10:BY13"/>
    <mergeCell ref="CA10:CA13"/>
    <mergeCell ref="CB10:CB13"/>
    <mergeCell ref="BV10:BV13"/>
    <mergeCell ref="CC10:CC13"/>
    <mergeCell ref="CA113:CK113"/>
    <mergeCell ref="BV3:BY3"/>
    <mergeCell ref="BW6:BW9"/>
    <mergeCell ref="BI5:BK5"/>
    <mergeCell ref="BB6:BD6"/>
    <mergeCell ref="AY6:AY9"/>
    <mergeCell ref="AZ6:AZ9"/>
    <mergeCell ref="BA6:BA9"/>
    <mergeCell ref="BF6:BF9"/>
    <mergeCell ref="BH6:BH9"/>
    <mergeCell ref="BC10:BC13"/>
    <mergeCell ref="AU10:AU13"/>
    <mergeCell ref="AW10:AW13"/>
    <mergeCell ref="BD10:BD13"/>
    <mergeCell ref="BE10:BE13"/>
    <mergeCell ref="BF10:BF13"/>
    <mergeCell ref="AX10:AX13"/>
    <mergeCell ref="AY10:AY13"/>
    <mergeCell ref="BK10:BK13"/>
    <mergeCell ref="BG10:BG13"/>
    <mergeCell ref="AW2:BA2"/>
    <mergeCell ref="L6:N6"/>
    <mergeCell ref="P6:R6"/>
    <mergeCell ref="T6:V6"/>
    <mergeCell ref="AC4:AE4"/>
    <mergeCell ref="AC5:AE5"/>
    <mergeCell ref="K2:N2"/>
    <mergeCell ref="P2:S2"/>
    <mergeCell ref="AR2:AU2"/>
    <mergeCell ref="J3:N3"/>
    <mergeCell ref="AQ3:AU3"/>
    <mergeCell ref="BM10:BO13"/>
    <mergeCell ref="AG10:AI13"/>
    <mergeCell ref="AJ10:AJ13"/>
    <mergeCell ref="AK10:AK13"/>
    <mergeCell ref="AL10:AL13"/>
    <mergeCell ref="AM10:AM13"/>
    <mergeCell ref="AJ6:AL6"/>
    <mergeCell ref="AO7:AO8"/>
    <mergeCell ref="AP6:AU6"/>
    <mergeCell ref="AT10:AT13"/>
    <mergeCell ref="AG6:AI9"/>
    <mergeCell ref="BS10:BS13"/>
    <mergeCell ref="BU10:BU13"/>
    <mergeCell ref="BT10:BT13"/>
    <mergeCell ref="BQ10:BQ13"/>
    <mergeCell ref="BR10:BR13"/>
    <mergeCell ref="BS6:BS9"/>
    <mergeCell ref="BP10:BP13"/>
    <mergeCell ref="BP126:BP129"/>
    <mergeCell ref="BS126:BS129"/>
    <mergeCell ref="A6:C9"/>
    <mergeCell ref="A10:C13"/>
    <mergeCell ref="J10:J13"/>
    <mergeCell ref="M10:M13"/>
    <mergeCell ref="D10:D13"/>
    <mergeCell ref="E10:E13"/>
    <mergeCell ref="F10:F13"/>
    <mergeCell ref="AY126:AY129"/>
    <mergeCell ref="AZ126:AZ129"/>
    <mergeCell ref="E126:I126"/>
    <mergeCell ref="L126:N126"/>
    <mergeCell ref="P126:R126"/>
    <mergeCell ref="E6:I6"/>
    <mergeCell ref="G10:G13"/>
    <mergeCell ref="A126:C129"/>
    <mergeCell ref="H10:H13"/>
    <mergeCell ref="N10:N13"/>
    <mergeCell ref="I10:I13"/>
    <mergeCell ref="K10:K13"/>
    <mergeCell ref="L10:L13"/>
    <mergeCell ref="K122:N122"/>
    <mergeCell ref="P10:P13"/>
    <mergeCell ref="Q10:Q13"/>
    <mergeCell ref="R10:R13"/>
    <mergeCell ref="BA126:BA129"/>
    <mergeCell ref="BF126:BF129"/>
    <mergeCell ref="BB126:BD126"/>
    <mergeCell ref="BH126:BH129"/>
    <mergeCell ref="Z6:AD6"/>
    <mergeCell ref="Z126:AD126"/>
    <mergeCell ref="AJ126:AL126"/>
    <mergeCell ref="AD10:AD13"/>
    <mergeCell ref="AE10:AE13"/>
    <mergeCell ref="AC124:AE124"/>
    <mergeCell ref="AP123:AU123"/>
    <mergeCell ref="AC125:AE125"/>
    <mergeCell ref="AB10:AB13"/>
    <mergeCell ref="AC10:AC13"/>
    <mergeCell ref="AW116:BG116"/>
    <mergeCell ref="A130:C133"/>
    <mergeCell ref="AG126:AI129"/>
    <mergeCell ref="BM126:BO129"/>
    <mergeCell ref="D130:D133"/>
    <mergeCell ref="E130:E133"/>
    <mergeCell ref="F130:F133"/>
    <mergeCell ref="G130:G133"/>
    <mergeCell ref="H130:H133"/>
    <mergeCell ref="BJ126:BJ129"/>
    <mergeCell ref="T126:V126"/>
    <mergeCell ref="AB130:AB133"/>
    <mergeCell ref="AC130:AC133"/>
    <mergeCell ref="AD130:AD133"/>
    <mergeCell ref="AE130:AE133"/>
    <mergeCell ref="AG130:AI133"/>
    <mergeCell ref="AJ130:AJ133"/>
    <mergeCell ref="V130:V133"/>
    <mergeCell ref="W130:W133"/>
    <mergeCell ref="X130:X133"/>
    <mergeCell ref="Y130:Y133"/>
    <mergeCell ref="Z130:Z133"/>
    <mergeCell ref="AA130:AA133"/>
    <mergeCell ref="AQ130:AQ133"/>
    <mergeCell ref="AR130:AR133"/>
    <mergeCell ref="S10:S13"/>
    <mergeCell ref="P122:S122"/>
    <mergeCell ref="P130:P133"/>
    <mergeCell ref="Q130:Q133"/>
    <mergeCell ref="R130:R133"/>
    <mergeCell ref="S130:S133"/>
    <mergeCell ref="T130:T133"/>
    <mergeCell ref="U130:U133"/>
    <mergeCell ref="I130:I133"/>
    <mergeCell ref="J130:J133"/>
    <mergeCell ref="K130:K133"/>
    <mergeCell ref="L130:L133"/>
    <mergeCell ref="M130:M133"/>
    <mergeCell ref="N130:N133"/>
    <mergeCell ref="J123:N123"/>
    <mergeCell ref="AS130:AS133"/>
    <mergeCell ref="AT130:AT133"/>
    <mergeCell ref="AU130:AU133"/>
    <mergeCell ref="AW130:AW133"/>
    <mergeCell ref="AK130:AK133"/>
    <mergeCell ref="AL130:AL133"/>
    <mergeCell ref="AM130:AM133"/>
    <mergeCell ref="AN130:AN133"/>
    <mergeCell ref="AO130:AO133"/>
    <mergeCell ref="AP130:AP133"/>
    <mergeCell ref="BQ130:BQ133"/>
    <mergeCell ref="BR130:BR133"/>
    <mergeCell ref="BD130:BD133"/>
    <mergeCell ref="BE130:BE133"/>
    <mergeCell ref="BF130:BF133"/>
    <mergeCell ref="BG130:BG133"/>
    <mergeCell ref="BH130:BH133"/>
    <mergeCell ref="BI130:BI133"/>
    <mergeCell ref="AX130:AX133"/>
    <mergeCell ref="AY130:AY133"/>
    <mergeCell ref="AZ130:AZ133"/>
    <mergeCell ref="BA130:BA133"/>
    <mergeCell ref="BB130:BB133"/>
    <mergeCell ref="BC130:BC133"/>
    <mergeCell ref="BJ130:BJ133"/>
    <mergeCell ref="BK130:BK133"/>
    <mergeCell ref="BM130:BO133"/>
    <mergeCell ref="BP130:BP133"/>
    <mergeCell ref="CK130:CK133"/>
    <mergeCell ref="CG130:CG133"/>
    <mergeCell ref="CH130:CH133"/>
    <mergeCell ref="CI130:CI133"/>
    <mergeCell ref="CJ130:CJ133"/>
    <mergeCell ref="CC130:CC133"/>
    <mergeCell ref="CD130:CD133"/>
    <mergeCell ref="CE130:CE133"/>
    <mergeCell ref="BS130:BS133"/>
    <mergeCell ref="BT130:BT133"/>
    <mergeCell ref="BU130:BU133"/>
    <mergeCell ref="BV130:BV133"/>
    <mergeCell ref="BW130:BW133"/>
    <mergeCell ref="CF130:CF133"/>
    <mergeCell ref="BX130:BX133"/>
    <mergeCell ref="BY130:BY133"/>
    <mergeCell ref="CA130:CA133"/>
    <mergeCell ref="CB130:CB133"/>
  </mergeCells>
  <phoneticPr fontId="2" type="noConversion"/>
  <pageMargins left="0.55118110236220474" right="0.51181102362204722" top="0.59055118110236227" bottom="0.3" header="0.31496062992125984" footer="0.16"/>
  <pageSetup paperSize="9" scale="69" orientation="portrait" r:id="rId1"/>
  <headerFooter alignWithMargins="0"/>
  <rowBreaks count="3" manualBreakCount="3">
    <brk id="120" max="88" man="1"/>
    <brk id="217" max="16383" man="1"/>
    <brk id="323" max="16383" man="1"/>
  </rowBreaks>
  <colBreaks count="5" manualBreakCount="5">
    <brk id="15" max="135" man="1"/>
    <brk id="32" max="1048575" man="1"/>
    <brk id="48" max="135" man="1"/>
    <brk id="64" max="1048575" man="1"/>
    <brk id="78" max="13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A55"/>
  <sheetViews>
    <sheetView zoomScaleNormal="100" zoomScaleSheetLayoutView="100" workbookViewId="0">
      <pane xSplit="1" ySplit="19" topLeftCell="B36" activePane="bottomRight" state="frozen"/>
      <selection pane="topRight" activeCell="B1" sqref="B1"/>
      <selection pane="bottomLeft" activeCell="A20" sqref="A20"/>
      <selection pane="bottomRight" activeCell="O37" sqref="O37"/>
    </sheetView>
  </sheetViews>
  <sheetFormatPr defaultRowHeight="17"/>
  <cols>
    <col min="1" max="1" width="15.75" style="497" customWidth="1"/>
    <col min="2" max="2" width="7.625" style="497" customWidth="1"/>
    <col min="3" max="3" width="6.375" style="497" customWidth="1"/>
    <col min="4" max="4" width="6.75" style="497" customWidth="1"/>
    <col min="5" max="5" width="8.375" style="497" customWidth="1"/>
    <col min="6" max="6" width="7.375" style="497" customWidth="1"/>
    <col min="7" max="8" width="5.25" style="497" customWidth="1"/>
    <col min="9" max="9" width="6.5" style="497" customWidth="1"/>
    <col min="10" max="10" width="7.5" style="497" customWidth="1"/>
    <col min="11" max="11" width="5.5" style="498" customWidth="1"/>
    <col min="12" max="12" width="6.125" style="497" customWidth="1"/>
    <col min="13" max="13" width="5.875" style="497" customWidth="1"/>
    <col min="14" max="14" width="0.75" style="498" customWidth="1"/>
    <col min="15" max="15" width="7.75" style="497" customWidth="1"/>
    <col min="16" max="16" width="7.5" style="497" customWidth="1"/>
    <col min="17" max="17" width="6.75" style="497" customWidth="1"/>
    <col min="18" max="18" width="7" style="497" customWidth="1"/>
    <col min="19" max="19" width="6" style="497" customWidth="1"/>
    <col min="20" max="21" width="7.5" style="497" customWidth="1"/>
    <col min="22" max="22" width="6.375" style="497" customWidth="1"/>
    <col min="23" max="23" width="7.625" style="497" customWidth="1"/>
    <col min="24" max="24" width="6.875" style="497" customWidth="1"/>
    <col min="25" max="26" width="7.5" style="497" customWidth="1"/>
    <col min="27" max="27" width="7.875" style="497" customWidth="1"/>
    <col min="28" max="16384" width="9" style="497"/>
  </cols>
  <sheetData>
    <row r="1" spans="1:27" ht="12.75" customHeight="1"/>
    <row r="2" spans="1:27" ht="23.1">
      <c r="C2" s="304"/>
      <c r="D2" s="304"/>
      <c r="E2" s="304"/>
      <c r="F2" s="1894" t="s">
        <v>1765</v>
      </c>
      <c r="G2" s="1894"/>
      <c r="H2" s="1894"/>
      <c r="I2" s="1894"/>
      <c r="J2" s="1894"/>
      <c r="K2" s="1894"/>
      <c r="L2" s="1894"/>
      <c r="M2" s="1894"/>
      <c r="N2" s="305"/>
      <c r="O2" s="304" t="s">
        <v>1766</v>
      </c>
      <c r="P2" s="304"/>
      <c r="Q2" s="304"/>
      <c r="R2" s="304"/>
      <c r="S2" s="304"/>
      <c r="T2" s="304"/>
      <c r="U2" s="499"/>
      <c r="V2" s="499"/>
      <c r="W2" s="499"/>
      <c r="X2" s="499"/>
      <c r="Y2" s="499"/>
      <c r="Z2" s="499"/>
    </row>
    <row r="3" spans="1:27" ht="23.1">
      <c r="C3" s="304"/>
      <c r="D3" s="304"/>
      <c r="E3" s="304"/>
      <c r="F3" s="1896" t="s">
        <v>3016</v>
      </c>
      <c r="G3" s="1896"/>
      <c r="H3" s="1896"/>
      <c r="I3" s="1896"/>
      <c r="J3" s="1896"/>
      <c r="K3" s="1896"/>
      <c r="L3" s="1896"/>
      <c r="M3" s="1896"/>
      <c r="N3" s="306"/>
      <c r="O3" s="307" t="s">
        <v>575</v>
      </c>
      <c r="P3" s="307"/>
      <c r="Q3" s="307"/>
      <c r="R3" s="307"/>
      <c r="S3" s="308"/>
      <c r="T3" s="308"/>
      <c r="U3" s="499"/>
      <c r="V3" s="499"/>
      <c r="W3" s="499"/>
      <c r="X3" s="499"/>
      <c r="Y3" s="499"/>
      <c r="Z3" s="499"/>
    </row>
    <row r="4" spans="1:27" ht="16.5" customHeight="1">
      <c r="C4" s="304"/>
      <c r="D4" s="304"/>
      <c r="E4" s="304"/>
      <c r="F4" s="305"/>
      <c r="G4" s="305"/>
      <c r="H4" s="305"/>
      <c r="I4" s="305"/>
      <c r="J4" s="305"/>
      <c r="K4" s="305"/>
      <c r="L4" s="305"/>
      <c r="M4" s="305"/>
      <c r="N4" s="305"/>
      <c r="O4" s="304"/>
      <c r="P4" s="304"/>
      <c r="Q4" s="304"/>
      <c r="R4" s="304"/>
      <c r="S4" s="304"/>
      <c r="T4" s="304"/>
      <c r="U4" s="499"/>
      <c r="V4" s="499"/>
      <c r="W4" s="499"/>
      <c r="X4" s="499"/>
      <c r="Y4" s="499"/>
      <c r="Z4" s="1890" t="s">
        <v>576</v>
      </c>
      <c r="AA4" s="1890"/>
    </row>
    <row r="5" spans="1:27" ht="17.7" thickBot="1">
      <c r="B5" s="500"/>
      <c r="C5" s="500"/>
      <c r="D5" s="500"/>
      <c r="E5" s="500"/>
      <c r="F5" s="500"/>
      <c r="G5" s="500"/>
      <c r="H5" s="500"/>
      <c r="I5" s="500"/>
      <c r="J5" s="500"/>
      <c r="K5" s="500"/>
      <c r="L5" s="500"/>
      <c r="M5" s="500"/>
      <c r="N5" s="500"/>
      <c r="O5" s="500"/>
      <c r="P5" s="500"/>
      <c r="R5" s="500"/>
      <c r="S5" s="500"/>
      <c r="T5" s="500"/>
      <c r="U5" s="500"/>
      <c r="V5" s="500"/>
      <c r="W5" s="500"/>
      <c r="X5" s="500"/>
      <c r="Y5" s="500"/>
      <c r="Z5" s="1891" t="s">
        <v>577</v>
      </c>
      <c r="AA5" s="1891"/>
    </row>
    <row r="6" spans="1:27" ht="23.95" customHeight="1">
      <c r="A6" s="1892" t="s">
        <v>2510</v>
      </c>
      <c r="B6" s="1889" t="s">
        <v>578</v>
      </c>
      <c r="C6" s="1887"/>
      <c r="D6" s="1887"/>
      <c r="E6" s="1887"/>
      <c r="F6" s="1888"/>
      <c r="G6" s="1895" t="s">
        <v>2457</v>
      </c>
      <c r="H6" s="1895"/>
      <c r="I6" s="1895"/>
      <c r="J6" s="1895"/>
      <c r="K6" s="1895"/>
      <c r="L6" s="1889" t="s">
        <v>2458</v>
      </c>
      <c r="M6" s="1887"/>
      <c r="N6" s="501"/>
      <c r="O6" s="1887" t="s">
        <v>62</v>
      </c>
      <c r="P6" s="1887"/>
      <c r="Q6" s="1888"/>
      <c r="R6" s="1889" t="s">
        <v>63</v>
      </c>
      <c r="S6" s="1887"/>
      <c r="T6" s="1887"/>
      <c r="U6" s="1887"/>
      <c r="V6" s="1888"/>
      <c r="W6" s="1889" t="s">
        <v>1767</v>
      </c>
      <c r="X6" s="1887"/>
      <c r="Y6" s="1887"/>
      <c r="Z6" s="1887"/>
      <c r="AA6" s="1887"/>
    </row>
    <row r="7" spans="1:27" ht="79.5" customHeight="1">
      <c r="A7" s="1893"/>
      <c r="B7" s="502" t="s">
        <v>3066</v>
      </c>
      <c r="C7" s="502" t="s">
        <v>3067</v>
      </c>
      <c r="D7" s="502" t="s">
        <v>3068</v>
      </c>
      <c r="E7" s="503" t="s">
        <v>3069</v>
      </c>
      <c r="F7" s="502" t="s">
        <v>3070</v>
      </c>
      <c r="G7" s="502" t="s">
        <v>3066</v>
      </c>
      <c r="H7" s="502" t="s">
        <v>3067</v>
      </c>
      <c r="I7" s="502" t="s">
        <v>3068</v>
      </c>
      <c r="J7" s="503" t="s">
        <v>3069</v>
      </c>
      <c r="K7" s="502" t="s">
        <v>3070</v>
      </c>
      <c r="L7" s="504" t="s">
        <v>3066</v>
      </c>
      <c r="M7" s="502" t="s">
        <v>3067</v>
      </c>
      <c r="N7" s="1376"/>
      <c r="O7" s="504" t="s">
        <v>3068</v>
      </c>
      <c r="P7" s="503" t="s">
        <v>3069</v>
      </c>
      <c r="Q7" s="502" t="s">
        <v>3070</v>
      </c>
      <c r="R7" s="502" t="s">
        <v>3066</v>
      </c>
      <c r="S7" s="502" t="s">
        <v>3067</v>
      </c>
      <c r="T7" s="502" t="s">
        <v>3068</v>
      </c>
      <c r="U7" s="503" t="s">
        <v>3069</v>
      </c>
      <c r="V7" s="502" t="s">
        <v>3070</v>
      </c>
      <c r="W7" s="502" t="s">
        <v>3066</v>
      </c>
      <c r="X7" s="502" t="s">
        <v>3067</v>
      </c>
      <c r="Y7" s="502" t="s">
        <v>3068</v>
      </c>
      <c r="Z7" s="503" t="s">
        <v>3069</v>
      </c>
      <c r="AA7" s="505" t="s">
        <v>3070</v>
      </c>
    </row>
    <row r="8" spans="1:27" s="518" customFormat="1" ht="54.7" customHeight="1" thickBot="1">
      <c r="A8" s="519" t="s">
        <v>2509</v>
      </c>
      <c r="B8" s="513" t="s">
        <v>3071</v>
      </c>
      <c r="C8" s="514" t="s">
        <v>3072</v>
      </c>
      <c r="D8" s="520" t="s">
        <v>3073</v>
      </c>
      <c r="E8" s="513" t="s">
        <v>3074</v>
      </c>
      <c r="F8" s="513" t="s">
        <v>3075</v>
      </c>
      <c r="G8" s="513" t="s">
        <v>3071</v>
      </c>
      <c r="H8" s="514" t="s">
        <v>3072</v>
      </c>
      <c r="I8" s="520" t="s">
        <v>3073</v>
      </c>
      <c r="J8" s="520" t="s">
        <v>3074</v>
      </c>
      <c r="K8" s="520" t="s">
        <v>3075</v>
      </c>
      <c r="L8" s="513" t="s">
        <v>3071</v>
      </c>
      <c r="M8" s="514" t="s">
        <v>3072</v>
      </c>
      <c r="N8" s="515"/>
      <c r="O8" s="516" t="s">
        <v>3073</v>
      </c>
      <c r="P8" s="520" t="s">
        <v>3074</v>
      </c>
      <c r="Q8" s="513" t="s">
        <v>3075</v>
      </c>
      <c r="R8" s="513" t="s">
        <v>3071</v>
      </c>
      <c r="S8" s="514" t="s">
        <v>3072</v>
      </c>
      <c r="T8" s="513" t="s">
        <v>3073</v>
      </c>
      <c r="U8" s="520" t="s">
        <v>2459</v>
      </c>
      <c r="V8" s="513" t="s">
        <v>3075</v>
      </c>
      <c r="W8" s="513" t="s">
        <v>3071</v>
      </c>
      <c r="X8" s="514" t="s">
        <v>3072</v>
      </c>
      <c r="Y8" s="513" t="s">
        <v>3073</v>
      </c>
      <c r="Z8" s="520" t="s">
        <v>3074</v>
      </c>
      <c r="AA8" s="517" t="s">
        <v>3075</v>
      </c>
    </row>
    <row r="9" spans="1:27" ht="27" hidden="1" customHeight="1">
      <c r="A9" s="506" t="s">
        <v>3076</v>
      </c>
      <c r="B9" s="497">
        <f t="shared" ref="B9:B25" si="0">G9+L9+R9+W9</f>
        <v>3453</v>
      </c>
      <c r="C9" s="497">
        <f t="shared" ref="C9:C25" si="1">H9+M9+S9+X9</f>
        <v>610</v>
      </c>
      <c r="D9" s="497">
        <f t="shared" ref="D9:D17" si="2">I9+O9+T9+Y9</f>
        <v>227</v>
      </c>
      <c r="E9" s="507" t="s">
        <v>3077</v>
      </c>
      <c r="F9" s="508">
        <f t="shared" ref="F9:F25" si="3">B9-SUM(C9:E9)</f>
        <v>2616</v>
      </c>
      <c r="G9" s="497">
        <v>26</v>
      </c>
      <c r="H9" s="497">
        <v>25</v>
      </c>
      <c r="I9" s="497">
        <v>0</v>
      </c>
      <c r="J9" s="507" t="s">
        <v>3077</v>
      </c>
      <c r="K9" s="508">
        <f t="shared" ref="K9:K25" si="4">G9-SUM(H9:J9)</f>
        <v>1</v>
      </c>
      <c r="L9" s="497">
        <v>698</v>
      </c>
      <c r="M9" s="497">
        <v>297</v>
      </c>
      <c r="O9" s="497">
        <v>93</v>
      </c>
      <c r="P9" s="507" t="s">
        <v>3077</v>
      </c>
      <c r="Q9" s="508">
        <f t="shared" ref="Q9:Q16" si="5">M9-SUM(N9:P9)</f>
        <v>204</v>
      </c>
      <c r="R9" s="497">
        <v>684</v>
      </c>
      <c r="S9" s="497">
        <v>85</v>
      </c>
      <c r="T9" s="497">
        <v>55</v>
      </c>
      <c r="U9" s="507" t="s">
        <v>3077</v>
      </c>
      <c r="V9" s="508">
        <f t="shared" ref="V9:V26" si="6">R9-SUM(S9:U9)</f>
        <v>544</v>
      </c>
      <c r="W9" s="497">
        <v>2045</v>
      </c>
      <c r="X9" s="497">
        <v>203</v>
      </c>
      <c r="Y9" s="497">
        <v>79</v>
      </c>
      <c r="Z9" s="507" t="s">
        <v>3077</v>
      </c>
      <c r="AA9" s="508">
        <f t="shared" ref="AA9:AA26" si="7">W9-SUM(X9:Z9)</f>
        <v>1763</v>
      </c>
    </row>
    <row r="10" spans="1:27" ht="18.7" hidden="1" customHeight="1">
      <c r="A10" s="506" t="s">
        <v>3078</v>
      </c>
      <c r="B10" s="497">
        <f t="shared" si="0"/>
        <v>3237</v>
      </c>
      <c r="C10" s="497">
        <f t="shared" si="1"/>
        <v>573</v>
      </c>
      <c r="D10" s="497">
        <f t="shared" si="2"/>
        <v>215</v>
      </c>
      <c r="E10" s="507" t="s">
        <v>3077</v>
      </c>
      <c r="F10" s="508">
        <f t="shared" si="3"/>
        <v>2449</v>
      </c>
      <c r="G10" s="497">
        <v>22</v>
      </c>
      <c r="H10" s="497">
        <v>19</v>
      </c>
      <c r="I10" s="497">
        <v>0</v>
      </c>
      <c r="J10" s="507" t="s">
        <v>3077</v>
      </c>
      <c r="K10" s="508">
        <f t="shared" si="4"/>
        <v>3</v>
      </c>
      <c r="L10" s="497">
        <v>553</v>
      </c>
      <c r="M10" s="497">
        <v>271</v>
      </c>
      <c r="O10" s="497">
        <v>58</v>
      </c>
      <c r="P10" s="507" t="s">
        <v>3077</v>
      </c>
      <c r="Q10" s="508">
        <f t="shared" si="5"/>
        <v>213</v>
      </c>
      <c r="R10" s="497">
        <v>560</v>
      </c>
      <c r="S10" s="497">
        <v>81</v>
      </c>
      <c r="T10" s="497">
        <v>46</v>
      </c>
      <c r="U10" s="507" t="s">
        <v>3077</v>
      </c>
      <c r="V10" s="508">
        <f t="shared" si="6"/>
        <v>433</v>
      </c>
      <c r="W10" s="497">
        <v>2102</v>
      </c>
      <c r="X10" s="497">
        <v>202</v>
      </c>
      <c r="Y10" s="497">
        <v>111</v>
      </c>
      <c r="Z10" s="507" t="s">
        <v>3077</v>
      </c>
      <c r="AA10" s="508">
        <f t="shared" si="7"/>
        <v>1789</v>
      </c>
    </row>
    <row r="11" spans="1:27" ht="23.95" hidden="1" customHeight="1">
      <c r="A11" s="506" t="s">
        <v>3079</v>
      </c>
      <c r="B11" s="497">
        <f t="shared" si="0"/>
        <v>3297</v>
      </c>
      <c r="C11" s="497">
        <f t="shared" si="1"/>
        <v>653</v>
      </c>
      <c r="D11" s="497">
        <f t="shared" si="2"/>
        <v>273</v>
      </c>
      <c r="E11" s="507" t="s">
        <v>3077</v>
      </c>
      <c r="F11" s="508">
        <f t="shared" si="3"/>
        <v>2371</v>
      </c>
      <c r="G11" s="497">
        <v>29</v>
      </c>
      <c r="H11" s="497">
        <v>28</v>
      </c>
      <c r="I11" s="497">
        <v>1</v>
      </c>
      <c r="J11" s="507" t="s">
        <v>3077</v>
      </c>
      <c r="K11" s="508">
        <f t="shared" si="4"/>
        <v>0</v>
      </c>
      <c r="L11" s="497">
        <v>628</v>
      </c>
      <c r="M11" s="497">
        <v>327</v>
      </c>
      <c r="O11" s="497">
        <v>83</v>
      </c>
      <c r="P11" s="507" t="s">
        <v>3077</v>
      </c>
      <c r="Q11" s="508">
        <f t="shared" si="5"/>
        <v>244</v>
      </c>
      <c r="R11" s="497">
        <v>567</v>
      </c>
      <c r="S11" s="497">
        <v>75</v>
      </c>
      <c r="T11" s="497">
        <v>64</v>
      </c>
      <c r="U11" s="507" t="s">
        <v>3077</v>
      </c>
      <c r="V11" s="508">
        <f t="shared" si="6"/>
        <v>428</v>
      </c>
      <c r="W11" s="497">
        <v>2073</v>
      </c>
      <c r="X11" s="497">
        <v>223</v>
      </c>
      <c r="Y11" s="497">
        <v>125</v>
      </c>
      <c r="Z11" s="507" t="s">
        <v>3077</v>
      </c>
      <c r="AA11" s="508">
        <f t="shared" si="7"/>
        <v>1725</v>
      </c>
    </row>
    <row r="12" spans="1:27" ht="41.95" hidden="1" customHeight="1">
      <c r="A12" s="506" t="s">
        <v>3080</v>
      </c>
      <c r="B12" s="497">
        <f t="shared" si="0"/>
        <v>2883</v>
      </c>
      <c r="C12" s="497">
        <f t="shared" si="1"/>
        <v>694</v>
      </c>
      <c r="D12" s="497">
        <f t="shared" si="2"/>
        <v>195</v>
      </c>
      <c r="E12" s="507">
        <v>0</v>
      </c>
      <c r="F12" s="508">
        <f t="shared" si="3"/>
        <v>1994</v>
      </c>
      <c r="G12" s="497">
        <v>14</v>
      </c>
      <c r="H12" s="497">
        <v>13</v>
      </c>
      <c r="I12" s="497">
        <v>0</v>
      </c>
      <c r="J12" s="507">
        <v>0</v>
      </c>
      <c r="K12" s="508">
        <f t="shared" si="4"/>
        <v>1</v>
      </c>
      <c r="L12" s="497">
        <v>510</v>
      </c>
      <c r="M12" s="497">
        <v>283</v>
      </c>
      <c r="O12" s="497">
        <v>37</v>
      </c>
      <c r="P12" s="507">
        <v>0</v>
      </c>
      <c r="Q12" s="508">
        <f t="shared" si="5"/>
        <v>246</v>
      </c>
      <c r="R12" s="497">
        <v>474</v>
      </c>
      <c r="S12" s="497">
        <v>87</v>
      </c>
      <c r="T12" s="497">
        <v>35</v>
      </c>
      <c r="U12" s="507">
        <v>0</v>
      </c>
      <c r="V12" s="508">
        <f t="shared" si="6"/>
        <v>352</v>
      </c>
      <c r="W12" s="497">
        <v>1885</v>
      </c>
      <c r="X12" s="497">
        <v>311</v>
      </c>
      <c r="Y12" s="497">
        <v>123</v>
      </c>
      <c r="Z12" s="507">
        <v>0</v>
      </c>
      <c r="AA12" s="508">
        <f t="shared" si="7"/>
        <v>1451</v>
      </c>
    </row>
    <row r="13" spans="1:27" ht="48.75" hidden="1" customHeight="1">
      <c r="A13" s="509" t="s">
        <v>3081</v>
      </c>
      <c r="B13" s="497">
        <f t="shared" si="0"/>
        <v>3063</v>
      </c>
      <c r="C13" s="497">
        <f t="shared" si="1"/>
        <v>668</v>
      </c>
      <c r="D13" s="497">
        <f t="shared" si="2"/>
        <v>231</v>
      </c>
      <c r="E13" s="507">
        <v>0</v>
      </c>
      <c r="F13" s="508">
        <f t="shared" si="3"/>
        <v>2164</v>
      </c>
      <c r="G13" s="497">
        <v>9</v>
      </c>
      <c r="H13" s="497">
        <v>8</v>
      </c>
      <c r="I13" s="497">
        <v>0</v>
      </c>
      <c r="J13" s="507">
        <v>0</v>
      </c>
      <c r="K13" s="508">
        <f t="shared" si="4"/>
        <v>1</v>
      </c>
      <c r="L13" s="497">
        <v>481</v>
      </c>
      <c r="M13" s="497">
        <v>274</v>
      </c>
      <c r="O13" s="497">
        <v>62</v>
      </c>
      <c r="P13" s="507">
        <v>0</v>
      </c>
      <c r="Q13" s="508">
        <f t="shared" si="5"/>
        <v>212</v>
      </c>
      <c r="R13" s="497">
        <v>575</v>
      </c>
      <c r="S13" s="497">
        <v>103</v>
      </c>
      <c r="T13" s="497">
        <v>63</v>
      </c>
      <c r="U13" s="507">
        <v>0</v>
      </c>
      <c r="V13" s="508">
        <f t="shared" si="6"/>
        <v>409</v>
      </c>
      <c r="W13" s="497">
        <v>1998</v>
      </c>
      <c r="X13" s="497">
        <v>283</v>
      </c>
      <c r="Y13" s="497">
        <v>106</v>
      </c>
      <c r="Z13" s="507">
        <v>0</v>
      </c>
      <c r="AA13" s="508">
        <f t="shared" si="7"/>
        <v>1609</v>
      </c>
    </row>
    <row r="14" spans="1:27" ht="51.8" hidden="1" customHeight="1">
      <c r="A14" s="509" t="s">
        <v>2213</v>
      </c>
      <c r="B14" s="497">
        <f t="shared" si="0"/>
        <v>2818</v>
      </c>
      <c r="C14" s="497">
        <f t="shared" si="1"/>
        <v>690</v>
      </c>
      <c r="D14" s="497">
        <f t="shared" si="2"/>
        <v>259</v>
      </c>
      <c r="E14" s="497">
        <f t="shared" ref="E14:E25" si="8">J14+P14+U14+Z14</f>
        <v>811</v>
      </c>
      <c r="F14" s="508">
        <f t="shared" si="3"/>
        <v>1058</v>
      </c>
      <c r="G14" s="497">
        <v>15</v>
      </c>
      <c r="H14" s="497">
        <v>12</v>
      </c>
      <c r="I14" s="497">
        <v>3</v>
      </c>
      <c r="J14" s="497">
        <v>0</v>
      </c>
      <c r="K14" s="508">
        <f t="shared" si="4"/>
        <v>0</v>
      </c>
      <c r="L14" s="497">
        <v>475</v>
      </c>
      <c r="M14" s="497">
        <v>302</v>
      </c>
      <c r="O14" s="497">
        <v>72</v>
      </c>
      <c r="P14" s="497">
        <v>45</v>
      </c>
      <c r="Q14" s="508">
        <f t="shared" si="5"/>
        <v>185</v>
      </c>
      <c r="R14" s="497">
        <v>565</v>
      </c>
      <c r="S14" s="497">
        <v>102</v>
      </c>
      <c r="T14" s="497">
        <v>67</v>
      </c>
      <c r="U14" s="497">
        <v>224</v>
      </c>
      <c r="V14" s="508">
        <f t="shared" si="6"/>
        <v>172</v>
      </c>
      <c r="W14" s="497">
        <v>1763</v>
      </c>
      <c r="X14" s="497">
        <v>274</v>
      </c>
      <c r="Y14" s="497">
        <v>117</v>
      </c>
      <c r="Z14" s="497">
        <v>542</v>
      </c>
      <c r="AA14" s="508">
        <f t="shared" si="7"/>
        <v>830</v>
      </c>
    </row>
    <row r="15" spans="1:27" ht="0.7" hidden="1" customHeight="1">
      <c r="A15" s="509" t="s">
        <v>593</v>
      </c>
      <c r="B15" s="497">
        <f t="shared" si="0"/>
        <v>3600</v>
      </c>
      <c r="C15" s="497">
        <f t="shared" si="1"/>
        <v>993</v>
      </c>
      <c r="D15" s="497">
        <f t="shared" si="2"/>
        <v>215</v>
      </c>
      <c r="E15" s="497">
        <f t="shared" si="8"/>
        <v>1108</v>
      </c>
      <c r="F15" s="508">
        <f t="shared" si="3"/>
        <v>1284</v>
      </c>
      <c r="G15" s="497">
        <v>15</v>
      </c>
      <c r="H15" s="497">
        <v>14</v>
      </c>
      <c r="I15" s="497">
        <v>1</v>
      </c>
      <c r="J15" s="497">
        <v>0</v>
      </c>
      <c r="K15" s="508">
        <f t="shared" si="4"/>
        <v>0</v>
      </c>
      <c r="L15" s="497">
        <v>518</v>
      </c>
      <c r="M15" s="497">
        <v>354</v>
      </c>
      <c r="O15" s="497">
        <v>44</v>
      </c>
      <c r="P15" s="497">
        <v>72</v>
      </c>
      <c r="Q15" s="508">
        <f t="shared" si="5"/>
        <v>238</v>
      </c>
      <c r="R15" s="497">
        <v>716</v>
      </c>
      <c r="S15" s="497">
        <v>182</v>
      </c>
      <c r="T15" s="497">
        <v>54</v>
      </c>
      <c r="U15" s="497">
        <v>258</v>
      </c>
      <c r="V15" s="508">
        <f t="shared" si="6"/>
        <v>222</v>
      </c>
      <c r="W15" s="497">
        <v>2351</v>
      </c>
      <c r="X15" s="497">
        <v>443</v>
      </c>
      <c r="Y15" s="497">
        <v>116</v>
      </c>
      <c r="Z15" s="497">
        <v>778</v>
      </c>
      <c r="AA15" s="508">
        <f t="shared" si="7"/>
        <v>1014</v>
      </c>
    </row>
    <row r="16" spans="1:27" ht="51.8" hidden="1" customHeight="1">
      <c r="A16" s="509" t="s">
        <v>2107</v>
      </c>
      <c r="B16" s="510">
        <f t="shared" si="0"/>
        <v>2973</v>
      </c>
      <c r="C16" s="498">
        <f t="shared" si="1"/>
        <v>826</v>
      </c>
      <c r="D16" s="498">
        <f t="shared" si="2"/>
        <v>189</v>
      </c>
      <c r="E16" s="498">
        <f t="shared" si="8"/>
        <v>824</v>
      </c>
      <c r="F16" s="508">
        <f t="shared" si="3"/>
        <v>1134</v>
      </c>
      <c r="G16" s="498">
        <v>8</v>
      </c>
      <c r="H16" s="498">
        <v>8</v>
      </c>
      <c r="I16" s="498">
        <v>0</v>
      </c>
      <c r="J16" s="498">
        <v>0</v>
      </c>
      <c r="K16" s="508">
        <f t="shared" si="4"/>
        <v>0</v>
      </c>
      <c r="L16" s="498">
        <v>358</v>
      </c>
      <c r="M16" s="498">
        <v>244</v>
      </c>
      <c r="O16" s="498">
        <v>18</v>
      </c>
      <c r="P16" s="498">
        <v>34</v>
      </c>
      <c r="Q16" s="508">
        <f t="shared" si="5"/>
        <v>192</v>
      </c>
      <c r="R16" s="498">
        <v>655</v>
      </c>
      <c r="S16" s="498">
        <v>163</v>
      </c>
      <c r="T16" s="498">
        <v>64</v>
      </c>
      <c r="U16" s="498">
        <v>224</v>
      </c>
      <c r="V16" s="508">
        <f t="shared" si="6"/>
        <v>204</v>
      </c>
      <c r="W16" s="498">
        <v>1952</v>
      </c>
      <c r="X16" s="498">
        <v>411</v>
      </c>
      <c r="Y16" s="498">
        <v>107</v>
      </c>
      <c r="Z16" s="498">
        <v>566</v>
      </c>
      <c r="AA16" s="508">
        <f t="shared" si="7"/>
        <v>868</v>
      </c>
    </row>
    <row r="17" spans="1:27" ht="51.8" hidden="1" customHeight="1">
      <c r="A17" s="509" t="s">
        <v>2108</v>
      </c>
      <c r="B17" s="510">
        <f t="shared" si="0"/>
        <v>3368</v>
      </c>
      <c r="C17" s="498">
        <f t="shared" si="1"/>
        <v>811</v>
      </c>
      <c r="D17" s="498">
        <f t="shared" si="2"/>
        <v>269</v>
      </c>
      <c r="E17" s="498">
        <f t="shared" si="8"/>
        <v>609</v>
      </c>
      <c r="F17" s="508">
        <f t="shared" si="3"/>
        <v>1679</v>
      </c>
      <c r="G17" s="498">
        <v>12</v>
      </c>
      <c r="H17" s="498">
        <v>11</v>
      </c>
      <c r="I17" s="498">
        <v>0</v>
      </c>
      <c r="J17" s="498">
        <v>0</v>
      </c>
      <c r="K17" s="508">
        <f t="shared" si="4"/>
        <v>1</v>
      </c>
      <c r="L17" s="498">
        <v>395</v>
      </c>
      <c r="M17" s="498">
        <v>230</v>
      </c>
      <c r="O17" s="498">
        <v>32</v>
      </c>
      <c r="P17" s="498">
        <v>25</v>
      </c>
      <c r="Q17" s="508">
        <f t="shared" ref="Q17:Q26" si="9">L17-SUM(M17:P17)</f>
        <v>108</v>
      </c>
      <c r="R17" s="498">
        <v>640</v>
      </c>
      <c r="S17" s="498">
        <v>128</v>
      </c>
      <c r="T17" s="498">
        <v>89</v>
      </c>
      <c r="U17" s="498">
        <v>149</v>
      </c>
      <c r="V17" s="508">
        <f t="shared" si="6"/>
        <v>274</v>
      </c>
      <c r="W17" s="498">
        <v>2321</v>
      </c>
      <c r="X17" s="498">
        <v>442</v>
      </c>
      <c r="Y17" s="498">
        <v>148</v>
      </c>
      <c r="Z17" s="498">
        <v>435</v>
      </c>
      <c r="AA17" s="508">
        <f t="shared" si="7"/>
        <v>1296</v>
      </c>
    </row>
    <row r="18" spans="1:27" ht="51.8" hidden="1" customHeight="1">
      <c r="A18" s="509" t="s">
        <v>3082</v>
      </c>
      <c r="B18" s="510">
        <f t="shared" si="0"/>
        <v>3904</v>
      </c>
      <c r="C18" s="498">
        <f t="shared" si="1"/>
        <v>919</v>
      </c>
      <c r="D18" s="498">
        <f t="shared" ref="D18:D36" si="10">I18+O18+T18+Y17171+Y18</f>
        <v>308</v>
      </c>
      <c r="E18" s="498">
        <f t="shared" si="8"/>
        <v>807</v>
      </c>
      <c r="F18" s="508">
        <f t="shared" si="3"/>
        <v>1870</v>
      </c>
      <c r="G18" s="498">
        <v>9</v>
      </c>
      <c r="H18" s="498">
        <v>9</v>
      </c>
      <c r="I18" s="498">
        <v>0</v>
      </c>
      <c r="J18" s="498">
        <v>0</v>
      </c>
      <c r="K18" s="508">
        <f t="shared" si="4"/>
        <v>0</v>
      </c>
      <c r="L18" s="498">
        <v>319</v>
      </c>
      <c r="M18" s="498">
        <v>158</v>
      </c>
      <c r="O18" s="498">
        <v>47</v>
      </c>
      <c r="P18" s="498">
        <v>26</v>
      </c>
      <c r="Q18" s="508">
        <f t="shared" si="9"/>
        <v>88</v>
      </c>
      <c r="R18" s="498">
        <v>686</v>
      </c>
      <c r="S18" s="498">
        <v>165</v>
      </c>
      <c r="T18" s="498">
        <v>109</v>
      </c>
      <c r="U18" s="498">
        <v>205</v>
      </c>
      <c r="V18" s="508">
        <f t="shared" si="6"/>
        <v>207</v>
      </c>
      <c r="W18" s="498">
        <v>2890</v>
      </c>
      <c r="X18" s="498">
        <v>587</v>
      </c>
      <c r="Y18" s="498">
        <v>152</v>
      </c>
      <c r="Z18" s="498">
        <v>576</v>
      </c>
      <c r="AA18" s="508">
        <f t="shared" si="7"/>
        <v>1575</v>
      </c>
    </row>
    <row r="19" spans="1:27" ht="51.8" hidden="1" customHeight="1">
      <c r="A19" s="509" t="s">
        <v>3083</v>
      </c>
      <c r="B19" s="510">
        <f t="shared" si="0"/>
        <v>2502</v>
      </c>
      <c r="C19" s="498">
        <f t="shared" si="1"/>
        <v>595</v>
      </c>
      <c r="D19" s="498">
        <f t="shared" si="10"/>
        <v>183</v>
      </c>
      <c r="E19" s="498">
        <f t="shared" si="8"/>
        <v>480</v>
      </c>
      <c r="F19" s="508">
        <f t="shared" si="3"/>
        <v>1244</v>
      </c>
      <c r="G19" s="498">
        <v>7</v>
      </c>
      <c r="H19" s="498">
        <v>5</v>
      </c>
      <c r="I19" s="498">
        <v>0</v>
      </c>
      <c r="J19" s="498">
        <v>0</v>
      </c>
      <c r="K19" s="508">
        <f t="shared" si="4"/>
        <v>2</v>
      </c>
      <c r="L19" s="498">
        <v>264</v>
      </c>
      <c r="M19" s="498">
        <v>126</v>
      </c>
      <c r="O19" s="498">
        <v>17</v>
      </c>
      <c r="P19" s="498">
        <v>19</v>
      </c>
      <c r="Q19" s="508">
        <f t="shared" si="9"/>
        <v>102</v>
      </c>
      <c r="R19" s="498">
        <v>430</v>
      </c>
      <c r="S19" s="498">
        <v>105</v>
      </c>
      <c r="T19" s="498">
        <v>63</v>
      </c>
      <c r="U19" s="498">
        <v>95</v>
      </c>
      <c r="V19" s="508">
        <f t="shared" si="6"/>
        <v>167</v>
      </c>
      <c r="W19" s="498">
        <v>1801</v>
      </c>
      <c r="X19" s="498">
        <v>359</v>
      </c>
      <c r="Y19" s="498">
        <v>103</v>
      </c>
      <c r="Z19" s="498">
        <v>366</v>
      </c>
      <c r="AA19" s="508">
        <f t="shared" si="7"/>
        <v>973</v>
      </c>
    </row>
    <row r="20" spans="1:27" ht="51.8" hidden="1" customHeight="1">
      <c r="A20" s="509" t="s">
        <v>2460</v>
      </c>
      <c r="B20" s="521">
        <f t="shared" si="0"/>
        <v>3435</v>
      </c>
      <c r="C20" s="522">
        <f t="shared" si="1"/>
        <v>682</v>
      </c>
      <c r="D20" s="522">
        <f t="shared" si="10"/>
        <v>172</v>
      </c>
      <c r="E20" s="522">
        <f t="shared" si="8"/>
        <v>774</v>
      </c>
      <c r="F20" s="523">
        <f t="shared" si="3"/>
        <v>1807</v>
      </c>
      <c r="G20" s="522">
        <v>4</v>
      </c>
      <c r="H20" s="522">
        <v>4</v>
      </c>
      <c r="I20" s="522">
        <v>0</v>
      </c>
      <c r="J20" s="522">
        <v>0</v>
      </c>
      <c r="K20" s="523">
        <f t="shared" si="4"/>
        <v>0</v>
      </c>
      <c r="L20" s="522">
        <v>316</v>
      </c>
      <c r="M20" s="522">
        <v>133</v>
      </c>
      <c r="N20" s="522"/>
      <c r="O20" s="522">
        <v>36</v>
      </c>
      <c r="P20" s="522">
        <v>52</v>
      </c>
      <c r="Q20" s="523">
        <f t="shared" si="9"/>
        <v>95</v>
      </c>
      <c r="R20" s="522">
        <v>468</v>
      </c>
      <c r="S20" s="522">
        <v>76</v>
      </c>
      <c r="T20" s="522">
        <v>31</v>
      </c>
      <c r="U20" s="522">
        <v>138</v>
      </c>
      <c r="V20" s="523">
        <f t="shared" si="6"/>
        <v>223</v>
      </c>
      <c r="W20" s="522">
        <v>2647</v>
      </c>
      <c r="X20" s="522">
        <v>469</v>
      </c>
      <c r="Y20" s="522">
        <v>105</v>
      </c>
      <c r="Z20" s="522">
        <v>584</v>
      </c>
      <c r="AA20" s="523">
        <f t="shared" si="7"/>
        <v>1489</v>
      </c>
    </row>
    <row r="21" spans="1:27" ht="55.55" hidden="1" customHeight="1">
      <c r="A21" s="509" t="s">
        <v>2485</v>
      </c>
      <c r="B21" s="521">
        <f t="shared" si="0"/>
        <v>4051</v>
      </c>
      <c r="C21" s="522">
        <f t="shared" si="1"/>
        <v>819</v>
      </c>
      <c r="D21" s="522">
        <f t="shared" si="10"/>
        <v>173</v>
      </c>
      <c r="E21" s="522">
        <f t="shared" si="8"/>
        <v>1112</v>
      </c>
      <c r="F21" s="524">
        <f t="shared" si="3"/>
        <v>1947</v>
      </c>
      <c r="G21" s="522">
        <v>13</v>
      </c>
      <c r="H21" s="522">
        <v>11</v>
      </c>
      <c r="I21" s="522">
        <v>2</v>
      </c>
      <c r="J21" s="522">
        <v>0</v>
      </c>
      <c r="K21" s="524">
        <f t="shared" si="4"/>
        <v>0</v>
      </c>
      <c r="L21" s="522">
        <v>247</v>
      </c>
      <c r="M21" s="522">
        <v>111</v>
      </c>
      <c r="N21" s="522"/>
      <c r="O21" s="522">
        <v>28</v>
      </c>
      <c r="P21" s="522">
        <v>25</v>
      </c>
      <c r="Q21" s="524">
        <f t="shared" si="9"/>
        <v>83</v>
      </c>
      <c r="R21" s="522">
        <v>465</v>
      </c>
      <c r="S21" s="522">
        <v>96</v>
      </c>
      <c r="T21" s="522">
        <v>48</v>
      </c>
      <c r="U21" s="522">
        <v>96</v>
      </c>
      <c r="V21" s="524">
        <f t="shared" si="6"/>
        <v>225</v>
      </c>
      <c r="W21" s="522">
        <v>3326</v>
      </c>
      <c r="X21" s="522">
        <v>601</v>
      </c>
      <c r="Y21" s="522">
        <v>95</v>
      </c>
      <c r="Z21" s="522">
        <v>991</v>
      </c>
      <c r="AA21" s="524">
        <f t="shared" si="7"/>
        <v>1639</v>
      </c>
    </row>
    <row r="22" spans="1:27" ht="55.55" hidden="1" customHeight="1">
      <c r="A22" s="509" t="s">
        <v>2484</v>
      </c>
      <c r="B22" s="1478">
        <f t="shared" si="0"/>
        <v>4231</v>
      </c>
      <c r="C22" s="1478">
        <f t="shared" si="1"/>
        <v>725</v>
      </c>
      <c r="D22" s="1478">
        <f t="shared" si="10"/>
        <v>198</v>
      </c>
      <c r="E22" s="1478">
        <f t="shared" si="8"/>
        <v>960</v>
      </c>
      <c r="F22" s="1479">
        <f t="shared" si="3"/>
        <v>2348</v>
      </c>
      <c r="G22" s="1478">
        <v>5</v>
      </c>
      <c r="H22" s="1478">
        <v>4</v>
      </c>
      <c r="I22" s="1478">
        <v>0</v>
      </c>
      <c r="J22" s="1478">
        <v>0</v>
      </c>
      <c r="K22" s="1479">
        <f t="shared" si="4"/>
        <v>1</v>
      </c>
      <c r="L22" s="1478">
        <v>397</v>
      </c>
      <c r="M22" s="1478">
        <v>178</v>
      </c>
      <c r="N22" s="1478"/>
      <c r="O22" s="1478">
        <v>31</v>
      </c>
      <c r="P22" s="1478">
        <v>47</v>
      </c>
      <c r="Q22" s="1479">
        <f t="shared" si="9"/>
        <v>141</v>
      </c>
      <c r="R22" s="1478">
        <v>589</v>
      </c>
      <c r="S22" s="1478">
        <v>94</v>
      </c>
      <c r="T22" s="1478">
        <v>59</v>
      </c>
      <c r="U22" s="1478">
        <v>96</v>
      </c>
      <c r="V22" s="1479">
        <f t="shared" si="6"/>
        <v>340</v>
      </c>
      <c r="W22" s="1478">
        <v>3240</v>
      </c>
      <c r="X22" s="1478">
        <v>449</v>
      </c>
      <c r="Y22" s="1478">
        <v>108</v>
      </c>
      <c r="Z22" s="1478">
        <v>817</v>
      </c>
      <c r="AA22" s="1479">
        <f t="shared" si="7"/>
        <v>1866</v>
      </c>
    </row>
    <row r="23" spans="1:27" s="498" customFormat="1" ht="55.55" hidden="1" customHeight="1">
      <c r="A23" s="509" t="s">
        <v>2483</v>
      </c>
      <c r="B23" s="1478">
        <f t="shared" si="0"/>
        <v>4499</v>
      </c>
      <c r="C23" s="1478">
        <f t="shared" si="1"/>
        <v>694</v>
      </c>
      <c r="D23" s="1478">
        <f t="shared" si="10"/>
        <v>155</v>
      </c>
      <c r="E23" s="1478">
        <f t="shared" si="8"/>
        <v>773</v>
      </c>
      <c r="F23" s="1479">
        <f t="shared" si="3"/>
        <v>2877</v>
      </c>
      <c r="G23" s="1478">
        <v>6</v>
      </c>
      <c r="H23" s="1478">
        <v>3</v>
      </c>
      <c r="I23" s="1478">
        <v>3</v>
      </c>
      <c r="J23" s="1478">
        <v>0</v>
      </c>
      <c r="K23" s="1479">
        <f t="shared" si="4"/>
        <v>0</v>
      </c>
      <c r="L23" s="1478">
        <v>331</v>
      </c>
      <c r="M23" s="1478">
        <v>134</v>
      </c>
      <c r="N23" s="1478"/>
      <c r="O23" s="1478">
        <v>35</v>
      </c>
      <c r="P23" s="1478">
        <v>20</v>
      </c>
      <c r="Q23" s="1479">
        <f t="shared" si="9"/>
        <v>142</v>
      </c>
      <c r="R23" s="1478">
        <v>578</v>
      </c>
      <c r="S23" s="1478">
        <v>62</v>
      </c>
      <c r="T23" s="1478">
        <v>28</v>
      </c>
      <c r="U23" s="1478">
        <v>70</v>
      </c>
      <c r="V23" s="1479">
        <f t="shared" si="6"/>
        <v>418</v>
      </c>
      <c r="W23" s="1478">
        <v>3584</v>
      </c>
      <c r="X23" s="1478">
        <v>495</v>
      </c>
      <c r="Y23" s="1478">
        <v>89</v>
      </c>
      <c r="Z23" s="1478">
        <v>683</v>
      </c>
      <c r="AA23" s="1479">
        <f t="shared" si="7"/>
        <v>2317</v>
      </c>
    </row>
    <row r="24" spans="1:27" s="498" customFormat="1" ht="55.55" hidden="1" customHeight="1">
      <c r="A24" s="509" t="s">
        <v>2482</v>
      </c>
      <c r="B24" s="1478">
        <f t="shared" si="0"/>
        <v>4575</v>
      </c>
      <c r="C24" s="1478">
        <f t="shared" si="1"/>
        <v>779</v>
      </c>
      <c r="D24" s="1478">
        <f t="shared" si="10"/>
        <v>160</v>
      </c>
      <c r="E24" s="1478">
        <f t="shared" si="8"/>
        <v>941</v>
      </c>
      <c r="F24" s="1479">
        <f t="shared" si="3"/>
        <v>2695</v>
      </c>
      <c r="G24" s="1478">
        <v>10</v>
      </c>
      <c r="H24" s="1478">
        <v>8</v>
      </c>
      <c r="I24" s="1478">
        <v>1</v>
      </c>
      <c r="J24" s="1478">
        <v>0</v>
      </c>
      <c r="K24" s="1479">
        <f t="shared" si="4"/>
        <v>1</v>
      </c>
      <c r="L24" s="1478">
        <v>215</v>
      </c>
      <c r="M24" s="1478">
        <v>74</v>
      </c>
      <c r="N24" s="1478"/>
      <c r="O24" s="1478">
        <v>35</v>
      </c>
      <c r="P24" s="1478">
        <v>20</v>
      </c>
      <c r="Q24" s="1479">
        <f t="shared" si="9"/>
        <v>86</v>
      </c>
      <c r="R24" s="1478">
        <v>539</v>
      </c>
      <c r="S24" s="1478">
        <v>72</v>
      </c>
      <c r="T24" s="1478">
        <v>51</v>
      </c>
      <c r="U24" s="1478">
        <v>47</v>
      </c>
      <c r="V24" s="1479">
        <f t="shared" si="6"/>
        <v>369</v>
      </c>
      <c r="W24" s="1478">
        <v>3811</v>
      </c>
      <c r="X24" s="1478">
        <v>625</v>
      </c>
      <c r="Y24" s="1478">
        <v>73</v>
      </c>
      <c r="Z24" s="1478">
        <v>874</v>
      </c>
      <c r="AA24" s="1479">
        <f t="shared" si="7"/>
        <v>2239</v>
      </c>
    </row>
    <row r="25" spans="1:27" s="498" customFormat="1" ht="55.55" hidden="1" customHeight="1">
      <c r="A25" s="509" t="s">
        <v>2481</v>
      </c>
      <c r="B25" s="1478">
        <f t="shared" si="0"/>
        <v>4714</v>
      </c>
      <c r="C25" s="1478">
        <f t="shared" si="1"/>
        <v>768</v>
      </c>
      <c r="D25" s="1478">
        <f t="shared" si="10"/>
        <v>109</v>
      </c>
      <c r="E25" s="1478">
        <f t="shared" si="8"/>
        <v>742</v>
      </c>
      <c r="F25" s="1479">
        <f t="shared" si="3"/>
        <v>3095</v>
      </c>
      <c r="G25" s="1478">
        <v>6</v>
      </c>
      <c r="H25" s="1478">
        <v>5</v>
      </c>
      <c r="I25" s="1478">
        <v>0</v>
      </c>
      <c r="J25" s="1478">
        <v>0</v>
      </c>
      <c r="K25" s="1479">
        <f t="shared" si="4"/>
        <v>1</v>
      </c>
      <c r="L25" s="1478">
        <v>267</v>
      </c>
      <c r="M25" s="1478">
        <v>94</v>
      </c>
      <c r="N25" s="1478"/>
      <c r="O25" s="1478">
        <v>21</v>
      </c>
      <c r="P25" s="1478">
        <v>11</v>
      </c>
      <c r="Q25" s="1479">
        <f t="shared" si="9"/>
        <v>141</v>
      </c>
      <c r="R25" s="1478">
        <v>510</v>
      </c>
      <c r="S25" s="1478">
        <v>67</v>
      </c>
      <c r="T25" s="1478">
        <v>22</v>
      </c>
      <c r="U25" s="1478">
        <v>70</v>
      </c>
      <c r="V25" s="1479">
        <f t="shared" si="6"/>
        <v>351</v>
      </c>
      <c r="W25" s="1478">
        <v>3931</v>
      </c>
      <c r="X25" s="1478">
        <v>602</v>
      </c>
      <c r="Y25" s="1478">
        <v>66</v>
      </c>
      <c r="Z25" s="1478">
        <v>661</v>
      </c>
      <c r="AA25" s="1479">
        <f t="shared" si="7"/>
        <v>2602</v>
      </c>
    </row>
    <row r="26" spans="1:27" s="498" customFormat="1" ht="55.55" hidden="1" customHeight="1">
      <c r="A26" s="509" t="s">
        <v>2480</v>
      </c>
      <c r="B26" s="1478">
        <f t="shared" ref="B26:C28" si="11">G26+L26+R26+W26</f>
        <v>5049</v>
      </c>
      <c r="C26" s="1478">
        <f t="shared" si="11"/>
        <v>801</v>
      </c>
      <c r="D26" s="1478">
        <f t="shared" si="10"/>
        <v>98</v>
      </c>
      <c r="E26" s="1478">
        <f t="shared" ref="E26:E31" si="12">J26+P26+U26+Z26</f>
        <v>956</v>
      </c>
      <c r="F26" s="1479">
        <f t="shared" ref="F26:F31" si="13">B26-SUM(C26:E26)</f>
        <v>3194</v>
      </c>
      <c r="G26" s="1478">
        <v>6</v>
      </c>
      <c r="H26" s="1478">
        <v>5</v>
      </c>
      <c r="I26" s="1478">
        <v>0</v>
      </c>
      <c r="J26" s="1478">
        <v>0</v>
      </c>
      <c r="K26" s="1479">
        <f t="shared" ref="K26:K31" si="14">G26-SUM(H26:J26)</f>
        <v>1</v>
      </c>
      <c r="L26" s="1478">
        <v>323</v>
      </c>
      <c r="M26" s="1478">
        <v>99</v>
      </c>
      <c r="N26" s="1478"/>
      <c r="O26" s="1478">
        <v>17</v>
      </c>
      <c r="P26" s="1478">
        <v>45</v>
      </c>
      <c r="Q26" s="1479">
        <f t="shared" si="9"/>
        <v>162</v>
      </c>
      <c r="R26" s="1478">
        <v>707</v>
      </c>
      <c r="S26" s="1478">
        <v>61</v>
      </c>
      <c r="T26" s="1478">
        <v>27</v>
      </c>
      <c r="U26" s="1478">
        <v>155</v>
      </c>
      <c r="V26" s="1479">
        <f t="shared" si="6"/>
        <v>464</v>
      </c>
      <c r="W26" s="1478">
        <v>4013</v>
      </c>
      <c r="X26" s="1478">
        <v>636</v>
      </c>
      <c r="Y26" s="1478">
        <v>54</v>
      </c>
      <c r="Z26" s="1478">
        <v>756</v>
      </c>
      <c r="AA26" s="1479">
        <f t="shared" si="7"/>
        <v>2567</v>
      </c>
    </row>
    <row r="27" spans="1:27" s="498" customFormat="1" ht="55.55" customHeight="1">
      <c r="A27" s="509" t="s">
        <v>2461</v>
      </c>
      <c r="B27" s="1478">
        <f t="shared" si="11"/>
        <v>5498</v>
      </c>
      <c r="C27" s="1478">
        <f t="shared" si="11"/>
        <v>745</v>
      </c>
      <c r="D27" s="1478">
        <f t="shared" si="10"/>
        <v>96</v>
      </c>
      <c r="E27" s="1478">
        <f t="shared" si="12"/>
        <v>930</v>
      </c>
      <c r="F27" s="1479">
        <f t="shared" si="13"/>
        <v>3727</v>
      </c>
      <c r="G27" s="1478">
        <v>4</v>
      </c>
      <c r="H27" s="1478">
        <v>3</v>
      </c>
      <c r="I27" s="1478">
        <v>0</v>
      </c>
      <c r="J27" s="1478">
        <v>0</v>
      </c>
      <c r="K27" s="1479">
        <f t="shared" si="14"/>
        <v>1</v>
      </c>
      <c r="L27" s="1478">
        <v>480</v>
      </c>
      <c r="M27" s="1478">
        <v>119</v>
      </c>
      <c r="N27" s="1478"/>
      <c r="O27" s="1478">
        <v>37</v>
      </c>
      <c r="P27" s="1478">
        <v>70</v>
      </c>
      <c r="Q27" s="1479">
        <f t="shared" ref="Q27:Q32" si="15">L27-SUM(M27:P27)</f>
        <v>254</v>
      </c>
      <c r="R27" s="1478">
        <v>734</v>
      </c>
      <c r="S27" s="1478">
        <v>61</v>
      </c>
      <c r="T27" s="1478">
        <v>28</v>
      </c>
      <c r="U27" s="1478">
        <v>185</v>
      </c>
      <c r="V27" s="1479">
        <f t="shared" ref="V27:V32" si="16">R27-SUM(S27:U27)</f>
        <v>460</v>
      </c>
      <c r="W27" s="1478">
        <v>4280</v>
      </c>
      <c r="X27" s="1478">
        <v>562</v>
      </c>
      <c r="Y27" s="1478">
        <v>31</v>
      </c>
      <c r="Z27" s="1478">
        <v>675</v>
      </c>
      <c r="AA27" s="1479">
        <f t="shared" ref="AA27:AA32" si="17">W27-SUM(X27:Z27)</f>
        <v>3012</v>
      </c>
    </row>
    <row r="28" spans="1:27" s="498" customFormat="1" ht="55.55" customHeight="1">
      <c r="A28" s="509" t="s">
        <v>2462</v>
      </c>
      <c r="B28" s="1478">
        <f t="shared" si="11"/>
        <v>5525</v>
      </c>
      <c r="C28" s="1478">
        <f t="shared" si="11"/>
        <v>748</v>
      </c>
      <c r="D28" s="1478">
        <f t="shared" si="10"/>
        <v>125</v>
      </c>
      <c r="E28" s="1478">
        <f t="shared" si="12"/>
        <v>757</v>
      </c>
      <c r="F28" s="1479">
        <f t="shared" si="13"/>
        <v>3895</v>
      </c>
      <c r="G28" s="1478">
        <v>13</v>
      </c>
      <c r="H28" s="1478">
        <v>8</v>
      </c>
      <c r="I28" s="1478">
        <v>0</v>
      </c>
      <c r="J28" s="1478">
        <v>0</v>
      </c>
      <c r="K28" s="1479">
        <f t="shared" si="14"/>
        <v>5</v>
      </c>
      <c r="L28" s="1478">
        <v>413</v>
      </c>
      <c r="M28" s="1478">
        <v>101</v>
      </c>
      <c r="N28" s="1478"/>
      <c r="O28" s="1478">
        <v>25</v>
      </c>
      <c r="P28" s="1478">
        <v>51</v>
      </c>
      <c r="Q28" s="1479">
        <f t="shared" si="15"/>
        <v>236</v>
      </c>
      <c r="R28" s="1478">
        <v>782</v>
      </c>
      <c r="S28" s="1478">
        <v>80</v>
      </c>
      <c r="T28" s="1478">
        <v>44</v>
      </c>
      <c r="U28" s="1478">
        <v>142</v>
      </c>
      <c r="V28" s="1479">
        <f t="shared" si="16"/>
        <v>516</v>
      </c>
      <c r="W28" s="1478">
        <v>4317</v>
      </c>
      <c r="X28" s="1478">
        <v>559</v>
      </c>
      <c r="Y28" s="1478">
        <v>56</v>
      </c>
      <c r="Z28" s="1478">
        <v>564</v>
      </c>
      <c r="AA28" s="1479">
        <f t="shared" si="17"/>
        <v>3138</v>
      </c>
    </row>
    <row r="29" spans="1:27" s="498" customFormat="1" ht="55.55" customHeight="1">
      <c r="A29" s="509" t="s">
        <v>2463</v>
      </c>
      <c r="B29" s="1478">
        <f t="shared" ref="B29:C31" si="18">G29+L29+R29+W29</f>
        <v>5170</v>
      </c>
      <c r="C29" s="1478">
        <f t="shared" si="18"/>
        <v>671</v>
      </c>
      <c r="D29" s="1478">
        <f t="shared" si="10"/>
        <v>135</v>
      </c>
      <c r="E29" s="1478">
        <f t="shared" si="12"/>
        <v>740</v>
      </c>
      <c r="F29" s="1479">
        <f t="shared" si="13"/>
        <v>3624</v>
      </c>
      <c r="G29" s="1478">
        <v>9</v>
      </c>
      <c r="H29" s="1478">
        <v>5</v>
      </c>
      <c r="I29" s="1478">
        <v>0</v>
      </c>
      <c r="J29" s="1478">
        <v>0</v>
      </c>
      <c r="K29" s="1479">
        <f t="shared" si="14"/>
        <v>4</v>
      </c>
      <c r="L29" s="1478">
        <v>355</v>
      </c>
      <c r="M29" s="1478">
        <v>73</v>
      </c>
      <c r="N29" s="1478"/>
      <c r="O29" s="1478">
        <v>38</v>
      </c>
      <c r="P29" s="1478">
        <v>41</v>
      </c>
      <c r="Q29" s="1479">
        <f t="shared" si="15"/>
        <v>203</v>
      </c>
      <c r="R29" s="1478">
        <v>770</v>
      </c>
      <c r="S29" s="1478">
        <v>83</v>
      </c>
      <c r="T29" s="1478">
        <v>36</v>
      </c>
      <c r="U29" s="1478">
        <v>161</v>
      </c>
      <c r="V29" s="1479">
        <f t="shared" si="16"/>
        <v>490</v>
      </c>
      <c r="W29" s="1478">
        <v>4036</v>
      </c>
      <c r="X29" s="1478">
        <v>510</v>
      </c>
      <c r="Y29" s="1478">
        <v>61</v>
      </c>
      <c r="Z29" s="1478">
        <v>538</v>
      </c>
      <c r="AA29" s="1479">
        <f t="shared" si="17"/>
        <v>2927</v>
      </c>
    </row>
    <row r="30" spans="1:27" s="498" customFormat="1" ht="55.55" customHeight="1">
      <c r="A30" s="509" t="s">
        <v>694</v>
      </c>
      <c r="B30" s="1478">
        <f t="shared" si="18"/>
        <v>6284</v>
      </c>
      <c r="C30" s="1478">
        <f t="shared" si="18"/>
        <v>738</v>
      </c>
      <c r="D30" s="1478">
        <f t="shared" si="10"/>
        <v>112</v>
      </c>
      <c r="E30" s="1478">
        <f t="shared" si="12"/>
        <v>722</v>
      </c>
      <c r="F30" s="1479">
        <f t="shared" si="13"/>
        <v>4712</v>
      </c>
      <c r="G30" s="1478">
        <v>13</v>
      </c>
      <c r="H30" s="1478">
        <v>9</v>
      </c>
      <c r="I30" s="1478">
        <v>1</v>
      </c>
      <c r="J30" s="1478">
        <v>1</v>
      </c>
      <c r="K30" s="1479">
        <f t="shared" si="14"/>
        <v>2</v>
      </c>
      <c r="L30" s="1478">
        <v>318</v>
      </c>
      <c r="M30" s="1478">
        <v>79</v>
      </c>
      <c r="N30" s="1478"/>
      <c r="O30" s="1478">
        <v>23</v>
      </c>
      <c r="P30" s="1478">
        <v>41</v>
      </c>
      <c r="Q30" s="1479">
        <f t="shared" si="15"/>
        <v>175</v>
      </c>
      <c r="R30" s="1478">
        <v>840</v>
      </c>
      <c r="S30" s="1478">
        <v>95</v>
      </c>
      <c r="T30" s="1478">
        <v>37</v>
      </c>
      <c r="U30" s="1478">
        <v>129</v>
      </c>
      <c r="V30" s="1479">
        <f t="shared" si="16"/>
        <v>579</v>
      </c>
      <c r="W30" s="1478">
        <v>5113</v>
      </c>
      <c r="X30" s="1478">
        <v>555</v>
      </c>
      <c r="Y30" s="1478">
        <v>51</v>
      </c>
      <c r="Z30" s="1478">
        <v>551</v>
      </c>
      <c r="AA30" s="1479">
        <f t="shared" si="17"/>
        <v>3956</v>
      </c>
    </row>
    <row r="31" spans="1:27" s="498" customFormat="1" ht="55.55" customHeight="1">
      <c r="A31" s="509" t="s">
        <v>161</v>
      </c>
      <c r="B31" s="1478">
        <f t="shared" si="18"/>
        <v>5137</v>
      </c>
      <c r="C31" s="1478">
        <f t="shared" si="18"/>
        <v>711</v>
      </c>
      <c r="D31" s="1478">
        <f t="shared" si="10"/>
        <v>72</v>
      </c>
      <c r="E31" s="1478">
        <f t="shared" si="12"/>
        <v>775</v>
      </c>
      <c r="F31" s="1479">
        <f t="shared" si="13"/>
        <v>3579</v>
      </c>
      <c r="G31" s="1478">
        <v>3</v>
      </c>
      <c r="H31" s="1478">
        <v>3</v>
      </c>
      <c r="I31" s="1478">
        <v>0</v>
      </c>
      <c r="J31" s="1478">
        <v>0</v>
      </c>
      <c r="K31" s="1479">
        <f t="shared" si="14"/>
        <v>0</v>
      </c>
      <c r="L31" s="1478">
        <v>262</v>
      </c>
      <c r="M31" s="1478">
        <v>74</v>
      </c>
      <c r="N31" s="1478"/>
      <c r="O31" s="1478">
        <v>8</v>
      </c>
      <c r="P31" s="1478">
        <v>37</v>
      </c>
      <c r="Q31" s="1479">
        <f t="shared" si="15"/>
        <v>143</v>
      </c>
      <c r="R31" s="1478">
        <v>798</v>
      </c>
      <c r="S31" s="1478">
        <v>69</v>
      </c>
      <c r="T31" s="1478">
        <v>22</v>
      </c>
      <c r="U31" s="1478">
        <v>550</v>
      </c>
      <c r="V31" s="1479">
        <f t="shared" si="16"/>
        <v>157</v>
      </c>
      <c r="W31" s="1478">
        <v>4074</v>
      </c>
      <c r="X31" s="1478">
        <v>565</v>
      </c>
      <c r="Y31" s="1478">
        <v>42</v>
      </c>
      <c r="Z31" s="1478">
        <v>188</v>
      </c>
      <c r="AA31" s="1479">
        <f t="shared" si="17"/>
        <v>3279</v>
      </c>
    </row>
    <row r="32" spans="1:27" s="498" customFormat="1" ht="55.55" customHeight="1">
      <c r="A32" s="509" t="s">
        <v>3184</v>
      </c>
      <c r="B32" s="1478">
        <f t="shared" ref="B32" si="19">G32+L32+R32+W32</f>
        <v>4935</v>
      </c>
      <c r="C32" s="1478">
        <f t="shared" ref="C32" si="20">H32+M32+S32+X32</f>
        <v>620</v>
      </c>
      <c r="D32" s="1478">
        <f t="shared" si="10"/>
        <v>54</v>
      </c>
      <c r="E32" s="1478">
        <f t="shared" ref="E32" si="21">J32+P32+U32+Z32</f>
        <v>785</v>
      </c>
      <c r="F32" s="1479">
        <f t="shared" ref="F32" si="22">B32-SUM(C32:E32)</f>
        <v>3476</v>
      </c>
      <c r="G32" s="1478">
        <v>9</v>
      </c>
      <c r="H32" s="1478">
        <v>3</v>
      </c>
      <c r="I32" s="1478">
        <v>1</v>
      </c>
      <c r="J32" s="1478">
        <v>0</v>
      </c>
      <c r="K32" s="1479">
        <f t="shared" ref="K32" si="23">G32-SUM(H32:J32)</f>
        <v>5</v>
      </c>
      <c r="L32" s="1478">
        <v>236</v>
      </c>
      <c r="M32" s="1478">
        <v>44</v>
      </c>
      <c r="N32" s="1478">
        <v>3</v>
      </c>
      <c r="O32" s="1478">
        <v>7</v>
      </c>
      <c r="P32" s="1478">
        <v>27</v>
      </c>
      <c r="Q32" s="1479">
        <f t="shared" si="15"/>
        <v>155</v>
      </c>
      <c r="R32" s="1478">
        <v>753</v>
      </c>
      <c r="S32" s="1478">
        <v>65</v>
      </c>
      <c r="T32" s="1478">
        <v>17</v>
      </c>
      <c r="U32" s="1478">
        <v>108</v>
      </c>
      <c r="V32" s="1479">
        <f t="shared" si="16"/>
        <v>563</v>
      </c>
      <c r="W32" s="1478">
        <v>3937</v>
      </c>
      <c r="X32" s="1478">
        <v>508</v>
      </c>
      <c r="Y32" s="1478">
        <v>29</v>
      </c>
      <c r="Z32" s="1478">
        <v>650</v>
      </c>
      <c r="AA32" s="1479">
        <f t="shared" si="17"/>
        <v>2750</v>
      </c>
    </row>
    <row r="33" spans="1:27" s="498" customFormat="1" ht="55.55" customHeight="1">
      <c r="A33" s="509" t="s">
        <v>3228</v>
      </c>
      <c r="B33" s="1478">
        <f t="shared" ref="B33" si="24">G33+L33+R33+W33</f>
        <v>4345</v>
      </c>
      <c r="C33" s="1478">
        <f t="shared" ref="C33" si="25">H33+M33+S33+X33</f>
        <v>468</v>
      </c>
      <c r="D33" s="1478">
        <f t="shared" si="10"/>
        <v>20</v>
      </c>
      <c r="E33" s="1478">
        <f t="shared" ref="E33" si="26">J33+P33+U33+Z33</f>
        <v>978</v>
      </c>
      <c r="F33" s="1479">
        <f t="shared" ref="F33" si="27">B33-SUM(C33:E33)</f>
        <v>2879</v>
      </c>
      <c r="G33" s="1478">
        <v>7</v>
      </c>
      <c r="H33" s="1478">
        <v>5</v>
      </c>
      <c r="I33" s="1478">
        <v>0</v>
      </c>
      <c r="J33" s="1478">
        <v>0</v>
      </c>
      <c r="K33" s="1479">
        <f t="shared" ref="K33" si="28">G33-SUM(H33:J33)</f>
        <v>2</v>
      </c>
      <c r="L33" s="1478">
        <v>226</v>
      </c>
      <c r="M33" s="1478">
        <v>38</v>
      </c>
      <c r="N33" s="1478">
        <v>3</v>
      </c>
      <c r="O33" s="1478">
        <v>1</v>
      </c>
      <c r="P33" s="1478">
        <v>40</v>
      </c>
      <c r="Q33" s="1479">
        <f t="shared" ref="Q33" si="29">L33-SUM(M33:P33)</f>
        <v>144</v>
      </c>
      <c r="R33" s="1478">
        <v>686</v>
      </c>
      <c r="S33" s="1478">
        <v>40</v>
      </c>
      <c r="T33" s="1478">
        <v>4</v>
      </c>
      <c r="U33" s="1478">
        <v>126</v>
      </c>
      <c r="V33" s="1479">
        <f t="shared" ref="V33" si="30">R33-SUM(S33:U33)</f>
        <v>516</v>
      </c>
      <c r="W33" s="1478">
        <v>3426</v>
      </c>
      <c r="X33" s="1478">
        <v>385</v>
      </c>
      <c r="Y33" s="1478">
        <v>15</v>
      </c>
      <c r="Z33" s="1478">
        <v>812</v>
      </c>
      <c r="AA33" s="1479">
        <f t="shared" ref="AA33" si="31">W33-SUM(X33:Z33)</f>
        <v>2214</v>
      </c>
    </row>
    <row r="34" spans="1:27" s="498" customFormat="1" ht="55.55" customHeight="1">
      <c r="A34" s="509" t="s">
        <v>3325</v>
      </c>
      <c r="B34" s="1478">
        <f t="shared" ref="B34" si="32">G34+L34+R34+W34</f>
        <v>4778</v>
      </c>
      <c r="C34" s="1478">
        <f t="shared" ref="C34" si="33">H34+M34+S34+X34</f>
        <v>558</v>
      </c>
      <c r="D34" s="1478">
        <f t="shared" si="10"/>
        <v>8</v>
      </c>
      <c r="E34" s="1478">
        <f t="shared" ref="E34" si="34">J34+P34+U34+Z34</f>
        <v>767</v>
      </c>
      <c r="F34" s="1479">
        <f t="shared" ref="F34" si="35">B34-SUM(C34:E34)</f>
        <v>3445</v>
      </c>
      <c r="G34" s="1478">
        <v>5</v>
      </c>
      <c r="H34" s="1478">
        <v>3</v>
      </c>
      <c r="I34" s="1478">
        <v>0</v>
      </c>
      <c r="J34" s="1478">
        <v>0</v>
      </c>
      <c r="K34" s="1479">
        <f t="shared" ref="K34" si="36">G34-SUM(H34:J34)</f>
        <v>2</v>
      </c>
      <c r="L34" s="1478">
        <v>220</v>
      </c>
      <c r="M34" s="1478">
        <v>54</v>
      </c>
      <c r="N34" s="1478">
        <v>3</v>
      </c>
      <c r="O34" s="1478">
        <v>0</v>
      </c>
      <c r="P34" s="1478">
        <v>14</v>
      </c>
      <c r="Q34" s="1479">
        <f t="shared" ref="Q34" si="37">L34-SUM(M34:P34)</f>
        <v>149</v>
      </c>
      <c r="R34" s="1478">
        <v>779</v>
      </c>
      <c r="S34" s="1478">
        <v>61</v>
      </c>
      <c r="T34" s="1478">
        <v>6</v>
      </c>
      <c r="U34" s="1478">
        <v>97</v>
      </c>
      <c r="V34" s="1479">
        <f t="shared" ref="V34" si="38">R34-SUM(S34:U34)</f>
        <v>615</v>
      </c>
      <c r="W34" s="1478">
        <v>3774</v>
      </c>
      <c r="X34" s="1478">
        <v>440</v>
      </c>
      <c r="Y34" s="1478">
        <v>2</v>
      </c>
      <c r="Z34" s="1478">
        <v>656</v>
      </c>
      <c r="AA34" s="1479">
        <f t="shared" ref="AA34" si="39">W34-SUM(X34:Z34)</f>
        <v>2676</v>
      </c>
    </row>
    <row r="35" spans="1:27" s="498" customFormat="1" ht="55.55" customHeight="1">
      <c r="A35" s="509" t="s">
        <v>3389</v>
      </c>
      <c r="B35" s="1478">
        <f t="shared" ref="B35" si="40">G35+L35+R35+W35</f>
        <v>4961</v>
      </c>
      <c r="C35" s="1478">
        <f t="shared" ref="C35" si="41">H35+M35+S35+X35</f>
        <v>538</v>
      </c>
      <c r="D35" s="1478">
        <f t="shared" si="10"/>
        <v>9</v>
      </c>
      <c r="E35" s="1478">
        <f t="shared" ref="E35" si="42">J35+P35+U35+Z35</f>
        <v>876</v>
      </c>
      <c r="F35" s="1479">
        <f t="shared" ref="F35" si="43">B35-SUM(C35:E35)</f>
        <v>3538</v>
      </c>
      <c r="G35" s="1478">
        <v>5</v>
      </c>
      <c r="H35" s="1478">
        <v>2</v>
      </c>
      <c r="I35" s="1478">
        <v>0</v>
      </c>
      <c r="J35" s="1478">
        <v>0</v>
      </c>
      <c r="K35" s="1479">
        <f t="shared" ref="K35" si="44">G35-SUM(H35:J35)</f>
        <v>3</v>
      </c>
      <c r="L35" s="1478">
        <v>163</v>
      </c>
      <c r="M35" s="1478">
        <v>36</v>
      </c>
      <c r="N35" s="1478">
        <v>3</v>
      </c>
      <c r="O35" s="1478">
        <v>0</v>
      </c>
      <c r="P35" s="1478">
        <v>7</v>
      </c>
      <c r="Q35" s="1479">
        <f t="shared" ref="Q35" si="45">L35-SUM(M35:P35)</f>
        <v>117</v>
      </c>
      <c r="R35" s="1478">
        <v>647</v>
      </c>
      <c r="S35" s="1478">
        <v>40</v>
      </c>
      <c r="T35" s="1478">
        <v>0</v>
      </c>
      <c r="U35" s="1478">
        <v>58</v>
      </c>
      <c r="V35" s="1479">
        <f t="shared" ref="V35" si="46">R35-SUM(S35:U35)</f>
        <v>549</v>
      </c>
      <c r="W35" s="1478">
        <v>4146</v>
      </c>
      <c r="X35" s="1478">
        <v>460</v>
      </c>
      <c r="Y35" s="1478">
        <v>9</v>
      </c>
      <c r="Z35" s="1478">
        <v>811</v>
      </c>
      <c r="AA35" s="1479">
        <f t="shared" ref="AA35" si="47">W35-SUM(X35:Z35)</f>
        <v>2866</v>
      </c>
    </row>
    <row r="36" spans="1:27" s="498" customFormat="1" ht="55.55" customHeight="1" thickBot="1">
      <c r="A36" s="511" t="s">
        <v>3425</v>
      </c>
      <c r="B36" s="1714">
        <f t="shared" ref="B36" si="48">G36+L36+R36+W36</f>
        <v>4714</v>
      </c>
      <c r="C36" s="1714">
        <f t="shared" ref="C36" si="49">H36+M36+S36+X36</f>
        <v>581</v>
      </c>
      <c r="D36" s="1714">
        <f t="shared" si="10"/>
        <v>19</v>
      </c>
      <c r="E36" s="1714">
        <f t="shared" ref="E36" si="50">J36+P36+U36+Z36</f>
        <v>718</v>
      </c>
      <c r="F36" s="1715">
        <f t="shared" ref="F36" si="51">B36-SUM(C36:E36)</f>
        <v>3396</v>
      </c>
      <c r="G36" s="1714">
        <v>8</v>
      </c>
      <c r="H36" s="1714">
        <v>8</v>
      </c>
      <c r="I36" s="1714">
        <v>0</v>
      </c>
      <c r="J36" s="1714">
        <v>0</v>
      </c>
      <c r="K36" s="1715">
        <f t="shared" ref="K36" si="52">G36-SUM(H36:J36)</f>
        <v>0</v>
      </c>
      <c r="L36" s="1714">
        <v>201</v>
      </c>
      <c r="M36" s="1714">
        <v>40</v>
      </c>
      <c r="N36" s="1478">
        <v>3</v>
      </c>
      <c r="O36" s="1714">
        <v>2</v>
      </c>
      <c r="P36" s="1714">
        <v>12</v>
      </c>
      <c r="Q36" s="1715">
        <f t="shared" ref="Q36" si="53">L36-SUM(M36:P36)</f>
        <v>144</v>
      </c>
      <c r="R36" s="1714">
        <v>659</v>
      </c>
      <c r="S36" s="1714">
        <v>51</v>
      </c>
      <c r="T36" s="1714">
        <v>4</v>
      </c>
      <c r="U36" s="1714">
        <v>69</v>
      </c>
      <c r="V36" s="1715">
        <f t="shared" ref="V36" si="54">R36-SUM(S36:U36)</f>
        <v>535</v>
      </c>
      <c r="W36" s="1714">
        <v>3846</v>
      </c>
      <c r="X36" s="1714">
        <v>482</v>
      </c>
      <c r="Y36" s="1714">
        <v>13</v>
      </c>
      <c r="Z36" s="1714">
        <v>637</v>
      </c>
      <c r="AA36" s="1715">
        <f t="shared" ref="AA36" si="55">W36-SUM(X36:Z36)</f>
        <v>2714</v>
      </c>
    </row>
    <row r="37" spans="1:27" s="512" customFormat="1" ht="14.95">
      <c r="A37" s="512" t="s">
        <v>2455</v>
      </c>
      <c r="B37" s="1480"/>
      <c r="C37" s="1480"/>
      <c r="D37" s="1480"/>
      <c r="E37" s="1480"/>
      <c r="F37" s="1480"/>
      <c r="G37" s="1480"/>
      <c r="H37" s="1480"/>
      <c r="I37" s="1480"/>
      <c r="J37" s="1480"/>
      <c r="K37" s="1481"/>
      <c r="L37" s="1480"/>
      <c r="M37" s="1480"/>
      <c r="N37" s="1481"/>
      <c r="O37" s="1777" t="s">
        <v>1701</v>
      </c>
      <c r="P37" s="1481"/>
      <c r="Q37" s="1481"/>
      <c r="R37" s="1481"/>
      <c r="S37" s="1481"/>
      <c r="T37" s="1481"/>
      <c r="U37" s="1481"/>
      <c r="V37" s="1481"/>
      <c r="W37" s="1481"/>
      <c r="X37" s="1481"/>
      <c r="Y37" s="1481"/>
      <c r="Z37" s="1480"/>
      <c r="AA37" s="1480"/>
    </row>
    <row r="38" spans="1:27" s="512" customFormat="1" ht="14.95" hidden="1">
      <c r="A38" s="512" t="s">
        <v>738</v>
      </c>
      <c r="B38" s="1480"/>
      <c r="C38" s="1480"/>
      <c r="D38" s="1480"/>
      <c r="E38" s="1480"/>
      <c r="F38" s="1480"/>
      <c r="G38" s="1480"/>
      <c r="H38" s="1480"/>
      <c r="I38" s="1480"/>
      <c r="J38" s="1480"/>
      <c r="K38" s="1481"/>
      <c r="L38" s="1480"/>
      <c r="M38" s="1480"/>
      <c r="N38" s="1481"/>
      <c r="O38" s="1886" t="s">
        <v>2251</v>
      </c>
      <c r="P38" s="1886"/>
      <c r="Q38" s="1886"/>
      <c r="R38" s="1886"/>
      <c r="S38" s="1886"/>
      <c r="T38" s="1886"/>
      <c r="U38" s="1886"/>
      <c r="V38" s="1886"/>
      <c r="W38" s="1886"/>
      <c r="X38" s="1886"/>
      <c r="Y38" s="1886"/>
      <c r="Z38" s="1480"/>
      <c r="AA38" s="1480"/>
    </row>
    <row r="39" spans="1:27" ht="32.299999999999997" customHeight="1">
      <c r="B39" s="1480"/>
      <c r="C39" s="1480"/>
      <c r="D39" s="1480"/>
      <c r="E39" s="1480"/>
      <c r="F39" s="1480"/>
      <c r="G39" s="1480"/>
      <c r="H39" s="1480"/>
      <c r="I39" s="1480"/>
      <c r="J39" s="1480"/>
      <c r="K39" s="1481"/>
      <c r="L39" s="1480"/>
      <c r="M39" s="1480"/>
      <c r="N39" s="1481"/>
      <c r="O39" s="1480"/>
      <c r="P39" s="1480"/>
      <c r="Q39" s="1480"/>
      <c r="R39" s="1480"/>
      <c r="S39" s="1480"/>
      <c r="T39" s="1480"/>
      <c r="U39" s="1480"/>
      <c r="V39" s="1480"/>
      <c r="W39" s="1480"/>
      <c r="X39" s="1480"/>
      <c r="Y39" s="1480"/>
      <c r="Z39" s="1480"/>
      <c r="AA39" s="1480"/>
    </row>
    <row r="40" spans="1:27">
      <c r="B40" s="1480"/>
      <c r="C40" s="1480"/>
      <c r="D40" s="1480"/>
      <c r="E40" s="1480"/>
      <c r="F40" s="1483" t="s">
        <v>2456</v>
      </c>
      <c r="G40" s="1480"/>
      <c r="H40" s="1480"/>
      <c r="I40" s="1480"/>
      <c r="J40" s="1480"/>
      <c r="K40" s="1481"/>
      <c r="L40" s="1480"/>
      <c r="M40" s="1480"/>
      <c r="N40" s="1481"/>
      <c r="O40" s="1480"/>
      <c r="P40" s="1480"/>
      <c r="Q40" s="1480"/>
      <c r="R40" s="1480"/>
      <c r="S40" s="1480"/>
      <c r="T40" s="1480"/>
      <c r="U40" s="1484">
        <v>52</v>
      </c>
      <c r="V40" s="1485"/>
      <c r="W40" s="1480"/>
      <c r="X40" s="1480"/>
      <c r="Y40" s="1480"/>
      <c r="Z40" s="1480"/>
      <c r="AA40" s="1480"/>
    </row>
    <row r="41" spans="1:27">
      <c r="B41" s="1480"/>
      <c r="C41" s="1480"/>
      <c r="D41" s="1480"/>
      <c r="E41" s="1480"/>
      <c r="F41" s="1480"/>
      <c r="G41" s="1480"/>
      <c r="H41" s="1480"/>
      <c r="I41" s="1480"/>
      <c r="J41" s="1480"/>
      <c r="K41" s="1481"/>
      <c r="L41" s="1480"/>
      <c r="M41" s="1480"/>
      <c r="N41" s="1481"/>
      <c r="O41" s="1480"/>
      <c r="P41" s="1480"/>
      <c r="Q41" s="1480"/>
      <c r="R41" s="1480"/>
      <c r="S41" s="1480"/>
      <c r="T41" s="1480"/>
      <c r="U41" s="1480"/>
      <c r="V41" s="1480"/>
      <c r="W41" s="1480"/>
      <c r="X41" s="1480"/>
      <c r="Y41" s="1480"/>
      <c r="Z41" s="1480"/>
      <c r="AA41" s="1480"/>
    </row>
    <row r="42" spans="1:27">
      <c r="B42" s="1480"/>
      <c r="C42" s="1480"/>
      <c r="D42" s="1480"/>
      <c r="E42" s="1480"/>
      <c r="F42" s="1480"/>
      <c r="G42" s="1480"/>
      <c r="H42" s="1480"/>
      <c r="I42" s="1480"/>
      <c r="J42" s="1480"/>
      <c r="K42" s="1481"/>
      <c r="L42" s="1480"/>
      <c r="M42" s="1480"/>
      <c r="N42" s="1481"/>
      <c r="O42" s="1480"/>
      <c r="P42" s="1480"/>
      <c r="Q42" s="1480"/>
      <c r="R42" s="1480"/>
      <c r="S42" s="1480"/>
      <c r="T42" s="1480"/>
      <c r="U42" s="1480"/>
      <c r="V42" s="1480"/>
      <c r="W42" s="1480"/>
      <c r="X42" s="1480"/>
      <c r="Y42" s="1480"/>
      <c r="Z42" s="1480"/>
      <c r="AA42" s="1480"/>
    </row>
    <row r="43" spans="1:27">
      <c r="B43" s="1480"/>
      <c r="C43" s="1480"/>
      <c r="D43" s="1480"/>
      <c r="E43" s="1480"/>
      <c r="F43" s="1480"/>
      <c r="G43" s="1480"/>
      <c r="H43" s="1480"/>
      <c r="I43" s="1480"/>
      <c r="J43" s="1480"/>
      <c r="K43" s="1481"/>
      <c r="L43" s="1480"/>
      <c r="M43" s="1480"/>
      <c r="N43" s="1481"/>
      <c r="O43" s="1480"/>
      <c r="P43" s="1480"/>
      <c r="Q43" s="1480"/>
      <c r="R43" s="1480"/>
      <c r="S43" s="1480"/>
      <c r="T43" s="1480"/>
      <c r="U43" s="1480"/>
      <c r="V43" s="1480"/>
      <c r="W43" s="1480"/>
      <c r="X43" s="1480"/>
      <c r="Y43" s="1480"/>
      <c r="Z43" s="1480"/>
      <c r="AA43" s="1480"/>
    </row>
    <row r="44" spans="1:27">
      <c r="B44" s="1480"/>
      <c r="C44" s="1480"/>
      <c r="D44" s="1480"/>
      <c r="E44" s="1480"/>
      <c r="F44" s="1480"/>
      <c r="G44" s="1480"/>
      <c r="H44" s="1480"/>
      <c r="I44" s="1480"/>
      <c r="J44" s="1480"/>
      <c r="K44" s="1481"/>
      <c r="L44" s="1480"/>
      <c r="M44" s="1480"/>
      <c r="N44" s="1481"/>
      <c r="O44" s="1480"/>
      <c r="P44" s="1480"/>
      <c r="Q44" s="1480"/>
      <c r="R44" s="1480"/>
      <c r="S44" s="1480"/>
      <c r="T44" s="1480"/>
      <c r="U44" s="1480"/>
      <c r="V44" s="1480"/>
      <c r="W44" s="1480"/>
      <c r="X44" s="1480"/>
      <c r="Y44" s="1480"/>
      <c r="Z44" s="1480"/>
      <c r="AA44" s="1480"/>
    </row>
    <row r="45" spans="1:27">
      <c r="B45" s="1480"/>
      <c r="C45" s="1480"/>
      <c r="D45" s="1480"/>
      <c r="E45" s="1480"/>
      <c r="F45" s="1480"/>
      <c r="G45" s="1480"/>
      <c r="H45" s="1480"/>
      <c r="I45" s="1480"/>
      <c r="J45" s="1480"/>
      <c r="K45" s="1481"/>
      <c r="L45" s="1480"/>
      <c r="M45" s="1480"/>
      <c r="N45" s="1481"/>
      <c r="O45" s="1480"/>
      <c r="P45" s="1480"/>
      <c r="Q45" s="1480"/>
      <c r="R45" s="1480"/>
      <c r="S45" s="1480"/>
      <c r="T45" s="1480"/>
      <c r="U45" s="1480"/>
      <c r="V45" s="1480"/>
      <c r="W45" s="1480"/>
      <c r="X45" s="1480"/>
      <c r="Y45" s="1480"/>
      <c r="Z45" s="1480"/>
      <c r="AA45" s="1480"/>
    </row>
    <row r="46" spans="1:27">
      <c r="B46" s="1480"/>
      <c r="C46" s="1480"/>
      <c r="D46" s="1480"/>
      <c r="E46" s="1480"/>
      <c r="F46" s="1480"/>
      <c r="G46" s="1480"/>
      <c r="H46" s="1480"/>
      <c r="I46" s="1480"/>
      <c r="J46" s="1480"/>
      <c r="K46" s="1481"/>
      <c r="L46" s="1480"/>
      <c r="M46" s="1480"/>
      <c r="N46" s="1481"/>
      <c r="O46" s="1480"/>
      <c r="P46" s="1480"/>
      <c r="Q46" s="1480"/>
      <c r="R46" s="1480"/>
      <c r="S46" s="1480"/>
      <c r="T46" s="1480"/>
      <c r="U46" s="1480"/>
      <c r="V46" s="1480"/>
      <c r="W46" s="1480"/>
      <c r="X46" s="1480"/>
      <c r="Y46" s="1480"/>
      <c r="Z46" s="1480"/>
      <c r="AA46" s="1480"/>
    </row>
    <row r="47" spans="1:27">
      <c r="B47" s="1480"/>
      <c r="C47" s="1480"/>
      <c r="D47" s="1480"/>
      <c r="E47" s="1480"/>
      <c r="F47" s="1480"/>
      <c r="G47" s="1480"/>
      <c r="H47" s="1480"/>
      <c r="I47" s="1480"/>
      <c r="J47" s="1480"/>
      <c r="K47" s="1481"/>
      <c r="L47" s="1480"/>
      <c r="M47" s="1480"/>
      <c r="N47" s="1481"/>
      <c r="O47" s="1480"/>
      <c r="P47" s="1480"/>
      <c r="Q47" s="1480"/>
      <c r="R47" s="1480"/>
      <c r="S47" s="1480"/>
      <c r="T47" s="1480"/>
      <c r="U47" s="1480"/>
      <c r="V47" s="1480"/>
      <c r="W47" s="1480"/>
      <c r="X47" s="1480"/>
      <c r="Y47" s="1480"/>
      <c r="Z47" s="1480"/>
      <c r="AA47" s="1480"/>
    </row>
    <row r="48" spans="1:27">
      <c r="B48" s="1480"/>
      <c r="C48" s="1480"/>
      <c r="D48" s="1480"/>
      <c r="E48" s="1480"/>
      <c r="F48" s="1480"/>
      <c r="G48" s="1480"/>
      <c r="H48" s="1480"/>
      <c r="I48" s="1480"/>
      <c r="J48" s="1480"/>
      <c r="K48" s="1481"/>
      <c r="L48" s="1480"/>
      <c r="M48" s="1480"/>
      <c r="N48" s="1481"/>
      <c r="O48" s="1480"/>
      <c r="P48" s="1480"/>
      <c r="Q48" s="1480"/>
      <c r="R48" s="1480"/>
      <c r="S48" s="1480"/>
      <c r="T48" s="1480"/>
      <c r="U48" s="1480"/>
      <c r="V48" s="1480"/>
      <c r="W48" s="1480"/>
      <c r="X48" s="1480"/>
      <c r="Y48" s="1480"/>
      <c r="Z48" s="1480"/>
      <c r="AA48" s="1480"/>
    </row>
    <row r="49" spans="2:27">
      <c r="B49" s="1480"/>
      <c r="C49" s="1480"/>
      <c r="D49" s="1480"/>
      <c r="E49" s="1480"/>
      <c r="F49" s="1480"/>
      <c r="G49" s="1480"/>
      <c r="H49" s="1480"/>
      <c r="I49" s="1480"/>
      <c r="J49" s="1480"/>
      <c r="K49" s="1481"/>
      <c r="L49" s="1480"/>
      <c r="M49" s="1480"/>
      <c r="N49" s="1481"/>
      <c r="O49" s="1480"/>
      <c r="P49" s="1480"/>
      <c r="Q49" s="1480"/>
      <c r="R49" s="1480"/>
      <c r="S49" s="1480"/>
      <c r="T49" s="1480"/>
      <c r="U49" s="1480"/>
      <c r="V49" s="1480"/>
      <c r="W49" s="1480"/>
      <c r="X49" s="1480"/>
      <c r="Y49" s="1480"/>
      <c r="Z49" s="1480"/>
      <c r="AA49" s="1480"/>
    </row>
    <row r="50" spans="2:27">
      <c r="B50" s="1480"/>
      <c r="C50" s="1480"/>
      <c r="D50" s="1480"/>
      <c r="E50" s="1480"/>
      <c r="F50" s="1480"/>
      <c r="G50" s="1480"/>
      <c r="H50" s="1480"/>
      <c r="I50" s="1480"/>
      <c r="J50" s="1480"/>
      <c r="K50" s="1481"/>
      <c r="L50" s="1480"/>
      <c r="M50" s="1480"/>
      <c r="N50" s="1481"/>
      <c r="O50" s="1480"/>
      <c r="P50" s="1480"/>
      <c r="Q50" s="1480"/>
      <c r="R50" s="1480"/>
      <c r="S50" s="1480"/>
      <c r="T50" s="1480"/>
      <c r="U50" s="1480"/>
      <c r="V50" s="1480"/>
      <c r="W50" s="1480"/>
      <c r="X50" s="1480"/>
      <c r="Y50" s="1480"/>
      <c r="Z50" s="1480"/>
      <c r="AA50" s="1480"/>
    </row>
    <row r="51" spans="2:27">
      <c r="B51" s="1480"/>
      <c r="C51" s="1480"/>
      <c r="D51" s="1480"/>
      <c r="E51" s="1480"/>
      <c r="F51" s="1480"/>
      <c r="G51" s="1480"/>
      <c r="H51" s="1480"/>
      <c r="I51" s="1480"/>
      <c r="J51" s="1480"/>
      <c r="K51" s="1481"/>
      <c r="L51" s="1480"/>
      <c r="M51" s="1480"/>
      <c r="N51" s="1481"/>
      <c r="O51" s="1480"/>
      <c r="P51" s="1480"/>
      <c r="Q51" s="1480"/>
      <c r="R51" s="1480"/>
      <c r="S51" s="1480"/>
      <c r="T51" s="1480"/>
      <c r="U51" s="1480"/>
      <c r="V51" s="1480"/>
      <c r="W51" s="1480"/>
      <c r="X51" s="1480"/>
      <c r="Y51" s="1480"/>
      <c r="Z51" s="1480"/>
      <c r="AA51" s="1480"/>
    </row>
    <row r="52" spans="2:27">
      <c r="B52" s="1480"/>
      <c r="C52" s="1480"/>
      <c r="D52" s="1480"/>
      <c r="E52" s="1480"/>
      <c r="F52" s="1480"/>
      <c r="G52" s="1480"/>
      <c r="H52" s="1480"/>
      <c r="I52" s="1480"/>
      <c r="J52" s="1480"/>
      <c r="K52" s="1481"/>
      <c r="L52" s="1480"/>
      <c r="M52" s="1480"/>
      <c r="N52" s="1481"/>
      <c r="O52" s="1480"/>
      <c r="P52" s="1480"/>
      <c r="Q52" s="1480"/>
      <c r="R52" s="1480"/>
      <c r="S52" s="1480"/>
      <c r="T52" s="1480"/>
      <c r="U52" s="1480"/>
      <c r="V52" s="1480"/>
      <c r="W52" s="1480"/>
      <c r="X52" s="1480"/>
      <c r="Y52" s="1480"/>
      <c r="Z52" s="1480"/>
      <c r="AA52" s="1480"/>
    </row>
    <row r="53" spans="2:27">
      <c r="B53" s="1480"/>
      <c r="C53" s="1480"/>
      <c r="D53" s="1480"/>
      <c r="E53" s="1480"/>
      <c r="F53" s="1480"/>
      <c r="G53" s="1480"/>
      <c r="H53" s="1480"/>
      <c r="I53" s="1480"/>
      <c r="J53" s="1480"/>
      <c r="K53" s="1481"/>
      <c r="L53" s="1480"/>
      <c r="M53" s="1480"/>
      <c r="N53" s="1481"/>
      <c r="O53" s="1480"/>
      <c r="P53" s="1480"/>
      <c r="Q53" s="1480"/>
      <c r="R53" s="1480"/>
      <c r="S53" s="1480"/>
      <c r="T53" s="1480"/>
      <c r="U53" s="1480"/>
      <c r="V53" s="1480"/>
      <c r="W53" s="1480"/>
      <c r="X53" s="1480"/>
      <c r="Y53" s="1480"/>
      <c r="Z53" s="1480"/>
      <c r="AA53" s="1480"/>
    </row>
    <row r="54" spans="2:27">
      <c r="B54" s="1480"/>
      <c r="C54" s="1480"/>
      <c r="D54" s="1480"/>
      <c r="E54" s="1480"/>
      <c r="F54" s="1480"/>
      <c r="G54" s="1480"/>
      <c r="H54" s="1480"/>
      <c r="I54" s="1480"/>
      <c r="J54" s="1480"/>
      <c r="K54" s="1481"/>
      <c r="L54" s="1480"/>
      <c r="M54" s="1480"/>
      <c r="N54" s="1481"/>
      <c r="O54" s="1480"/>
      <c r="P54" s="1480"/>
      <c r="Q54" s="1480"/>
      <c r="R54" s="1480"/>
      <c r="S54" s="1480"/>
      <c r="T54" s="1480"/>
      <c r="U54" s="1480"/>
      <c r="V54" s="1480"/>
      <c r="W54" s="1480"/>
      <c r="X54" s="1480"/>
      <c r="Y54" s="1480"/>
      <c r="Z54" s="1480"/>
      <c r="AA54" s="1480"/>
    </row>
    <row r="55" spans="2:27">
      <c r="B55" s="1480"/>
      <c r="C55" s="1480"/>
      <c r="D55" s="1480"/>
      <c r="E55" s="1480"/>
      <c r="F55" s="1480"/>
      <c r="G55" s="1480"/>
      <c r="H55" s="1480"/>
      <c r="I55" s="1480"/>
      <c r="J55" s="1480"/>
      <c r="K55" s="1481"/>
      <c r="L55" s="1480"/>
      <c r="M55" s="1480"/>
      <c r="N55" s="1481"/>
      <c r="O55" s="1480"/>
      <c r="P55" s="1480"/>
      <c r="Q55" s="1480"/>
      <c r="R55" s="1480"/>
      <c r="S55" s="1480"/>
      <c r="T55" s="1480"/>
      <c r="U55" s="1480"/>
      <c r="V55" s="1480"/>
      <c r="W55" s="1480"/>
      <c r="X55" s="1480"/>
      <c r="Y55" s="1480"/>
      <c r="Z55" s="1480"/>
      <c r="AA55" s="1480"/>
    </row>
  </sheetData>
  <mergeCells count="12">
    <mergeCell ref="A6:A7"/>
    <mergeCell ref="F2:M2"/>
    <mergeCell ref="B6:F6"/>
    <mergeCell ref="G6:K6"/>
    <mergeCell ref="L6:M6"/>
    <mergeCell ref="F3:M3"/>
    <mergeCell ref="O38:Y38"/>
    <mergeCell ref="O6:Q6"/>
    <mergeCell ref="R6:V6"/>
    <mergeCell ref="W6:AA6"/>
    <mergeCell ref="Z4:AA4"/>
    <mergeCell ref="Z5:AA5"/>
  </mergeCells>
  <phoneticPr fontId="11" type="noConversion"/>
  <pageMargins left="0.47" right="0.56999999999999995" top="0.43" bottom="0.17" header="0.22" footer="0.25"/>
  <pageSetup paperSize="9" scale="97" orientation="portrait" r:id="rId1"/>
  <headerFooter alignWithMargins="0"/>
  <colBreaks count="1" manualBreakCount="1">
    <brk id="13" max="3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outlinePr summaryBelow="0"/>
  </sheetPr>
  <dimension ref="A1:Z284"/>
  <sheetViews>
    <sheetView zoomScaleNormal="100" zoomScaleSheetLayoutView="100" workbookViewId="0">
      <pane xSplit="1" ySplit="16" topLeftCell="B218" activePane="bottomRight" state="frozen"/>
      <selection pane="topRight" activeCell="B1" sqref="B1"/>
      <selection pane="bottomLeft" activeCell="A17" sqref="A17"/>
      <selection pane="bottomRight" activeCell="I241" sqref="I241"/>
    </sheetView>
  </sheetViews>
  <sheetFormatPr defaultRowHeight="17" outlineLevelRow="1"/>
  <cols>
    <col min="1" max="1" width="17.375" style="475" customWidth="1"/>
    <col min="2" max="2" width="11.125" style="177" customWidth="1"/>
    <col min="3" max="3" width="9.75" style="177" customWidth="1"/>
    <col min="4" max="4" width="10.5" style="177" customWidth="1"/>
    <col min="5" max="6" width="6.625" style="177" customWidth="1"/>
    <col min="7" max="7" width="8.25" style="177" customWidth="1"/>
    <col min="8" max="8" width="10.375" style="177" customWidth="1"/>
    <col min="9" max="9" width="6.625" style="177" customWidth="1"/>
    <col min="10" max="10" width="8.5" style="177" customWidth="1"/>
    <col min="11" max="11" width="1.5" style="208" customWidth="1"/>
    <col min="12" max="12" width="11.625" style="177" customWidth="1"/>
    <col min="13" max="13" width="6.875" style="177" customWidth="1"/>
    <col min="14" max="14" width="8" style="177" customWidth="1"/>
    <col min="15" max="15" width="6.625" style="177" customWidth="1"/>
    <col min="16" max="16" width="9.5" style="177" customWidth="1"/>
    <col min="17" max="17" width="7.75" style="177" hidden="1" customWidth="1"/>
    <col min="18" max="18" width="8.375" style="177" customWidth="1"/>
    <col min="19" max="19" width="7.75" style="177" customWidth="1"/>
    <col min="20" max="20" width="8.875" style="177" customWidth="1"/>
    <col min="21" max="21" width="6.75" style="177" customWidth="1"/>
    <col min="22" max="22" width="6.875" style="177" customWidth="1"/>
    <col min="23" max="23" width="5.25" style="177" customWidth="1"/>
    <col min="24" max="24" width="6.75" style="177" customWidth="1"/>
    <col min="25" max="16384" width="9" style="177"/>
  </cols>
  <sheetData>
    <row r="1" spans="1:26" ht="11.25" customHeight="1"/>
    <row r="2" spans="1:26" ht="16.5" customHeight="1">
      <c r="H2" s="1907" t="s">
        <v>2216</v>
      </c>
      <c r="I2" s="1907"/>
      <c r="J2" s="1907"/>
      <c r="K2" s="12"/>
      <c r="L2" s="12" t="s">
        <v>2217</v>
      </c>
    </row>
    <row r="3" spans="1:26" ht="23.3" customHeight="1">
      <c r="E3" s="1907" t="s">
        <v>2218</v>
      </c>
      <c r="F3" s="1907"/>
      <c r="G3" s="1907"/>
      <c r="H3" s="1907"/>
      <c r="I3" s="1907"/>
      <c r="J3" s="1907"/>
      <c r="K3" s="12" t="s">
        <v>2520</v>
      </c>
      <c r="L3" s="12" t="s">
        <v>2219</v>
      </c>
    </row>
    <row r="4" spans="1:26" ht="16.5" customHeight="1">
      <c r="A4" s="475" t="s">
        <v>2517</v>
      </c>
      <c r="O4" s="12"/>
      <c r="P4" s="12"/>
      <c r="V4" s="1915" t="s">
        <v>2214</v>
      </c>
      <c r="W4" s="1915"/>
      <c r="X4" s="1915"/>
    </row>
    <row r="5" spans="1:26" ht="14.95" customHeight="1" thickBot="1">
      <c r="A5" s="475" t="s">
        <v>2517</v>
      </c>
      <c r="V5" s="526"/>
      <c r="W5" s="1900" t="s">
        <v>2220</v>
      </c>
      <c r="X5" s="1900"/>
    </row>
    <row r="6" spans="1:26" s="473" customFormat="1" ht="32.950000000000003" customHeight="1">
      <c r="A6" s="1899" t="s">
        <v>2221</v>
      </c>
      <c r="B6" s="1903" t="s">
        <v>2222</v>
      </c>
      <c r="C6" s="1908" t="s">
        <v>2223</v>
      </c>
      <c r="D6" s="1909"/>
      <c r="E6" s="1909"/>
      <c r="F6" s="1909"/>
      <c r="G6" s="1910"/>
      <c r="H6" s="1533" t="s">
        <v>2520</v>
      </c>
      <c r="I6" s="1534"/>
      <c r="J6" s="1535" t="s">
        <v>84</v>
      </c>
      <c r="K6" s="1522"/>
      <c r="L6" s="1913" t="s">
        <v>2224</v>
      </c>
      <c r="M6" s="1913"/>
      <c r="N6" s="1913"/>
      <c r="O6" s="1914"/>
      <c r="P6" s="1908" t="s">
        <v>2225</v>
      </c>
      <c r="Q6" s="1909"/>
      <c r="R6" s="1909"/>
      <c r="S6" s="1909"/>
      <c r="T6" s="1909"/>
      <c r="U6" s="1910"/>
      <c r="V6" s="1911" t="s">
        <v>2078</v>
      </c>
      <c r="W6" s="1908" t="s">
        <v>2076</v>
      </c>
      <c r="X6" s="1909"/>
    </row>
    <row r="7" spans="1:26" s="473" customFormat="1" ht="15.8" customHeight="1">
      <c r="A7" s="1817"/>
      <c r="B7" s="1904"/>
      <c r="C7" s="1904" t="s">
        <v>3015</v>
      </c>
      <c r="D7" s="1904" t="s">
        <v>2079</v>
      </c>
      <c r="E7" s="1904" t="s">
        <v>2080</v>
      </c>
      <c r="F7" s="1904" t="s">
        <v>2081</v>
      </c>
      <c r="G7" s="1905" t="s">
        <v>2082</v>
      </c>
      <c r="H7" s="1904" t="s">
        <v>2083</v>
      </c>
      <c r="I7" s="1786" t="s">
        <v>2084</v>
      </c>
      <c r="J7" s="1786" t="s">
        <v>2085</v>
      </c>
      <c r="K7" s="1522"/>
      <c r="L7" s="1786" t="s">
        <v>2086</v>
      </c>
      <c r="M7" s="1904" t="s">
        <v>2087</v>
      </c>
      <c r="N7" s="527" t="s">
        <v>2088</v>
      </c>
      <c r="O7" s="1901" t="s">
        <v>2063</v>
      </c>
      <c r="P7" s="1904" t="s">
        <v>3015</v>
      </c>
      <c r="Q7" s="527" t="s">
        <v>2088</v>
      </c>
      <c r="R7" s="1916" t="s">
        <v>2215</v>
      </c>
      <c r="S7" s="1897" t="s">
        <v>2090</v>
      </c>
      <c r="T7" s="1897" t="s">
        <v>1740</v>
      </c>
      <c r="U7" s="1901" t="s">
        <v>2063</v>
      </c>
      <c r="V7" s="1912"/>
      <c r="W7" s="1897" t="s">
        <v>2091</v>
      </c>
      <c r="X7" s="1812" t="s">
        <v>2089</v>
      </c>
    </row>
    <row r="8" spans="1:26" s="475" customFormat="1" ht="21.1" customHeight="1">
      <c r="A8" s="1817" t="s">
        <v>58</v>
      </c>
      <c r="B8" s="1897"/>
      <c r="C8" s="1897"/>
      <c r="D8" s="1897"/>
      <c r="E8" s="1897"/>
      <c r="F8" s="1897"/>
      <c r="G8" s="1906"/>
      <c r="H8" s="1897"/>
      <c r="I8" s="1813"/>
      <c r="J8" s="1813"/>
      <c r="K8" s="1522"/>
      <c r="L8" s="1813"/>
      <c r="M8" s="1897"/>
      <c r="N8" s="220" t="s">
        <v>2092</v>
      </c>
      <c r="O8" s="1902"/>
      <c r="P8" s="1897"/>
      <c r="Q8" s="220" t="s">
        <v>2093</v>
      </c>
      <c r="R8" s="1917"/>
      <c r="S8" s="1898"/>
      <c r="T8" s="1898"/>
      <c r="U8" s="1902"/>
      <c r="V8" s="1912"/>
      <c r="W8" s="1898"/>
      <c r="X8" s="1816"/>
    </row>
    <row r="9" spans="1:26" s="475" customFormat="1" ht="48.75" customHeight="1" thickBot="1">
      <c r="A9" s="1815"/>
      <c r="B9" s="1525" t="s">
        <v>2094</v>
      </c>
      <c r="C9" s="1525" t="s">
        <v>2095</v>
      </c>
      <c r="D9" s="1525" t="s">
        <v>2096</v>
      </c>
      <c r="E9" s="528" t="s">
        <v>1815</v>
      </c>
      <c r="F9" s="1525" t="s">
        <v>2098</v>
      </c>
      <c r="G9" s="545" t="s">
        <v>432</v>
      </c>
      <c r="H9" s="1525" t="s">
        <v>2095</v>
      </c>
      <c r="I9" s="528" t="s">
        <v>433</v>
      </c>
      <c r="J9" s="528" t="s">
        <v>323</v>
      </c>
      <c r="K9" s="1522"/>
      <c r="L9" s="1543" t="s">
        <v>324</v>
      </c>
      <c r="M9" s="1525" t="s">
        <v>2520</v>
      </c>
      <c r="N9" s="528" t="s">
        <v>2241</v>
      </c>
      <c r="O9" s="1475" t="s">
        <v>2534</v>
      </c>
      <c r="P9" s="1525" t="s">
        <v>2095</v>
      </c>
      <c r="Q9" s="528" t="s">
        <v>2242</v>
      </c>
      <c r="R9" s="1525"/>
      <c r="S9" s="1525" t="s">
        <v>2243</v>
      </c>
      <c r="T9" s="528" t="s">
        <v>1739</v>
      </c>
      <c r="U9" s="1475" t="s">
        <v>2534</v>
      </c>
      <c r="V9" s="546" t="s">
        <v>2110</v>
      </c>
      <c r="W9" s="1525" t="s">
        <v>2244</v>
      </c>
      <c r="X9" s="1524" t="s">
        <v>2111</v>
      </c>
    </row>
    <row r="10" spans="1:26" s="1058" customFormat="1" ht="26.35" hidden="1" customHeight="1">
      <c r="A10" s="1536" t="s">
        <v>2245</v>
      </c>
      <c r="B10" s="1490">
        <v>2220.92</v>
      </c>
      <c r="C10" s="1490">
        <v>196.21</v>
      </c>
      <c r="D10" s="1490">
        <v>196.21</v>
      </c>
      <c r="E10" s="1490">
        <v>0</v>
      </c>
      <c r="F10" s="1490">
        <v>0</v>
      </c>
      <c r="G10" s="1490">
        <v>0</v>
      </c>
      <c r="H10" s="1490">
        <v>2024.71</v>
      </c>
      <c r="I10" s="1490">
        <v>0</v>
      </c>
      <c r="J10" s="1490">
        <v>1.4</v>
      </c>
      <c r="K10" s="529"/>
      <c r="L10" s="1490">
        <v>2023.31</v>
      </c>
      <c r="M10" s="1490">
        <v>0</v>
      </c>
      <c r="N10" s="1490">
        <v>0</v>
      </c>
      <c r="O10" s="1490">
        <v>0</v>
      </c>
      <c r="P10" s="1490">
        <v>0</v>
      </c>
      <c r="Q10" s="1490">
        <v>0</v>
      </c>
      <c r="R10" s="1490">
        <v>0</v>
      </c>
      <c r="S10" s="1490">
        <v>0</v>
      </c>
      <c r="T10" s="1490"/>
      <c r="U10" s="1490">
        <v>0</v>
      </c>
      <c r="V10" s="1490">
        <v>0</v>
      </c>
      <c r="W10" s="1490">
        <v>0</v>
      </c>
      <c r="X10" s="1490">
        <v>0</v>
      </c>
      <c r="Y10" s="1490"/>
      <c r="Z10" s="1490"/>
    </row>
    <row r="11" spans="1:26" s="1058" customFormat="1" ht="0.7" hidden="1" customHeight="1">
      <c r="A11" s="1536" t="s">
        <v>2246</v>
      </c>
      <c r="B11" s="1490">
        <v>3194.91</v>
      </c>
      <c r="C11" s="1490">
        <v>133.28</v>
      </c>
      <c r="D11" s="1490">
        <v>133.28</v>
      </c>
      <c r="E11" s="1490">
        <v>0</v>
      </c>
      <c r="F11" s="1490">
        <v>0</v>
      </c>
      <c r="G11" s="1490">
        <v>0</v>
      </c>
      <c r="H11" s="1490">
        <v>3059.13</v>
      </c>
      <c r="I11" s="1490">
        <v>0</v>
      </c>
      <c r="J11" s="1490">
        <v>0.82</v>
      </c>
      <c r="K11" s="529"/>
      <c r="L11" s="1490">
        <v>3057.11</v>
      </c>
      <c r="M11" s="1490">
        <v>0</v>
      </c>
      <c r="N11" s="1490">
        <v>0</v>
      </c>
      <c r="O11" s="1490">
        <v>1.2</v>
      </c>
      <c r="P11" s="529">
        <f t="shared" ref="P11:P16" si="0">SUM(Q11:U11)</f>
        <v>2.5</v>
      </c>
      <c r="Q11" s="1490">
        <v>0</v>
      </c>
      <c r="R11" s="1490">
        <v>0</v>
      </c>
      <c r="S11" s="1490">
        <v>0</v>
      </c>
      <c r="T11" s="1490"/>
      <c r="U11" s="1490">
        <v>2.5</v>
      </c>
      <c r="V11" s="1490">
        <v>0</v>
      </c>
      <c r="W11" s="1490">
        <v>0</v>
      </c>
      <c r="X11" s="1490">
        <v>0</v>
      </c>
      <c r="Y11" s="1490"/>
      <c r="Z11" s="1490"/>
    </row>
    <row r="12" spans="1:26" s="1058" customFormat="1" ht="29.25" hidden="1" customHeight="1">
      <c r="A12" s="1536" t="s">
        <v>2247</v>
      </c>
      <c r="B12" s="1490">
        <v>9580.7900000000009</v>
      </c>
      <c r="C12" s="1490">
        <v>1749.99</v>
      </c>
      <c r="D12" s="1490">
        <v>1749.99</v>
      </c>
      <c r="E12" s="1490">
        <v>0</v>
      </c>
      <c r="F12" s="1490">
        <v>0</v>
      </c>
      <c r="G12" s="1490">
        <v>0</v>
      </c>
      <c r="H12" s="1490">
        <v>1830.43</v>
      </c>
      <c r="I12" s="1490">
        <v>0</v>
      </c>
      <c r="J12" s="1490">
        <v>5.7</v>
      </c>
      <c r="K12" s="529"/>
      <c r="L12" s="1490">
        <v>1821.73</v>
      </c>
      <c r="M12" s="1490">
        <v>0.2</v>
      </c>
      <c r="N12" s="1490">
        <v>2.8</v>
      </c>
      <c r="O12" s="1490">
        <v>0</v>
      </c>
      <c r="P12" s="529">
        <f t="shared" si="0"/>
        <v>6000.37</v>
      </c>
      <c r="Q12" s="1490">
        <v>0</v>
      </c>
      <c r="R12" s="1490">
        <v>0.37</v>
      </c>
      <c r="S12" s="1490">
        <v>0</v>
      </c>
      <c r="T12" s="1490"/>
      <c r="U12" s="1490">
        <v>6000</v>
      </c>
      <c r="V12" s="1490">
        <v>0</v>
      </c>
      <c r="W12" s="1490">
        <v>0</v>
      </c>
      <c r="X12" s="1490">
        <v>0</v>
      </c>
      <c r="Y12" s="1490"/>
      <c r="Z12" s="1490"/>
    </row>
    <row r="13" spans="1:26" s="1058" customFormat="1" ht="29.25" hidden="1" customHeight="1">
      <c r="A13" s="1536" t="s">
        <v>2755</v>
      </c>
      <c r="B13" s="1490">
        <v>5750.86</v>
      </c>
      <c r="C13" s="1490">
        <v>989.96</v>
      </c>
      <c r="D13" s="1490">
        <v>989.96</v>
      </c>
      <c r="E13" s="1490">
        <v>0</v>
      </c>
      <c r="F13" s="1490">
        <v>0</v>
      </c>
      <c r="G13" s="1490">
        <v>0</v>
      </c>
      <c r="H13" s="1490">
        <v>4717.8999999999996</v>
      </c>
      <c r="I13" s="1490">
        <v>0</v>
      </c>
      <c r="J13" s="1490">
        <v>1.1000000000000001</v>
      </c>
      <c r="K13" s="529"/>
      <c r="L13" s="1490">
        <v>4707.41</v>
      </c>
      <c r="M13" s="1490">
        <v>0.2</v>
      </c>
      <c r="N13" s="1490">
        <v>0</v>
      </c>
      <c r="O13" s="1490">
        <v>9.19</v>
      </c>
      <c r="P13" s="529">
        <f t="shared" si="0"/>
        <v>43</v>
      </c>
      <c r="Q13" s="1490">
        <v>0</v>
      </c>
      <c r="R13" s="1490">
        <v>43</v>
      </c>
      <c r="S13" s="1490">
        <v>0</v>
      </c>
      <c r="T13" s="529">
        <v>0</v>
      </c>
      <c r="U13" s="1490">
        <v>0</v>
      </c>
      <c r="V13" s="1490">
        <v>0</v>
      </c>
      <c r="W13" s="1490">
        <v>0</v>
      </c>
      <c r="X13" s="1490">
        <v>0</v>
      </c>
      <c r="Y13" s="1490"/>
      <c r="Z13" s="1490"/>
    </row>
    <row r="14" spans="1:26" s="1058" customFormat="1" ht="29.25" hidden="1" customHeight="1">
      <c r="A14" s="1536" t="s">
        <v>2756</v>
      </c>
      <c r="B14" s="1490">
        <v>4308.3100000000004</v>
      </c>
      <c r="C14" s="1490">
        <v>2207.71</v>
      </c>
      <c r="D14" s="1490">
        <v>2207.71</v>
      </c>
      <c r="E14" s="1490">
        <v>0</v>
      </c>
      <c r="F14" s="1490">
        <v>0</v>
      </c>
      <c r="G14" s="1490">
        <v>0</v>
      </c>
      <c r="H14" s="1490">
        <v>2024.95</v>
      </c>
      <c r="I14" s="1490">
        <v>0</v>
      </c>
      <c r="J14" s="1490">
        <v>124.91</v>
      </c>
      <c r="K14" s="529"/>
      <c r="L14" s="1490">
        <v>1757.15</v>
      </c>
      <c r="M14" s="1490">
        <v>140.88999999999999</v>
      </c>
      <c r="N14" s="1490">
        <v>0</v>
      </c>
      <c r="O14" s="1490">
        <v>2</v>
      </c>
      <c r="P14" s="529">
        <f t="shared" si="0"/>
        <v>75.650000000000006</v>
      </c>
      <c r="Q14" s="1490">
        <v>0</v>
      </c>
      <c r="R14" s="1490">
        <v>74.95</v>
      </c>
      <c r="S14" s="1490">
        <v>0</v>
      </c>
      <c r="T14" s="529">
        <v>0</v>
      </c>
      <c r="U14" s="1490">
        <v>0.7</v>
      </c>
      <c r="V14" s="1490">
        <v>0</v>
      </c>
      <c r="W14" s="1490">
        <v>0</v>
      </c>
      <c r="X14" s="1490">
        <v>0</v>
      </c>
      <c r="Y14" s="1490"/>
      <c r="Z14" s="1490"/>
    </row>
    <row r="15" spans="1:26" s="1058" customFormat="1" ht="29.25" hidden="1" customHeight="1">
      <c r="A15" s="1536" t="s">
        <v>2248</v>
      </c>
      <c r="B15" s="1490">
        <v>9262.2000000000007</v>
      </c>
      <c r="C15" s="1490">
        <v>1725.38</v>
      </c>
      <c r="D15" s="1490">
        <v>1725.38</v>
      </c>
      <c r="E15" s="1490">
        <v>0</v>
      </c>
      <c r="F15" s="1490">
        <v>0</v>
      </c>
      <c r="G15" s="1490">
        <v>0</v>
      </c>
      <c r="H15" s="1490">
        <v>7490.16</v>
      </c>
      <c r="I15" s="1490">
        <v>0</v>
      </c>
      <c r="J15" s="1490">
        <v>16</v>
      </c>
      <c r="K15" s="529"/>
      <c r="L15" s="1490">
        <v>7239.18</v>
      </c>
      <c r="M15" s="1490">
        <v>222.18</v>
      </c>
      <c r="N15" s="1490">
        <v>0</v>
      </c>
      <c r="O15" s="1490">
        <v>12.8</v>
      </c>
      <c r="P15" s="529">
        <f t="shared" si="0"/>
        <v>46.66</v>
      </c>
      <c r="Q15" s="1490">
        <v>0</v>
      </c>
      <c r="R15" s="1490">
        <v>0</v>
      </c>
      <c r="S15" s="1490">
        <v>0</v>
      </c>
      <c r="T15" s="529">
        <v>0</v>
      </c>
      <c r="U15" s="1490">
        <v>46.66</v>
      </c>
      <c r="V15" s="1490">
        <v>0</v>
      </c>
      <c r="W15" s="1490">
        <v>0</v>
      </c>
      <c r="X15" s="1490">
        <v>0</v>
      </c>
      <c r="Y15" s="1490"/>
      <c r="Z15" s="1490"/>
    </row>
    <row r="16" spans="1:26" s="1058" customFormat="1" ht="29.25" hidden="1" customHeight="1">
      <c r="A16" s="1536" t="s">
        <v>2249</v>
      </c>
      <c r="B16" s="541">
        <v>4556.9399999999996</v>
      </c>
      <c r="C16" s="541">
        <v>1141.1300000000001</v>
      </c>
      <c r="D16" s="541">
        <v>1141.1300000000001</v>
      </c>
      <c r="E16" s="541">
        <v>0</v>
      </c>
      <c r="F16" s="541">
        <v>0</v>
      </c>
      <c r="G16" s="541">
        <v>0</v>
      </c>
      <c r="H16" s="541">
        <v>3011.64</v>
      </c>
      <c r="I16" s="541">
        <v>0</v>
      </c>
      <c r="J16" s="541">
        <v>108.02</v>
      </c>
      <c r="K16" s="542"/>
      <c r="L16" s="541">
        <v>2395.61</v>
      </c>
      <c r="M16" s="541">
        <v>492.61</v>
      </c>
      <c r="N16" s="541">
        <v>0</v>
      </c>
      <c r="O16" s="541">
        <v>15.4</v>
      </c>
      <c r="P16" s="542">
        <f t="shared" si="0"/>
        <v>404.17</v>
      </c>
      <c r="Q16" s="541">
        <v>0</v>
      </c>
      <c r="R16" s="541">
        <v>20.100000000000001</v>
      </c>
      <c r="S16" s="541">
        <v>0</v>
      </c>
      <c r="T16" s="542">
        <v>0</v>
      </c>
      <c r="U16" s="541">
        <v>384.07</v>
      </c>
      <c r="V16" s="541">
        <v>0</v>
      </c>
      <c r="W16" s="541">
        <v>0</v>
      </c>
      <c r="X16" s="541">
        <v>0</v>
      </c>
      <c r="Y16" s="1490"/>
      <c r="Z16" s="1490"/>
    </row>
    <row r="17" spans="1:26" ht="29.25" hidden="1" customHeight="1" collapsed="1">
      <c r="A17" s="1523" t="s">
        <v>2490</v>
      </c>
      <c r="B17" s="1431">
        <v>4663.53</v>
      </c>
      <c r="C17" s="1431">
        <v>982.64</v>
      </c>
      <c r="D17" s="1431">
        <v>982.64</v>
      </c>
      <c r="E17" s="1431">
        <v>0</v>
      </c>
      <c r="F17" s="1431">
        <v>0</v>
      </c>
      <c r="G17" s="1431">
        <v>0</v>
      </c>
      <c r="H17" s="1431">
        <v>2948.83</v>
      </c>
      <c r="I17" s="1431">
        <v>0</v>
      </c>
      <c r="J17" s="1431">
        <v>161.34</v>
      </c>
      <c r="K17" s="542"/>
      <c r="L17" s="1431">
        <v>1842.17</v>
      </c>
      <c r="M17" s="1431">
        <f>SUM(M18:M29)</f>
        <v>945.32</v>
      </c>
      <c r="N17" s="1431">
        <v>0</v>
      </c>
      <c r="O17" s="1431">
        <v>0</v>
      </c>
      <c r="P17" s="1366">
        <f t="shared" ref="P17:P29" si="1">SUM(Q17:S17)</f>
        <v>732.06</v>
      </c>
      <c r="Q17" s="1431">
        <v>0</v>
      </c>
      <c r="R17" s="1431">
        <v>12</v>
      </c>
      <c r="S17" s="1431">
        <v>720.06</v>
      </c>
      <c r="T17" s="1366">
        <v>0</v>
      </c>
      <c r="U17" s="1431">
        <v>0</v>
      </c>
      <c r="V17" s="1431">
        <v>0</v>
      </c>
      <c r="W17" s="1433">
        <v>0</v>
      </c>
      <c r="X17" s="1433">
        <v>0</v>
      </c>
      <c r="Y17" s="178"/>
      <c r="Z17" s="178" t="s">
        <v>2520</v>
      </c>
    </row>
    <row r="18" spans="1:26" ht="24.8" hidden="1" customHeight="1" outlineLevel="1">
      <c r="A18" s="1537" t="s">
        <v>2760</v>
      </c>
      <c r="B18" s="1431">
        <v>2444.06</v>
      </c>
      <c r="C18" s="1431">
        <v>275.07</v>
      </c>
      <c r="D18" s="1431">
        <v>275.07</v>
      </c>
      <c r="E18" s="1431">
        <v>0</v>
      </c>
      <c r="F18" s="1431">
        <v>0</v>
      </c>
      <c r="G18" s="1431">
        <v>0</v>
      </c>
      <c r="H18" s="1431">
        <v>1558.68</v>
      </c>
      <c r="I18" s="1431">
        <v>0</v>
      </c>
      <c r="J18" s="1431">
        <v>159.63999999999999</v>
      </c>
      <c r="K18" s="542"/>
      <c r="L18" s="1431">
        <v>777.33</v>
      </c>
      <c r="M18" s="1431">
        <v>621.71</v>
      </c>
      <c r="N18" s="1431">
        <v>0</v>
      </c>
      <c r="O18" s="1431">
        <v>0</v>
      </c>
      <c r="P18" s="1366">
        <f t="shared" si="1"/>
        <v>610.30999999999995</v>
      </c>
      <c r="Q18" s="1431">
        <v>0</v>
      </c>
      <c r="R18" s="1431">
        <v>0</v>
      </c>
      <c r="S18" s="1431">
        <v>610.30999999999995</v>
      </c>
      <c r="T18" s="1366">
        <v>0</v>
      </c>
      <c r="U18" s="1431">
        <v>0</v>
      </c>
      <c r="V18" s="1431">
        <v>0</v>
      </c>
      <c r="W18" s="1433">
        <v>0</v>
      </c>
      <c r="X18" s="1433">
        <v>0</v>
      </c>
      <c r="Y18" s="178"/>
      <c r="Z18" s="178"/>
    </row>
    <row r="19" spans="1:26" ht="24.8" hidden="1" customHeight="1" outlineLevel="1">
      <c r="A19" s="1537" t="s">
        <v>2761</v>
      </c>
      <c r="B19" s="1431">
        <v>318.67</v>
      </c>
      <c r="C19" s="1431">
        <v>205.42</v>
      </c>
      <c r="D19" s="1431">
        <v>205.42</v>
      </c>
      <c r="E19" s="1431">
        <v>0</v>
      </c>
      <c r="F19" s="1431">
        <v>0</v>
      </c>
      <c r="G19" s="1431">
        <v>0</v>
      </c>
      <c r="H19" s="1431">
        <v>113.25</v>
      </c>
      <c r="I19" s="1431">
        <v>0</v>
      </c>
      <c r="J19" s="1431">
        <v>0</v>
      </c>
      <c r="K19" s="542"/>
      <c r="L19" s="1431">
        <v>113.15</v>
      </c>
      <c r="M19" s="1431">
        <v>0.1</v>
      </c>
      <c r="N19" s="1431">
        <v>0</v>
      </c>
      <c r="O19" s="1431">
        <v>0</v>
      </c>
      <c r="P19" s="1366">
        <f t="shared" si="1"/>
        <v>0</v>
      </c>
      <c r="Q19" s="1431">
        <v>0</v>
      </c>
      <c r="R19" s="1431">
        <v>0</v>
      </c>
      <c r="S19" s="1431">
        <v>0</v>
      </c>
      <c r="T19" s="1366">
        <v>0</v>
      </c>
      <c r="U19" s="1431">
        <v>0</v>
      </c>
      <c r="V19" s="1431">
        <v>0</v>
      </c>
      <c r="W19" s="1433">
        <v>0</v>
      </c>
      <c r="X19" s="1433">
        <v>0</v>
      </c>
      <c r="Y19" s="178"/>
      <c r="Z19" s="178"/>
    </row>
    <row r="20" spans="1:26" ht="24.8" hidden="1" customHeight="1" outlineLevel="1">
      <c r="A20" s="1537" t="s">
        <v>2762</v>
      </c>
      <c r="B20" s="1431">
        <v>134.28</v>
      </c>
      <c r="C20" s="1431">
        <v>53.97</v>
      </c>
      <c r="D20" s="1431">
        <v>53.97</v>
      </c>
      <c r="E20" s="1431">
        <v>0</v>
      </c>
      <c r="F20" s="1431">
        <v>0</v>
      </c>
      <c r="G20" s="1431">
        <v>0</v>
      </c>
      <c r="H20" s="1431">
        <v>69.06</v>
      </c>
      <c r="I20" s="1431">
        <v>0</v>
      </c>
      <c r="J20" s="1431">
        <v>0.7</v>
      </c>
      <c r="K20" s="542"/>
      <c r="L20" s="1431">
        <v>48.36</v>
      </c>
      <c r="M20" s="1431">
        <v>20</v>
      </c>
      <c r="N20" s="1431">
        <v>0</v>
      </c>
      <c r="O20" s="1431">
        <v>0</v>
      </c>
      <c r="P20" s="1366">
        <f t="shared" si="1"/>
        <v>11.25</v>
      </c>
      <c r="Q20" s="1431">
        <v>0</v>
      </c>
      <c r="R20" s="1431">
        <v>0</v>
      </c>
      <c r="S20" s="1431">
        <v>11.25</v>
      </c>
      <c r="T20" s="1366">
        <v>0</v>
      </c>
      <c r="U20" s="1431">
        <v>0</v>
      </c>
      <c r="V20" s="1431">
        <v>0</v>
      </c>
      <c r="W20" s="1433">
        <v>0</v>
      </c>
      <c r="X20" s="1433">
        <v>0</v>
      </c>
      <c r="Y20" s="178"/>
      <c r="Z20" s="178"/>
    </row>
    <row r="21" spans="1:26" ht="24.8" hidden="1" customHeight="1" outlineLevel="1">
      <c r="A21" s="1537" t="s">
        <v>2763</v>
      </c>
      <c r="B21" s="1431">
        <v>113.83</v>
      </c>
      <c r="C21" s="1431">
        <v>40.69</v>
      </c>
      <c r="D21" s="1431">
        <v>40.69</v>
      </c>
      <c r="E21" s="1431">
        <v>0</v>
      </c>
      <c r="F21" s="1431">
        <v>0</v>
      </c>
      <c r="G21" s="1431">
        <v>0</v>
      </c>
      <c r="H21" s="1431">
        <v>66.14</v>
      </c>
      <c r="I21" s="1431">
        <v>0</v>
      </c>
      <c r="J21" s="1431">
        <v>0</v>
      </c>
      <c r="K21" s="542"/>
      <c r="L21" s="1431">
        <v>66.14</v>
      </c>
      <c r="M21" s="1431">
        <v>0</v>
      </c>
      <c r="N21" s="1431">
        <v>0</v>
      </c>
      <c r="O21" s="1431">
        <v>0</v>
      </c>
      <c r="P21" s="1366">
        <f t="shared" si="1"/>
        <v>7</v>
      </c>
      <c r="Q21" s="1431">
        <v>0</v>
      </c>
      <c r="R21" s="1431">
        <v>4</v>
      </c>
      <c r="S21" s="1431">
        <v>3</v>
      </c>
      <c r="T21" s="1366">
        <v>0</v>
      </c>
      <c r="U21" s="1431">
        <v>0</v>
      </c>
      <c r="V21" s="1431">
        <v>0</v>
      </c>
      <c r="W21" s="1433">
        <v>0</v>
      </c>
      <c r="X21" s="1433">
        <v>0</v>
      </c>
      <c r="Y21" s="178"/>
      <c r="Z21" s="178"/>
    </row>
    <row r="22" spans="1:26" ht="24.8" hidden="1" customHeight="1" outlineLevel="1">
      <c r="A22" s="1537" t="s">
        <v>2764</v>
      </c>
      <c r="B22" s="1431">
        <v>143.55000000000001</v>
      </c>
      <c r="C22" s="1431">
        <v>102.17</v>
      </c>
      <c r="D22" s="1431">
        <v>102.17</v>
      </c>
      <c r="E22" s="1431">
        <v>0</v>
      </c>
      <c r="F22" s="1431">
        <v>0</v>
      </c>
      <c r="G22" s="1431">
        <v>0</v>
      </c>
      <c r="H22" s="1431">
        <v>38.68</v>
      </c>
      <c r="I22" s="1431">
        <v>0</v>
      </c>
      <c r="J22" s="1431">
        <v>0</v>
      </c>
      <c r="K22" s="542"/>
      <c r="L22" s="1431">
        <v>38.68</v>
      </c>
      <c r="M22" s="1431">
        <v>0</v>
      </c>
      <c r="N22" s="1431">
        <v>0</v>
      </c>
      <c r="O22" s="1431">
        <v>0</v>
      </c>
      <c r="P22" s="1366">
        <f t="shared" si="1"/>
        <v>2.7</v>
      </c>
      <c r="Q22" s="1431">
        <v>0</v>
      </c>
      <c r="R22" s="1431">
        <v>0</v>
      </c>
      <c r="S22" s="1431">
        <v>2.7</v>
      </c>
      <c r="T22" s="1366">
        <v>0</v>
      </c>
      <c r="U22" s="1431">
        <v>0</v>
      </c>
      <c r="V22" s="1431">
        <v>0</v>
      </c>
      <c r="W22" s="1433">
        <v>0</v>
      </c>
      <c r="X22" s="1433">
        <v>0</v>
      </c>
      <c r="Y22" s="178"/>
      <c r="Z22" s="178"/>
    </row>
    <row r="23" spans="1:26" ht="24.8" hidden="1" customHeight="1" outlineLevel="1">
      <c r="A23" s="1537" t="s">
        <v>2765</v>
      </c>
      <c r="B23" s="1431">
        <v>241.26</v>
      </c>
      <c r="C23" s="1431">
        <v>47.41</v>
      </c>
      <c r="D23" s="1431">
        <v>47.41</v>
      </c>
      <c r="E23" s="1431">
        <v>0</v>
      </c>
      <c r="F23" s="1431">
        <v>0</v>
      </c>
      <c r="G23" s="1431">
        <v>0</v>
      </c>
      <c r="H23" s="1431">
        <v>190.85</v>
      </c>
      <c r="I23" s="1431">
        <v>0</v>
      </c>
      <c r="J23" s="1431">
        <v>1</v>
      </c>
      <c r="K23" s="542"/>
      <c r="L23" s="1431">
        <v>189.85</v>
      </c>
      <c r="M23" s="1431">
        <v>0</v>
      </c>
      <c r="N23" s="1431">
        <v>0</v>
      </c>
      <c r="O23" s="1431">
        <v>0</v>
      </c>
      <c r="P23" s="1366">
        <f t="shared" si="1"/>
        <v>3</v>
      </c>
      <c r="Q23" s="1431">
        <v>0</v>
      </c>
      <c r="R23" s="1431">
        <v>0</v>
      </c>
      <c r="S23" s="1431">
        <v>3</v>
      </c>
      <c r="T23" s="1366">
        <v>0</v>
      </c>
      <c r="U23" s="1431">
        <v>0</v>
      </c>
      <c r="V23" s="1431">
        <v>0</v>
      </c>
      <c r="W23" s="1433">
        <v>0</v>
      </c>
      <c r="X23" s="1433">
        <v>0</v>
      </c>
      <c r="Y23" s="178"/>
      <c r="Z23" s="178"/>
    </row>
    <row r="24" spans="1:26" ht="24.8" hidden="1" customHeight="1" outlineLevel="1">
      <c r="A24" s="1537" t="s">
        <v>2766</v>
      </c>
      <c r="B24" s="1431">
        <v>398.35</v>
      </c>
      <c r="C24" s="1431">
        <v>86.38</v>
      </c>
      <c r="D24" s="1431">
        <v>86.38</v>
      </c>
      <c r="E24" s="1431">
        <v>0</v>
      </c>
      <c r="F24" s="1431">
        <v>0</v>
      </c>
      <c r="G24" s="1431">
        <v>0</v>
      </c>
      <c r="H24" s="1431">
        <v>214.17</v>
      </c>
      <c r="I24" s="1431">
        <v>0</v>
      </c>
      <c r="J24" s="1431">
        <v>0</v>
      </c>
      <c r="K24" s="542"/>
      <c r="L24" s="1431">
        <v>212.97</v>
      </c>
      <c r="M24" s="1431">
        <v>1.2</v>
      </c>
      <c r="N24" s="1431">
        <v>0</v>
      </c>
      <c r="O24" s="1431">
        <v>0</v>
      </c>
      <c r="P24" s="1366">
        <f t="shared" si="1"/>
        <v>97.8</v>
      </c>
      <c r="Q24" s="1431">
        <v>0</v>
      </c>
      <c r="R24" s="1431">
        <v>8</v>
      </c>
      <c r="S24" s="1431">
        <v>89.8</v>
      </c>
      <c r="T24" s="1366">
        <v>0</v>
      </c>
      <c r="U24" s="1431">
        <v>0</v>
      </c>
      <c r="V24" s="1431">
        <v>0</v>
      </c>
      <c r="W24" s="1433">
        <v>0</v>
      </c>
      <c r="X24" s="1433">
        <v>0</v>
      </c>
      <c r="Y24" s="178"/>
      <c r="Z24" s="178"/>
    </row>
    <row r="25" spans="1:26" ht="24.8" hidden="1" customHeight="1" outlineLevel="1">
      <c r="A25" s="1537" t="s">
        <v>2767</v>
      </c>
      <c r="B25" s="1431">
        <v>268.67</v>
      </c>
      <c r="C25" s="1431">
        <v>61.02</v>
      </c>
      <c r="D25" s="1431">
        <v>61.02</v>
      </c>
      <c r="E25" s="1431">
        <v>0</v>
      </c>
      <c r="F25" s="1431">
        <v>0</v>
      </c>
      <c r="G25" s="1431">
        <v>0</v>
      </c>
      <c r="H25" s="1431">
        <v>207.65</v>
      </c>
      <c r="I25" s="1431">
        <v>0</v>
      </c>
      <c r="J25" s="1431">
        <v>0</v>
      </c>
      <c r="K25" s="542"/>
      <c r="L25" s="1431">
        <v>206.35</v>
      </c>
      <c r="M25" s="1431">
        <v>1.3</v>
      </c>
      <c r="N25" s="1431">
        <v>0</v>
      </c>
      <c r="O25" s="1431">
        <v>0</v>
      </c>
      <c r="P25" s="1366">
        <f t="shared" si="1"/>
        <v>0</v>
      </c>
      <c r="Q25" s="1431">
        <v>0</v>
      </c>
      <c r="R25" s="1431">
        <v>0</v>
      </c>
      <c r="S25" s="1431">
        <v>0</v>
      </c>
      <c r="T25" s="1366">
        <v>0</v>
      </c>
      <c r="U25" s="1431">
        <v>0</v>
      </c>
      <c r="V25" s="1431">
        <v>0</v>
      </c>
      <c r="W25" s="1433">
        <v>0</v>
      </c>
      <c r="X25" s="1433">
        <v>0</v>
      </c>
      <c r="Y25" s="178"/>
      <c r="Z25" s="178"/>
    </row>
    <row r="26" spans="1:26" ht="24.8" hidden="1" customHeight="1" outlineLevel="1">
      <c r="A26" s="1537" t="s">
        <v>2768</v>
      </c>
      <c r="B26" s="1431">
        <v>54.5</v>
      </c>
      <c r="C26" s="1431">
        <v>28.78</v>
      </c>
      <c r="D26" s="1431">
        <v>28.78</v>
      </c>
      <c r="E26" s="1431">
        <v>0</v>
      </c>
      <c r="F26" s="1431">
        <v>0</v>
      </c>
      <c r="G26" s="1431">
        <v>0</v>
      </c>
      <c r="H26" s="1431">
        <v>25.72</v>
      </c>
      <c r="I26" s="1431">
        <v>0</v>
      </c>
      <c r="J26" s="1431">
        <v>0</v>
      </c>
      <c r="K26" s="542"/>
      <c r="L26" s="1431">
        <v>25.71</v>
      </c>
      <c r="M26" s="1431">
        <v>0.01</v>
      </c>
      <c r="N26" s="1431">
        <v>0</v>
      </c>
      <c r="O26" s="1431">
        <v>0</v>
      </c>
      <c r="P26" s="1366">
        <f t="shared" si="1"/>
        <v>0</v>
      </c>
      <c r="Q26" s="1431">
        <v>0</v>
      </c>
      <c r="R26" s="1431">
        <v>0</v>
      </c>
      <c r="S26" s="1431">
        <v>0</v>
      </c>
      <c r="T26" s="1366">
        <v>0</v>
      </c>
      <c r="U26" s="1431">
        <v>0</v>
      </c>
      <c r="V26" s="1431">
        <v>0</v>
      </c>
      <c r="W26" s="1433">
        <v>0</v>
      </c>
      <c r="X26" s="1433">
        <v>0</v>
      </c>
      <c r="Y26" s="178"/>
      <c r="Z26" s="178"/>
    </row>
    <row r="27" spans="1:26" ht="24.8" hidden="1" customHeight="1" outlineLevel="1">
      <c r="A27" s="1537" t="s">
        <v>2769</v>
      </c>
      <c r="B27" s="1431">
        <v>147.13999999999999</v>
      </c>
      <c r="C27" s="1431">
        <v>31.21</v>
      </c>
      <c r="D27" s="1431">
        <v>31.21</v>
      </c>
      <c r="E27" s="1431">
        <v>0</v>
      </c>
      <c r="F27" s="1431">
        <v>0</v>
      </c>
      <c r="G27" s="1431">
        <v>0</v>
      </c>
      <c r="H27" s="1431">
        <v>115.93</v>
      </c>
      <c r="I27" s="1431">
        <v>0</v>
      </c>
      <c r="J27" s="1431">
        <v>0</v>
      </c>
      <c r="K27" s="542"/>
      <c r="L27" s="1431">
        <v>115.93</v>
      </c>
      <c r="M27" s="1431">
        <v>0</v>
      </c>
      <c r="N27" s="1431">
        <v>0</v>
      </c>
      <c r="O27" s="1431">
        <v>0</v>
      </c>
      <c r="P27" s="1366">
        <f t="shared" si="1"/>
        <v>0</v>
      </c>
      <c r="Q27" s="1431">
        <v>0</v>
      </c>
      <c r="R27" s="1431">
        <v>0</v>
      </c>
      <c r="S27" s="1431">
        <v>0</v>
      </c>
      <c r="T27" s="1366">
        <v>0</v>
      </c>
      <c r="U27" s="1431">
        <v>0</v>
      </c>
      <c r="V27" s="1431">
        <v>0</v>
      </c>
      <c r="W27" s="1433">
        <v>0</v>
      </c>
      <c r="X27" s="1433">
        <v>0</v>
      </c>
      <c r="Y27" s="178"/>
      <c r="Z27" s="178"/>
    </row>
    <row r="28" spans="1:26" ht="24.8" hidden="1" customHeight="1" outlineLevel="1">
      <c r="A28" s="1537" t="s">
        <v>2770</v>
      </c>
      <c r="B28" s="1431">
        <v>365.33</v>
      </c>
      <c r="C28" s="1431">
        <v>38.9</v>
      </c>
      <c r="D28" s="1431">
        <v>38.9</v>
      </c>
      <c r="E28" s="1431">
        <v>0</v>
      </c>
      <c r="F28" s="1431">
        <v>0</v>
      </c>
      <c r="G28" s="1431">
        <v>0</v>
      </c>
      <c r="H28" s="1431">
        <v>326.43</v>
      </c>
      <c r="I28" s="1431">
        <v>0</v>
      </c>
      <c r="J28" s="1431">
        <v>0</v>
      </c>
      <c r="K28" s="542"/>
      <c r="L28" s="1431">
        <v>25.43</v>
      </c>
      <c r="M28" s="1431">
        <v>301</v>
      </c>
      <c r="N28" s="1431">
        <v>0</v>
      </c>
      <c r="O28" s="1431">
        <v>0</v>
      </c>
      <c r="P28" s="1366">
        <f t="shared" si="1"/>
        <v>0</v>
      </c>
      <c r="Q28" s="1431">
        <v>0</v>
      </c>
      <c r="R28" s="1431">
        <v>0</v>
      </c>
      <c r="S28" s="1431">
        <v>0</v>
      </c>
      <c r="T28" s="1366">
        <v>0</v>
      </c>
      <c r="U28" s="1431">
        <v>0</v>
      </c>
      <c r="V28" s="1431">
        <v>0</v>
      </c>
      <c r="W28" s="1433">
        <v>0</v>
      </c>
      <c r="X28" s="1433">
        <v>0</v>
      </c>
      <c r="Y28" s="178"/>
      <c r="Z28" s="178"/>
    </row>
    <row r="29" spans="1:26" ht="24.8" hidden="1" customHeight="1" outlineLevel="1" thickBot="1">
      <c r="A29" s="1538" t="s">
        <v>2771</v>
      </c>
      <c r="B29" s="1432">
        <v>33.89</v>
      </c>
      <c r="C29" s="1432">
        <v>11.62</v>
      </c>
      <c r="D29" s="1432">
        <v>11.62</v>
      </c>
      <c r="E29" s="1432">
        <v>0</v>
      </c>
      <c r="F29" s="1432">
        <v>0</v>
      </c>
      <c r="G29" s="1432">
        <v>0</v>
      </c>
      <c r="H29" s="1432">
        <v>22.27</v>
      </c>
      <c r="I29" s="1432">
        <v>0</v>
      </c>
      <c r="J29" s="1432">
        <v>0</v>
      </c>
      <c r="K29" s="542"/>
      <c r="L29" s="1432">
        <v>22.27</v>
      </c>
      <c r="M29" s="1432">
        <v>0</v>
      </c>
      <c r="N29" s="1432">
        <v>0</v>
      </c>
      <c r="O29" s="1432">
        <v>0</v>
      </c>
      <c r="P29" s="1432">
        <f t="shared" si="1"/>
        <v>0</v>
      </c>
      <c r="Q29" s="1432">
        <v>0</v>
      </c>
      <c r="R29" s="1432">
        <v>0</v>
      </c>
      <c r="S29" s="1432">
        <v>0</v>
      </c>
      <c r="T29" s="1366">
        <v>0</v>
      </c>
      <c r="U29" s="1431">
        <v>0</v>
      </c>
      <c r="V29" s="1432">
        <v>0</v>
      </c>
      <c r="W29" s="1434">
        <v>0</v>
      </c>
      <c r="X29" s="1434">
        <v>0</v>
      </c>
      <c r="Y29" s="178"/>
      <c r="Z29" s="178"/>
    </row>
    <row r="30" spans="1:26" ht="27.7" hidden="1" customHeight="1" collapsed="1">
      <c r="A30" s="1523" t="s">
        <v>1710</v>
      </c>
      <c r="B30" s="1431">
        <v>5571.05</v>
      </c>
      <c r="C30" s="1431">
        <v>3786.13</v>
      </c>
      <c r="D30" s="1431">
        <v>3786.13</v>
      </c>
      <c r="E30" s="1431">
        <v>0</v>
      </c>
      <c r="F30" s="1431">
        <v>0</v>
      </c>
      <c r="G30" s="1431">
        <v>0</v>
      </c>
      <c r="H30" s="1431">
        <v>1725.12</v>
      </c>
      <c r="I30" s="1431">
        <v>0</v>
      </c>
      <c r="J30" s="1431">
        <v>38.630000000000003</v>
      </c>
      <c r="K30" s="542"/>
      <c r="L30" s="1431">
        <v>1599.04</v>
      </c>
      <c r="M30" s="1431">
        <v>87.45</v>
      </c>
      <c r="N30" s="1431">
        <v>0</v>
      </c>
      <c r="O30" s="1431">
        <v>0</v>
      </c>
      <c r="P30" s="1366">
        <v>59.6</v>
      </c>
      <c r="Q30" s="1431">
        <v>0</v>
      </c>
      <c r="R30" s="1431">
        <v>0</v>
      </c>
      <c r="S30" s="1431">
        <v>59.6</v>
      </c>
      <c r="T30" s="1366">
        <v>0</v>
      </c>
      <c r="U30" s="1431">
        <v>0</v>
      </c>
      <c r="V30" s="1431">
        <v>0.2</v>
      </c>
      <c r="W30" s="1433">
        <v>0</v>
      </c>
      <c r="X30" s="1433">
        <v>0</v>
      </c>
      <c r="Y30" s="178"/>
      <c r="Z30" s="178"/>
    </row>
    <row r="31" spans="1:26" ht="24.8" hidden="1" customHeight="1" outlineLevel="1">
      <c r="A31" s="1537" t="s">
        <v>2760</v>
      </c>
      <c r="B31" s="1431">
        <v>86.74</v>
      </c>
      <c r="C31" s="1431">
        <v>55.57</v>
      </c>
      <c r="D31" s="1431">
        <v>55.57</v>
      </c>
      <c r="E31" s="1431">
        <v>0</v>
      </c>
      <c r="F31" s="1431">
        <v>0</v>
      </c>
      <c r="G31" s="1431">
        <v>0</v>
      </c>
      <c r="H31" s="1431">
        <v>31.17</v>
      </c>
      <c r="I31" s="1431">
        <v>0</v>
      </c>
      <c r="J31" s="1431">
        <v>0.56999999999999995</v>
      </c>
      <c r="K31" s="542"/>
      <c r="L31" s="1431">
        <v>30.4</v>
      </c>
      <c r="M31" s="1431">
        <v>0.2</v>
      </c>
      <c r="N31" s="1431">
        <v>0</v>
      </c>
      <c r="O31" s="1431">
        <v>0</v>
      </c>
      <c r="P31" s="1366">
        <v>0</v>
      </c>
      <c r="Q31" s="1431">
        <v>0</v>
      </c>
      <c r="R31" s="1431">
        <v>0</v>
      </c>
      <c r="S31" s="1431">
        <v>0</v>
      </c>
      <c r="T31" s="1366">
        <v>0</v>
      </c>
      <c r="U31" s="1431">
        <v>0</v>
      </c>
      <c r="V31" s="1431">
        <v>0</v>
      </c>
      <c r="W31" s="1433">
        <v>0</v>
      </c>
      <c r="X31" s="1433">
        <v>0</v>
      </c>
      <c r="Y31" s="178"/>
      <c r="Z31" s="178"/>
    </row>
    <row r="32" spans="1:26" ht="24.8" hidden="1" customHeight="1" outlineLevel="1">
      <c r="A32" s="1537" t="s">
        <v>2761</v>
      </c>
      <c r="B32" s="1431">
        <v>4246.78</v>
      </c>
      <c r="C32" s="1431">
        <v>3132.44</v>
      </c>
      <c r="D32" s="1431">
        <v>3132.44</v>
      </c>
      <c r="E32" s="1431">
        <v>0</v>
      </c>
      <c r="F32" s="1431">
        <v>0</v>
      </c>
      <c r="G32" s="1431">
        <v>0</v>
      </c>
      <c r="H32" s="1431">
        <v>1114.3399999999999</v>
      </c>
      <c r="I32" s="1431">
        <v>0</v>
      </c>
      <c r="J32" s="1431">
        <v>0</v>
      </c>
      <c r="K32" s="542"/>
      <c r="L32" s="1431">
        <v>1094.3399999999999</v>
      </c>
      <c r="M32" s="1431">
        <v>20</v>
      </c>
      <c r="N32" s="1431">
        <v>0</v>
      </c>
      <c r="O32" s="1431">
        <v>0</v>
      </c>
      <c r="P32" s="1366">
        <v>0</v>
      </c>
      <c r="Q32" s="1431">
        <v>0</v>
      </c>
      <c r="R32" s="1431">
        <v>0</v>
      </c>
      <c r="S32" s="1431">
        <v>0</v>
      </c>
      <c r="T32" s="1366">
        <v>0</v>
      </c>
      <c r="U32" s="1431">
        <v>0</v>
      </c>
      <c r="V32" s="1431">
        <v>0</v>
      </c>
      <c r="W32" s="1433">
        <v>0</v>
      </c>
      <c r="X32" s="1433">
        <v>0</v>
      </c>
      <c r="Y32" s="178"/>
      <c r="Z32" s="178"/>
    </row>
    <row r="33" spans="1:26" ht="24.8" hidden="1" customHeight="1" outlineLevel="1">
      <c r="A33" s="1537" t="s">
        <v>2762</v>
      </c>
      <c r="B33" s="1431">
        <v>102.53</v>
      </c>
      <c r="C33" s="1431">
        <v>65.459999999999994</v>
      </c>
      <c r="D33" s="1431">
        <v>65.459999999999994</v>
      </c>
      <c r="E33" s="1431">
        <v>0</v>
      </c>
      <c r="F33" s="1431">
        <v>0</v>
      </c>
      <c r="G33" s="1431">
        <v>0</v>
      </c>
      <c r="H33" s="1431">
        <v>36.57</v>
      </c>
      <c r="I33" s="1431">
        <v>0</v>
      </c>
      <c r="J33" s="1431">
        <v>0</v>
      </c>
      <c r="K33" s="542"/>
      <c r="L33" s="1431">
        <v>14.67</v>
      </c>
      <c r="M33" s="1431">
        <v>21.9</v>
      </c>
      <c r="N33" s="1431">
        <v>0</v>
      </c>
      <c r="O33" s="1431">
        <v>0</v>
      </c>
      <c r="P33" s="1366">
        <v>0.5</v>
      </c>
      <c r="Q33" s="1431">
        <v>0</v>
      </c>
      <c r="R33" s="1431">
        <v>0</v>
      </c>
      <c r="S33" s="1431">
        <v>0.5</v>
      </c>
      <c r="T33" s="1366">
        <v>0</v>
      </c>
      <c r="U33" s="1431">
        <v>0</v>
      </c>
      <c r="V33" s="1431">
        <v>0</v>
      </c>
      <c r="W33" s="1433">
        <v>0</v>
      </c>
      <c r="X33" s="1433">
        <v>0</v>
      </c>
      <c r="Y33" s="178"/>
      <c r="Z33" s="178"/>
    </row>
    <row r="34" spans="1:26" ht="24.8" hidden="1" customHeight="1" outlineLevel="1">
      <c r="A34" s="1537" t="s">
        <v>2763</v>
      </c>
      <c r="B34" s="1431">
        <v>376.12</v>
      </c>
      <c r="C34" s="1431">
        <v>172.14</v>
      </c>
      <c r="D34" s="1431">
        <v>172.14</v>
      </c>
      <c r="E34" s="1431">
        <v>0</v>
      </c>
      <c r="F34" s="1431">
        <v>0</v>
      </c>
      <c r="G34" s="1431">
        <v>0</v>
      </c>
      <c r="H34" s="1431">
        <v>189.08</v>
      </c>
      <c r="I34" s="1431">
        <v>0</v>
      </c>
      <c r="J34" s="1431">
        <v>11.4</v>
      </c>
      <c r="K34" s="542"/>
      <c r="L34" s="1431">
        <v>172.98</v>
      </c>
      <c r="M34" s="1431">
        <v>4.7</v>
      </c>
      <c r="N34" s="1431">
        <v>0</v>
      </c>
      <c r="O34" s="1431">
        <v>0</v>
      </c>
      <c r="P34" s="1366">
        <v>14.7</v>
      </c>
      <c r="Q34" s="1431">
        <v>0</v>
      </c>
      <c r="R34" s="1431">
        <v>0</v>
      </c>
      <c r="S34" s="1431">
        <v>14.7</v>
      </c>
      <c r="T34" s="1366">
        <v>0</v>
      </c>
      <c r="U34" s="1431">
        <v>0</v>
      </c>
      <c r="V34" s="1431">
        <v>0.2</v>
      </c>
      <c r="W34" s="1433">
        <v>0</v>
      </c>
      <c r="X34" s="1433">
        <v>0</v>
      </c>
      <c r="Y34" s="178"/>
      <c r="Z34" s="178"/>
    </row>
    <row r="35" spans="1:26" ht="24.8" hidden="1" customHeight="1" outlineLevel="1">
      <c r="A35" s="1537" t="s">
        <v>2764</v>
      </c>
      <c r="B35" s="1431">
        <v>240.55</v>
      </c>
      <c r="C35" s="1431">
        <v>140</v>
      </c>
      <c r="D35" s="1431">
        <v>140</v>
      </c>
      <c r="E35" s="1431">
        <v>0</v>
      </c>
      <c r="F35" s="1431">
        <v>0</v>
      </c>
      <c r="G35" s="1431">
        <v>0</v>
      </c>
      <c r="H35" s="1431">
        <v>100.55</v>
      </c>
      <c r="I35" s="1431">
        <v>0</v>
      </c>
      <c r="J35" s="1431">
        <v>0</v>
      </c>
      <c r="K35" s="542"/>
      <c r="L35" s="1431">
        <v>100.55</v>
      </c>
      <c r="M35" s="1431">
        <v>0</v>
      </c>
      <c r="N35" s="1431">
        <v>0</v>
      </c>
      <c r="O35" s="1431">
        <v>0</v>
      </c>
      <c r="P35" s="1366">
        <v>0</v>
      </c>
      <c r="Q35" s="1431">
        <v>0</v>
      </c>
      <c r="R35" s="1431">
        <v>0</v>
      </c>
      <c r="S35" s="1431">
        <v>0</v>
      </c>
      <c r="T35" s="1366">
        <v>0</v>
      </c>
      <c r="U35" s="1431">
        <v>0</v>
      </c>
      <c r="V35" s="1431">
        <v>0</v>
      </c>
      <c r="W35" s="1433">
        <v>0</v>
      </c>
      <c r="X35" s="1433">
        <v>0</v>
      </c>
      <c r="Y35" s="178"/>
      <c r="Z35" s="178"/>
    </row>
    <row r="36" spans="1:26" ht="24.8" hidden="1" customHeight="1" outlineLevel="1">
      <c r="A36" s="1537" t="s">
        <v>2765</v>
      </c>
      <c r="B36" s="1431">
        <v>14.87</v>
      </c>
      <c r="C36" s="1431">
        <v>10.97</v>
      </c>
      <c r="D36" s="1431">
        <v>10.97</v>
      </c>
      <c r="E36" s="1431">
        <v>0</v>
      </c>
      <c r="F36" s="1431">
        <v>0</v>
      </c>
      <c r="G36" s="1431">
        <v>0</v>
      </c>
      <c r="H36" s="1431">
        <v>3.9</v>
      </c>
      <c r="I36" s="1431">
        <v>0</v>
      </c>
      <c r="J36" s="1431">
        <v>0</v>
      </c>
      <c r="K36" s="542"/>
      <c r="L36" s="1431">
        <v>3.9</v>
      </c>
      <c r="M36" s="1431">
        <v>0</v>
      </c>
      <c r="N36" s="1431">
        <v>0</v>
      </c>
      <c r="O36" s="1431">
        <v>0</v>
      </c>
      <c r="P36" s="1366">
        <v>0</v>
      </c>
      <c r="Q36" s="1431">
        <v>0</v>
      </c>
      <c r="R36" s="1431">
        <v>0</v>
      </c>
      <c r="S36" s="1431">
        <v>0</v>
      </c>
      <c r="T36" s="1366">
        <v>0</v>
      </c>
      <c r="U36" s="1431">
        <v>0</v>
      </c>
      <c r="V36" s="1431">
        <v>0</v>
      </c>
      <c r="W36" s="1433">
        <v>0</v>
      </c>
      <c r="X36" s="1433">
        <v>0</v>
      </c>
      <c r="Y36" s="178"/>
      <c r="Z36" s="178"/>
    </row>
    <row r="37" spans="1:26" ht="24.8" hidden="1" customHeight="1" outlineLevel="1">
      <c r="A37" s="1537" t="s">
        <v>2766</v>
      </c>
      <c r="B37" s="1431">
        <v>121.92</v>
      </c>
      <c r="C37" s="1431">
        <v>67.55</v>
      </c>
      <c r="D37" s="1431">
        <v>67.55</v>
      </c>
      <c r="E37" s="1431">
        <v>0</v>
      </c>
      <c r="F37" s="1431">
        <v>0</v>
      </c>
      <c r="G37" s="1431">
        <v>0</v>
      </c>
      <c r="H37" s="1431">
        <v>27.97</v>
      </c>
      <c r="I37" s="1431">
        <v>0</v>
      </c>
      <c r="J37" s="1431">
        <v>0</v>
      </c>
      <c r="K37" s="542"/>
      <c r="L37" s="1431">
        <v>25.97</v>
      </c>
      <c r="M37" s="1431">
        <v>2</v>
      </c>
      <c r="N37" s="1431">
        <v>0</v>
      </c>
      <c r="O37" s="1431">
        <v>0</v>
      </c>
      <c r="P37" s="1366">
        <v>26.4</v>
      </c>
      <c r="Q37" s="1431">
        <v>0</v>
      </c>
      <c r="R37" s="1431">
        <v>0</v>
      </c>
      <c r="S37" s="1431">
        <v>26.4</v>
      </c>
      <c r="T37" s="1366">
        <v>0</v>
      </c>
      <c r="U37" s="1431">
        <v>0</v>
      </c>
      <c r="V37" s="1431">
        <v>0</v>
      </c>
      <c r="W37" s="1433">
        <v>0</v>
      </c>
      <c r="X37" s="1433">
        <v>0</v>
      </c>
      <c r="Y37" s="178"/>
      <c r="Z37" s="178"/>
    </row>
    <row r="38" spans="1:26" ht="24.8" hidden="1" customHeight="1" outlineLevel="1">
      <c r="A38" s="1537" t="s">
        <v>2767</v>
      </c>
      <c r="B38" s="1431">
        <v>125</v>
      </c>
      <c r="C38" s="1431">
        <v>28.12</v>
      </c>
      <c r="D38" s="1431">
        <v>28.12</v>
      </c>
      <c r="E38" s="1431">
        <v>0</v>
      </c>
      <c r="F38" s="1431">
        <v>0</v>
      </c>
      <c r="G38" s="1431">
        <v>0</v>
      </c>
      <c r="H38" s="1431">
        <v>95.48</v>
      </c>
      <c r="I38" s="1431">
        <v>0</v>
      </c>
      <c r="J38" s="1431">
        <v>26.3</v>
      </c>
      <c r="K38" s="542"/>
      <c r="L38" s="1431">
        <v>30.53</v>
      </c>
      <c r="M38" s="1431">
        <v>38.65</v>
      </c>
      <c r="N38" s="1431">
        <v>0</v>
      </c>
      <c r="O38" s="1431">
        <v>0</v>
      </c>
      <c r="P38" s="1366">
        <v>1.4</v>
      </c>
      <c r="Q38" s="1431">
        <v>0</v>
      </c>
      <c r="R38" s="1431">
        <v>0</v>
      </c>
      <c r="S38" s="1431">
        <v>1.4</v>
      </c>
      <c r="T38" s="1366">
        <v>0</v>
      </c>
      <c r="U38" s="1431">
        <v>0</v>
      </c>
      <c r="V38" s="1431">
        <v>0</v>
      </c>
      <c r="W38" s="1433">
        <v>0</v>
      </c>
      <c r="X38" s="1433">
        <v>0</v>
      </c>
      <c r="Y38" s="178"/>
      <c r="Z38" s="178"/>
    </row>
    <row r="39" spans="1:26" ht="24.8" hidden="1" customHeight="1" outlineLevel="1">
      <c r="A39" s="1537" t="s">
        <v>2768</v>
      </c>
      <c r="B39" s="1431">
        <v>105.04</v>
      </c>
      <c r="C39" s="1431">
        <v>23.99</v>
      </c>
      <c r="D39" s="1431">
        <v>23.99</v>
      </c>
      <c r="E39" s="1431">
        <v>0</v>
      </c>
      <c r="F39" s="1431">
        <v>0</v>
      </c>
      <c r="G39" s="1431">
        <v>0</v>
      </c>
      <c r="H39" s="1431">
        <v>64.45</v>
      </c>
      <c r="I39" s="1431">
        <v>0</v>
      </c>
      <c r="J39" s="1431">
        <v>0</v>
      </c>
      <c r="K39" s="542"/>
      <c r="L39" s="1431">
        <v>64.45</v>
      </c>
      <c r="M39" s="1431">
        <v>0</v>
      </c>
      <c r="N39" s="1431">
        <v>0</v>
      </c>
      <c r="O39" s="1431">
        <v>0</v>
      </c>
      <c r="P39" s="1366">
        <v>16.600000000000001</v>
      </c>
      <c r="Q39" s="1431">
        <v>0</v>
      </c>
      <c r="R39" s="1431">
        <v>0</v>
      </c>
      <c r="S39" s="1431">
        <v>16.600000000000001</v>
      </c>
      <c r="T39" s="1366">
        <v>0</v>
      </c>
      <c r="U39" s="1431">
        <v>0</v>
      </c>
      <c r="V39" s="1431">
        <v>0</v>
      </c>
      <c r="W39" s="1433">
        <v>0</v>
      </c>
      <c r="X39" s="1433">
        <v>0</v>
      </c>
      <c r="Y39" s="178"/>
      <c r="Z39" s="178"/>
    </row>
    <row r="40" spans="1:26" ht="24.8" hidden="1" customHeight="1" outlineLevel="1">
      <c r="A40" s="1537" t="s">
        <v>2769</v>
      </c>
      <c r="B40" s="1431">
        <v>31.05</v>
      </c>
      <c r="C40" s="1431">
        <v>15.85</v>
      </c>
      <c r="D40" s="1431">
        <v>15.85</v>
      </c>
      <c r="E40" s="1431">
        <v>0</v>
      </c>
      <c r="F40" s="1431">
        <v>0</v>
      </c>
      <c r="G40" s="1431">
        <v>0</v>
      </c>
      <c r="H40" s="1431">
        <v>15.2</v>
      </c>
      <c r="I40" s="1431">
        <v>0</v>
      </c>
      <c r="J40" s="1431">
        <v>0</v>
      </c>
      <c r="K40" s="542"/>
      <c r="L40" s="1431">
        <v>15.2</v>
      </c>
      <c r="M40" s="1431">
        <v>0</v>
      </c>
      <c r="N40" s="1431">
        <v>0</v>
      </c>
      <c r="O40" s="1431">
        <v>0</v>
      </c>
      <c r="P40" s="1366">
        <v>0</v>
      </c>
      <c r="Q40" s="1431">
        <v>0</v>
      </c>
      <c r="R40" s="1431">
        <v>0</v>
      </c>
      <c r="S40" s="1431">
        <v>0</v>
      </c>
      <c r="T40" s="1366">
        <v>0</v>
      </c>
      <c r="U40" s="1431">
        <v>0</v>
      </c>
      <c r="V40" s="1431">
        <v>0</v>
      </c>
      <c r="W40" s="1433">
        <v>0</v>
      </c>
      <c r="X40" s="1433">
        <v>0</v>
      </c>
      <c r="Y40" s="178"/>
      <c r="Z40" s="178"/>
    </row>
    <row r="41" spans="1:26" ht="24.8" hidden="1" customHeight="1" outlineLevel="1">
      <c r="A41" s="1537" t="s">
        <v>2770</v>
      </c>
      <c r="B41" s="1431">
        <v>88.51</v>
      </c>
      <c r="C41" s="1431">
        <v>56.23</v>
      </c>
      <c r="D41" s="1431">
        <v>56.23</v>
      </c>
      <c r="E41" s="1431">
        <v>0</v>
      </c>
      <c r="F41" s="1431">
        <v>0</v>
      </c>
      <c r="G41" s="1431">
        <v>0</v>
      </c>
      <c r="H41" s="1431">
        <v>32.28</v>
      </c>
      <c r="I41" s="1431">
        <v>0</v>
      </c>
      <c r="J41" s="1431">
        <v>0.36</v>
      </c>
      <c r="K41" s="542"/>
      <c r="L41" s="1431">
        <v>31.92</v>
      </c>
      <c r="M41" s="1431">
        <v>0</v>
      </c>
      <c r="N41" s="1431">
        <v>0</v>
      </c>
      <c r="O41" s="1431">
        <v>0</v>
      </c>
      <c r="P41" s="1366">
        <v>0</v>
      </c>
      <c r="Q41" s="1431">
        <v>0</v>
      </c>
      <c r="R41" s="1431">
        <v>0</v>
      </c>
      <c r="S41" s="1431">
        <v>0</v>
      </c>
      <c r="T41" s="1366">
        <v>0</v>
      </c>
      <c r="U41" s="1431">
        <v>0</v>
      </c>
      <c r="V41" s="1431">
        <v>0</v>
      </c>
      <c r="W41" s="1433">
        <v>0</v>
      </c>
      <c r="X41" s="1433">
        <v>0</v>
      </c>
      <c r="Y41" s="178"/>
      <c r="Z41" s="178"/>
    </row>
    <row r="42" spans="1:26" ht="24.8" hidden="1" customHeight="1" outlineLevel="1" thickBot="1">
      <c r="A42" s="1538" t="s">
        <v>2771</v>
      </c>
      <c r="B42" s="1432">
        <v>31.94</v>
      </c>
      <c r="C42" s="1432">
        <v>17.809999999999999</v>
      </c>
      <c r="D42" s="1432">
        <v>17.809999999999999</v>
      </c>
      <c r="E42" s="1432">
        <v>0</v>
      </c>
      <c r="F42" s="1432">
        <v>0</v>
      </c>
      <c r="G42" s="1432">
        <v>0</v>
      </c>
      <c r="H42" s="1432">
        <v>14.13</v>
      </c>
      <c r="I42" s="1432">
        <v>0</v>
      </c>
      <c r="J42" s="1432">
        <v>0</v>
      </c>
      <c r="K42" s="542"/>
      <c r="L42" s="1432">
        <v>14.13</v>
      </c>
      <c r="M42" s="1432">
        <v>0</v>
      </c>
      <c r="N42" s="1432">
        <v>0</v>
      </c>
      <c r="O42" s="1432">
        <v>0</v>
      </c>
      <c r="P42" s="1432">
        <v>0</v>
      </c>
      <c r="Q42" s="1432">
        <v>0</v>
      </c>
      <c r="R42" s="1432">
        <v>0</v>
      </c>
      <c r="S42" s="1432">
        <v>0</v>
      </c>
      <c r="T42" s="1366">
        <v>0</v>
      </c>
      <c r="U42" s="1432">
        <v>0</v>
      </c>
      <c r="V42" s="1432">
        <v>0</v>
      </c>
      <c r="W42" s="1434">
        <v>0</v>
      </c>
      <c r="X42" s="1434">
        <v>0</v>
      </c>
      <c r="Y42" s="178"/>
      <c r="Z42" s="178"/>
    </row>
    <row r="43" spans="1:26" ht="28.55" hidden="1" customHeight="1" collapsed="1">
      <c r="A43" s="1523" t="s">
        <v>2489</v>
      </c>
      <c r="B43" s="1526">
        <v>2747.91</v>
      </c>
      <c r="C43" s="1526">
        <v>360.76</v>
      </c>
      <c r="D43" s="1526">
        <v>359.89</v>
      </c>
      <c r="E43" s="1526">
        <v>0.87</v>
      </c>
      <c r="F43" s="1526">
        <v>0</v>
      </c>
      <c r="G43" s="1526">
        <v>0</v>
      </c>
      <c r="H43" s="1526">
        <v>2106.58</v>
      </c>
      <c r="I43" s="1526">
        <v>0</v>
      </c>
      <c r="J43" s="1526">
        <v>1416.77</v>
      </c>
      <c r="K43" s="1528"/>
      <c r="L43" s="1526">
        <v>651.79</v>
      </c>
      <c r="M43" s="1526">
        <v>33.72</v>
      </c>
      <c r="N43" s="1526">
        <v>0</v>
      </c>
      <c r="O43" s="1526">
        <v>4.3</v>
      </c>
      <c r="P43" s="1528">
        <v>280.57</v>
      </c>
      <c r="Q43" s="1526">
        <v>0</v>
      </c>
      <c r="R43" s="1526">
        <v>0</v>
      </c>
      <c r="S43" s="1526">
        <v>280.57</v>
      </c>
      <c r="T43" s="1528">
        <v>0</v>
      </c>
      <c r="U43" s="1526">
        <v>0</v>
      </c>
      <c r="V43" s="1526">
        <v>0</v>
      </c>
      <c r="W43" s="1529">
        <v>0</v>
      </c>
      <c r="X43" s="1529">
        <v>0</v>
      </c>
      <c r="Y43" s="1542"/>
      <c r="Z43" s="1542"/>
    </row>
    <row r="44" spans="1:26" ht="24.8" hidden="1" customHeight="1" outlineLevel="1">
      <c r="A44" s="1537" t="s">
        <v>2760</v>
      </c>
      <c r="B44" s="1526">
        <v>73.47</v>
      </c>
      <c r="C44" s="1526">
        <v>30.64</v>
      </c>
      <c r="D44" s="1526">
        <v>30.64</v>
      </c>
      <c r="E44" s="1526">
        <v>0</v>
      </c>
      <c r="F44" s="1526">
        <v>0</v>
      </c>
      <c r="G44" s="1526">
        <v>0</v>
      </c>
      <c r="H44" s="1526">
        <v>40.03</v>
      </c>
      <c r="I44" s="1526">
        <v>0</v>
      </c>
      <c r="J44" s="1526">
        <v>0</v>
      </c>
      <c r="K44" s="1528"/>
      <c r="L44" s="1526">
        <v>33.33</v>
      </c>
      <c r="M44" s="1526">
        <v>6.4</v>
      </c>
      <c r="N44" s="1526">
        <v>0</v>
      </c>
      <c r="O44" s="1526">
        <v>0.3</v>
      </c>
      <c r="P44" s="1528">
        <v>2.8</v>
      </c>
      <c r="Q44" s="1526">
        <v>0</v>
      </c>
      <c r="R44" s="1526">
        <v>0</v>
      </c>
      <c r="S44" s="1526">
        <v>2.8</v>
      </c>
      <c r="T44" s="1528">
        <v>0</v>
      </c>
      <c r="U44" s="1526">
        <v>0</v>
      </c>
      <c r="V44" s="1526">
        <v>0</v>
      </c>
      <c r="W44" s="1529">
        <v>0</v>
      </c>
      <c r="X44" s="1529">
        <v>0</v>
      </c>
      <c r="Y44" s="178"/>
      <c r="Z44" s="178"/>
    </row>
    <row r="45" spans="1:26" ht="24.8" hidden="1" customHeight="1" outlineLevel="1">
      <c r="A45" s="1537" t="s">
        <v>2761</v>
      </c>
      <c r="B45" s="1526">
        <v>121.83</v>
      </c>
      <c r="C45" s="1526">
        <v>63.36</v>
      </c>
      <c r="D45" s="1526">
        <v>62.72</v>
      </c>
      <c r="E45" s="1526">
        <v>0.64</v>
      </c>
      <c r="F45" s="1526">
        <v>0</v>
      </c>
      <c r="G45" s="1526">
        <v>0</v>
      </c>
      <c r="H45" s="1526">
        <v>54.07</v>
      </c>
      <c r="I45" s="1526">
        <v>0</v>
      </c>
      <c r="J45" s="1526">
        <v>0.6</v>
      </c>
      <c r="K45" s="1528"/>
      <c r="L45" s="1526">
        <v>48.57</v>
      </c>
      <c r="M45" s="1526">
        <v>4.9000000000000004</v>
      </c>
      <c r="N45" s="1526">
        <v>0</v>
      </c>
      <c r="O45" s="1526">
        <v>0</v>
      </c>
      <c r="P45" s="1528">
        <v>4.4000000000000004</v>
      </c>
      <c r="Q45" s="1526">
        <v>0</v>
      </c>
      <c r="R45" s="1526">
        <v>0</v>
      </c>
      <c r="S45" s="1526">
        <v>4.4000000000000004</v>
      </c>
      <c r="T45" s="1528">
        <v>0</v>
      </c>
      <c r="U45" s="1526">
        <v>0</v>
      </c>
      <c r="V45" s="1526">
        <v>0</v>
      </c>
      <c r="W45" s="1529">
        <v>0</v>
      </c>
      <c r="X45" s="1529">
        <v>0</v>
      </c>
      <c r="Y45" s="178"/>
      <c r="Z45" s="178"/>
    </row>
    <row r="46" spans="1:26" ht="24.8" hidden="1" customHeight="1" outlineLevel="1">
      <c r="A46" s="1537" t="s">
        <v>2762</v>
      </c>
      <c r="B46" s="1526">
        <v>277.72000000000003</v>
      </c>
      <c r="C46" s="1526">
        <v>19.25</v>
      </c>
      <c r="D46" s="1526">
        <v>19.25</v>
      </c>
      <c r="E46" s="1526">
        <v>0</v>
      </c>
      <c r="F46" s="1526">
        <v>0</v>
      </c>
      <c r="G46" s="1526">
        <v>0</v>
      </c>
      <c r="H46" s="1526">
        <v>234.87</v>
      </c>
      <c r="I46" s="1526">
        <v>0</v>
      </c>
      <c r="J46" s="1526">
        <v>0</v>
      </c>
      <c r="K46" s="1528"/>
      <c r="L46" s="1526">
        <v>229.47</v>
      </c>
      <c r="M46" s="1526">
        <v>5.4</v>
      </c>
      <c r="N46" s="1526">
        <v>0</v>
      </c>
      <c r="O46" s="1526">
        <v>0</v>
      </c>
      <c r="P46" s="1528">
        <v>23.6</v>
      </c>
      <c r="Q46" s="1526">
        <v>0</v>
      </c>
      <c r="R46" s="1526">
        <v>0</v>
      </c>
      <c r="S46" s="1526">
        <v>23.6</v>
      </c>
      <c r="T46" s="1528">
        <v>0</v>
      </c>
      <c r="U46" s="1526">
        <v>0</v>
      </c>
      <c r="V46" s="1526">
        <v>0</v>
      </c>
      <c r="W46" s="1529">
        <v>0</v>
      </c>
      <c r="X46" s="1529">
        <v>0</v>
      </c>
      <c r="Y46" s="178"/>
      <c r="Z46" s="178"/>
    </row>
    <row r="47" spans="1:26" ht="24.8" hidden="1" customHeight="1" outlineLevel="1">
      <c r="A47" s="1537" t="s">
        <v>2763</v>
      </c>
      <c r="B47" s="1526">
        <v>47.78</v>
      </c>
      <c r="C47" s="1526">
        <v>19.96</v>
      </c>
      <c r="D47" s="1526">
        <v>19.96</v>
      </c>
      <c r="E47" s="1526">
        <v>0</v>
      </c>
      <c r="F47" s="1526">
        <v>0</v>
      </c>
      <c r="G47" s="1526">
        <v>0</v>
      </c>
      <c r="H47" s="1526">
        <v>14.31</v>
      </c>
      <c r="I47" s="1526">
        <v>0</v>
      </c>
      <c r="J47" s="1526">
        <v>0</v>
      </c>
      <c r="K47" s="1528"/>
      <c r="L47" s="1526">
        <v>10.99</v>
      </c>
      <c r="M47" s="1526">
        <v>3.32</v>
      </c>
      <c r="N47" s="1526">
        <v>0</v>
      </c>
      <c r="O47" s="1526">
        <v>0</v>
      </c>
      <c r="P47" s="1528">
        <v>13.51</v>
      </c>
      <c r="Q47" s="1526">
        <v>0</v>
      </c>
      <c r="R47" s="1526">
        <v>0</v>
      </c>
      <c r="S47" s="1526">
        <v>13.51</v>
      </c>
      <c r="T47" s="1528">
        <v>0</v>
      </c>
      <c r="U47" s="1526">
        <v>0</v>
      </c>
      <c r="V47" s="1526">
        <v>0</v>
      </c>
      <c r="W47" s="1529">
        <v>0</v>
      </c>
      <c r="X47" s="1529">
        <v>0</v>
      </c>
      <c r="Y47" s="178"/>
      <c r="Z47" s="178"/>
    </row>
    <row r="48" spans="1:26" ht="24.8" hidden="1" customHeight="1" outlineLevel="1">
      <c r="A48" s="1537" t="s">
        <v>2764</v>
      </c>
      <c r="B48" s="1526">
        <v>13.56</v>
      </c>
      <c r="C48" s="1526">
        <v>7.27</v>
      </c>
      <c r="D48" s="1526">
        <v>7.27</v>
      </c>
      <c r="E48" s="1526">
        <v>0</v>
      </c>
      <c r="F48" s="1526">
        <v>0</v>
      </c>
      <c r="G48" s="1526">
        <v>0</v>
      </c>
      <c r="H48" s="1526">
        <v>6.29</v>
      </c>
      <c r="I48" s="1526">
        <v>0</v>
      </c>
      <c r="J48" s="1526">
        <v>0</v>
      </c>
      <c r="K48" s="1528"/>
      <c r="L48" s="1526">
        <v>6.29</v>
      </c>
      <c r="M48" s="1526">
        <v>0</v>
      </c>
      <c r="N48" s="1526">
        <v>0</v>
      </c>
      <c r="O48" s="1526">
        <v>0</v>
      </c>
      <c r="P48" s="1528">
        <v>0</v>
      </c>
      <c r="Q48" s="1526">
        <v>0</v>
      </c>
      <c r="R48" s="1526">
        <v>0</v>
      </c>
      <c r="S48" s="1526">
        <v>0</v>
      </c>
      <c r="T48" s="1528">
        <v>0</v>
      </c>
      <c r="U48" s="1526">
        <v>0</v>
      </c>
      <c r="V48" s="1526">
        <v>0</v>
      </c>
      <c r="W48" s="1529">
        <v>0</v>
      </c>
      <c r="X48" s="1529">
        <v>0</v>
      </c>
      <c r="Y48" s="178"/>
      <c r="Z48" s="178"/>
    </row>
    <row r="49" spans="1:26" ht="24.8" hidden="1" customHeight="1" outlineLevel="1">
      <c r="A49" s="1537" t="s">
        <v>2765</v>
      </c>
      <c r="B49" s="1526">
        <v>141.68</v>
      </c>
      <c r="C49" s="1526">
        <v>17.82</v>
      </c>
      <c r="D49" s="1526">
        <v>17.82</v>
      </c>
      <c r="E49" s="1526">
        <v>0</v>
      </c>
      <c r="F49" s="1526">
        <v>0</v>
      </c>
      <c r="G49" s="1526">
        <v>0</v>
      </c>
      <c r="H49" s="1526">
        <v>20.86</v>
      </c>
      <c r="I49" s="1526">
        <v>0</v>
      </c>
      <c r="J49" s="1526">
        <v>0</v>
      </c>
      <c r="K49" s="1528"/>
      <c r="L49" s="1526">
        <v>20.86</v>
      </c>
      <c r="M49" s="1526">
        <v>0</v>
      </c>
      <c r="N49" s="1526">
        <v>0</v>
      </c>
      <c r="O49" s="1526">
        <v>0</v>
      </c>
      <c r="P49" s="1528">
        <v>103</v>
      </c>
      <c r="Q49" s="1526">
        <v>0</v>
      </c>
      <c r="R49" s="1526">
        <v>0</v>
      </c>
      <c r="S49" s="1526">
        <v>103</v>
      </c>
      <c r="T49" s="1528">
        <v>0</v>
      </c>
      <c r="U49" s="1526">
        <v>0</v>
      </c>
      <c r="V49" s="1526">
        <v>0</v>
      </c>
      <c r="W49" s="1529">
        <v>0</v>
      </c>
      <c r="X49" s="1529">
        <v>0</v>
      </c>
      <c r="Y49" s="178"/>
      <c r="Z49" s="178"/>
    </row>
    <row r="50" spans="1:26" ht="24.8" hidden="1" customHeight="1" outlineLevel="1">
      <c r="A50" s="1537" t="s">
        <v>2766</v>
      </c>
      <c r="B50" s="1526">
        <v>211.03</v>
      </c>
      <c r="C50" s="1526">
        <v>71.430000000000007</v>
      </c>
      <c r="D50" s="1526">
        <v>71.430000000000007</v>
      </c>
      <c r="E50" s="1526">
        <v>0</v>
      </c>
      <c r="F50" s="1526">
        <v>0</v>
      </c>
      <c r="G50" s="1526">
        <v>0</v>
      </c>
      <c r="H50" s="1526">
        <v>110.26</v>
      </c>
      <c r="I50" s="1526">
        <v>0</v>
      </c>
      <c r="J50" s="1526">
        <v>1</v>
      </c>
      <c r="K50" s="1528"/>
      <c r="L50" s="1526">
        <v>105.56</v>
      </c>
      <c r="M50" s="1526">
        <v>3.7</v>
      </c>
      <c r="N50" s="1526">
        <v>0</v>
      </c>
      <c r="O50" s="1526">
        <v>0</v>
      </c>
      <c r="P50" s="1528">
        <v>29.34</v>
      </c>
      <c r="Q50" s="1526">
        <v>0</v>
      </c>
      <c r="R50" s="1526">
        <v>0</v>
      </c>
      <c r="S50" s="1526">
        <v>29.34</v>
      </c>
      <c r="T50" s="1528">
        <v>0</v>
      </c>
      <c r="U50" s="1526">
        <v>0</v>
      </c>
      <c r="V50" s="1526">
        <v>0</v>
      </c>
      <c r="W50" s="1529">
        <v>0</v>
      </c>
      <c r="X50" s="1529">
        <v>0</v>
      </c>
      <c r="Y50" s="178"/>
      <c r="Z50" s="178"/>
    </row>
    <row r="51" spans="1:26" ht="24.8" hidden="1" customHeight="1" outlineLevel="1">
      <c r="A51" s="1537" t="s">
        <v>2767</v>
      </c>
      <c r="B51" s="1526">
        <v>147.46</v>
      </c>
      <c r="C51" s="1526">
        <v>38.15</v>
      </c>
      <c r="D51" s="1526">
        <v>38.15</v>
      </c>
      <c r="E51" s="1526">
        <v>0</v>
      </c>
      <c r="F51" s="1526">
        <v>0</v>
      </c>
      <c r="G51" s="1526">
        <v>0</v>
      </c>
      <c r="H51" s="1526">
        <v>51.91</v>
      </c>
      <c r="I51" s="1526">
        <v>0</v>
      </c>
      <c r="J51" s="1526">
        <v>8.8000000000000007</v>
      </c>
      <c r="K51" s="1528"/>
      <c r="L51" s="1526">
        <v>33.11</v>
      </c>
      <c r="M51" s="1526">
        <v>10</v>
      </c>
      <c r="N51" s="1526">
        <v>0</v>
      </c>
      <c r="O51" s="1526">
        <v>0</v>
      </c>
      <c r="P51" s="1528">
        <v>57.4</v>
      </c>
      <c r="Q51" s="1526">
        <v>0</v>
      </c>
      <c r="R51" s="1526">
        <v>0</v>
      </c>
      <c r="S51" s="1526">
        <v>57.4</v>
      </c>
      <c r="T51" s="1528">
        <v>0</v>
      </c>
      <c r="U51" s="1526">
        <v>0</v>
      </c>
      <c r="V51" s="1526">
        <v>0</v>
      </c>
      <c r="W51" s="1529">
        <v>0</v>
      </c>
      <c r="X51" s="1529">
        <v>0</v>
      </c>
      <c r="Y51" s="178"/>
      <c r="Z51" s="178"/>
    </row>
    <row r="52" spans="1:26" ht="24.8" hidden="1" customHeight="1" outlineLevel="1">
      <c r="A52" s="1537" t="s">
        <v>2768</v>
      </c>
      <c r="B52" s="1526">
        <v>110.34</v>
      </c>
      <c r="C52" s="1526">
        <v>11.21</v>
      </c>
      <c r="D52" s="1526">
        <v>10.98</v>
      </c>
      <c r="E52" s="1526">
        <v>0.23</v>
      </c>
      <c r="F52" s="1526">
        <v>0</v>
      </c>
      <c r="G52" s="1526">
        <v>0</v>
      </c>
      <c r="H52" s="1526">
        <v>56.61</v>
      </c>
      <c r="I52" s="1526">
        <v>0</v>
      </c>
      <c r="J52" s="1526">
        <v>1.66</v>
      </c>
      <c r="K52" s="1528"/>
      <c r="L52" s="1526">
        <v>54.95</v>
      </c>
      <c r="M52" s="1526">
        <v>0</v>
      </c>
      <c r="N52" s="1526">
        <v>0</v>
      </c>
      <c r="O52" s="1526">
        <v>0</v>
      </c>
      <c r="P52" s="1528">
        <v>42.52</v>
      </c>
      <c r="Q52" s="1526">
        <v>0</v>
      </c>
      <c r="R52" s="1526">
        <v>0</v>
      </c>
      <c r="S52" s="1526">
        <v>42.52</v>
      </c>
      <c r="T52" s="1528">
        <v>0</v>
      </c>
      <c r="U52" s="1526">
        <v>0</v>
      </c>
      <c r="V52" s="1526">
        <v>0</v>
      </c>
      <c r="W52" s="1529">
        <v>0</v>
      </c>
      <c r="X52" s="1529">
        <v>0</v>
      </c>
      <c r="Y52" s="178"/>
      <c r="Z52" s="178"/>
    </row>
    <row r="53" spans="1:26" ht="24.8" hidden="1" customHeight="1" outlineLevel="1">
      <c r="A53" s="1537" t="s">
        <v>2769</v>
      </c>
      <c r="B53" s="1526">
        <v>59.52</v>
      </c>
      <c r="C53" s="1526">
        <v>30.6</v>
      </c>
      <c r="D53" s="1526">
        <v>30.6</v>
      </c>
      <c r="E53" s="1526">
        <v>0</v>
      </c>
      <c r="F53" s="1526">
        <v>0</v>
      </c>
      <c r="G53" s="1526">
        <v>0</v>
      </c>
      <c r="H53" s="1526">
        <v>28.92</v>
      </c>
      <c r="I53" s="1526">
        <v>0</v>
      </c>
      <c r="J53" s="1526">
        <v>0</v>
      </c>
      <c r="K53" s="1528"/>
      <c r="L53" s="1526">
        <v>28.92</v>
      </c>
      <c r="M53" s="1526">
        <v>0</v>
      </c>
      <c r="N53" s="1526">
        <v>0</v>
      </c>
      <c r="O53" s="1526">
        <v>0</v>
      </c>
      <c r="P53" s="1528">
        <v>0</v>
      </c>
      <c r="Q53" s="1526">
        <v>0</v>
      </c>
      <c r="R53" s="1526">
        <v>0</v>
      </c>
      <c r="S53" s="1526">
        <v>0</v>
      </c>
      <c r="T53" s="1528">
        <v>0</v>
      </c>
      <c r="U53" s="1526">
        <v>0</v>
      </c>
      <c r="V53" s="1526">
        <v>0</v>
      </c>
      <c r="W53" s="1529">
        <v>0</v>
      </c>
      <c r="X53" s="1529">
        <v>0</v>
      </c>
      <c r="Y53" s="178"/>
      <c r="Z53" s="178"/>
    </row>
    <row r="54" spans="1:26" ht="24.8" hidden="1" customHeight="1" outlineLevel="1">
      <c r="A54" s="1537" t="s">
        <v>2770</v>
      </c>
      <c r="B54" s="1526">
        <v>1534.65</v>
      </c>
      <c r="C54" s="1526">
        <v>45.06</v>
      </c>
      <c r="D54" s="1526">
        <v>45.06</v>
      </c>
      <c r="E54" s="1526">
        <v>0</v>
      </c>
      <c r="F54" s="1526">
        <v>0</v>
      </c>
      <c r="G54" s="1526">
        <v>0</v>
      </c>
      <c r="H54" s="1526">
        <v>1485.59</v>
      </c>
      <c r="I54" s="1526">
        <v>0</v>
      </c>
      <c r="J54" s="1526">
        <v>1404.71</v>
      </c>
      <c r="K54" s="1528"/>
      <c r="L54" s="1526">
        <v>76.88</v>
      </c>
      <c r="M54" s="1526">
        <v>0</v>
      </c>
      <c r="N54" s="1526">
        <v>0</v>
      </c>
      <c r="O54" s="1526">
        <v>4</v>
      </c>
      <c r="P54" s="1528">
        <v>4</v>
      </c>
      <c r="Q54" s="1526">
        <v>0</v>
      </c>
      <c r="R54" s="1526">
        <v>0</v>
      </c>
      <c r="S54" s="1526">
        <v>4</v>
      </c>
      <c r="T54" s="1528">
        <v>0</v>
      </c>
      <c r="U54" s="1526">
        <v>0</v>
      </c>
      <c r="V54" s="1526">
        <v>0</v>
      </c>
      <c r="W54" s="1529">
        <v>0</v>
      </c>
      <c r="X54" s="1529">
        <v>0</v>
      </c>
      <c r="Y54" s="178"/>
      <c r="Z54" s="178"/>
    </row>
    <row r="55" spans="1:26" ht="24.8" hidden="1" customHeight="1" outlineLevel="1" thickBot="1">
      <c r="A55" s="1538" t="s">
        <v>2771</v>
      </c>
      <c r="B55" s="1527">
        <v>8.8699999999999992</v>
      </c>
      <c r="C55" s="1527">
        <v>6.01</v>
      </c>
      <c r="D55" s="1527">
        <v>6.01</v>
      </c>
      <c r="E55" s="1527">
        <v>0</v>
      </c>
      <c r="F55" s="1527">
        <v>0</v>
      </c>
      <c r="G55" s="1527">
        <v>0</v>
      </c>
      <c r="H55" s="1527">
        <v>2.86</v>
      </c>
      <c r="I55" s="1527">
        <v>0</v>
      </c>
      <c r="J55" s="1527">
        <v>0</v>
      </c>
      <c r="K55" s="1528"/>
      <c r="L55" s="1527">
        <v>2.86</v>
      </c>
      <c r="M55" s="1527">
        <v>0</v>
      </c>
      <c r="N55" s="1527">
        <v>0</v>
      </c>
      <c r="O55" s="1527">
        <v>0</v>
      </c>
      <c r="P55" s="1527">
        <v>0</v>
      </c>
      <c r="Q55" s="1527">
        <v>0</v>
      </c>
      <c r="R55" s="1527">
        <v>0</v>
      </c>
      <c r="S55" s="1527">
        <v>0</v>
      </c>
      <c r="T55" s="1528">
        <v>0</v>
      </c>
      <c r="U55" s="1527">
        <v>0</v>
      </c>
      <c r="V55" s="1527">
        <v>0</v>
      </c>
      <c r="W55" s="1530">
        <v>0</v>
      </c>
      <c r="X55" s="1530">
        <v>0</v>
      </c>
      <c r="Y55" s="178"/>
      <c r="Z55" s="178"/>
    </row>
    <row r="56" spans="1:26" ht="28.55" hidden="1" customHeight="1" collapsed="1">
      <c r="A56" s="1523" t="s">
        <v>2488</v>
      </c>
      <c r="B56" s="1526">
        <v>8251.0499999999993</v>
      </c>
      <c r="C56" s="1526">
        <v>720.06</v>
      </c>
      <c r="D56" s="1526">
        <v>720.06</v>
      </c>
      <c r="E56" s="1526">
        <v>0</v>
      </c>
      <c r="F56" s="1526">
        <v>0</v>
      </c>
      <c r="G56" s="1526">
        <v>0</v>
      </c>
      <c r="H56" s="1526">
        <v>4994.34</v>
      </c>
      <c r="I56" s="1526">
        <v>0</v>
      </c>
      <c r="J56" s="1526">
        <v>60.07</v>
      </c>
      <c r="K56" s="1528"/>
      <c r="L56" s="1526">
        <v>4576.54</v>
      </c>
      <c r="M56" s="1526">
        <v>344.33</v>
      </c>
      <c r="N56" s="1526">
        <v>0</v>
      </c>
      <c r="O56" s="1526">
        <f>SUM(O57:O68)</f>
        <v>13.399999999999999</v>
      </c>
      <c r="P56" s="1528">
        <v>2236.65</v>
      </c>
      <c r="Q56" s="1526">
        <v>0</v>
      </c>
      <c r="R56" s="1526">
        <v>0</v>
      </c>
      <c r="S56" s="1526">
        <v>2236.65</v>
      </c>
      <c r="T56" s="1528">
        <v>0</v>
      </c>
      <c r="U56" s="1526">
        <v>0</v>
      </c>
      <c r="V56" s="1529">
        <v>300</v>
      </c>
      <c r="W56" s="1529">
        <v>0</v>
      </c>
      <c r="X56" s="1529">
        <v>0</v>
      </c>
      <c r="Y56" s="178"/>
      <c r="Z56" s="178"/>
    </row>
    <row r="57" spans="1:26" ht="24.8" hidden="1" customHeight="1" outlineLevel="1">
      <c r="A57" s="1537" t="s">
        <v>2760</v>
      </c>
      <c r="B57" s="1526">
        <v>170.21</v>
      </c>
      <c r="C57" s="1526">
        <v>40.03</v>
      </c>
      <c r="D57" s="1526">
        <v>40.03</v>
      </c>
      <c r="E57" s="1526">
        <v>0</v>
      </c>
      <c r="F57" s="1526">
        <v>0</v>
      </c>
      <c r="G57" s="1526">
        <v>0</v>
      </c>
      <c r="H57" s="1526">
        <v>52.68</v>
      </c>
      <c r="I57" s="1526">
        <v>0</v>
      </c>
      <c r="J57" s="1526">
        <v>0</v>
      </c>
      <c r="K57" s="1528"/>
      <c r="L57" s="1526">
        <v>52.68</v>
      </c>
      <c r="M57" s="1526">
        <v>0</v>
      </c>
      <c r="N57" s="1526">
        <v>0</v>
      </c>
      <c r="O57" s="1526">
        <f t="shared" ref="O57:O68" si="2">H57-SUM(I57:N57)</f>
        <v>0</v>
      </c>
      <c r="P57" s="1528">
        <v>77.5</v>
      </c>
      <c r="Q57" s="1526">
        <v>0</v>
      </c>
      <c r="R57" s="1526">
        <v>0</v>
      </c>
      <c r="S57" s="1526">
        <v>77.5</v>
      </c>
      <c r="T57" s="1528">
        <v>0</v>
      </c>
      <c r="U57" s="1526">
        <v>0</v>
      </c>
      <c r="V57" s="1526">
        <v>0</v>
      </c>
      <c r="W57" s="1529">
        <v>0</v>
      </c>
      <c r="X57" s="1529">
        <v>0</v>
      </c>
      <c r="Y57" s="178"/>
      <c r="Z57" s="178"/>
    </row>
    <row r="58" spans="1:26" ht="24.8" hidden="1" customHeight="1" outlineLevel="1">
      <c r="A58" s="1537" t="s">
        <v>2761</v>
      </c>
      <c r="B58" s="1526">
        <v>88.33</v>
      </c>
      <c r="C58" s="1526">
        <v>28.98</v>
      </c>
      <c r="D58" s="1526">
        <v>28.98</v>
      </c>
      <c r="E58" s="1526">
        <v>0</v>
      </c>
      <c r="F58" s="1526">
        <v>0</v>
      </c>
      <c r="G58" s="1526">
        <v>0</v>
      </c>
      <c r="H58" s="1526">
        <v>58.55</v>
      </c>
      <c r="I58" s="1526">
        <v>0</v>
      </c>
      <c r="J58" s="1526">
        <v>0</v>
      </c>
      <c r="K58" s="1528"/>
      <c r="L58" s="1526">
        <v>58.55</v>
      </c>
      <c r="M58" s="1526">
        <v>0</v>
      </c>
      <c r="N58" s="1526">
        <v>0</v>
      </c>
      <c r="O58" s="1526">
        <f t="shared" si="2"/>
        <v>0</v>
      </c>
      <c r="P58" s="1528">
        <v>0.8</v>
      </c>
      <c r="Q58" s="1526">
        <v>0</v>
      </c>
      <c r="R58" s="1526">
        <v>0</v>
      </c>
      <c r="S58" s="1526">
        <v>0.8</v>
      </c>
      <c r="T58" s="1528">
        <v>0</v>
      </c>
      <c r="U58" s="1526">
        <v>0</v>
      </c>
      <c r="V58" s="1526">
        <v>0</v>
      </c>
      <c r="W58" s="1529">
        <v>0</v>
      </c>
      <c r="X58" s="1529">
        <v>0</v>
      </c>
      <c r="Y58" s="178"/>
      <c r="Z58" s="178"/>
    </row>
    <row r="59" spans="1:26" ht="24.8" hidden="1" customHeight="1" outlineLevel="1">
      <c r="A59" s="1537" t="s">
        <v>2762</v>
      </c>
      <c r="B59" s="1526">
        <v>17.5</v>
      </c>
      <c r="C59" s="1526">
        <v>7.48</v>
      </c>
      <c r="D59" s="1526">
        <v>7.48</v>
      </c>
      <c r="E59" s="1526">
        <v>0</v>
      </c>
      <c r="F59" s="1526">
        <v>0</v>
      </c>
      <c r="G59" s="1526">
        <v>0</v>
      </c>
      <c r="H59" s="1526">
        <v>10.02</v>
      </c>
      <c r="I59" s="1526">
        <v>0</v>
      </c>
      <c r="J59" s="1526">
        <v>0</v>
      </c>
      <c r="K59" s="1528"/>
      <c r="L59" s="1526">
        <v>9.68</v>
      </c>
      <c r="M59" s="1526">
        <v>0.34</v>
      </c>
      <c r="N59" s="1526">
        <v>0</v>
      </c>
      <c r="O59" s="1526">
        <f t="shared" si="2"/>
        <v>0</v>
      </c>
      <c r="P59" s="1528">
        <v>0</v>
      </c>
      <c r="Q59" s="1526">
        <v>0</v>
      </c>
      <c r="R59" s="1526">
        <v>0</v>
      </c>
      <c r="S59" s="1526">
        <v>0</v>
      </c>
      <c r="T59" s="1528">
        <v>0</v>
      </c>
      <c r="U59" s="1526">
        <v>0</v>
      </c>
      <c r="V59" s="1526">
        <v>0</v>
      </c>
      <c r="W59" s="1529">
        <v>0</v>
      </c>
      <c r="X59" s="1529">
        <v>0</v>
      </c>
      <c r="Y59" s="178"/>
      <c r="Z59" s="178"/>
    </row>
    <row r="60" spans="1:26" ht="24.8" hidden="1" customHeight="1" outlineLevel="1">
      <c r="A60" s="1537" t="s">
        <v>2763</v>
      </c>
      <c r="B60" s="1526">
        <v>351.69</v>
      </c>
      <c r="C60" s="1526">
        <v>19.27</v>
      </c>
      <c r="D60" s="1526">
        <v>19.27</v>
      </c>
      <c r="E60" s="1526">
        <v>0</v>
      </c>
      <c r="F60" s="1526">
        <v>0</v>
      </c>
      <c r="G60" s="1526">
        <v>0</v>
      </c>
      <c r="H60" s="1526">
        <v>332.42</v>
      </c>
      <c r="I60" s="1526">
        <v>0</v>
      </c>
      <c r="J60" s="1526">
        <v>0</v>
      </c>
      <c r="K60" s="1528"/>
      <c r="L60" s="1526">
        <v>10.210000000000001</v>
      </c>
      <c r="M60" s="1526">
        <v>322.20999999999998</v>
      </c>
      <c r="N60" s="1526">
        <v>0</v>
      </c>
      <c r="O60" s="1526">
        <f t="shared" si="2"/>
        <v>0</v>
      </c>
      <c r="P60" s="1528">
        <v>0</v>
      </c>
      <c r="Q60" s="1526">
        <v>0</v>
      </c>
      <c r="R60" s="1526">
        <v>0</v>
      </c>
      <c r="S60" s="1526">
        <v>0</v>
      </c>
      <c r="T60" s="1528">
        <v>0</v>
      </c>
      <c r="U60" s="1526">
        <v>0</v>
      </c>
      <c r="V60" s="1526">
        <v>0</v>
      </c>
      <c r="W60" s="1529">
        <v>0</v>
      </c>
      <c r="X60" s="1529">
        <v>0</v>
      </c>
      <c r="Y60" s="178"/>
      <c r="Z60" s="178"/>
    </row>
    <row r="61" spans="1:26" ht="24.8" hidden="1" customHeight="1" outlineLevel="1">
      <c r="A61" s="1537" t="s">
        <v>2764</v>
      </c>
      <c r="B61" s="1526">
        <v>4259.2</v>
      </c>
      <c r="C61" s="1526">
        <v>45.48</v>
      </c>
      <c r="D61" s="1526">
        <v>45.48</v>
      </c>
      <c r="E61" s="1526">
        <v>0</v>
      </c>
      <c r="F61" s="1526">
        <v>0</v>
      </c>
      <c r="G61" s="1526">
        <v>0</v>
      </c>
      <c r="H61" s="1526">
        <v>4065.75</v>
      </c>
      <c r="I61" s="1526">
        <v>0</v>
      </c>
      <c r="J61" s="1526">
        <v>0</v>
      </c>
      <c r="K61" s="1528"/>
      <c r="L61" s="1526">
        <v>4049.67</v>
      </c>
      <c r="M61" s="1526">
        <v>16.079999999999998</v>
      </c>
      <c r="N61" s="1526">
        <v>0</v>
      </c>
      <c r="O61" s="1526">
        <f t="shared" si="2"/>
        <v>0</v>
      </c>
      <c r="P61" s="1528">
        <v>147.97</v>
      </c>
      <c r="Q61" s="1526">
        <v>0</v>
      </c>
      <c r="R61" s="1526">
        <v>0</v>
      </c>
      <c r="S61" s="1526">
        <v>147.97</v>
      </c>
      <c r="T61" s="1528">
        <v>0</v>
      </c>
      <c r="U61" s="1526">
        <v>0</v>
      </c>
      <c r="V61" s="1526">
        <v>0</v>
      </c>
      <c r="W61" s="1529">
        <v>0</v>
      </c>
      <c r="X61" s="1529">
        <v>0</v>
      </c>
      <c r="Y61" s="178"/>
      <c r="Z61" s="178"/>
    </row>
    <row r="62" spans="1:26" ht="24.8" hidden="1" customHeight="1" outlineLevel="1">
      <c r="A62" s="1537" t="s">
        <v>2765</v>
      </c>
      <c r="B62" s="1526">
        <v>109.65</v>
      </c>
      <c r="C62" s="1526">
        <v>17.649999999999999</v>
      </c>
      <c r="D62" s="1526">
        <v>17.649999999999999</v>
      </c>
      <c r="E62" s="1526">
        <v>0</v>
      </c>
      <c r="F62" s="1526">
        <v>0</v>
      </c>
      <c r="G62" s="1526">
        <v>0</v>
      </c>
      <c r="H62" s="1526">
        <v>92</v>
      </c>
      <c r="I62" s="1526">
        <v>0</v>
      </c>
      <c r="J62" s="1526">
        <v>57.07</v>
      </c>
      <c r="K62" s="1528"/>
      <c r="L62" s="1526">
        <v>23.13</v>
      </c>
      <c r="M62" s="1526">
        <v>0</v>
      </c>
      <c r="N62" s="1526">
        <v>0</v>
      </c>
      <c r="O62" s="1526">
        <f t="shared" si="2"/>
        <v>11.799999999999997</v>
      </c>
      <c r="P62" s="1528">
        <v>0</v>
      </c>
      <c r="Q62" s="1526">
        <v>0</v>
      </c>
      <c r="R62" s="1526">
        <v>0</v>
      </c>
      <c r="S62" s="1526">
        <v>0</v>
      </c>
      <c r="T62" s="1528">
        <v>0</v>
      </c>
      <c r="U62" s="1526">
        <v>0</v>
      </c>
      <c r="V62" s="1526">
        <v>0</v>
      </c>
      <c r="W62" s="1529">
        <v>0</v>
      </c>
      <c r="X62" s="1529">
        <v>0</v>
      </c>
      <c r="Y62" s="178"/>
      <c r="Z62" s="178"/>
    </row>
    <row r="63" spans="1:26" ht="24.8" hidden="1" customHeight="1" outlineLevel="1">
      <c r="A63" s="1537" t="s">
        <v>2766</v>
      </c>
      <c r="B63" s="1526">
        <v>57.84</v>
      </c>
      <c r="C63" s="1526">
        <v>20.48</v>
      </c>
      <c r="D63" s="1526">
        <v>20.48</v>
      </c>
      <c r="E63" s="1526">
        <v>0</v>
      </c>
      <c r="F63" s="1526">
        <v>0</v>
      </c>
      <c r="G63" s="1526">
        <v>0</v>
      </c>
      <c r="H63" s="1526">
        <v>32.35</v>
      </c>
      <c r="I63" s="1526">
        <v>0</v>
      </c>
      <c r="J63" s="1526">
        <v>0</v>
      </c>
      <c r="K63" s="1528"/>
      <c r="L63" s="1526">
        <v>26.25</v>
      </c>
      <c r="M63" s="1526">
        <v>4.5</v>
      </c>
      <c r="N63" s="1526">
        <v>0</v>
      </c>
      <c r="O63" s="1526">
        <f t="shared" si="2"/>
        <v>1.6000000000000014</v>
      </c>
      <c r="P63" s="1528">
        <v>5.01</v>
      </c>
      <c r="Q63" s="1526">
        <v>0</v>
      </c>
      <c r="R63" s="1526">
        <v>0</v>
      </c>
      <c r="S63" s="1526">
        <v>5.01</v>
      </c>
      <c r="T63" s="1528">
        <v>0</v>
      </c>
      <c r="U63" s="1526">
        <v>0</v>
      </c>
      <c r="V63" s="1526">
        <v>0</v>
      </c>
      <c r="W63" s="1529">
        <v>0</v>
      </c>
      <c r="X63" s="1529">
        <v>0</v>
      </c>
      <c r="Y63" s="178"/>
      <c r="Z63" s="178"/>
    </row>
    <row r="64" spans="1:26" ht="24.8" hidden="1" customHeight="1" outlineLevel="1">
      <c r="A64" s="1537" t="s">
        <v>2767</v>
      </c>
      <c r="B64" s="1526">
        <v>97.56</v>
      </c>
      <c r="C64" s="1526">
        <v>64.98</v>
      </c>
      <c r="D64" s="1526">
        <v>64.98</v>
      </c>
      <c r="E64" s="1526">
        <v>0</v>
      </c>
      <c r="F64" s="1526">
        <v>0</v>
      </c>
      <c r="G64" s="1526">
        <v>0</v>
      </c>
      <c r="H64" s="1526">
        <v>27.38</v>
      </c>
      <c r="I64" s="1526">
        <v>0</v>
      </c>
      <c r="J64" s="1526">
        <v>0</v>
      </c>
      <c r="K64" s="1528"/>
      <c r="L64" s="1526">
        <v>26.18</v>
      </c>
      <c r="M64" s="1526">
        <v>1.2</v>
      </c>
      <c r="N64" s="1526">
        <v>0</v>
      </c>
      <c r="O64" s="1526">
        <f t="shared" si="2"/>
        <v>0</v>
      </c>
      <c r="P64" s="1528">
        <v>5.2</v>
      </c>
      <c r="Q64" s="1526">
        <v>0</v>
      </c>
      <c r="R64" s="1526">
        <v>0</v>
      </c>
      <c r="S64" s="1526">
        <v>5.2</v>
      </c>
      <c r="T64" s="1528">
        <v>0</v>
      </c>
      <c r="U64" s="1526">
        <v>0</v>
      </c>
      <c r="V64" s="1526">
        <v>0</v>
      </c>
      <c r="W64" s="1529">
        <v>0</v>
      </c>
      <c r="X64" s="1529">
        <v>0</v>
      </c>
      <c r="Y64" s="178"/>
      <c r="Z64" s="178"/>
    </row>
    <row r="65" spans="1:26" ht="24.8" hidden="1" customHeight="1" outlineLevel="1">
      <c r="A65" s="1537" t="s">
        <v>2768</v>
      </c>
      <c r="B65" s="1526">
        <v>524.45000000000005</v>
      </c>
      <c r="C65" s="1526">
        <v>362.53</v>
      </c>
      <c r="D65" s="1526">
        <v>362.53</v>
      </c>
      <c r="E65" s="1526">
        <v>0</v>
      </c>
      <c r="F65" s="1526">
        <v>0</v>
      </c>
      <c r="G65" s="1526">
        <v>0</v>
      </c>
      <c r="H65" s="1526">
        <v>161.91999999999999</v>
      </c>
      <c r="I65" s="1526">
        <v>0</v>
      </c>
      <c r="J65" s="1526">
        <v>0</v>
      </c>
      <c r="K65" s="1528"/>
      <c r="L65" s="1526">
        <v>161.91999999999999</v>
      </c>
      <c r="M65" s="1526">
        <v>0</v>
      </c>
      <c r="N65" s="1526">
        <v>0</v>
      </c>
      <c r="O65" s="1526">
        <f t="shared" si="2"/>
        <v>0</v>
      </c>
      <c r="P65" s="1528">
        <v>0</v>
      </c>
      <c r="Q65" s="1526">
        <v>0</v>
      </c>
      <c r="R65" s="1526">
        <v>0</v>
      </c>
      <c r="S65" s="1526">
        <v>0</v>
      </c>
      <c r="T65" s="1528">
        <v>0</v>
      </c>
      <c r="U65" s="1526">
        <v>0</v>
      </c>
      <c r="V65" s="1526">
        <v>0</v>
      </c>
      <c r="W65" s="1529">
        <v>0</v>
      </c>
      <c r="X65" s="1529">
        <v>0</v>
      </c>
      <c r="Y65" s="178"/>
      <c r="Z65" s="178"/>
    </row>
    <row r="66" spans="1:26" ht="24.8" hidden="1" customHeight="1" outlineLevel="1">
      <c r="A66" s="1537" t="s">
        <v>2769</v>
      </c>
      <c r="B66" s="1526">
        <v>50.54</v>
      </c>
      <c r="C66" s="1526">
        <v>29.11</v>
      </c>
      <c r="D66" s="1526">
        <v>29.11</v>
      </c>
      <c r="E66" s="1526">
        <v>0</v>
      </c>
      <c r="F66" s="1526">
        <v>0</v>
      </c>
      <c r="G66" s="1526">
        <v>0</v>
      </c>
      <c r="H66" s="1526">
        <v>19.11</v>
      </c>
      <c r="I66" s="1526">
        <v>0</v>
      </c>
      <c r="J66" s="1526">
        <v>3</v>
      </c>
      <c r="K66" s="1528"/>
      <c r="L66" s="1526">
        <v>16.11</v>
      </c>
      <c r="M66" s="1526">
        <v>0</v>
      </c>
      <c r="N66" s="1526">
        <v>0</v>
      </c>
      <c r="O66" s="1526">
        <f t="shared" si="2"/>
        <v>0</v>
      </c>
      <c r="P66" s="1528">
        <v>2.3199999999999998</v>
      </c>
      <c r="Q66" s="1526">
        <v>0</v>
      </c>
      <c r="R66" s="1526">
        <v>0</v>
      </c>
      <c r="S66" s="1526">
        <v>2.3199999999999998</v>
      </c>
      <c r="T66" s="1528">
        <v>0</v>
      </c>
      <c r="U66" s="1526">
        <v>0</v>
      </c>
      <c r="V66" s="1526">
        <v>0</v>
      </c>
      <c r="W66" s="1529">
        <v>0</v>
      </c>
      <c r="X66" s="1529">
        <v>0</v>
      </c>
      <c r="Y66" s="178"/>
      <c r="Z66" s="178"/>
    </row>
    <row r="67" spans="1:26" ht="24.8" hidden="1" customHeight="1" outlineLevel="1">
      <c r="A67" s="1537" t="s">
        <v>2770</v>
      </c>
      <c r="B67" s="1526">
        <v>2465.87</v>
      </c>
      <c r="C67" s="1526">
        <v>54.63</v>
      </c>
      <c r="D67" s="1526">
        <v>54.63</v>
      </c>
      <c r="E67" s="1526">
        <v>0</v>
      </c>
      <c r="F67" s="1526">
        <v>0</v>
      </c>
      <c r="G67" s="1526">
        <v>0</v>
      </c>
      <c r="H67" s="1526">
        <v>113.39</v>
      </c>
      <c r="I67" s="1526">
        <v>0</v>
      </c>
      <c r="J67" s="1526">
        <v>0</v>
      </c>
      <c r="K67" s="1528"/>
      <c r="L67" s="1526">
        <v>113.39</v>
      </c>
      <c r="M67" s="1526">
        <v>0</v>
      </c>
      <c r="N67" s="1526">
        <v>0</v>
      </c>
      <c r="O67" s="1526">
        <f t="shared" si="2"/>
        <v>0</v>
      </c>
      <c r="P67" s="1528">
        <v>1997.85</v>
      </c>
      <c r="Q67" s="1526">
        <v>0</v>
      </c>
      <c r="R67" s="1526">
        <v>0</v>
      </c>
      <c r="S67" s="1526">
        <v>1997.85</v>
      </c>
      <c r="T67" s="1528">
        <v>0</v>
      </c>
      <c r="U67" s="1526">
        <v>0</v>
      </c>
      <c r="V67" s="1526">
        <v>300</v>
      </c>
      <c r="W67" s="1529">
        <v>0</v>
      </c>
      <c r="X67" s="1529">
        <v>0</v>
      </c>
      <c r="Y67" s="178"/>
      <c r="Z67" s="178"/>
    </row>
    <row r="68" spans="1:26" ht="24.8" hidden="1" customHeight="1" outlineLevel="1" thickBot="1">
      <c r="A68" s="1538" t="s">
        <v>2771</v>
      </c>
      <c r="B68" s="1527">
        <v>58.21</v>
      </c>
      <c r="C68" s="1527">
        <v>29.44</v>
      </c>
      <c r="D68" s="1527">
        <v>29.44</v>
      </c>
      <c r="E68" s="1527">
        <v>0</v>
      </c>
      <c r="F68" s="1527">
        <v>0</v>
      </c>
      <c r="G68" s="1527">
        <v>0</v>
      </c>
      <c r="H68" s="1527">
        <v>28.77</v>
      </c>
      <c r="I68" s="1527">
        <v>0</v>
      </c>
      <c r="J68" s="1527">
        <v>0</v>
      </c>
      <c r="K68" s="1528"/>
      <c r="L68" s="1527">
        <v>28.77</v>
      </c>
      <c r="M68" s="1527">
        <v>0</v>
      </c>
      <c r="N68" s="1527">
        <v>0</v>
      </c>
      <c r="O68" s="1527">
        <f t="shared" si="2"/>
        <v>0</v>
      </c>
      <c r="P68" s="1527">
        <v>0</v>
      </c>
      <c r="Q68" s="1527">
        <v>0</v>
      </c>
      <c r="R68" s="1527">
        <v>0</v>
      </c>
      <c r="S68" s="1527">
        <v>0</v>
      </c>
      <c r="T68" s="1528">
        <v>0</v>
      </c>
      <c r="U68" s="1527">
        <v>0</v>
      </c>
      <c r="V68" s="1527">
        <v>0</v>
      </c>
      <c r="W68" s="1530">
        <v>0</v>
      </c>
      <c r="X68" s="1530">
        <v>0</v>
      </c>
      <c r="Y68" s="178"/>
      <c r="Z68" s="178"/>
    </row>
    <row r="69" spans="1:26" ht="28.55" hidden="1" customHeight="1" collapsed="1">
      <c r="A69" s="1523" t="s">
        <v>2487</v>
      </c>
      <c r="B69" s="1526">
        <v>169344.85</v>
      </c>
      <c r="C69" s="1526">
        <v>350.17</v>
      </c>
      <c r="D69" s="1526">
        <v>350.17</v>
      </c>
      <c r="E69" s="1526">
        <v>0</v>
      </c>
      <c r="F69" s="1526">
        <v>0</v>
      </c>
      <c r="G69" s="1526">
        <v>0</v>
      </c>
      <c r="H69" s="1526">
        <v>1402.24</v>
      </c>
      <c r="I69" s="1526">
        <v>0</v>
      </c>
      <c r="J69" s="1526">
        <v>76.86</v>
      </c>
      <c r="K69" s="1528"/>
      <c r="L69" s="1526">
        <v>1292.8</v>
      </c>
      <c r="M69" s="1526">
        <v>3.5</v>
      </c>
      <c r="N69" s="1526">
        <v>0</v>
      </c>
      <c r="O69" s="1526">
        <f>SUM(O70:O81)</f>
        <v>29.079999999999995</v>
      </c>
      <c r="P69" s="1528">
        <v>167592.44</v>
      </c>
      <c r="Q69" s="1526">
        <v>0</v>
      </c>
      <c r="R69" s="1526">
        <v>162002</v>
      </c>
      <c r="S69" s="1526">
        <v>5590.44</v>
      </c>
      <c r="T69" s="1528">
        <v>0</v>
      </c>
      <c r="U69" s="1526">
        <v>0</v>
      </c>
      <c r="V69" s="1526">
        <v>0</v>
      </c>
      <c r="W69" s="1529">
        <v>0</v>
      </c>
      <c r="X69" s="1529">
        <v>0</v>
      </c>
      <c r="Y69" s="178"/>
      <c r="Z69" s="178"/>
    </row>
    <row r="70" spans="1:26" ht="24.8" hidden="1" customHeight="1" outlineLevel="1">
      <c r="A70" s="1537" t="s">
        <v>2760</v>
      </c>
      <c r="B70" s="1526">
        <v>99.62</v>
      </c>
      <c r="C70" s="1526">
        <v>41.75</v>
      </c>
      <c r="D70" s="1526">
        <v>41.75</v>
      </c>
      <c r="E70" s="1526">
        <v>0</v>
      </c>
      <c r="F70" s="1526">
        <v>0</v>
      </c>
      <c r="G70" s="1526">
        <v>0</v>
      </c>
      <c r="H70" s="1526">
        <v>57.87</v>
      </c>
      <c r="I70" s="1526">
        <v>0</v>
      </c>
      <c r="J70" s="1526">
        <v>5.97</v>
      </c>
      <c r="K70" s="1528"/>
      <c r="L70" s="1526">
        <v>51.9</v>
      </c>
      <c r="M70" s="1526">
        <v>0</v>
      </c>
      <c r="N70" s="1526">
        <v>0</v>
      </c>
      <c r="O70" s="1526">
        <f t="shared" ref="O70:O81" si="3">H70-SUM(I70:N70)</f>
        <v>0</v>
      </c>
      <c r="P70" s="1528">
        <v>0</v>
      </c>
      <c r="Q70" s="1526">
        <v>0</v>
      </c>
      <c r="R70" s="1526">
        <v>0</v>
      </c>
      <c r="S70" s="1526">
        <v>0</v>
      </c>
      <c r="T70" s="1526"/>
      <c r="U70" s="1526">
        <v>0</v>
      </c>
      <c r="V70" s="1526">
        <v>0</v>
      </c>
      <c r="W70" s="1529">
        <v>0</v>
      </c>
      <c r="X70" s="1529">
        <v>0</v>
      </c>
      <c r="Y70" s="178"/>
      <c r="Z70" s="178"/>
    </row>
    <row r="71" spans="1:26" ht="24.8" hidden="1" customHeight="1" outlineLevel="1">
      <c r="A71" s="1537" t="s">
        <v>2761</v>
      </c>
      <c r="B71" s="1526">
        <v>86.11</v>
      </c>
      <c r="C71" s="1526">
        <v>20.22</v>
      </c>
      <c r="D71" s="1526">
        <v>20.22</v>
      </c>
      <c r="E71" s="1526">
        <v>0</v>
      </c>
      <c r="F71" s="1526">
        <v>0</v>
      </c>
      <c r="G71" s="1526">
        <v>0</v>
      </c>
      <c r="H71" s="1526">
        <v>38.26</v>
      </c>
      <c r="I71" s="1526">
        <v>0</v>
      </c>
      <c r="J71" s="1526">
        <v>15.1</v>
      </c>
      <c r="K71" s="1528"/>
      <c r="L71" s="1526">
        <v>23.16</v>
      </c>
      <c r="M71" s="1526">
        <v>0</v>
      </c>
      <c r="N71" s="1526">
        <v>0</v>
      </c>
      <c r="O71" s="1526">
        <f t="shared" si="3"/>
        <v>0</v>
      </c>
      <c r="P71" s="1528">
        <v>27.63</v>
      </c>
      <c r="Q71" s="1526">
        <v>0</v>
      </c>
      <c r="R71" s="1526">
        <v>0</v>
      </c>
      <c r="S71" s="1526">
        <v>27.63</v>
      </c>
      <c r="T71" s="1526"/>
      <c r="U71" s="1526">
        <v>0</v>
      </c>
      <c r="V71" s="1526">
        <v>0</v>
      </c>
      <c r="W71" s="1529">
        <v>0</v>
      </c>
      <c r="X71" s="1529">
        <v>0</v>
      </c>
      <c r="Y71" s="178"/>
      <c r="Z71" s="178"/>
    </row>
    <row r="72" spans="1:26" ht="24.8" hidden="1" customHeight="1" outlineLevel="1">
      <c r="A72" s="1537" t="s">
        <v>2762</v>
      </c>
      <c r="B72" s="1526">
        <v>358.92</v>
      </c>
      <c r="C72" s="1526">
        <v>51.94</v>
      </c>
      <c r="D72" s="1526">
        <v>51.94</v>
      </c>
      <c r="E72" s="1526">
        <v>0</v>
      </c>
      <c r="F72" s="1526">
        <v>0</v>
      </c>
      <c r="G72" s="1526">
        <v>0</v>
      </c>
      <c r="H72" s="1526">
        <v>56.53</v>
      </c>
      <c r="I72" s="1526">
        <v>0</v>
      </c>
      <c r="J72" s="1526">
        <v>0</v>
      </c>
      <c r="K72" s="1528"/>
      <c r="L72" s="1526">
        <v>56.53</v>
      </c>
      <c r="M72" s="1526">
        <v>0</v>
      </c>
      <c r="N72" s="1526">
        <v>0</v>
      </c>
      <c r="O72" s="1526">
        <f t="shared" si="3"/>
        <v>0</v>
      </c>
      <c r="P72" s="1528">
        <v>250.45</v>
      </c>
      <c r="Q72" s="1526">
        <v>0</v>
      </c>
      <c r="R72" s="1526">
        <v>0</v>
      </c>
      <c r="S72" s="1526">
        <v>250.45</v>
      </c>
      <c r="T72" s="1526"/>
      <c r="U72" s="1526">
        <v>0</v>
      </c>
      <c r="V72" s="1526">
        <v>0</v>
      </c>
      <c r="W72" s="1529">
        <v>0</v>
      </c>
      <c r="X72" s="1529">
        <v>0</v>
      </c>
      <c r="Y72" s="178"/>
      <c r="Z72" s="178"/>
    </row>
    <row r="73" spans="1:26" ht="24.8" hidden="1" customHeight="1" outlineLevel="1">
      <c r="A73" s="1537" t="s">
        <v>2763</v>
      </c>
      <c r="B73" s="1526">
        <v>130.68</v>
      </c>
      <c r="C73" s="1526">
        <v>19.04</v>
      </c>
      <c r="D73" s="1526">
        <v>19.04</v>
      </c>
      <c r="E73" s="1526">
        <v>0</v>
      </c>
      <c r="F73" s="1526">
        <v>0</v>
      </c>
      <c r="G73" s="1526">
        <v>0</v>
      </c>
      <c r="H73" s="1526">
        <v>77.44</v>
      </c>
      <c r="I73" s="1526">
        <v>0</v>
      </c>
      <c r="J73" s="1526">
        <v>51.97</v>
      </c>
      <c r="K73" s="1528"/>
      <c r="L73" s="1526">
        <v>16.670000000000002</v>
      </c>
      <c r="M73" s="1526">
        <v>0</v>
      </c>
      <c r="N73" s="1526">
        <v>0</v>
      </c>
      <c r="O73" s="1526">
        <f t="shared" si="3"/>
        <v>8.7999999999999972</v>
      </c>
      <c r="P73" s="1528">
        <v>34.200000000000003</v>
      </c>
      <c r="Q73" s="1526">
        <v>0</v>
      </c>
      <c r="R73" s="1526">
        <v>0</v>
      </c>
      <c r="S73" s="1526">
        <v>34.200000000000003</v>
      </c>
      <c r="T73" s="1526"/>
      <c r="U73" s="1526">
        <v>0</v>
      </c>
      <c r="V73" s="1526">
        <v>0</v>
      </c>
      <c r="W73" s="1529">
        <v>0</v>
      </c>
      <c r="X73" s="1529">
        <v>0</v>
      </c>
      <c r="Y73" s="178"/>
      <c r="Z73" s="178"/>
    </row>
    <row r="74" spans="1:26" ht="24.8" hidden="1" customHeight="1" outlineLevel="1">
      <c r="A74" s="1537" t="s">
        <v>2764</v>
      </c>
      <c r="B74" s="1526">
        <v>163129.9</v>
      </c>
      <c r="C74" s="1526">
        <v>5.68</v>
      </c>
      <c r="D74" s="1526">
        <v>5.68</v>
      </c>
      <c r="E74" s="1526">
        <v>0</v>
      </c>
      <c r="F74" s="1526">
        <v>0</v>
      </c>
      <c r="G74" s="1526">
        <v>0</v>
      </c>
      <c r="H74" s="1526">
        <v>22.84</v>
      </c>
      <c r="I74" s="1526">
        <v>0</v>
      </c>
      <c r="J74" s="1526">
        <v>3.82</v>
      </c>
      <c r="K74" s="1528"/>
      <c r="L74" s="1526">
        <v>18.52</v>
      </c>
      <c r="M74" s="1526">
        <v>0.5</v>
      </c>
      <c r="N74" s="1526">
        <v>0</v>
      </c>
      <c r="O74" s="1526">
        <f t="shared" si="3"/>
        <v>0</v>
      </c>
      <c r="P74" s="1528">
        <v>163101.38</v>
      </c>
      <c r="Q74" s="1526">
        <v>0</v>
      </c>
      <c r="R74" s="1526">
        <v>162000</v>
      </c>
      <c r="S74" s="1526">
        <v>1101.3800000000001</v>
      </c>
      <c r="T74" s="1526"/>
      <c r="U74" s="1526">
        <v>0</v>
      </c>
      <c r="V74" s="1526">
        <v>0</v>
      </c>
      <c r="W74" s="1529">
        <v>0</v>
      </c>
      <c r="X74" s="1529">
        <v>0</v>
      </c>
      <c r="Y74" s="178"/>
      <c r="Z74" s="178"/>
    </row>
    <row r="75" spans="1:26" ht="24.8" hidden="1" customHeight="1" outlineLevel="1">
      <c r="A75" s="1537" t="s">
        <v>2765</v>
      </c>
      <c r="B75" s="1526">
        <v>1286.45</v>
      </c>
      <c r="C75" s="1526">
        <v>5.13</v>
      </c>
      <c r="D75" s="1526">
        <v>5.13</v>
      </c>
      <c r="E75" s="1526">
        <v>0</v>
      </c>
      <c r="F75" s="1526">
        <v>0</v>
      </c>
      <c r="G75" s="1526">
        <v>0</v>
      </c>
      <c r="H75" s="1526">
        <v>2.12</v>
      </c>
      <c r="I75" s="1526">
        <v>0</v>
      </c>
      <c r="J75" s="1526">
        <v>0</v>
      </c>
      <c r="K75" s="1528"/>
      <c r="L75" s="1526">
        <v>2.12</v>
      </c>
      <c r="M75" s="1526">
        <v>0</v>
      </c>
      <c r="N75" s="1526">
        <v>0</v>
      </c>
      <c r="O75" s="1526">
        <f t="shared" si="3"/>
        <v>0</v>
      </c>
      <c r="P75" s="1528">
        <v>1279.2</v>
      </c>
      <c r="Q75" s="1526">
        <v>0</v>
      </c>
      <c r="R75" s="1526">
        <v>0</v>
      </c>
      <c r="S75" s="1526">
        <v>1279.2</v>
      </c>
      <c r="T75" s="1526"/>
      <c r="U75" s="1526">
        <v>0</v>
      </c>
      <c r="V75" s="1526">
        <v>0</v>
      </c>
      <c r="W75" s="1529">
        <v>0</v>
      </c>
      <c r="X75" s="1529">
        <v>0</v>
      </c>
      <c r="Y75" s="178"/>
      <c r="Z75" s="178"/>
    </row>
    <row r="76" spans="1:26" ht="24.8" hidden="1" customHeight="1" outlineLevel="1">
      <c r="A76" s="1537" t="s">
        <v>2766</v>
      </c>
      <c r="B76" s="1526">
        <v>51.57</v>
      </c>
      <c r="C76" s="1526">
        <v>31.15</v>
      </c>
      <c r="D76" s="1526">
        <v>31.15</v>
      </c>
      <c r="E76" s="1526">
        <v>0</v>
      </c>
      <c r="F76" s="1526">
        <v>0</v>
      </c>
      <c r="G76" s="1526">
        <v>0</v>
      </c>
      <c r="H76" s="1526">
        <v>20.420000000000002</v>
      </c>
      <c r="I76" s="1526">
        <v>0</v>
      </c>
      <c r="J76" s="1526">
        <v>0</v>
      </c>
      <c r="K76" s="1528"/>
      <c r="L76" s="1526">
        <v>20.420000000000002</v>
      </c>
      <c r="M76" s="1526">
        <v>0</v>
      </c>
      <c r="N76" s="1526">
        <v>0</v>
      </c>
      <c r="O76" s="1526">
        <f t="shared" si="3"/>
        <v>0</v>
      </c>
      <c r="P76" s="1528">
        <v>0</v>
      </c>
      <c r="Q76" s="1526">
        <v>0</v>
      </c>
      <c r="R76" s="1526">
        <v>0</v>
      </c>
      <c r="S76" s="1526">
        <v>0</v>
      </c>
      <c r="T76" s="1526"/>
      <c r="U76" s="1526">
        <v>0</v>
      </c>
      <c r="V76" s="1526">
        <v>0</v>
      </c>
      <c r="W76" s="1529">
        <v>0</v>
      </c>
      <c r="X76" s="1529">
        <v>0</v>
      </c>
      <c r="Y76" s="178"/>
      <c r="Z76" s="178"/>
    </row>
    <row r="77" spans="1:26" ht="24.8" hidden="1" customHeight="1" outlineLevel="1">
      <c r="A77" s="1537" t="s">
        <v>2767</v>
      </c>
      <c r="B77" s="1526">
        <v>61.36</v>
      </c>
      <c r="C77" s="1526">
        <v>25.65</v>
      </c>
      <c r="D77" s="1526">
        <v>25.65</v>
      </c>
      <c r="E77" s="1526">
        <v>0</v>
      </c>
      <c r="F77" s="1526">
        <v>0</v>
      </c>
      <c r="G77" s="1526">
        <v>0</v>
      </c>
      <c r="H77" s="1526">
        <v>35.71</v>
      </c>
      <c r="I77" s="1526">
        <v>0</v>
      </c>
      <c r="J77" s="1526">
        <v>0</v>
      </c>
      <c r="K77" s="1528"/>
      <c r="L77" s="1526">
        <v>35.71</v>
      </c>
      <c r="M77" s="1526">
        <v>0</v>
      </c>
      <c r="N77" s="1526">
        <v>0</v>
      </c>
      <c r="O77" s="1526">
        <f t="shared" si="3"/>
        <v>0</v>
      </c>
      <c r="P77" s="1528">
        <v>0</v>
      </c>
      <c r="Q77" s="1526">
        <v>0</v>
      </c>
      <c r="R77" s="1526">
        <v>0</v>
      </c>
      <c r="S77" s="1526">
        <v>0</v>
      </c>
      <c r="T77" s="1526"/>
      <c r="U77" s="1526">
        <v>0</v>
      </c>
      <c r="V77" s="1526">
        <v>0</v>
      </c>
      <c r="W77" s="1529">
        <v>0</v>
      </c>
      <c r="X77" s="1529">
        <v>0</v>
      </c>
      <c r="Y77" s="178"/>
      <c r="Z77" s="178"/>
    </row>
    <row r="78" spans="1:26" ht="24.8" hidden="1" customHeight="1" outlineLevel="1">
      <c r="A78" s="1537" t="s">
        <v>2768</v>
      </c>
      <c r="B78" s="1526">
        <v>2889.21</v>
      </c>
      <c r="C78" s="1526">
        <v>54.73</v>
      </c>
      <c r="D78" s="1526">
        <v>54.73</v>
      </c>
      <c r="E78" s="1526">
        <v>0</v>
      </c>
      <c r="F78" s="1526">
        <v>0</v>
      </c>
      <c r="G78" s="1526">
        <v>0</v>
      </c>
      <c r="H78" s="1526">
        <v>161.08000000000001</v>
      </c>
      <c r="I78" s="1526">
        <v>0</v>
      </c>
      <c r="J78" s="1526">
        <v>0</v>
      </c>
      <c r="K78" s="1528"/>
      <c r="L78" s="1526">
        <v>158.08000000000001</v>
      </c>
      <c r="M78" s="1526">
        <v>3</v>
      </c>
      <c r="N78" s="1526">
        <v>0</v>
      </c>
      <c r="O78" s="1526">
        <f t="shared" si="3"/>
        <v>0</v>
      </c>
      <c r="P78" s="1528">
        <v>2673.4</v>
      </c>
      <c r="Q78" s="1526">
        <v>0</v>
      </c>
      <c r="R78" s="1526">
        <v>0</v>
      </c>
      <c r="S78" s="1526">
        <v>2673.4</v>
      </c>
      <c r="T78" s="1526"/>
      <c r="U78" s="1526">
        <v>0</v>
      </c>
      <c r="V78" s="1526">
        <v>0</v>
      </c>
      <c r="W78" s="1529">
        <v>0</v>
      </c>
      <c r="X78" s="1529">
        <v>0</v>
      </c>
      <c r="Y78" s="178"/>
      <c r="Z78" s="178"/>
    </row>
    <row r="79" spans="1:26" ht="24.8" hidden="1" customHeight="1" outlineLevel="1">
      <c r="A79" s="1537" t="s">
        <v>2769</v>
      </c>
      <c r="B79" s="1526">
        <v>255.73</v>
      </c>
      <c r="C79" s="1526">
        <v>4.5199999999999996</v>
      </c>
      <c r="D79" s="1526">
        <v>4.5199999999999996</v>
      </c>
      <c r="E79" s="1526">
        <v>0</v>
      </c>
      <c r="F79" s="1526">
        <v>0</v>
      </c>
      <c r="G79" s="1526">
        <v>0</v>
      </c>
      <c r="H79" s="1526">
        <v>27.31</v>
      </c>
      <c r="I79" s="1526">
        <v>0</v>
      </c>
      <c r="J79" s="1526">
        <v>0</v>
      </c>
      <c r="K79" s="1528"/>
      <c r="L79" s="1526">
        <v>7.03</v>
      </c>
      <c r="M79" s="1526">
        <v>0</v>
      </c>
      <c r="N79" s="1526">
        <v>0</v>
      </c>
      <c r="O79" s="1526">
        <f t="shared" si="3"/>
        <v>20.279999999999998</v>
      </c>
      <c r="P79" s="1528">
        <v>223.9</v>
      </c>
      <c r="Q79" s="1526">
        <v>0</v>
      </c>
      <c r="R79" s="1526">
        <v>0</v>
      </c>
      <c r="S79" s="1526">
        <v>223.9</v>
      </c>
      <c r="T79" s="1526"/>
      <c r="U79" s="1526">
        <v>0</v>
      </c>
      <c r="V79" s="1526">
        <v>0</v>
      </c>
      <c r="W79" s="1529">
        <v>0</v>
      </c>
      <c r="X79" s="1529">
        <v>0</v>
      </c>
      <c r="Y79" s="178"/>
      <c r="Z79" s="178"/>
    </row>
    <row r="80" spans="1:26" ht="24.8" hidden="1" customHeight="1" outlineLevel="1">
      <c r="A80" s="1537" t="s">
        <v>2770</v>
      </c>
      <c r="B80" s="1526">
        <v>871.32</v>
      </c>
      <c r="C80" s="1526">
        <v>6.29</v>
      </c>
      <c r="D80" s="1526">
        <v>6.29</v>
      </c>
      <c r="E80" s="1526">
        <v>0</v>
      </c>
      <c r="F80" s="1526">
        <v>0</v>
      </c>
      <c r="G80" s="1526">
        <v>0</v>
      </c>
      <c r="H80" s="1526">
        <v>865.03</v>
      </c>
      <c r="I80" s="1526">
        <v>0</v>
      </c>
      <c r="J80" s="1526">
        <v>0</v>
      </c>
      <c r="K80" s="1528"/>
      <c r="L80" s="1526">
        <v>865.03</v>
      </c>
      <c r="M80" s="1526">
        <v>0</v>
      </c>
      <c r="N80" s="1526">
        <v>0</v>
      </c>
      <c r="O80" s="1526">
        <f t="shared" si="3"/>
        <v>0</v>
      </c>
      <c r="P80" s="1528">
        <v>0</v>
      </c>
      <c r="Q80" s="1526">
        <v>0</v>
      </c>
      <c r="R80" s="1526">
        <v>0</v>
      </c>
      <c r="S80" s="1526">
        <v>0</v>
      </c>
      <c r="T80" s="1526"/>
      <c r="U80" s="1526">
        <v>0</v>
      </c>
      <c r="V80" s="1526">
        <v>0</v>
      </c>
      <c r="W80" s="1529">
        <v>0</v>
      </c>
      <c r="X80" s="1529">
        <v>0</v>
      </c>
      <c r="Y80" s="178"/>
      <c r="Z80" s="178"/>
    </row>
    <row r="81" spans="1:26" ht="24.8" hidden="1" customHeight="1" outlineLevel="1" thickBot="1">
      <c r="A81" s="1538" t="s">
        <v>2771</v>
      </c>
      <c r="B81" s="1527">
        <v>123.98</v>
      </c>
      <c r="C81" s="1527">
        <v>84.07</v>
      </c>
      <c r="D81" s="1527">
        <v>84.07</v>
      </c>
      <c r="E81" s="1527">
        <v>0</v>
      </c>
      <c r="F81" s="1527">
        <v>0</v>
      </c>
      <c r="G81" s="1527">
        <v>0</v>
      </c>
      <c r="H81" s="1527">
        <v>37.630000000000003</v>
      </c>
      <c r="I81" s="1527">
        <v>0</v>
      </c>
      <c r="J81" s="1527">
        <v>0</v>
      </c>
      <c r="K81" s="1528"/>
      <c r="L81" s="1527">
        <v>37.630000000000003</v>
      </c>
      <c r="M81" s="1527">
        <v>0</v>
      </c>
      <c r="N81" s="1527">
        <v>0</v>
      </c>
      <c r="O81" s="1527">
        <f t="shared" si="3"/>
        <v>0</v>
      </c>
      <c r="P81" s="1527">
        <v>2.2799999999999998</v>
      </c>
      <c r="Q81" s="1527">
        <v>0</v>
      </c>
      <c r="R81" s="1527">
        <v>2</v>
      </c>
      <c r="S81" s="1527">
        <v>0.28000000000000003</v>
      </c>
      <c r="T81" s="1527"/>
      <c r="U81" s="1527">
        <v>0</v>
      </c>
      <c r="V81" s="1527">
        <v>0</v>
      </c>
      <c r="W81" s="1530">
        <v>0</v>
      </c>
      <c r="X81" s="1530">
        <v>0</v>
      </c>
      <c r="Y81" s="178"/>
      <c r="Z81" s="178"/>
    </row>
    <row r="82" spans="1:26" ht="24.8" hidden="1" customHeight="1" collapsed="1">
      <c r="A82" s="1523" t="s">
        <v>2486</v>
      </c>
      <c r="B82" s="1528">
        <v>188759.73</v>
      </c>
      <c r="C82" s="1528">
        <v>493.57</v>
      </c>
      <c r="D82" s="1528">
        <v>493.37</v>
      </c>
      <c r="E82" s="1528">
        <v>0</v>
      </c>
      <c r="F82" s="1528">
        <v>0.2</v>
      </c>
      <c r="G82" s="1528">
        <v>0</v>
      </c>
      <c r="H82" s="1528">
        <v>11317.95</v>
      </c>
      <c r="I82" s="1528">
        <v>0</v>
      </c>
      <c r="J82" s="1528">
        <v>35.76</v>
      </c>
      <c r="K82" s="1528"/>
      <c r="L82" s="1528">
        <v>10131.25</v>
      </c>
      <c r="M82" s="1528">
        <v>1150.1400000000001</v>
      </c>
      <c r="N82" s="1528">
        <v>0</v>
      </c>
      <c r="O82" s="1528">
        <v>0.8</v>
      </c>
      <c r="P82" s="1528">
        <v>67928.210000000006</v>
      </c>
      <c r="Q82" s="1528">
        <v>0</v>
      </c>
      <c r="R82" s="1528">
        <v>99.81</v>
      </c>
      <c r="S82" s="1528">
        <v>15627.84</v>
      </c>
      <c r="T82" s="1528">
        <v>52200.56</v>
      </c>
      <c r="U82" s="1528">
        <v>0</v>
      </c>
      <c r="V82" s="1531">
        <v>109020</v>
      </c>
      <c r="W82" s="1531">
        <v>0</v>
      </c>
      <c r="X82" s="1531">
        <v>0</v>
      </c>
      <c r="Y82" s="178"/>
      <c r="Z82" s="178"/>
    </row>
    <row r="83" spans="1:26" ht="24.8" hidden="1" customHeight="1" outlineLevel="1">
      <c r="A83" s="1537" t="s">
        <v>2760</v>
      </c>
      <c r="B83" s="1528">
        <v>816.43</v>
      </c>
      <c r="C83" s="1528">
        <v>58.54</v>
      </c>
      <c r="D83" s="1528">
        <v>58.54</v>
      </c>
      <c r="E83" s="1528">
        <v>0</v>
      </c>
      <c r="F83" s="1528">
        <v>0</v>
      </c>
      <c r="G83" s="1528">
        <v>0</v>
      </c>
      <c r="H83" s="1528">
        <v>85.26</v>
      </c>
      <c r="I83" s="1528">
        <v>0</v>
      </c>
      <c r="J83" s="1528">
        <v>0</v>
      </c>
      <c r="K83" s="1528"/>
      <c r="L83" s="1528">
        <v>85.26</v>
      </c>
      <c r="M83" s="1528">
        <v>0</v>
      </c>
      <c r="N83" s="1528">
        <v>0</v>
      </c>
      <c r="O83" s="1528">
        <v>0</v>
      </c>
      <c r="P83" s="1528">
        <v>672.63</v>
      </c>
      <c r="Q83" s="1528">
        <v>0</v>
      </c>
      <c r="R83" s="1528">
        <v>0</v>
      </c>
      <c r="S83" s="1528">
        <v>672.63</v>
      </c>
      <c r="T83" s="1528">
        <v>0</v>
      </c>
      <c r="U83" s="1528">
        <v>0</v>
      </c>
      <c r="V83" s="1531">
        <v>0</v>
      </c>
      <c r="W83" s="1531">
        <v>0</v>
      </c>
      <c r="X83" s="1531">
        <v>0</v>
      </c>
      <c r="Y83" s="178"/>
      <c r="Z83" s="178"/>
    </row>
    <row r="84" spans="1:26" ht="24.8" hidden="1" customHeight="1" outlineLevel="1">
      <c r="A84" s="1537" t="s">
        <v>2761</v>
      </c>
      <c r="B84" s="1528">
        <v>575.16999999999996</v>
      </c>
      <c r="C84" s="1528">
        <v>126.14</v>
      </c>
      <c r="D84" s="1528">
        <v>126.14</v>
      </c>
      <c r="E84" s="1528">
        <v>0</v>
      </c>
      <c r="F84" s="1528">
        <v>0</v>
      </c>
      <c r="G84" s="1528">
        <v>0</v>
      </c>
      <c r="H84" s="1528">
        <v>314.25</v>
      </c>
      <c r="I84" s="1528">
        <v>0</v>
      </c>
      <c r="J84" s="1528">
        <v>1.1000000000000001</v>
      </c>
      <c r="K84" s="1528"/>
      <c r="L84" s="1528">
        <v>293.14</v>
      </c>
      <c r="M84" s="1528">
        <v>20.010000000000002</v>
      </c>
      <c r="N84" s="1528">
        <v>0</v>
      </c>
      <c r="O84" s="1528">
        <v>0</v>
      </c>
      <c r="P84" s="1528">
        <v>134.78</v>
      </c>
      <c r="Q84" s="1528">
        <v>0</v>
      </c>
      <c r="R84" s="1528">
        <v>46.31</v>
      </c>
      <c r="S84" s="1528">
        <v>88.47</v>
      </c>
      <c r="T84" s="1528">
        <v>0</v>
      </c>
      <c r="U84" s="1528">
        <v>0</v>
      </c>
      <c r="V84" s="1531">
        <v>0</v>
      </c>
      <c r="W84" s="1531">
        <v>0</v>
      </c>
      <c r="X84" s="1531">
        <v>0</v>
      </c>
      <c r="Y84" s="178"/>
      <c r="Z84" s="178"/>
    </row>
    <row r="85" spans="1:26" ht="24.8" hidden="1" customHeight="1" outlineLevel="1">
      <c r="A85" s="1537" t="s">
        <v>2762</v>
      </c>
      <c r="B85" s="1528">
        <v>2970.3</v>
      </c>
      <c r="C85" s="1528">
        <v>47.3</v>
      </c>
      <c r="D85" s="1528">
        <v>47.3</v>
      </c>
      <c r="E85" s="1528">
        <v>0</v>
      </c>
      <c r="F85" s="1528">
        <v>0</v>
      </c>
      <c r="G85" s="1528">
        <v>0</v>
      </c>
      <c r="H85" s="1528">
        <v>95.06</v>
      </c>
      <c r="I85" s="1528">
        <v>0</v>
      </c>
      <c r="J85" s="1528">
        <v>0</v>
      </c>
      <c r="K85" s="1528"/>
      <c r="L85" s="1528">
        <v>95.06</v>
      </c>
      <c r="M85" s="1528">
        <v>0</v>
      </c>
      <c r="N85" s="1528">
        <v>0</v>
      </c>
      <c r="O85" s="1528">
        <v>0</v>
      </c>
      <c r="P85" s="1528">
        <v>2827.94</v>
      </c>
      <c r="Q85" s="1528">
        <v>0</v>
      </c>
      <c r="R85" s="1528">
        <v>13</v>
      </c>
      <c r="S85" s="1528">
        <v>2814.94</v>
      </c>
      <c r="T85" s="1528">
        <v>0</v>
      </c>
      <c r="U85" s="1528">
        <v>0</v>
      </c>
      <c r="V85" s="1531">
        <v>0</v>
      </c>
      <c r="W85" s="1531">
        <v>0</v>
      </c>
      <c r="X85" s="1531">
        <v>0</v>
      </c>
      <c r="Y85" s="178"/>
      <c r="Z85" s="178"/>
    </row>
    <row r="86" spans="1:26" ht="24.8" hidden="1" customHeight="1" outlineLevel="1">
      <c r="A86" s="1537" t="s">
        <v>2763</v>
      </c>
      <c r="B86" s="1528">
        <v>571.52</v>
      </c>
      <c r="C86" s="1528">
        <v>5.4</v>
      </c>
      <c r="D86" s="1528">
        <v>5.4</v>
      </c>
      <c r="E86" s="1528">
        <v>0</v>
      </c>
      <c r="F86" s="1528">
        <v>0</v>
      </c>
      <c r="G86" s="1528">
        <v>0</v>
      </c>
      <c r="H86" s="1528">
        <v>28.5</v>
      </c>
      <c r="I86" s="1528">
        <v>0</v>
      </c>
      <c r="J86" s="1528">
        <v>0</v>
      </c>
      <c r="K86" s="1528"/>
      <c r="L86" s="1528">
        <v>27.6</v>
      </c>
      <c r="M86" s="1528">
        <v>0.9</v>
      </c>
      <c r="N86" s="1528">
        <v>0</v>
      </c>
      <c r="O86" s="1528">
        <v>0</v>
      </c>
      <c r="P86" s="1528">
        <v>537.62</v>
      </c>
      <c r="Q86" s="1528">
        <v>0</v>
      </c>
      <c r="R86" s="1528">
        <v>0</v>
      </c>
      <c r="S86" s="1528">
        <v>537.62</v>
      </c>
      <c r="T86" s="1528">
        <v>0</v>
      </c>
      <c r="U86" s="1528">
        <v>0</v>
      </c>
      <c r="V86" s="1531">
        <v>0</v>
      </c>
      <c r="W86" s="1531">
        <v>0</v>
      </c>
      <c r="X86" s="1531">
        <v>0</v>
      </c>
      <c r="Y86" s="178"/>
      <c r="Z86" s="178"/>
    </row>
    <row r="87" spans="1:26" ht="24.8" hidden="1" customHeight="1" outlineLevel="1">
      <c r="A87" s="1537" t="s">
        <v>2764</v>
      </c>
      <c r="B87" s="1528">
        <v>866.89</v>
      </c>
      <c r="C87" s="1528">
        <v>48.76</v>
      </c>
      <c r="D87" s="1528">
        <v>48.56</v>
      </c>
      <c r="E87" s="1528">
        <v>0</v>
      </c>
      <c r="F87" s="1528">
        <v>0.2</v>
      </c>
      <c r="G87" s="1528">
        <v>0</v>
      </c>
      <c r="H87" s="1528">
        <v>76.34</v>
      </c>
      <c r="I87" s="1528">
        <v>0</v>
      </c>
      <c r="J87" s="1528">
        <v>0</v>
      </c>
      <c r="K87" s="1528"/>
      <c r="L87" s="1528">
        <v>67.34</v>
      </c>
      <c r="M87" s="1528">
        <v>9</v>
      </c>
      <c r="N87" s="1528">
        <v>0</v>
      </c>
      <c r="O87" s="1528">
        <v>0</v>
      </c>
      <c r="P87" s="1528">
        <v>741.79</v>
      </c>
      <c r="Q87" s="1528">
        <v>0</v>
      </c>
      <c r="R87" s="1528">
        <v>0</v>
      </c>
      <c r="S87" s="1528">
        <v>741.79</v>
      </c>
      <c r="T87" s="1528">
        <v>0</v>
      </c>
      <c r="U87" s="1528">
        <v>0</v>
      </c>
      <c r="V87" s="1531">
        <v>0</v>
      </c>
      <c r="W87" s="1531">
        <v>0</v>
      </c>
      <c r="X87" s="1531">
        <v>0</v>
      </c>
      <c r="Y87" s="178"/>
      <c r="Z87" s="178"/>
    </row>
    <row r="88" spans="1:26" ht="24.8" hidden="1" customHeight="1" outlineLevel="1">
      <c r="A88" s="1537" t="s">
        <v>2765</v>
      </c>
      <c r="B88" s="1528">
        <v>2470.38</v>
      </c>
      <c r="C88" s="1528">
        <v>6.12</v>
      </c>
      <c r="D88" s="1528">
        <v>6.12</v>
      </c>
      <c r="E88" s="1528">
        <v>0</v>
      </c>
      <c r="F88" s="1528">
        <v>0</v>
      </c>
      <c r="G88" s="1528">
        <v>0</v>
      </c>
      <c r="H88" s="1528">
        <v>257.02999999999997</v>
      </c>
      <c r="I88" s="1528">
        <v>0</v>
      </c>
      <c r="J88" s="1528">
        <v>30.2</v>
      </c>
      <c r="K88" s="1528"/>
      <c r="L88" s="1528">
        <v>51.93</v>
      </c>
      <c r="M88" s="1528">
        <v>174.9</v>
      </c>
      <c r="N88" s="1528">
        <v>0</v>
      </c>
      <c r="O88" s="1528">
        <v>0</v>
      </c>
      <c r="P88" s="1528">
        <v>2207.23</v>
      </c>
      <c r="Q88" s="1528">
        <v>0</v>
      </c>
      <c r="R88" s="1528">
        <v>0</v>
      </c>
      <c r="S88" s="1528">
        <v>2207.23</v>
      </c>
      <c r="T88" s="1528">
        <v>0</v>
      </c>
      <c r="U88" s="1528">
        <v>0</v>
      </c>
      <c r="V88" s="1531">
        <v>0</v>
      </c>
      <c r="W88" s="1531">
        <v>0</v>
      </c>
      <c r="X88" s="1531">
        <v>0</v>
      </c>
      <c r="Y88" s="178"/>
      <c r="Z88" s="178"/>
    </row>
    <row r="89" spans="1:26" ht="24.8" hidden="1" customHeight="1" outlineLevel="1">
      <c r="A89" s="1537" t="s">
        <v>2766</v>
      </c>
      <c r="B89" s="1528">
        <v>8123.18</v>
      </c>
      <c r="C89" s="1528">
        <v>28.83</v>
      </c>
      <c r="D89" s="1528">
        <v>28.83</v>
      </c>
      <c r="E89" s="1528">
        <v>0</v>
      </c>
      <c r="F89" s="1528">
        <v>0</v>
      </c>
      <c r="G89" s="1528">
        <v>0</v>
      </c>
      <c r="H89" s="1528">
        <v>2069.77</v>
      </c>
      <c r="I89" s="1528">
        <v>0</v>
      </c>
      <c r="J89" s="1528">
        <v>0</v>
      </c>
      <c r="K89" s="1528"/>
      <c r="L89" s="1528">
        <v>1135.77</v>
      </c>
      <c r="M89" s="1528">
        <v>934</v>
      </c>
      <c r="N89" s="1528">
        <v>0</v>
      </c>
      <c r="O89" s="1528">
        <v>0</v>
      </c>
      <c r="P89" s="1528">
        <v>6024.58</v>
      </c>
      <c r="Q89" s="1528">
        <v>0</v>
      </c>
      <c r="R89" s="1528">
        <v>40.5</v>
      </c>
      <c r="S89" s="1528">
        <v>5984.08</v>
      </c>
      <c r="T89" s="1528">
        <v>0</v>
      </c>
      <c r="U89" s="1528">
        <v>0</v>
      </c>
      <c r="V89" s="1531">
        <v>0</v>
      </c>
      <c r="W89" s="1531">
        <v>0</v>
      </c>
      <c r="X89" s="1531">
        <v>0</v>
      </c>
      <c r="Y89" s="178"/>
      <c r="Z89" s="178"/>
    </row>
    <row r="90" spans="1:26" ht="24.8" hidden="1" customHeight="1" outlineLevel="1">
      <c r="A90" s="1537" t="s">
        <v>2767</v>
      </c>
      <c r="B90" s="1528">
        <v>52374.2</v>
      </c>
      <c r="C90" s="1528">
        <v>24.11</v>
      </c>
      <c r="D90" s="1528">
        <v>24.11</v>
      </c>
      <c r="E90" s="1528">
        <v>0</v>
      </c>
      <c r="F90" s="1528">
        <v>0</v>
      </c>
      <c r="G90" s="1528">
        <v>0</v>
      </c>
      <c r="H90" s="1528">
        <v>32.46</v>
      </c>
      <c r="I90" s="1528">
        <v>0</v>
      </c>
      <c r="J90" s="1528">
        <v>0</v>
      </c>
      <c r="K90" s="1528"/>
      <c r="L90" s="1528">
        <v>30.86</v>
      </c>
      <c r="M90" s="1528">
        <v>0.8</v>
      </c>
      <c r="N90" s="1528">
        <v>0</v>
      </c>
      <c r="O90" s="1528">
        <v>0.8</v>
      </c>
      <c r="P90" s="1528">
        <v>52317.63</v>
      </c>
      <c r="Q90" s="1528">
        <v>0</v>
      </c>
      <c r="R90" s="1528">
        <v>0</v>
      </c>
      <c r="S90" s="1528">
        <v>117.07</v>
      </c>
      <c r="T90" s="1528">
        <v>52200.56</v>
      </c>
      <c r="U90" s="1528">
        <v>0</v>
      </c>
      <c r="V90" s="1531">
        <v>0</v>
      </c>
      <c r="W90" s="1531">
        <v>0</v>
      </c>
      <c r="X90" s="1531">
        <v>0</v>
      </c>
      <c r="Y90" s="178"/>
      <c r="Z90" s="178"/>
    </row>
    <row r="91" spans="1:26" ht="24.8" hidden="1" customHeight="1" outlineLevel="1">
      <c r="A91" s="1537" t="s">
        <v>2768</v>
      </c>
      <c r="B91" s="1528">
        <v>235.38</v>
      </c>
      <c r="C91" s="1528">
        <v>33.24</v>
      </c>
      <c r="D91" s="1528">
        <v>33.24</v>
      </c>
      <c r="E91" s="1528">
        <v>0</v>
      </c>
      <c r="F91" s="1528">
        <v>0</v>
      </c>
      <c r="G91" s="1528">
        <v>0</v>
      </c>
      <c r="H91" s="1528">
        <v>150.25</v>
      </c>
      <c r="I91" s="1528">
        <v>0</v>
      </c>
      <c r="J91" s="1528">
        <v>0</v>
      </c>
      <c r="K91" s="1528"/>
      <c r="L91" s="1528">
        <v>139.72</v>
      </c>
      <c r="M91" s="1528">
        <v>10.53</v>
      </c>
      <c r="N91" s="1528">
        <v>0</v>
      </c>
      <c r="O91" s="1528">
        <v>0</v>
      </c>
      <c r="P91" s="1528">
        <v>51.89</v>
      </c>
      <c r="Q91" s="1528">
        <v>0</v>
      </c>
      <c r="R91" s="1528">
        <v>0</v>
      </c>
      <c r="S91" s="1528">
        <v>51.89</v>
      </c>
      <c r="T91" s="1528">
        <v>0</v>
      </c>
      <c r="U91" s="1528">
        <v>0</v>
      </c>
      <c r="V91" s="1531">
        <v>0</v>
      </c>
      <c r="W91" s="1531">
        <v>0</v>
      </c>
      <c r="X91" s="1531">
        <v>0</v>
      </c>
      <c r="Y91" s="178"/>
      <c r="Z91" s="178"/>
    </row>
    <row r="92" spans="1:26" ht="24.8" hidden="1" customHeight="1" outlineLevel="1">
      <c r="A92" s="1537" t="s">
        <v>2769</v>
      </c>
      <c r="B92" s="1528">
        <v>115378.29</v>
      </c>
      <c r="C92" s="1528">
        <v>7</v>
      </c>
      <c r="D92" s="1528">
        <v>7</v>
      </c>
      <c r="E92" s="1528">
        <v>0</v>
      </c>
      <c r="F92" s="1528">
        <v>0</v>
      </c>
      <c r="G92" s="1528">
        <v>0</v>
      </c>
      <c r="H92" s="1528">
        <v>4830.99</v>
      </c>
      <c r="I92" s="1528">
        <v>0</v>
      </c>
      <c r="J92" s="1528">
        <v>0</v>
      </c>
      <c r="K92" s="1528"/>
      <c r="L92" s="1528">
        <v>4830.99</v>
      </c>
      <c r="M92" s="1528">
        <v>0</v>
      </c>
      <c r="N92" s="1528">
        <v>0</v>
      </c>
      <c r="O92" s="1528">
        <v>0</v>
      </c>
      <c r="P92" s="1528">
        <v>1520.3</v>
      </c>
      <c r="Q92" s="1528">
        <v>0</v>
      </c>
      <c r="R92" s="1528">
        <v>0</v>
      </c>
      <c r="S92" s="1528">
        <v>1520.3</v>
      </c>
      <c r="T92" s="1528">
        <v>0</v>
      </c>
      <c r="U92" s="1528">
        <v>0</v>
      </c>
      <c r="V92" s="1531">
        <v>109020</v>
      </c>
      <c r="W92" s="1531">
        <v>0</v>
      </c>
      <c r="X92" s="1531">
        <v>0</v>
      </c>
      <c r="Y92" s="178"/>
      <c r="Z92" s="178"/>
    </row>
    <row r="93" spans="1:26" ht="24.8" hidden="1" customHeight="1" outlineLevel="1">
      <c r="A93" s="1537" t="s">
        <v>2770</v>
      </c>
      <c r="B93" s="1528">
        <v>691.03</v>
      </c>
      <c r="C93" s="1528">
        <v>101.69</v>
      </c>
      <c r="D93" s="1528">
        <v>101.69</v>
      </c>
      <c r="E93" s="1528">
        <v>0</v>
      </c>
      <c r="F93" s="1528">
        <v>0</v>
      </c>
      <c r="G93" s="1528">
        <v>0</v>
      </c>
      <c r="H93" s="1528">
        <v>436.79</v>
      </c>
      <c r="I93" s="1528">
        <v>0</v>
      </c>
      <c r="J93" s="1528">
        <v>3.46</v>
      </c>
      <c r="K93" s="1528"/>
      <c r="L93" s="1528">
        <v>433.33</v>
      </c>
      <c r="M93" s="1528">
        <v>0</v>
      </c>
      <c r="N93" s="1528">
        <v>0</v>
      </c>
      <c r="O93" s="1528">
        <v>0</v>
      </c>
      <c r="P93" s="1528">
        <v>152.55000000000001</v>
      </c>
      <c r="Q93" s="1528">
        <v>0</v>
      </c>
      <c r="R93" s="1528">
        <v>0</v>
      </c>
      <c r="S93" s="1528">
        <v>152.55000000000001</v>
      </c>
      <c r="T93" s="1528">
        <v>0</v>
      </c>
      <c r="U93" s="1528">
        <v>0</v>
      </c>
      <c r="V93" s="1531">
        <v>0</v>
      </c>
      <c r="W93" s="1531">
        <v>0</v>
      </c>
      <c r="X93" s="1531">
        <v>0</v>
      </c>
      <c r="Y93" s="178"/>
      <c r="Z93" s="178"/>
    </row>
    <row r="94" spans="1:26" ht="24.8" hidden="1" customHeight="1" outlineLevel="1" thickBot="1">
      <c r="A94" s="1538" t="s">
        <v>2771</v>
      </c>
      <c r="B94" s="1532">
        <v>3686.96</v>
      </c>
      <c r="C94" s="1527">
        <v>6.44</v>
      </c>
      <c r="D94" s="1527">
        <v>6.44</v>
      </c>
      <c r="E94" s="1527">
        <v>0</v>
      </c>
      <c r="F94" s="1527">
        <v>0</v>
      </c>
      <c r="G94" s="1527">
        <v>0</v>
      </c>
      <c r="H94" s="1527">
        <v>2941.25</v>
      </c>
      <c r="I94" s="1527">
        <v>0</v>
      </c>
      <c r="J94" s="1527">
        <v>1</v>
      </c>
      <c r="K94" s="1528"/>
      <c r="L94" s="1527">
        <v>2940.25</v>
      </c>
      <c r="M94" s="1527">
        <v>0</v>
      </c>
      <c r="N94" s="1527">
        <v>0</v>
      </c>
      <c r="O94" s="1527">
        <v>0</v>
      </c>
      <c r="P94" s="1527">
        <v>739.27</v>
      </c>
      <c r="Q94" s="1527">
        <v>0</v>
      </c>
      <c r="R94" s="1527">
        <v>0</v>
      </c>
      <c r="S94" s="1527">
        <v>739.27</v>
      </c>
      <c r="T94" s="1527">
        <v>0</v>
      </c>
      <c r="U94" s="1527">
        <v>0</v>
      </c>
      <c r="V94" s="1530">
        <v>0</v>
      </c>
      <c r="W94" s="1530">
        <v>0</v>
      </c>
      <c r="X94" s="1530">
        <v>0</v>
      </c>
      <c r="Y94" s="178"/>
      <c r="Z94" s="178"/>
    </row>
    <row r="95" spans="1:26" ht="24.8" customHeight="1" collapsed="1">
      <c r="A95" s="1523" t="s">
        <v>2757</v>
      </c>
      <c r="B95" s="1528">
        <v>555877.04</v>
      </c>
      <c r="C95" s="1528">
        <v>574.52</v>
      </c>
      <c r="D95" s="1528">
        <v>573.72</v>
      </c>
      <c r="E95" s="1528">
        <v>0.8</v>
      </c>
      <c r="F95" s="1528">
        <v>0</v>
      </c>
      <c r="G95" s="1528">
        <v>0</v>
      </c>
      <c r="H95" s="1528">
        <v>7918.26</v>
      </c>
      <c r="I95" s="1528">
        <v>0</v>
      </c>
      <c r="J95" s="1528">
        <v>7.53</v>
      </c>
      <c r="K95" s="1528"/>
      <c r="L95" s="1528">
        <v>7832.76</v>
      </c>
      <c r="M95" s="1528">
        <v>77.97</v>
      </c>
      <c r="N95" s="1528">
        <v>0</v>
      </c>
      <c r="O95" s="1528">
        <f t="shared" ref="O95:O107" si="4">H95-SUM(I95:N95)</f>
        <v>0</v>
      </c>
      <c r="P95" s="1528">
        <v>547384.26</v>
      </c>
      <c r="Q95" s="1528">
        <v>0</v>
      </c>
      <c r="R95" s="1528">
        <v>0</v>
      </c>
      <c r="S95" s="1528">
        <v>547384.26</v>
      </c>
      <c r="T95" s="1528">
        <v>0</v>
      </c>
      <c r="U95" s="1528">
        <v>0</v>
      </c>
      <c r="V95" s="1528">
        <v>0</v>
      </c>
      <c r="W95" s="1531">
        <v>0</v>
      </c>
      <c r="X95" s="1531">
        <v>0</v>
      </c>
      <c r="Y95" s="178"/>
      <c r="Z95" s="178"/>
    </row>
    <row r="96" spans="1:26" ht="24.8" hidden="1" customHeight="1" outlineLevel="1">
      <c r="A96" s="1537" t="s">
        <v>2760</v>
      </c>
      <c r="B96" s="1528">
        <v>358.97</v>
      </c>
      <c r="C96" s="1528">
        <v>30.82</v>
      </c>
      <c r="D96" s="1528">
        <v>30.82</v>
      </c>
      <c r="E96" s="1528">
        <v>0</v>
      </c>
      <c r="F96" s="1528">
        <v>0</v>
      </c>
      <c r="G96" s="1528">
        <v>0</v>
      </c>
      <c r="H96" s="1528">
        <v>206.87</v>
      </c>
      <c r="I96" s="1528">
        <v>0</v>
      </c>
      <c r="J96" s="1528">
        <v>0</v>
      </c>
      <c r="K96" s="1528"/>
      <c r="L96" s="1528">
        <v>199.87</v>
      </c>
      <c r="M96" s="1528">
        <v>7</v>
      </c>
      <c r="N96" s="1528">
        <v>0</v>
      </c>
      <c r="O96" s="1528">
        <f t="shared" si="4"/>
        <v>0</v>
      </c>
      <c r="P96" s="1528">
        <v>121.28</v>
      </c>
      <c r="Q96" s="1528">
        <v>0</v>
      </c>
      <c r="R96" s="1528">
        <v>0</v>
      </c>
      <c r="S96" s="1528">
        <v>121.28</v>
      </c>
      <c r="T96" s="1528">
        <v>0</v>
      </c>
      <c r="U96" s="1528">
        <v>0</v>
      </c>
      <c r="V96" s="1531">
        <v>0</v>
      </c>
      <c r="W96" s="1531">
        <v>0</v>
      </c>
      <c r="X96" s="1531">
        <v>0</v>
      </c>
      <c r="Y96" s="178"/>
      <c r="Z96" s="178"/>
    </row>
    <row r="97" spans="1:26" ht="24.8" hidden="1" customHeight="1" outlineLevel="1">
      <c r="A97" s="1537" t="s">
        <v>2761</v>
      </c>
      <c r="B97" s="1528">
        <v>2805.21</v>
      </c>
      <c r="C97" s="1528">
        <v>45.39</v>
      </c>
      <c r="D97" s="1528">
        <v>45.39</v>
      </c>
      <c r="E97" s="1528">
        <v>0</v>
      </c>
      <c r="F97" s="1528">
        <v>0</v>
      </c>
      <c r="G97" s="1528">
        <v>0</v>
      </c>
      <c r="H97" s="1528">
        <v>1023.46</v>
      </c>
      <c r="I97" s="1528">
        <v>0</v>
      </c>
      <c r="J97" s="1528">
        <v>0</v>
      </c>
      <c r="K97" s="1528"/>
      <c r="L97" s="1528">
        <v>980.26</v>
      </c>
      <c r="M97" s="1528">
        <v>43.2</v>
      </c>
      <c r="N97" s="1528">
        <v>0</v>
      </c>
      <c r="O97" s="1528">
        <f t="shared" si="4"/>
        <v>0</v>
      </c>
      <c r="P97" s="1528">
        <v>1736.36</v>
      </c>
      <c r="Q97" s="1528">
        <v>0</v>
      </c>
      <c r="R97" s="1528">
        <v>0</v>
      </c>
      <c r="S97" s="1528">
        <v>1736.36</v>
      </c>
      <c r="T97" s="1528">
        <v>0</v>
      </c>
      <c r="U97" s="1528">
        <v>0</v>
      </c>
      <c r="V97" s="1531">
        <v>0</v>
      </c>
      <c r="W97" s="1531">
        <v>0</v>
      </c>
      <c r="X97" s="1531">
        <v>0</v>
      </c>
      <c r="Y97" s="178"/>
      <c r="Z97" s="178"/>
    </row>
    <row r="98" spans="1:26" ht="24.8" hidden="1" customHeight="1" outlineLevel="1">
      <c r="A98" s="1537" t="s">
        <v>2762</v>
      </c>
      <c r="B98" s="1528">
        <v>155.82</v>
      </c>
      <c r="C98" s="1528">
        <v>37.11</v>
      </c>
      <c r="D98" s="1528">
        <v>37.11</v>
      </c>
      <c r="E98" s="1528">
        <v>0</v>
      </c>
      <c r="F98" s="1528">
        <v>0</v>
      </c>
      <c r="G98" s="1528">
        <v>0</v>
      </c>
      <c r="H98" s="1528">
        <v>33.369999999999997</v>
      </c>
      <c r="I98" s="1528">
        <v>0</v>
      </c>
      <c r="J98" s="1528">
        <v>0</v>
      </c>
      <c r="K98" s="1528"/>
      <c r="L98" s="1528">
        <v>27.37</v>
      </c>
      <c r="M98" s="1528">
        <v>6</v>
      </c>
      <c r="N98" s="1528">
        <v>0</v>
      </c>
      <c r="O98" s="1528">
        <f t="shared" si="4"/>
        <v>0</v>
      </c>
      <c r="P98" s="1528">
        <v>85.34</v>
      </c>
      <c r="Q98" s="1528">
        <v>0</v>
      </c>
      <c r="R98" s="1528">
        <v>0</v>
      </c>
      <c r="S98" s="1528">
        <v>85.34</v>
      </c>
      <c r="T98" s="1528">
        <v>0</v>
      </c>
      <c r="U98" s="1528">
        <v>0</v>
      </c>
      <c r="V98" s="1531">
        <v>0</v>
      </c>
      <c r="W98" s="1531">
        <v>0</v>
      </c>
      <c r="X98" s="1531">
        <v>0</v>
      </c>
      <c r="Y98" s="178"/>
      <c r="Z98" s="178"/>
    </row>
    <row r="99" spans="1:26" ht="24.8" hidden="1" customHeight="1" outlineLevel="1">
      <c r="A99" s="1537" t="s">
        <v>2763</v>
      </c>
      <c r="B99" s="1528">
        <v>6132.07</v>
      </c>
      <c r="C99" s="1528">
        <v>43.09</v>
      </c>
      <c r="D99" s="1528">
        <v>43.09</v>
      </c>
      <c r="E99" s="1528">
        <v>0</v>
      </c>
      <c r="F99" s="1528">
        <v>0</v>
      </c>
      <c r="G99" s="1528">
        <v>0</v>
      </c>
      <c r="H99" s="1528">
        <v>5830.61</v>
      </c>
      <c r="I99" s="1528">
        <v>0</v>
      </c>
      <c r="J99" s="1528">
        <v>0</v>
      </c>
      <c r="K99" s="1528"/>
      <c r="L99" s="1528">
        <v>5826.03</v>
      </c>
      <c r="M99" s="1528">
        <v>4.58</v>
      </c>
      <c r="N99" s="1528">
        <v>0</v>
      </c>
      <c r="O99" s="1528">
        <f t="shared" si="4"/>
        <v>0</v>
      </c>
      <c r="P99" s="1528">
        <v>258.37</v>
      </c>
      <c r="Q99" s="1528">
        <v>0</v>
      </c>
      <c r="R99" s="1528">
        <v>0</v>
      </c>
      <c r="S99" s="1528">
        <v>258.37</v>
      </c>
      <c r="T99" s="1528">
        <v>0</v>
      </c>
      <c r="U99" s="1528">
        <v>0</v>
      </c>
      <c r="V99" s="1531">
        <v>0</v>
      </c>
      <c r="W99" s="1531">
        <v>0</v>
      </c>
      <c r="X99" s="1531">
        <v>0</v>
      </c>
      <c r="Y99" s="178"/>
      <c r="Z99" s="178"/>
    </row>
    <row r="100" spans="1:26" ht="24.8" hidden="1" customHeight="1" outlineLevel="1">
      <c r="A100" s="1537" t="s">
        <v>2764</v>
      </c>
      <c r="B100" s="1528">
        <v>76.44</v>
      </c>
      <c r="C100" s="1528">
        <v>43.15</v>
      </c>
      <c r="D100" s="1528">
        <v>43.15</v>
      </c>
      <c r="E100" s="1528">
        <v>0</v>
      </c>
      <c r="F100" s="1528">
        <v>0</v>
      </c>
      <c r="G100" s="1528">
        <v>0</v>
      </c>
      <c r="H100" s="1528">
        <v>33.29</v>
      </c>
      <c r="I100" s="1528">
        <v>0</v>
      </c>
      <c r="J100" s="1528">
        <v>0</v>
      </c>
      <c r="K100" s="1528"/>
      <c r="L100" s="1528">
        <v>33.29</v>
      </c>
      <c r="M100" s="1528">
        <v>0</v>
      </c>
      <c r="N100" s="1528">
        <v>0</v>
      </c>
      <c r="O100" s="1528">
        <f t="shared" si="4"/>
        <v>0</v>
      </c>
      <c r="P100" s="1528">
        <v>0</v>
      </c>
      <c r="Q100" s="1528">
        <v>0</v>
      </c>
      <c r="R100" s="1528">
        <v>0</v>
      </c>
      <c r="S100" s="1528">
        <v>0</v>
      </c>
      <c r="T100" s="1528">
        <v>0</v>
      </c>
      <c r="U100" s="1528">
        <v>0</v>
      </c>
      <c r="V100" s="1531">
        <v>0</v>
      </c>
      <c r="W100" s="1531">
        <v>0</v>
      </c>
      <c r="X100" s="1531">
        <v>0</v>
      </c>
      <c r="Y100" s="178"/>
      <c r="Z100" s="178"/>
    </row>
    <row r="101" spans="1:26" ht="24.8" hidden="1" customHeight="1" outlineLevel="1">
      <c r="A101" s="1537" t="s">
        <v>2765</v>
      </c>
      <c r="B101" s="1528">
        <v>137090.89000000001</v>
      </c>
      <c r="C101" s="1528">
        <v>81.45</v>
      </c>
      <c r="D101" s="1528">
        <v>81.45</v>
      </c>
      <c r="E101" s="1528">
        <v>0</v>
      </c>
      <c r="F101" s="1528">
        <v>0</v>
      </c>
      <c r="G101" s="1528">
        <v>0</v>
      </c>
      <c r="H101" s="1528">
        <v>77.48</v>
      </c>
      <c r="I101" s="1528">
        <v>0</v>
      </c>
      <c r="J101" s="1528">
        <v>0</v>
      </c>
      <c r="K101" s="1528"/>
      <c r="L101" s="1528">
        <v>77.48</v>
      </c>
      <c r="M101" s="1528">
        <v>0</v>
      </c>
      <c r="N101" s="1528">
        <v>0</v>
      </c>
      <c r="O101" s="1528">
        <f t="shared" si="4"/>
        <v>0</v>
      </c>
      <c r="P101" s="1528">
        <v>136931.96</v>
      </c>
      <c r="Q101" s="1528">
        <v>0</v>
      </c>
      <c r="R101" s="1528">
        <v>0</v>
      </c>
      <c r="S101" s="1528">
        <v>136931.96</v>
      </c>
      <c r="T101" s="1528">
        <v>0</v>
      </c>
      <c r="U101" s="1528">
        <v>0</v>
      </c>
      <c r="V101" s="1531">
        <v>0</v>
      </c>
      <c r="W101" s="1531">
        <v>0</v>
      </c>
      <c r="X101" s="1531">
        <v>0</v>
      </c>
      <c r="Y101" s="178"/>
      <c r="Z101" s="178"/>
    </row>
    <row r="102" spans="1:26" ht="24.8" hidden="1" customHeight="1" outlineLevel="1">
      <c r="A102" s="1537" t="s">
        <v>2766</v>
      </c>
      <c r="B102" s="1528">
        <v>196.99</v>
      </c>
      <c r="C102" s="1528">
        <v>26.49</v>
      </c>
      <c r="D102" s="1528">
        <v>26.49</v>
      </c>
      <c r="E102" s="1528">
        <v>0</v>
      </c>
      <c r="F102" s="1528">
        <v>0</v>
      </c>
      <c r="G102" s="1528">
        <v>0</v>
      </c>
      <c r="H102" s="1528">
        <v>21.57</v>
      </c>
      <c r="I102" s="1528">
        <v>0</v>
      </c>
      <c r="J102" s="1528">
        <v>0</v>
      </c>
      <c r="K102" s="1528"/>
      <c r="L102" s="1528">
        <v>17.190000000000001</v>
      </c>
      <c r="M102" s="1528">
        <v>4.38</v>
      </c>
      <c r="N102" s="1528">
        <v>0</v>
      </c>
      <c r="O102" s="1528">
        <f t="shared" si="4"/>
        <v>0</v>
      </c>
      <c r="P102" s="1528">
        <v>148.93</v>
      </c>
      <c r="Q102" s="1528">
        <v>0</v>
      </c>
      <c r="R102" s="1528">
        <v>0</v>
      </c>
      <c r="S102" s="1528">
        <v>148.93</v>
      </c>
      <c r="T102" s="1528">
        <v>0</v>
      </c>
      <c r="U102" s="1528">
        <v>0</v>
      </c>
      <c r="V102" s="1531">
        <v>0</v>
      </c>
      <c r="W102" s="1531">
        <v>0</v>
      </c>
      <c r="X102" s="1531">
        <v>0</v>
      </c>
      <c r="Y102" s="178"/>
      <c r="Z102" s="178"/>
    </row>
    <row r="103" spans="1:26" ht="24.8" hidden="1" customHeight="1" outlineLevel="1">
      <c r="A103" s="1537" t="s">
        <v>2767</v>
      </c>
      <c r="B103" s="1528">
        <v>354.16</v>
      </c>
      <c r="C103" s="1528">
        <v>114.57</v>
      </c>
      <c r="D103" s="1528">
        <v>114.57</v>
      </c>
      <c r="E103" s="1528">
        <v>0</v>
      </c>
      <c r="F103" s="1528">
        <v>0</v>
      </c>
      <c r="G103" s="1528">
        <v>0</v>
      </c>
      <c r="H103" s="1528">
        <v>112.09</v>
      </c>
      <c r="I103" s="1528">
        <v>0</v>
      </c>
      <c r="J103" s="1528">
        <v>7</v>
      </c>
      <c r="K103" s="1528"/>
      <c r="L103" s="1528">
        <v>96.59</v>
      </c>
      <c r="M103" s="1528">
        <v>8.5</v>
      </c>
      <c r="N103" s="1528">
        <v>0</v>
      </c>
      <c r="O103" s="1528">
        <f t="shared" si="4"/>
        <v>0</v>
      </c>
      <c r="P103" s="1528">
        <v>127.5</v>
      </c>
      <c r="Q103" s="1528">
        <v>0</v>
      </c>
      <c r="R103" s="1528">
        <v>0</v>
      </c>
      <c r="S103" s="1528">
        <v>127.5</v>
      </c>
      <c r="T103" s="1528">
        <v>0</v>
      </c>
      <c r="U103" s="1528">
        <v>0</v>
      </c>
      <c r="V103" s="1531">
        <v>0</v>
      </c>
      <c r="W103" s="1531">
        <v>0</v>
      </c>
      <c r="X103" s="1531">
        <v>0</v>
      </c>
      <c r="Y103" s="178"/>
      <c r="Z103" s="178"/>
    </row>
    <row r="104" spans="1:26" ht="24.8" hidden="1" customHeight="1" outlineLevel="1">
      <c r="A104" s="1537" t="s">
        <v>2768</v>
      </c>
      <c r="B104" s="1528">
        <v>186.87</v>
      </c>
      <c r="C104" s="1528">
        <v>35.15</v>
      </c>
      <c r="D104" s="1528">
        <v>34.35</v>
      </c>
      <c r="E104" s="1528">
        <v>0.8</v>
      </c>
      <c r="F104" s="1528">
        <v>0</v>
      </c>
      <c r="G104" s="1528">
        <v>0</v>
      </c>
      <c r="H104" s="1528">
        <v>92.93</v>
      </c>
      <c r="I104" s="1528">
        <v>0</v>
      </c>
      <c r="J104" s="1528">
        <v>0.53</v>
      </c>
      <c r="K104" s="1528"/>
      <c r="L104" s="1528">
        <v>90.8</v>
      </c>
      <c r="M104" s="1528">
        <v>1.6</v>
      </c>
      <c r="N104" s="1528">
        <v>0</v>
      </c>
      <c r="O104" s="1528">
        <f t="shared" si="4"/>
        <v>0</v>
      </c>
      <c r="P104" s="1528">
        <v>58.79</v>
      </c>
      <c r="Q104" s="1528">
        <v>0</v>
      </c>
      <c r="R104" s="1528">
        <v>0</v>
      </c>
      <c r="S104" s="1528">
        <v>58.79</v>
      </c>
      <c r="T104" s="1528">
        <v>0</v>
      </c>
      <c r="U104" s="1528">
        <v>0</v>
      </c>
      <c r="V104" s="1531">
        <v>0</v>
      </c>
      <c r="W104" s="1531">
        <v>0</v>
      </c>
      <c r="X104" s="1531">
        <v>0</v>
      </c>
      <c r="Y104" s="178"/>
      <c r="Z104" s="178"/>
    </row>
    <row r="105" spans="1:26" ht="24.8" hidden="1" customHeight="1" outlineLevel="1">
      <c r="A105" s="1537" t="s">
        <v>2769</v>
      </c>
      <c r="B105" s="1528">
        <v>407782.08</v>
      </c>
      <c r="C105" s="1528">
        <v>1.6</v>
      </c>
      <c r="D105" s="1528">
        <v>1.6</v>
      </c>
      <c r="E105" s="1528">
        <v>0</v>
      </c>
      <c r="F105" s="1528">
        <v>0</v>
      </c>
      <c r="G105" s="1528">
        <v>0</v>
      </c>
      <c r="H105" s="1528">
        <v>13.48</v>
      </c>
      <c r="I105" s="1528">
        <v>0</v>
      </c>
      <c r="J105" s="1528">
        <v>0</v>
      </c>
      <c r="K105" s="1528"/>
      <c r="L105" s="1528">
        <v>13.48</v>
      </c>
      <c r="M105" s="1528">
        <v>0</v>
      </c>
      <c r="N105" s="1528">
        <v>0</v>
      </c>
      <c r="O105" s="1528">
        <f t="shared" si="4"/>
        <v>0</v>
      </c>
      <c r="P105" s="1528">
        <v>407767</v>
      </c>
      <c r="Q105" s="1528">
        <v>0</v>
      </c>
      <c r="R105" s="1528">
        <v>0</v>
      </c>
      <c r="S105" s="1528">
        <v>407767</v>
      </c>
      <c r="T105" s="1528">
        <v>0</v>
      </c>
      <c r="U105" s="1528">
        <v>0</v>
      </c>
      <c r="V105" s="1531">
        <v>0</v>
      </c>
      <c r="W105" s="1531">
        <v>0</v>
      </c>
      <c r="X105" s="1531">
        <v>0</v>
      </c>
      <c r="Y105" s="178"/>
      <c r="Z105" s="178"/>
    </row>
    <row r="106" spans="1:26" ht="24.8" hidden="1" customHeight="1" outlineLevel="1">
      <c r="A106" s="1537" t="s">
        <v>2770</v>
      </c>
      <c r="B106" s="1528">
        <v>186.05</v>
      </c>
      <c r="C106" s="1528">
        <v>29.26</v>
      </c>
      <c r="D106" s="1528">
        <v>29.26</v>
      </c>
      <c r="E106" s="1528">
        <v>0</v>
      </c>
      <c r="F106" s="1528">
        <v>0</v>
      </c>
      <c r="G106" s="1528">
        <v>0</v>
      </c>
      <c r="H106" s="1528">
        <v>65.8</v>
      </c>
      <c r="I106" s="1528">
        <v>0</v>
      </c>
      <c r="J106" s="1528">
        <v>0</v>
      </c>
      <c r="K106" s="1528"/>
      <c r="L106" s="1528">
        <v>63.09</v>
      </c>
      <c r="M106" s="1528">
        <v>2.71</v>
      </c>
      <c r="N106" s="1528">
        <v>0</v>
      </c>
      <c r="O106" s="1528">
        <f t="shared" si="4"/>
        <v>0</v>
      </c>
      <c r="P106" s="1528">
        <v>90.99</v>
      </c>
      <c r="Q106" s="1528">
        <v>0</v>
      </c>
      <c r="R106" s="1528">
        <v>0</v>
      </c>
      <c r="S106" s="1528">
        <v>90.99</v>
      </c>
      <c r="T106" s="1528">
        <v>0</v>
      </c>
      <c r="U106" s="1528">
        <v>0</v>
      </c>
      <c r="V106" s="1531">
        <v>0</v>
      </c>
      <c r="W106" s="1531">
        <v>0</v>
      </c>
      <c r="X106" s="1531">
        <v>0</v>
      </c>
      <c r="Y106" s="178"/>
      <c r="Z106" s="178"/>
    </row>
    <row r="107" spans="1:26" ht="24.8" hidden="1" customHeight="1" outlineLevel="1" thickBot="1">
      <c r="A107" s="1538" t="s">
        <v>2771</v>
      </c>
      <c r="B107" s="1532">
        <v>551.49</v>
      </c>
      <c r="C107" s="1527">
        <v>86.44</v>
      </c>
      <c r="D107" s="1527">
        <v>86.44</v>
      </c>
      <c r="E107" s="1527">
        <v>0</v>
      </c>
      <c r="F107" s="1527">
        <v>0</v>
      </c>
      <c r="G107" s="1527">
        <v>0</v>
      </c>
      <c r="H107" s="1527">
        <v>407.31</v>
      </c>
      <c r="I107" s="1527">
        <v>0</v>
      </c>
      <c r="J107" s="1527">
        <v>0</v>
      </c>
      <c r="K107" s="1528"/>
      <c r="L107" s="1527">
        <v>407.31</v>
      </c>
      <c r="M107" s="1527">
        <v>0</v>
      </c>
      <c r="N107" s="1527">
        <v>0</v>
      </c>
      <c r="O107" s="1527">
        <f t="shared" si="4"/>
        <v>0</v>
      </c>
      <c r="P107" s="1527">
        <v>57.74</v>
      </c>
      <c r="Q107" s="1527">
        <v>0</v>
      </c>
      <c r="R107" s="1527">
        <v>0</v>
      </c>
      <c r="S107" s="1527">
        <v>57.74</v>
      </c>
      <c r="T107" s="1527">
        <v>0</v>
      </c>
      <c r="U107" s="1527">
        <v>0</v>
      </c>
      <c r="V107" s="1530">
        <v>0</v>
      </c>
      <c r="W107" s="1530">
        <v>0</v>
      </c>
      <c r="X107" s="1530">
        <v>0</v>
      </c>
      <c r="Y107" s="178"/>
      <c r="Z107" s="178"/>
    </row>
    <row r="108" spans="1:26" ht="24.8" customHeight="1" collapsed="1">
      <c r="A108" s="1523" t="s">
        <v>54</v>
      </c>
      <c r="B108" s="1528">
        <v>89336.51</v>
      </c>
      <c r="C108" s="1528">
        <v>1615.66</v>
      </c>
      <c r="D108" s="1528">
        <v>1615.66</v>
      </c>
      <c r="E108" s="1528">
        <v>0</v>
      </c>
      <c r="F108" s="1528">
        <v>0</v>
      </c>
      <c r="G108" s="1528">
        <v>0</v>
      </c>
      <c r="H108" s="1528">
        <v>3015.94</v>
      </c>
      <c r="I108" s="1528">
        <v>0</v>
      </c>
      <c r="J108" s="1528">
        <v>17.52</v>
      </c>
      <c r="K108" s="1528"/>
      <c r="L108" s="1528">
        <v>2470.2399999999998</v>
      </c>
      <c r="M108" s="1528">
        <v>525.17999999999995</v>
      </c>
      <c r="N108" s="1528">
        <v>0</v>
      </c>
      <c r="O108" s="1528">
        <f t="shared" ref="O108:O120" si="5">H108-SUM(I108:N108)</f>
        <v>3.0000000000004547</v>
      </c>
      <c r="P108" s="1528">
        <v>16439.55</v>
      </c>
      <c r="Q108" s="1528">
        <v>0</v>
      </c>
      <c r="R108" s="1528">
        <v>0</v>
      </c>
      <c r="S108" s="1528">
        <v>15542.55</v>
      </c>
      <c r="T108" s="1528">
        <v>0</v>
      </c>
      <c r="U108" s="1528">
        <v>897</v>
      </c>
      <c r="V108" s="1528">
        <v>68265.36</v>
      </c>
      <c r="W108" s="1531">
        <v>0</v>
      </c>
      <c r="X108" s="1531">
        <v>0</v>
      </c>
      <c r="Y108" s="178"/>
      <c r="Z108" s="178"/>
    </row>
    <row r="109" spans="1:26" ht="24.8" hidden="1" customHeight="1" outlineLevel="1">
      <c r="A109" s="1537" t="s">
        <v>2760</v>
      </c>
      <c r="B109" s="1528">
        <v>3870</v>
      </c>
      <c r="C109" s="1528">
        <v>79.959999999999994</v>
      </c>
      <c r="D109" s="1528">
        <v>79.959999999999994</v>
      </c>
      <c r="E109" s="1528">
        <v>0</v>
      </c>
      <c r="F109" s="1528">
        <v>0</v>
      </c>
      <c r="G109" s="1528">
        <v>0</v>
      </c>
      <c r="H109" s="1528">
        <v>46.78</v>
      </c>
      <c r="I109" s="1528">
        <v>0</v>
      </c>
      <c r="J109" s="1528">
        <v>0</v>
      </c>
      <c r="K109" s="1528"/>
      <c r="L109" s="1528">
        <v>44.24</v>
      </c>
      <c r="M109" s="1528">
        <v>2.54</v>
      </c>
      <c r="N109" s="1528">
        <v>0</v>
      </c>
      <c r="O109" s="1528">
        <f t="shared" si="5"/>
        <v>0</v>
      </c>
      <c r="P109" s="1528">
        <v>3743.26</v>
      </c>
      <c r="Q109" s="1528">
        <v>0</v>
      </c>
      <c r="R109" s="1528">
        <v>0</v>
      </c>
      <c r="S109" s="1528">
        <v>3743.26</v>
      </c>
      <c r="T109" s="1528">
        <v>0</v>
      </c>
      <c r="U109" s="1528">
        <v>0</v>
      </c>
      <c r="V109" s="1531">
        <v>0</v>
      </c>
      <c r="W109" s="1531">
        <v>0</v>
      </c>
      <c r="X109" s="1531">
        <v>0</v>
      </c>
      <c r="Y109" s="178"/>
      <c r="Z109" s="178"/>
    </row>
    <row r="110" spans="1:26" ht="24.8" hidden="1" customHeight="1" outlineLevel="1">
      <c r="A110" s="1537" t="s">
        <v>2761</v>
      </c>
      <c r="B110" s="1528">
        <v>115.87</v>
      </c>
      <c r="C110" s="1528">
        <v>25.29</v>
      </c>
      <c r="D110" s="1528">
        <v>25.29</v>
      </c>
      <c r="E110" s="1528">
        <v>0</v>
      </c>
      <c r="F110" s="1528">
        <v>0</v>
      </c>
      <c r="G110" s="1528">
        <v>0</v>
      </c>
      <c r="H110" s="1528">
        <v>60.6</v>
      </c>
      <c r="I110" s="1528">
        <v>0</v>
      </c>
      <c r="J110" s="1528">
        <v>0.57999999999999996</v>
      </c>
      <c r="K110" s="1528"/>
      <c r="L110" s="1528">
        <v>59.18</v>
      </c>
      <c r="M110" s="1528">
        <v>0.84</v>
      </c>
      <c r="N110" s="1528">
        <v>0</v>
      </c>
      <c r="O110" s="1528">
        <f t="shared" si="5"/>
        <v>0</v>
      </c>
      <c r="P110" s="1528">
        <v>29.98</v>
      </c>
      <c r="Q110" s="1528">
        <v>0</v>
      </c>
      <c r="R110" s="1528">
        <v>0</v>
      </c>
      <c r="S110" s="1528">
        <v>29.98</v>
      </c>
      <c r="T110" s="1528">
        <v>0</v>
      </c>
      <c r="U110" s="1528">
        <v>0</v>
      </c>
      <c r="V110" s="1531">
        <v>0</v>
      </c>
      <c r="W110" s="1531">
        <v>0</v>
      </c>
      <c r="X110" s="1531">
        <v>0</v>
      </c>
      <c r="Y110" s="178"/>
      <c r="Z110" s="178"/>
    </row>
    <row r="111" spans="1:26" ht="24.8" hidden="1" customHeight="1" outlineLevel="1">
      <c r="A111" s="1537" t="s">
        <v>2762</v>
      </c>
      <c r="B111" s="1528">
        <v>85.84</v>
      </c>
      <c r="C111" s="1528">
        <v>8.42</v>
      </c>
      <c r="D111" s="1528">
        <v>8.42</v>
      </c>
      <c r="E111" s="1528">
        <v>0</v>
      </c>
      <c r="F111" s="1528">
        <v>0</v>
      </c>
      <c r="G111" s="1528">
        <v>0</v>
      </c>
      <c r="H111" s="1528">
        <v>68.040000000000006</v>
      </c>
      <c r="I111" s="1528">
        <v>0</v>
      </c>
      <c r="J111" s="1528">
        <v>6.31</v>
      </c>
      <c r="K111" s="1528"/>
      <c r="L111" s="1528">
        <v>61.73</v>
      </c>
      <c r="M111" s="1528">
        <v>0</v>
      </c>
      <c r="N111" s="1528">
        <v>0</v>
      </c>
      <c r="O111" s="1528">
        <f t="shared" si="5"/>
        <v>0</v>
      </c>
      <c r="P111" s="1528">
        <v>9.3800000000000008</v>
      </c>
      <c r="Q111" s="1528">
        <v>0</v>
      </c>
      <c r="R111" s="1528">
        <v>0</v>
      </c>
      <c r="S111" s="1528">
        <v>9.3800000000000008</v>
      </c>
      <c r="T111" s="1528">
        <v>0</v>
      </c>
      <c r="U111" s="1528">
        <v>0</v>
      </c>
      <c r="V111" s="1531">
        <v>0</v>
      </c>
      <c r="W111" s="1531">
        <v>0</v>
      </c>
      <c r="X111" s="1531">
        <v>0</v>
      </c>
      <c r="Y111" s="178"/>
      <c r="Z111" s="178"/>
    </row>
    <row r="112" spans="1:26" ht="24.8" hidden="1" customHeight="1" outlineLevel="1">
      <c r="A112" s="1537" t="s">
        <v>2763</v>
      </c>
      <c r="B112" s="1528">
        <v>10774.25</v>
      </c>
      <c r="C112" s="1528">
        <v>41.53</v>
      </c>
      <c r="D112" s="1528">
        <v>41.53</v>
      </c>
      <c r="E112" s="1528">
        <v>0</v>
      </c>
      <c r="F112" s="1528">
        <v>0</v>
      </c>
      <c r="G112" s="1528">
        <v>0</v>
      </c>
      <c r="H112" s="1528">
        <v>514.57000000000005</v>
      </c>
      <c r="I112" s="1528">
        <v>0</v>
      </c>
      <c r="J112" s="1528">
        <v>6.7</v>
      </c>
      <c r="K112" s="1528"/>
      <c r="L112" s="1528">
        <v>13.87</v>
      </c>
      <c r="M112" s="1528">
        <v>494</v>
      </c>
      <c r="N112" s="1528">
        <v>0</v>
      </c>
      <c r="O112" s="1528">
        <f t="shared" si="5"/>
        <v>0</v>
      </c>
      <c r="P112" s="1528">
        <v>10218.15</v>
      </c>
      <c r="Q112" s="1528">
        <v>0</v>
      </c>
      <c r="R112" s="1528">
        <v>0</v>
      </c>
      <c r="S112" s="1528">
        <v>10218.15</v>
      </c>
      <c r="T112" s="1528">
        <v>0</v>
      </c>
      <c r="U112" s="1528">
        <v>0</v>
      </c>
      <c r="V112" s="1531">
        <v>0</v>
      </c>
      <c r="W112" s="1531">
        <v>0</v>
      </c>
      <c r="X112" s="1531">
        <v>0</v>
      </c>
      <c r="Y112" s="178"/>
      <c r="Z112" s="178"/>
    </row>
    <row r="113" spans="1:26" ht="24.8" hidden="1" customHeight="1" outlineLevel="1">
      <c r="A113" s="1537" t="s">
        <v>2764</v>
      </c>
      <c r="B113" s="1528">
        <v>927.46</v>
      </c>
      <c r="C113" s="1528">
        <v>718.47</v>
      </c>
      <c r="D113" s="1528">
        <v>718.47</v>
      </c>
      <c r="E113" s="1528">
        <v>0</v>
      </c>
      <c r="F113" s="1528">
        <v>0</v>
      </c>
      <c r="G113" s="1528">
        <v>0</v>
      </c>
      <c r="H113" s="1528">
        <v>64.790000000000006</v>
      </c>
      <c r="I113" s="1528">
        <v>0</v>
      </c>
      <c r="J113" s="1528">
        <v>0</v>
      </c>
      <c r="K113" s="1528"/>
      <c r="L113" s="1528">
        <v>59.79</v>
      </c>
      <c r="M113" s="1528">
        <v>5</v>
      </c>
      <c r="N113" s="1528">
        <v>0</v>
      </c>
      <c r="O113" s="1528">
        <f t="shared" si="5"/>
        <v>0</v>
      </c>
      <c r="P113" s="1528">
        <v>144.19999999999999</v>
      </c>
      <c r="Q113" s="1528">
        <v>0</v>
      </c>
      <c r="R113" s="1528">
        <v>0</v>
      </c>
      <c r="S113" s="1528">
        <v>144.19999999999999</v>
      </c>
      <c r="T113" s="1528">
        <v>0</v>
      </c>
      <c r="U113" s="1528">
        <v>0</v>
      </c>
      <c r="V113" s="1531">
        <v>0</v>
      </c>
      <c r="W113" s="1531">
        <v>0</v>
      </c>
      <c r="X113" s="1531">
        <v>0</v>
      </c>
      <c r="Y113" s="178"/>
      <c r="Z113" s="178"/>
    </row>
    <row r="114" spans="1:26" ht="24.8" hidden="1" customHeight="1" outlineLevel="1">
      <c r="A114" s="1537" t="s">
        <v>2765</v>
      </c>
      <c r="B114" s="1528">
        <v>55.05</v>
      </c>
      <c r="C114" s="1528">
        <v>35.72</v>
      </c>
      <c r="D114" s="1528">
        <v>35.72</v>
      </c>
      <c r="E114" s="1528">
        <v>0</v>
      </c>
      <c r="F114" s="1528">
        <v>0</v>
      </c>
      <c r="G114" s="1528">
        <v>0</v>
      </c>
      <c r="H114" s="1528">
        <v>19.329999999999998</v>
      </c>
      <c r="I114" s="1528">
        <v>0</v>
      </c>
      <c r="J114" s="1528">
        <v>0</v>
      </c>
      <c r="K114" s="1528"/>
      <c r="L114" s="1528">
        <v>19.329999999999998</v>
      </c>
      <c r="M114" s="1528">
        <v>0</v>
      </c>
      <c r="N114" s="1528">
        <v>0</v>
      </c>
      <c r="O114" s="1528">
        <f t="shared" si="5"/>
        <v>0</v>
      </c>
      <c r="P114" s="1528">
        <v>0</v>
      </c>
      <c r="Q114" s="1528">
        <v>0</v>
      </c>
      <c r="R114" s="1528">
        <v>0</v>
      </c>
      <c r="S114" s="1528">
        <v>0</v>
      </c>
      <c r="T114" s="1528">
        <v>0</v>
      </c>
      <c r="U114" s="1528">
        <v>0</v>
      </c>
      <c r="V114" s="1531">
        <v>0</v>
      </c>
      <c r="W114" s="1531">
        <v>0</v>
      </c>
      <c r="X114" s="1531">
        <v>0</v>
      </c>
      <c r="Y114" s="178"/>
      <c r="Z114" s="178"/>
    </row>
    <row r="115" spans="1:26" ht="24.8" hidden="1" customHeight="1" outlineLevel="1">
      <c r="A115" s="1537" t="s">
        <v>2766</v>
      </c>
      <c r="B115" s="1528">
        <v>183.85</v>
      </c>
      <c r="C115" s="1528">
        <v>27.42</v>
      </c>
      <c r="D115" s="1528">
        <v>27.42</v>
      </c>
      <c r="E115" s="1528">
        <v>0</v>
      </c>
      <c r="F115" s="1528">
        <v>0</v>
      </c>
      <c r="G115" s="1528">
        <v>0</v>
      </c>
      <c r="H115" s="1528">
        <v>68</v>
      </c>
      <c r="I115" s="1528">
        <v>0</v>
      </c>
      <c r="J115" s="1528">
        <v>0.25</v>
      </c>
      <c r="K115" s="1528"/>
      <c r="L115" s="1528">
        <v>67.75</v>
      </c>
      <c r="M115" s="1528">
        <v>0</v>
      </c>
      <c r="N115" s="1528">
        <v>0</v>
      </c>
      <c r="O115" s="1528">
        <f t="shared" si="5"/>
        <v>0</v>
      </c>
      <c r="P115" s="1528">
        <v>88.43</v>
      </c>
      <c r="Q115" s="1528">
        <v>0</v>
      </c>
      <c r="R115" s="1528">
        <v>0</v>
      </c>
      <c r="S115" s="1528">
        <v>88.43</v>
      </c>
      <c r="T115" s="1528">
        <v>0</v>
      </c>
      <c r="U115" s="1528">
        <v>0</v>
      </c>
      <c r="V115" s="1531">
        <v>0</v>
      </c>
      <c r="W115" s="1531">
        <v>0</v>
      </c>
      <c r="X115" s="1531">
        <v>0</v>
      </c>
      <c r="Y115" s="178"/>
      <c r="Z115" s="178"/>
    </row>
    <row r="116" spans="1:26" ht="24.8" hidden="1" customHeight="1" outlineLevel="1">
      <c r="A116" s="1537" t="s">
        <v>2767</v>
      </c>
      <c r="B116" s="1528">
        <v>21345.91</v>
      </c>
      <c r="C116" s="1528">
        <v>72.59</v>
      </c>
      <c r="D116" s="1528">
        <v>72.59</v>
      </c>
      <c r="E116" s="1528">
        <v>0</v>
      </c>
      <c r="F116" s="1528">
        <v>0</v>
      </c>
      <c r="G116" s="1528">
        <v>0</v>
      </c>
      <c r="H116" s="1528">
        <v>1725.39</v>
      </c>
      <c r="I116" s="1528">
        <v>0</v>
      </c>
      <c r="J116" s="1528">
        <v>0</v>
      </c>
      <c r="K116" s="1528"/>
      <c r="L116" s="1528">
        <v>1724.39</v>
      </c>
      <c r="M116" s="1528">
        <v>1</v>
      </c>
      <c r="N116" s="1528">
        <v>0</v>
      </c>
      <c r="O116" s="1528">
        <f t="shared" si="5"/>
        <v>0</v>
      </c>
      <c r="P116" s="1528">
        <v>48.57</v>
      </c>
      <c r="Q116" s="1528">
        <v>0</v>
      </c>
      <c r="R116" s="1528">
        <v>0</v>
      </c>
      <c r="S116" s="1528">
        <v>48.57</v>
      </c>
      <c r="T116" s="1528">
        <v>0</v>
      </c>
      <c r="U116" s="1528">
        <v>0</v>
      </c>
      <c r="V116" s="1528">
        <v>19499.36</v>
      </c>
      <c r="W116" s="1531">
        <v>0</v>
      </c>
      <c r="X116" s="1531">
        <v>0</v>
      </c>
      <c r="Y116" s="178"/>
      <c r="Z116" s="178"/>
    </row>
    <row r="117" spans="1:26" ht="24.8" hidden="1" customHeight="1" outlineLevel="1">
      <c r="A117" s="1537" t="s">
        <v>2768</v>
      </c>
      <c r="B117" s="1528">
        <v>49970.54</v>
      </c>
      <c r="C117" s="1528">
        <v>109.3</v>
      </c>
      <c r="D117" s="1528">
        <v>109.3</v>
      </c>
      <c r="E117" s="1528">
        <v>0</v>
      </c>
      <c r="F117" s="1528">
        <v>0</v>
      </c>
      <c r="G117" s="1528">
        <v>0</v>
      </c>
      <c r="H117" s="1528">
        <v>198.05</v>
      </c>
      <c r="I117" s="1528">
        <v>0</v>
      </c>
      <c r="J117" s="1528">
        <v>0</v>
      </c>
      <c r="K117" s="1528"/>
      <c r="L117" s="1528">
        <v>198.05</v>
      </c>
      <c r="M117" s="1528">
        <v>0</v>
      </c>
      <c r="N117" s="1528">
        <v>0</v>
      </c>
      <c r="O117" s="1528">
        <f t="shared" si="5"/>
        <v>0</v>
      </c>
      <c r="P117" s="1528">
        <v>897.19</v>
      </c>
      <c r="Q117" s="1528">
        <v>0</v>
      </c>
      <c r="R117" s="1528">
        <v>0</v>
      </c>
      <c r="S117" s="1528">
        <v>0.19</v>
      </c>
      <c r="T117" s="1528">
        <v>0</v>
      </c>
      <c r="U117" s="1528">
        <v>897</v>
      </c>
      <c r="V117" s="1528">
        <v>48766</v>
      </c>
      <c r="W117" s="1531">
        <v>0</v>
      </c>
      <c r="X117" s="1531">
        <v>0</v>
      </c>
      <c r="Y117" s="178"/>
      <c r="Z117" s="178"/>
    </row>
    <row r="118" spans="1:26" ht="24.8" hidden="1" customHeight="1" outlineLevel="1">
      <c r="A118" s="1537" t="s">
        <v>2769</v>
      </c>
      <c r="B118" s="1528">
        <v>844.71</v>
      </c>
      <c r="C118" s="1528">
        <v>83.38</v>
      </c>
      <c r="D118" s="1528">
        <v>83.38</v>
      </c>
      <c r="E118" s="1528">
        <v>0</v>
      </c>
      <c r="F118" s="1528">
        <v>0</v>
      </c>
      <c r="G118" s="1528">
        <v>0</v>
      </c>
      <c r="H118" s="1528">
        <v>93.08</v>
      </c>
      <c r="I118" s="1528">
        <v>0</v>
      </c>
      <c r="J118" s="1528">
        <v>3.68</v>
      </c>
      <c r="K118" s="1528"/>
      <c r="L118" s="1528">
        <v>88.2</v>
      </c>
      <c r="M118" s="1528">
        <v>1.2</v>
      </c>
      <c r="N118" s="1528">
        <v>0</v>
      </c>
      <c r="O118" s="1528">
        <f t="shared" si="5"/>
        <v>0</v>
      </c>
      <c r="P118" s="1528">
        <v>668.25</v>
      </c>
      <c r="Q118" s="1528">
        <v>0</v>
      </c>
      <c r="R118" s="1528">
        <v>0</v>
      </c>
      <c r="S118" s="1528">
        <v>668.25</v>
      </c>
      <c r="T118" s="1528">
        <v>0</v>
      </c>
      <c r="U118" s="1528">
        <v>0</v>
      </c>
      <c r="V118" s="1531">
        <v>0</v>
      </c>
      <c r="W118" s="1531">
        <v>0</v>
      </c>
      <c r="X118" s="1531">
        <v>0</v>
      </c>
      <c r="Y118" s="178"/>
      <c r="Z118" s="178"/>
    </row>
    <row r="119" spans="1:26" ht="24.8" hidden="1" customHeight="1" outlineLevel="1">
      <c r="A119" s="1537" t="s">
        <v>2770</v>
      </c>
      <c r="B119" s="1528">
        <v>159.49</v>
      </c>
      <c r="C119" s="1528">
        <v>13.8</v>
      </c>
      <c r="D119" s="1528">
        <v>13.8</v>
      </c>
      <c r="E119" s="1528">
        <v>0</v>
      </c>
      <c r="F119" s="1528">
        <v>0</v>
      </c>
      <c r="G119" s="1528">
        <v>0</v>
      </c>
      <c r="H119" s="1528">
        <v>65.680000000000007</v>
      </c>
      <c r="I119" s="1528">
        <v>0</v>
      </c>
      <c r="J119" s="1528">
        <v>0</v>
      </c>
      <c r="K119" s="1528"/>
      <c r="L119" s="1528">
        <v>65.680000000000007</v>
      </c>
      <c r="M119" s="1528">
        <v>0</v>
      </c>
      <c r="N119" s="1528">
        <v>0</v>
      </c>
      <c r="O119" s="1528">
        <f t="shared" si="5"/>
        <v>0</v>
      </c>
      <c r="P119" s="1528">
        <v>80.010000000000005</v>
      </c>
      <c r="Q119" s="1528">
        <v>0</v>
      </c>
      <c r="R119" s="1528">
        <v>0</v>
      </c>
      <c r="S119" s="1528">
        <v>80.010000000000005</v>
      </c>
      <c r="T119" s="1528">
        <v>0</v>
      </c>
      <c r="U119" s="1528">
        <v>0</v>
      </c>
      <c r="V119" s="1531">
        <v>0</v>
      </c>
      <c r="W119" s="1531">
        <v>0</v>
      </c>
      <c r="X119" s="1531">
        <v>0</v>
      </c>
      <c r="Y119" s="178"/>
      <c r="Z119" s="178"/>
    </row>
    <row r="120" spans="1:26" ht="24.8" hidden="1" customHeight="1" outlineLevel="1" thickBot="1">
      <c r="A120" s="1538" t="s">
        <v>2771</v>
      </c>
      <c r="B120" s="1532">
        <v>1003.54</v>
      </c>
      <c r="C120" s="1527">
        <v>399.78</v>
      </c>
      <c r="D120" s="1527">
        <v>399.78</v>
      </c>
      <c r="E120" s="1527">
        <v>0</v>
      </c>
      <c r="F120" s="1527">
        <v>0</v>
      </c>
      <c r="G120" s="1527">
        <v>0</v>
      </c>
      <c r="H120" s="1527">
        <v>91.63</v>
      </c>
      <c r="I120" s="1527">
        <v>0</v>
      </c>
      <c r="J120" s="1527">
        <v>0</v>
      </c>
      <c r="K120" s="1528"/>
      <c r="L120" s="1527">
        <v>68.03</v>
      </c>
      <c r="M120" s="1527">
        <v>20.6</v>
      </c>
      <c r="N120" s="1527">
        <v>0</v>
      </c>
      <c r="O120" s="1527">
        <f t="shared" si="5"/>
        <v>3</v>
      </c>
      <c r="P120" s="1527">
        <v>512.13</v>
      </c>
      <c r="Q120" s="1528">
        <v>0</v>
      </c>
      <c r="R120" s="1527">
        <v>0</v>
      </c>
      <c r="S120" s="1527">
        <v>512.13</v>
      </c>
      <c r="T120" s="1527">
        <v>0</v>
      </c>
      <c r="U120" s="1527">
        <v>0</v>
      </c>
      <c r="V120" s="1530">
        <v>0</v>
      </c>
      <c r="W120" s="1530">
        <v>0</v>
      </c>
      <c r="X120" s="1530">
        <v>0</v>
      </c>
      <c r="Y120" s="178"/>
      <c r="Z120" s="178"/>
    </row>
    <row r="121" spans="1:26" ht="24.8" customHeight="1" collapsed="1">
      <c r="A121" s="1523" t="s">
        <v>2758</v>
      </c>
      <c r="B121" s="1528">
        <v>12410.38</v>
      </c>
      <c r="C121" s="1528">
        <v>2267.44</v>
      </c>
      <c r="D121" s="1528">
        <v>2266.44</v>
      </c>
      <c r="E121" s="1528">
        <v>0</v>
      </c>
      <c r="F121" s="1528">
        <v>1</v>
      </c>
      <c r="G121" s="1528">
        <v>0</v>
      </c>
      <c r="H121" s="1528">
        <v>4022.31</v>
      </c>
      <c r="I121" s="1528">
        <v>0</v>
      </c>
      <c r="J121" s="1528">
        <v>76.16</v>
      </c>
      <c r="K121" s="1528"/>
      <c r="L121" s="1528">
        <v>3595.88</v>
      </c>
      <c r="M121" s="1528">
        <v>326.94</v>
      </c>
      <c r="N121" s="1528">
        <v>0</v>
      </c>
      <c r="O121" s="1528">
        <f t="shared" ref="O121:O133" si="6">H121-SUM(I121:N121)</f>
        <v>23.329999999999927</v>
      </c>
      <c r="P121" s="1528">
        <v>6120.63</v>
      </c>
      <c r="Q121" s="1528">
        <v>0</v>
      </c>
      <c r="R121" s="1528">
        <v>43.17</v>
      </c>
      <c r="S121" s="1528">
        <v>6053.29</v>
      </c>
      <c r="T121" s="1528">
        <v>0</v>
      </c>
      <c r="U121" s="1528">
        <v>24.17</v>
      </c>
      <c r="V121" s="1528">
        <v>0</v>
      </c>
      <c r="W121" s="1531">
        <v>0</v>
      </c>
      <c r="X121" s="1531">
        <v>0</v>
      </c>
      <c r="Y121" s="178"/>
      <c r="Z121" s="178"/>
    </row>
    <row r="122" spans="1:26" ht="24.8" hidden="1" customHeight="1" outlineLevel="1">
      <c r="A122" s="1537" t="s">
        <v>2760</v>
      </c>
      <c r="B122" s="1528">
        <v>781.57</v>
      </c>
      <c r="C122" s="1528">
        <v>34.03</v>
      </c>
      <c r="D122" s="1528">
        <v>34.03</v>
      </c>
      <c r="E122" s="1528">
        <v>0</v>
      </c>
      <c r="F122" s="1528">
        <v>0</v>
      </c>
      <c r="G122" s="1528">
        <v>0</v>
      </c>
      <c r="H122" s="1528">
        <v>307.42</v>
      </c>
      <c r="I122" s="1528">
        <v>0</v>
      </c>
      <c r="J122" s="1528">
        <v>0</v>
      </c>
      <c r="K122" s="1528"/>
      <c r="L122" s="1528">
        <v>89.47</v>
      </c>
      <c r="M122" s="1528">
        <v>217.12</v>
      </c>
      <c r="N122" s="1528">
        <v>0</v>
      </c>
      <c r="O122" s="1528">
        <f t="shared" si="6"/>
        <v>0.82999999999998408</v>
      </c>
      <c r="P122" s="1528">
        <v>440.12</v>
      </c>
      <c r="Q122" s="1528">
        <v>0</v>
      </c>
      <c r="R122" s="1528">
        <v>0</v>
      </c>
      <c r="S122" s="1528">
        <v>440.12</v>
      </c>
      <c r="T122" s="1528">
        <v>0</v>
      </c>
      <c r="U122" s="1528">
        <v>0</v>
      </c>
      <c r="V122" s="1531">
        <v>0</v>
      </c>
      <c r="W122" s="1531">
        <v>0</v>
      </c>
      <c r="X122" s="1531">
        <v>0</v>
      </c>
      <c r="Y122" s="178"/>
      <c r="Z122" s="178"/>
    </row>
    <row r="123" spans="1:26" ht="24.8" hidden="1" customHeight="1" outlineLevel="1">
      <c r="A123" s="1537" t="s">
        <v>2761</v>
      </c>
      <c r="B123" s="1528">
        <v>733.07</v>
      </c>
      <c r="C123" s="1528">
        <v>57.43</v>
      </c>
      <c r="D123" s="1528">
        <v>57.43</v>
      </c>
      <c r="E123" s="1528">
        <v>0</v>
      </c>
      <c r="F123" s="1528">
        <v>0</v>
      </c>
      <c r="G123" s="1528">
        <v>0</v>
      </c>
      <c r="H123" s="1528">
        <v>267.3</v>
      </c>
      <c r="I123" s="1528">
        <v>0</v>
      </c>
      <c r="J123" s="1528">
        <v>5.65</v>
      </c>
      <c r="K123" s="1528"/>
      <c r="L123" s="1528">
        <v>259.35000000000002</v>
      </c>
      <c r="M123" s="1528">
        <v>2.2999999999999998</v>
      </c>
      <c r="N123" s="1528">
        <v>0</v>
      </c>
      <c r="O123" s="1528">
        <f t="shared" si="6"/>
        <v>0</v>
      </c>
      <c r="P123" s="1528">
        <v>408.34</v>
      </c>
      <c r="Q123" s="1528">
        <v>0</v>
      </c>
      <c r="R123" s="1528">
        <v>0</v>
      </c>
      <c r="S123" s="1528">
        <v>408.34</v>
      </c>
      <c r="T123" s="1528">
        <v>0</v>
      </c>
      <c r="U123" s="1528">
        <v>0</v>
      </c>
      <c r="V123" s="1531">
        <v>0</v>
      </c>
      <c r="W123" s="1531">
        <v>0</v>
      </c>
      <c r="X123" s="1531">
        <v>0</v>
      </c>
      <c r="Y123" s="178"/>
      <c r="Z123" s="178"/>
    </row>
    <row r="124" spans="1:26" ht="24.8" hidden="1" customHeight="1" outlineLevel="1">
      <c r="A124" s="1537" t="s">
        <v>2762</v>
      </c>
      <c r="B124" s="1528">
        <v>885.94</v>
      </c>
      <c r="C124" s="1528">
        <v>26.09</v>
      </c>
      <c r="D124" s="1528">
        <v>26.09</v>
      </c>
      <c r="E124" s="1528">
        <v>0</v>
      </c>
      <c r="F124" s="1528">
        <v>0</v>
      </c>
      <c r="G124" s="1528">
        <v>0</v>
      </c>
      <c r="H124" s="1528">
        <v>700.36</v>
      </c>
      <c r="I124" s="1528">
        <v>0</v>
      </c>
      <c r="J124" s="1528">
        <v>0</v>
      </c>
      <c r="K124" s="1528"/>
      <c r="L124" s="1528">
        <v>699.46</v>
      </c>
      <c r="M124" s="1528">
        <v>0.9</v>
      </c>
      <c r="N124" s="1528">
        <v>0</v>
      </c>
      <c r="O124" s="1528">
        <f t="shared" si="6"/>
        <v>0</v>
      </c>
      <c r="P124" s="1528">
        <v>159.49</v>
      </c>
      <c r="Q124" s="1528">
        <v>0</v>
      </c>
      <c r="R124" s="1528">
        <v>0</v>
      </c>
      <c r="S124" s="1528">
        <v>159.49</v>
      </c>
      <c r="T124" s="1528">
        <v>0</v>
      </c>
      <c r="U124" s="1528">
        <v>0</v>
      </c>
      <c r="V124" s="1531">
        <v>0</v>
      </c>
      <c r="W124" s="1531">
        <v>0</v>
      </c>
      <c r="X124" s="1531">
        <v>0</v>
      </c>
      <c r="Y124" s="178"/>
      <c r="Z124" s="178"/>
    </row>
    <row r="125" spans="1:26" ht="24.8" hidden="1" customHeight="1" outlineLevel="1">
      <c r="A125" s="1537" t="s">
        <v>2763</v>
      </c>
      <c r="B125" s="1528">
        <v>1193.02</v>
      </c>
      <c r="C125" s="1528">
        <v>39.869999999999997</v>
      </c>
      <c r="D125" s="1528">
        <v>38.869999999999997</v>
      </c>
      <c r="E125" s="1528">
        <v>0</v>
      </c>
      <c r="F125" s="1528">
        <v>1</v>
      </c>
      <c r="G125" s="1528">
        <v>0</v>
      </c>
      <c r="H125" s="1528">
        <v>1102.3900000000001</v>
      </c>
      <c r="I125" s="1528">
        <v>0</v>
      </c>
      <c r="J125" s="1528">
        <v>0</v>
      </c>
      <c r="K125" s="1528"/>
      <c r="L125" s="1528">
        <v>1100.3900000000001</v>
      </c>
      <c r="M125" s="1528">
        <v>2</v>
      </c>
      <c r="N125" s="1528">
        <v>0</v>
      </c>
      <c r="O125" s="1528">
        <f t="shared" si="6"/>
        <v>0</v>
      </c>
      <c r="P125" s="1528">
        <v>50.76</v>
      </c>
      <c r="Q125" s="1528">
        <v>0</v>
      </c>
      <c r="R125" s="1528">
        <v>0</v>
      </c>
      <c r="S125" s="1528">
        <v>50.76</v>
      </c>
      <c r="T125" s="1528">
        <v>0</v>
      </c>
      <c r="U125" s="1528">
        <v>0</v>
      </c>
      <c r="V125" s="1531">
        <v>0</v>
      </c>
      <c r="W125" s="1531">
        <v>0</v>
      </c>
      <c r="X125" s="1531">
        <v>0</v>
      </c>
      <c r="Y125" s="178"/>
      <c r="Z125" s="178"/>
    </row>
    <row r="126" spans="1:26" ht="24.8" hidden="1" customHeight="1" outlineLevel="1">
      <c r="A126" s="1537" t="s">
        <v>2764</v>
      </c>
      <c r="B126" s="1528">
        <v>144.19</v>
      </c>
      <c r="C126" s="1528">
        <v>62.77</v>
      </c>
      <c r="D126" s="1528">
        <v>62.77</v>
      </c>
      <c r="E126" s="1528">
        <v>0</v>
      </c>
      <c r="F126" s="1528">
        <v>0</v>
      </c>
      <c r="G126" s="1528">
        <v>0</v>
      </c>
      <c r="H126" s="1528">
        <v>49.72</v>
      </c>
      <c r="I126" s="1528">
        <v>0</v>
      </c>
      <c r="J126" s="1528">
        <v>0</v>
      </c>
      <c r="K126" s="1528"/>
      <c r="L126" s="1528">
        <v>49.32</v>
      </c>
      <c r="M126" s="1528">
        <v>0.4</v>
      </c>
      <c r="N126" s="1528">
        <v>0</v>
      </c>
      <c r="O126" s="1528">
        <f t="shared" si="6"/>
        <v>0</v>
      </c>
      <c r="P126" s="1528">
        <v>31.7</v>
      </c>
      <c r="Q126" s="1528">
        <v>0</v>
      </c>
      <c r="R126" s="1528">
        <v>0</v>
      </c>
      <c r="S126" s="1528">
        <v>31.7</v>
      </c>
      <c r="T126" s="1528">
        <v>0</v>
      </c>
      <c r="U126" s="1528">
        <v>0</v>
      </c>
      <c r="V126" s="1531">
        <v>0</v>
      </c>
      <c r="W126" s="1531">
        <v>0</v>
      </c>
      <c r="X126" s="1531">
        <v>0</v>
      </c>
      <c r="Y126" s="178"/>
      <c r="Z126" s="178"/>
    </row>
    <row r="127" spans="1:26" ht="24.8" hidden="1" customHeight="1" outlineLevel="1">
      <c r="A127" s="1537" t="s">
        <v>2765</v>
      </c>
      <c r="B127" s="1528">
        <v>2477.83</v>
      </c>
      <c r="C127" s="1528">
        <v>1829.53</v>
      </c>
      <c r="D127" s="1528">
        <v>1829.53</v>
      </c>
      <c r="E127" s="1528">
        <v>0</v>
      </c>
      <c r="F127" s="1528">
        <v>0</v>
      </c>
      <c r="G127" s="1528">
        <v>0</v>
      </c>
      <c r="H127" s="1528">
        <v>331.66</v>
      </c>
      <c r="I127" s="1528">
        <v>0</v>
      </c>
      <c r="J127" s="1528">
        <v>6.1</v>
      </c>
      <c r="K127" s="1528"/>
      <c r="L127" s="1528">
        <v>203.06</v>
      </c>
      <c r="M127" s="1528">
        <v>100</v>
      </c>
      <c r="N127" s="1528">
        <v>0</v>
      </c>
      <c r="O127" s="1528">
        <f t="shared" si="6"/>
        <v>22.500000000000057</v>
      </c>
      <c r="P127" s="1528">
        <v>316.64</v>
      </c>
      <c r="Q127" s="1528">
        <v>0</v>
      </c>
      <c r="R127" s="1528">
        <v>40.200000000000003</v>
      </c>
      <c r="S127" s="1528">
        <v>276.44</v>
      </c>
      <c r="T127" s="1528">
        <v>0</v>
      </c>
      <c r="U127" s="1528">
        <v>0</v>
      </c>
      <c r="V127" s="1531">
        <v>0</v>
      </c>
      <c r="W127" s="1531">
        <v>0</v>
      </c>
      <c r="X127" s="1531">
        <v>0</v>
      </c>
      <c r="Y127" s="178"/>
      <c r="Z127" s="178"/>
    </row>
    <row r="128" spans="1:26" ht="24.8" hidden="1" customHeight="1" outlineLevel="1">
      <c r="A128" s="1537" t="s">
        <v>2766</v>
      </c>
      <c r="B128" s="1528">
        <v>3208.2</v>
      </c>
      <c r="C128" s="1528">
        <v>31.3</v>
      </c>
      <c r="D128" s="1528">
        <v>31.3</v>
      </c>
      <c r="E128" s="1528">
        <v>0</v>
      </c>
      <c r="F128" s="1528">
        <v>0</v>
      </c>
      <c r="G128" s="1528">
        <v>0</v>
      </c>
      <c r="H128" s="1528">
        <v>177.93</v>
      </c>
      <c r="I128" s="1528">
        <v>0</v>
      </c>
      <c r="J128" s="1528">
        <v>55.71</v>
      </c>
      <c r="K128" s="1528"/>
      <c r="L128" s="1528">
        <v>118.35</v>
      </c>
      <c r="M128" s="1528">
        <v>3.87</v>
      </c>
      <c r="N128" s="1528">
        <v>0</v>
      </c>
      <c r="O128" s="1528">
        <f t="shared" si="6"/>
        <v>0</v>
      </c>
      <c r="P128" s="1528">
        <v>2998.97</v>
      </c>
      <c r="Q128" s="1528">
        <v>0</v>
      </c>
      <c r="R128" s="1528">
        <v>2</v>
      </c>
      <c r="S128" s="1528">
        <v>2996.97</v>
      </c>
      <c r="T128" s="1528">
        <v>0</v>
      </c>
      <c r="U128" s="1528">
        <v>0</v>
      </c>
      <c r="V128" s="1531">
        <v>0</v>
      </c>
      <c r="W128" s="1531">
        <v>0</v>
      </c>
      <c r="X128" s="1531">
        <v>0</v>
      </c>
      <c r="Y128" s="178"/>
      <c r="Z128" s="178"/>
    </row>
    <row r="129" spans="1:26" ht="24.8" hidden="1" customHeight="1" outlineLevel="1">
      <c r="A129" s="1537" t="s">
        <v>2767</v>
      </c>
      <c r="B129" s="1528">
        <v>1844.82</v>
      </c>
      <c r="C129" s="1528">
        <v>6.51</v>
      </c>
      <c r="D129" s="1528">
        <v>6.51</v>
      </c>
      <c r="E129" s="1528">
        <v>0</v>
      </c>
      <c r="F129" s="1528">
        <v>0</v>
      </c>
      <c r="G129" s="1528">
        <v>0</v>
      </c>
      <c r="H129" s="1528">
        <v>523.5</v>
      </c>
      <c r="I129" s="1528">
        <v>0</v>
      </c>
      <c r="J129" s="1528">
        <v>0.9</v>
      </c>
      <c r="K129" s="1528"/>
      <c r="L129" s="1528">
        <v>522.6</v>
      </c>
      <c r="M129" s="1528">
        <v>0</v>
      </c>
      <c r="N129" s="1528">
        <v>0</v>
      </c>
      <c r="O129" s="1528">
        <f t="shared" si="6"/>
        <v>0</v>
      </c>
      <c r="P129" s="1528">
        <v>1314.81</v>
      </c>
      <c r="Q129" s="1528">
        <v>0</v>
      </c>
      <c r="R129" s="1528">
        <v>0.97</v>
      </c>
      <c r="S129" s="1528">
        <v>1289.67</v>
      </c>
      <c r="T129" s="1528">
        <v>0</v>
      </c>
      <c r="U129" s="1528">
        <v>24.17</v>
      </c>
      <c r="V129" s="1531">
        <v>0</v>
      </c>
      <c r="W129" s="1531">
        <v>0</v>
      </c>
      <c r="X129" s="1531">
        <v>0</v>
      </c>
      <c r="Y129" s="178"/>
      <c r="Z129" s="178"/>
    </row>
    <row r="130" spans="1:26" ht="24.8" hidden="1" customHeight="1" outlineLevel="1">
      <c r="A130" s="1537" t="s">
        <v>2768</v>
      </c>
      <c r="B130" s="1528">
        <v>71.239999999999995</v>
      </c>
      <c r="C130" s="1528">
        <v>23.98</v>
      </c>
      <c r="D130" s="1528">
        <v>23.98</v>
      </c>
      <c r="E130" s="1528">
        <v>0</v>
      </c>
      <c r="F130" s="1528">
        <v>0</v>
      </c>
      <c r="G130" s="1528">
        <v>0</v>
      </c>
      <c r="H130" s="1528">
        <v>47.26</v>
      </c>
      <c r="I130" s="1528">
        <v>0</v>
      </c>
      <c r="J130" s="1528">
        <v>7.2</v>
      </c>
      <c r="K130" s="1528"/>
      <c r="L130" s="1528">
        <v>40.06</v>
      </c>
      <c r="M130" s="1528">
        <v>0</v>
      </c>
      <c r="N130" s="1528">
        <v>0</v>
      </c>
      <c r="O130" s="1528">
        <f t="shared" si="6"/>
        <v>0</v>
      </c>
      <c r="P130" s="1528">
        <v>0</v>
      </c>
      <c r="Q130" s="1528">
        <v>0</v>
      </c>
      <c r="R130" s="1528">
        <v>0</v>
      </c>
      <c r="S130" s="1528">
        <v>0</v>
      </c>
      <c r="T130" s="1528">
        <v>0</v>
      </c>
      <c r="U130" s="1528">
        <v>0</v>
      </c>
      <c r="V130" s="1531">
        <v>0</v>
      </c>
      <c r="W130" s="1531">
        <v>0</v>
      </c>
      <c r="X130" s="1531">
        <v>0</v>
      </c>
      <c r="Y130" s="178"/>
      <c r="Z130" s="178"/>
    </row>
    <row r="131" spans="1:26" ht="24.8" hidden="1" customHeight="1" outlineLevel="1">
      <c r="A131" s="1537" t="s">
        <v>2769</v>
      </c>
      <c r="B131" s="1528">
        <v>623.03</v>
      </c>
      <c r="C131" s="1528">
        <v>92.35</v>
      </c>
      <c r="D131" s="1528">
        <v>92.35</v>
      </c>
      <c r="E131" s="1528">
        <v>0</v>
      </c>
      <c r="F131" s="1528">
        <v>0</v>
      </c>
      <c r="G131" s="1528">
        <v>0</v>
      </c>
      <c r="H131" s="1528">
        <v>298.87</v>
      </c>
      <c r="I131" s="1528">
        <v>0</v>
      </c>
      <c r="J131" s="1528">
        <v>0</v>
      </c>
      <c r="K131" s="1528"/>
      <c r="L131" s="1528">
        <v>298.52</v>
      </c>
      <c r="M131" s="1528">
        <v>0.35</v>
      </c>
      <c r="N131" s="1528">
        <v>0</v>
      </c>
      <c r="O131" s="1528">
        <f t="shared" si="6"/>
        <v>0</v>
      </c>
      <c r="P131" s="1528">
        <v>231.81</v>
      </c>
      <c r="Q131" s="1528">
        <v>0</v>
      </c>
      <c r="R131" s="1528">
        <v>0</v>
      </c>
      <c r="S131" s="1528">
        <v>231.81</v>
      </c>
      <c r="T131" s="1528">
        <v>0</v>
      </c>
      <c r="U131" s="1528">
        <v>0</v>
      </c>
      <c r="V131" s="1531">
        <v>0</v>
      </c>
      <c r="W131" s="1531">
        <v>0</v>
      </c>
      <c r="X131" s="1531">
        <v>0</v>
      </c>
      <c r="Y131" s="178"/>
      <c r="Z131" s="178"/>
    </row>
    <row r="132" spans="1:26" ht="24.8" hidden="1" customHeight="1" outlineLevel="1">
      <c r="A132" s="1537" t="s">
        <v>2770</v>
      </c>
      <c r="B132" s="1528">
        <v>263.66000000000003</v>
      </c>
      <c r="C132" s="1528">
        <v>12.13</v>
      </c>
      <c r="D132" s="1528">
        <v>12.13</v>
      </c>
      <c r="E132" s="1528">
        <v>0</v>
      </c>
      <c r="F132" s="1528">
        <v>0</v>
      </c>
      <c r="G132" s="1528">
        <v>0</v>
      </c>
      <c r="H132" s="1528">
        <v>86.26</v>
      </c>
      <c r="I132" s="1528">
        <v>0</v>
      </c>
      <c r="J132" s="1528">
        <v>0.6</v>
      </c>
      <c r="K132" s="1528"/>
      <c r="L132" s="1528">
        <v>85.66</v>
      </c>
      <c r="M132" s="1528">
        <v>0</v>
      </c>
      <c r="N132" s="1528">
        <v>0</v>
      </c>
      <c r="O132" s="1528">
        <f t="shared" si="6"/>
        <v>0</v>
      </c>
      <c r="P132" s="1528">
        <v>165.27</v>
      </c>
      <c r="Q132" s="1528">
        <v>0</v>
      </c>
      <c r="R132" s="1528">
        <v>0</v>
      </c>
      <c r="S132" s="1528">
        <v>165.27</v>
      </c>
      <c r="T132" s="1528">
        <v>0</v>
      </c>
      <c r="U132" s="1528">
        <v>0</v>
      </c>
      <c r="V132" s="1531">
        <v>0</v>
      </c>
      <c r="W132" s="1531">
        <v>0</v>
      </c>
      <c r="X132" s="1531">
        <v>0</v>
      </c>
      <c r="Y132" s="178"/>
      <c r="Z132" s="178"/>
    </row>
    <row r="133" spans="1:26" ht="24.8" hidden="1" customHeight="1" outlineLevel="1" thickBot="1">
      <c r="A133" s="1538" t="s">
        <v>2771</v>
      </c>
      <c r="B133" s="1532">
        <v>183.81</v>
      </c>
      <c r="C133" s="1527">
        <v>51.45</v>
      </c>
      <c r="D133" s="1527">
        <v>51.45</v>
      </c>
      <c r="E133" s="1527">
        <v>0</v>
      </c>
      <c r="F133" s="1527">
        <v>0</v>
      </c>
      <c r="G133" s="1527">
        <v>0</v>
      </c>
      <c r="H133" s="1527">
        <v>129.63999999999999</v>
      </c>
      <c r="I133" s="1527">
        <v>0</v>
      </c>
      <c r="J133" s="1527">
        <v>0</v>
      </c>
      <c r="K133" s="1528"/>
      <c r="L133" s="1527">
        <v>129.63999999999999</v>
      </c>
      <c r="M133" s="1527">
        <v>0</v>
      </c>
      <c r="N133" s="1527">
        <v>0</v>
      </c>
      <c r="O133" s="1527">
        <f t="shared" si="6"/>
        <v>0</v>
      </c>
      <c r="P133" s="1527">
        <v>2.72</v>
      </c>
      <c r="Q133" s="1528">
        <v>0</v>
      </c>
      <c r="R133" s="1527">
        <v>0</v>
      </c>
      <c r="S133" s="1527">
        <v>2.72</v>
      </c>
      <c r="T133" s="1527">
        <v>0</v>
      </c>
      <c r="U133" s="1527">
        <v>0</v>
      </c>
      <c r="V133" s="1530">
        <v>0</v>
      </c>
      <c r="W133" s="1530">
        <v>0</v>
      </c>
      <c r="X133" s="1530">
        <v>0</v>
      </c>
      <c r="Y133" s="178"/>
      <c r="Z133" s="178"/>
    </row>
    <row r="134" spans="1:26" ht="24.8" customHeight="1" collapsed="1">
      <c r="A134" s="1523" t="s">
        <v>696</v>
      </c>
      <c r="B134" s="1528">
        <v>9583.7800000000007</v>
      </c>
      <c r="C134" s="1528">
        <v>669.54</v>
      </c>
      <c r="D134" s="1528">
        <v>669.54</v>
      </c>
      <c r="E134" s="1528">
        <v>0</v>
      </c>
      <c r="F134" s="1528">
        <v>0</v>
      </c>
      <c r="G134" s="1528">
        <v>0</v>
      </c>
      <c r="H134" s="1528">
        <v>4022.22</v>
      </c>
      <c r="I134" s="1528">
        <v>0</v>
      </c>
      <c r="J134" s="1528">
        <v>43.27</v>
      </c>
      <c r="K134" s="1528"/>
      <c r="L134" s="1528">
        <v>3675.13</v>
      </c>
      <c r="M134" s="1528">
        <v>56.58</v>
      </c>
      <c r="N134" s="1528">
        <v>0</v>
      </c>
      <c r="O134" s="1528">
        <f t="shared" ref="O134:O159" si="7">H134-SUM(I134:N134)</f>
        <v>247.23999999999978</v>
      </c>
      <c r="P134" s="1528">
        <v>4892.0200000000004</v>
      </c>
      <c r="Q134" s="1528">
        <v>0</v>
      </c>
      <c r="R134" s="1528">
        <v>0</v>
      </c>
      <c r="S134" s="1528">
        <v>3184.71</v>
      </c>
      <c r="T134" s="1528">
        <v>230.75</v>
      </c>
      <c r="U134" s="1528">
        <f t="shared" ref="U134:U159" si="8">P134-SUM(R134:T134)</f>
        <v>1476.5600000000004</v>
      </c>
      <c r="V134" s="1528">
        <v>0</v>
      </c>
      <c r="W134" s="1531">
        <v>0</v>
      </c>
      <c r="X134" s="1531">
        <v>0</v>
      </c>
      <c r="Y134" s="178"/>
      <c r="Z134" s="178"/>
    </row>
    <row r="135" spans="1:26" ht="24.8" hidden="1" customHeight="1" outlineLevel="1">
      <c r="A135" s="1537" t="s">
        <v>2799</v>
      </c>
      <c r="B135" s="1528">
        <v>1071.25</v>
      </c>
      <c r="C135" s="1528">
        <v>140.86000000000001</v>
      </c>
      <c r="D135" s="1528">
        <v>140.86000000000001</v>
      </c>
      <c r="E135" s="1528">
        <v>0</v>
      </c>
      <c r="F135" s="1528">
        <v>0</v>
      </c>
      <c r="G135" s="1528">
        <v>0</v>
      </c>
      <c r="H135" s="1528">
        <v>729.52</v>
      </c>
      <c r="I135" s="1528">
        <v>0</v>
      </c>
      <c r="J135" s="1528">
        <v>0</v>
      </c>
      <c r="K135" s="1528"/>
      <c r="L135" s="1528">
        <v>621.89</v>
      </c>
      <c r="M135" s="1528">
        <v>7.13</v>
      </c>
      <c r="N135" s="1528">
        <v>0</v>
      </c>
      <c r="O135" s="1528">
        <f t="shared" si="7"/>
        <v>100.5</v>
      </c>
      <c r="P135" s="1528">
        <v>200.87</v>
      </c>
      <c r="Q135" s="1528">
        <v>0</v>
      </c>
      <c r="R135" s="1528">
        <v>0</v>
      </c>
      <c r="S135" s="1528">
        <v>200.87</v>
      </c>
      <c r="T135" s="1528">
        <v>0</v>
      </c>
      <c r="U135" s="1528">
        <f>P135-SUM(R135:T135)</f>
        <v>0</v>
      </c>
      <c r="V135" s="1528">
        <v>0</v>
      </c>
      <c r="W135" s="1531">
        <v>0</v>
      </c>
      <c r="X135" s="1531">
        <v>0</v>
      </c>
      <c r="Y135" s="178"/>
      <c r="Z135" s="178"/>
    </row>
    <row r="136" spans="1:26" ht="24.8" hidden="1" customHeight="1" outlineLevel="1">
      <c r="A136" s="1537" t="s">
        <v>2761</v>
      </c>
      <c r="B136" s="1528">
        <v>169.09</v>
      </c>
      <c r="C136" s="1528">
        <v>36.07</v>
      </c>
      <c r="D136" s="1528">
        <v>36.07</v>
      </c>
      <c r="E136" s="1528">
        <v>0</v>
      </c>
      <c r="F136" s="1528">
        <v>0</v>
      </c>
      <c r="G136" s="1528">
        <v>0</v>
      </c>
      <c r="H136" s="1528">
        <v>108.84</v>
      </c>
      <c r="I136" s="1528">
        <v>0</v>
      </c>
      <c r="J136" s="1528">
        <v>7.65</v>
      </c>
      <c r="K136" s="1528"/>
      <c r="L136" s="1528">
        <v>101.19</v>
      </c>
      <c r="M136" s="1528">
        <v>0</v>
      </c>
      <c r="N136" s="1528">
        <v>0</v>
      </c>
      <c r="O136" s="1528">
        <f t="shared" si="7"/>
        <v>0</v>
      </c>
      <c r="P136" s="1528">
        <v>24.18</v>
      </c>
      <c r="Q136" s="1528">
        <v>0</v>
      </c>
      <c r="R136" s="1528">
        <v>0</v>
      </c>
      <c r="S136" s="1528">
        <v>24.18</v>
      </c>
      <c r="T136" s="1528">
        <v>0</v>
      </c>
      <c r="U136" s="1528">
        <f t="shared" si="8"/>
        <v>0</v>
      </c>
      <c r="V136" s="1528">
        <v>0</v>
      </c>
      <c r="W136" s="1531">
        <v>0</v>
      </c>
      <c r="X136" s="1531">
        <v>0</v>
      </c>
      <c r="Y136" s="178"/>
      <c r="Z136" s="178"/>
    </row>
    <row r="137" spans="1:26" ht="24.8" hidden="1" customHeight="1" outlineLevel="1">
      <c r="A137" s="1537" t="s">
        <v>2762</v>
      </c>
      <c r="B137" s="1528">
        <v>1267.81</v>
      </c>
      <c r="C137" s="1528">
        <v>140.63</v>
      </c>
      <c r="D137" s="1528">
        <v>140.63</v>
      </c>
      <c r="E137" s="1528">
        <v>0</v>
      </c>
      <c r="F137" s="1528">
        <v>0</v>
      </c>
      <c r="G137" s="1528">
        <v>0</v>
      </c>
      <c r="H137" s="1528">
        <v>1127.18</v>
      </c>
      <c r="I137" s="1528">
        <v>0</v>
      </c>
      <c r="J137" s="1528">
        <v>3.59</v>
      </c>
      <c r="K137" s="1528"/>
      <c r="L137" s="1528">
        <v>1121.17</v>
      </c>
      <c r="M137" s="1528">
        <v>2.42</v>
      </c>
      <c r="N137" s="1528">
        <v>0</v>
      </c>
      <c r="O137" s="1528">
        <f t="shared" si="7"/>
        <v>0</v>
      </c>
      <c r="P137" s="1528">
        <v>0</v>
      </c>
      <c r="Q137" s="1528">
        <v>0</v>
      </c>
      <c r="R137" s="1528">
        <v>0</v>
      </c>
      <c r="S137" s="1528">
        <v>0</v>
      </c>
      <c r="T137" s="1528">
        <v>0</v>
      </c>
      <c r="U137" s="1528">
        <f t="shared" si="8"/>
        <v>0</v>
      </c>
      <c r="V137" s="1528">
        <v>0</v>
      </c>
      <c r="W137" s="1531">
        <v>0</v>
      </c>
      <c r="X137" s="1531">
        <v>0</v>
      </c>
      <c r="Y137" s="178"/>
      <c r="Z137" s="178"/>
    </row>
    <row r="138" spans="1:26" ht="24.8" hidden="1" customHeight="1" outlineLevel="1">
      <c r="A138" s="1537" t="s">
        <v>2763</v>
      </c>
      <c r="B138" s="1528">
        <v>295.39</v>
      </c>
      <c r="C138" s="1528">
        <v>15.81</v>
      </c>
      <c r="D138" s="1528">
        <v>15.81</v>
      </c>
      <c r="E138" s="1528">
        <v>0</v>
      </c>
      <c r="F138" s="1528">
        <v>0</v>
      </c>
      <c r="G138" s="1528">
        <v>0</v>
      </c>
      <c r="H138" s="1528">
        <v>234.09</v>
      </c>
      <c r="I138" s="1528">
        <v>0</v>
      </c>
      <c r="J138" s="1528">
        <v>21.3</v>
      </c>
      <c r="K138" s="1528"/>
      <c r="L138" s="1528">
        <v>212.79</v>
      </c>
      <c r="M138" s="1528">
        <v>0</v>
      </c>
      <c r="N138" s="1528">
        <v>0</v>
      </c>
      <c r="O138" s="1528">
        <f t="shared" si="7"/>
        <v>0</v>
      </c>
      <c r="P138" s="1528">
        <v>45.49</v>
      </c>
      <c r="Q138" s="1528">
        <v>0</v>
      </c>
      <c r="R138" s="1528">
        <v>0</v>
      </c>
      <c r="S138" s="1528">
        <v>45.49</v>
      </c>
      <c r="T138" s="1528">
        <v>0</v>
      </c>
      <c r="U138" s="1528">
        <f t="shared" si="8"/>
        <v>0</v>
      </c>
      <c r="V138" s="1528">
        <v>0</v>
      </c>
      <c r="W138" s="1531">
        <v>0</v>
      </c>
      <c r="X138" s="1531">
        <v>0</v>
      </c>
      <c r="Y138" s="178"/>
      <c r="Z138" s="178"/>
    </row>
    <row r="139" spans="1:26" ht="24.8" hidden="1" customHeight="1" outlineLevel="1">
      <c r="A139" s="1537" t="s">
        <v>2764</v>
      </c>
      <c r="B139" s="1528">
        <v>171.34</v>
      </c>
      <c r="C139" s="1528">
        <v>6.16</v>
      </c>
      <c r="D139" s="1528">
        <v>6.16</v>
      </c>
      <c r="E139" s="1528">
        <v>0</v>
      </c>
      <c r="F139" s="1528">
        <v>0</v>
      </c>
      <c r="G139" s="1528">
        <v>0</v>
      </c>
      <c r="H139" s="1528">
        <v>77.540000000000006</v>
      </c>
      <c r="I139" s="1528">
        <v>0</v>
      </c>
      <c r="J139" s="1528">
        <v>0</v>
      </c>
      <c r="K139" s="1528"/>
      <c r="L139" s="1528">
        <v>58.69</v>
      </c>
      <c r="M139" s="1528">
        <v>18.850000000000001</v>
      </c>
      <c r="N139" s="1528">
        <v>0</v>
      </c>
      <c r="O139" s="1528">
        <f t="shared" si="7"/>
        <v>0</v>
      </c>
      <c r="P139" s="1528">
        <v>87.64</v>
      </c>
      <c r="Q139" s="1528">
        <v>0</v>
      </c>
      <c r="R139" s="1528">
        <v>0</v>
      </c>
      <c r="S139" s="1528">
        <v>87.64</v>
      </c>
      <c r="T139" s="1528">
        <v>0</v>
      </c>
      <c r="U139" s="1528">
        <f t="shared" si="8"/>
        <v>0</v>
      </c>
      <c r="V139" s="1528">
        <v>0</v>
      </c>
      <c r="W139" s="1531">
        <v>0</v>
      </c>
      <c r="X139" s="1531">
        <v>0</v>
      </c>
      <c r="Y139" s="178"/>
      <c r="Z139" s="178"/>
    </row>
    <row r="140" spans="1:26" ht="24.8" hidden="1" customHeight="1" outlineLevel="1">
      <c r="A140" s="1537" t="s">
        <v>2765</v>
      </c>
      <c r="B140" s="1528">
        <v>834.27</v>
      </c>
      <c r="C140" s="1528">
        <v>84.3</v>
      </c>
      <c r="D140" s="1528">
        <v>84.3</v>
      </c>
      <c r="E140" s="1528">
        <v>0</v>
      </c>
      <c r="F140" s="1528">
        <v>0</v>
      </c>
      <c r="G140" s="1528">
        <v>0</v>
      </c>
      <c r="H140" s="1528">
        <v>112.53</v>
      </c>
      <c r="I140" s="1528">
        <v>0</v>
      </c>
      <c r="J140" s="1528">
        <v>0</v>
      </c>
      <c r="K140" s="1528"/>
      <c r="L140" s="1528">
        <v>112.53</v>
      </c>
      <c r="M140" s="1528">
        <v>0</v>
      </c>
      <c r="N140" s="1528">
        <v>0</v>
      </c>
      <c r="O140" s="1528">
        <f t="shared" si="7"/>
        <v>0</v>
      </c>
      <c r="P140" s="1528">
        <v>637.44000000000005</v>
      </c>
      <c r="Q140" s="1528">
        <v>0</v>
      </c>
      <c r="R140" s="1528">
        <v>0</v>
      </c>
      <c r="S140" s="1528">
        <v>637.44000000000005</v>
      </c>
      <c r="T140" s="1528">
        <v>0</v>
      </c>
      <c r="U140" s="1528">
        <f t="shared" si="8"/>
        <v>0</v>
      </c>
      <c r="V140" s="1528">
        <v>0</v>
      </c>
      <c r="W140" s="1531">
        <v>0</v>
      </c>
      <c r="X140" s="1531">
        <v>0</v>
      </c>
      <c r="Y140" s="178"/>
      <c r="Z140" s="178"/>
    </row>
    <row r="141" spans="1:26" ht="24.8" hidden="1" customHeight="1" outlineLevel="1">
      <c r="A141" s="1537" t="s">
        <v>2766</v>
      </c>
      <c r="B141" s="1528">
        <v>736.51</v>
      </c>
      <c r="C141" s="1528">
        <v>27.67</v>
      </c>
      <c r="D141" s="1528">
        <v>27.67</v>
      </c>
      <c r="E141" s="1528">
        <v>0</v>
      </c>
      <c r="F141" s="1528">
        <v>0</v>
      </c>
      <c r="G141" s="1528">
        <v>0</v>
      </c>
      <c r="H141" s="1528">
        <v>120.2</v>
      </c>
      <c r="I141" s="1528">
        <v>0</v>
      </c>
      <c r="J141" s="1528">
        <v>0</v>
      </c>
      <c r="K141" s="1528"/>
      <c r="L141" s="1528">
        <v>92.02</v>
      </c>
      <c r="M141" s="1528">
        <v>28.18</v>
      </c>
      <c r="N141" s="1528">
        <v>0</v>
      </c>
      <c r="O141" s="1528">
        <f t="shared" si="7"/>
        <v>0</v>
      </c>
      <c r="P141" s="1528">
        <v>588.64</v>
      </c>
      <c r="Q141" s="1528">
        <v>0</v>
      </c>
      <c r="R141" s="1528">
        <v>0</v>
      </c>
      <c r="S141" s="1528">
        <v>588.64</v>
      </c>
      <c r="T141" s="1528">
        <v>0</v>
      </c>
      <c r="U141" s="1528">
        <f t="shared" si="8"/>
        <v>0</v>
      </c>
      <c r="V141" s="1528">
        <v>0</v>
      </c>
      <c r="W141" s="1531">
        <v>0</v>
      </c>
      <c r="X141" s="1531">
        <v>0</v>
      </c>
      <c r="Y141" s="178"/>
      <c r="Z141" s="178"/>
    </row>
    <row r="142" spans="1:26" ht="24.8" hidden="1" customHeight="1" outlineLevel="1">
      <c r="A142" s="1537" t="s">
        <v>2767</v>
      </c>
      <c r="B142" s="1528">
        <v>1483.77</v>
      </c>
      <c r="C142" s="1528">
        <v>19.850000000000001</v>
      </c>
      <c r="D142" s="1528">
        <v>19.850000000000001</v>
      </c>
      <c r="E142" s="1528">
        <v>0</v>
      </c>
      <c r="F142" s="1528">
        <v>0</v>
      </c>
      <c r="G142" s="1528">
        <v>0</v>
      </c>
      <c r="H142" s="1528">
        <v>107.68</v>
      </c>
      <c r="I142" s="1528">
        <v>0</v>
      </c>
      <c r="J142" s="1528">
        <v>0.23</v>
      </c>
      <c r="K142" s="1528"/>
      <c r="L142" s="1528">
        <v>91.07</v>
      </c>
      <c r="M142" s="1528">
        <v>0</v>
      </c>
      <c r="N142" s="1528">
        <v>0</v>
      </c>
      <c r="O142" s="1528">
        <f t="shared" si="7"/>
        <v>16.38000000000001</v>
      </c>
      <c r="P142" s="1528">
        <v>1356.24</v>
      </c>
      <c r="Q142" s="1528">
        <v>0</v>
      </c>
      <c r="R142" s="1528">
        <v>0</v>
      </c>
      <c r="S142" s="1528">
        <v>1125.49</v>
      </c>
      <c r="T142" s="1528">
        <v>230.75</v>
      </c>
      <c r="U142" s="1528">
        <f t="shared" si="8"/>
        <v>0</v>
      </c>
      <c r="V142" s="1528">
        <v>0</v>
      </c>
      <c r="W142" s="1531">
        <v>0</v>
      </c>
      <c r="X142" s="1531">
        <v>0</v>
      </c>
      <c r="Y142" s="178"/>
      <c r="Z142" s="178"/>
    </row>
    <row r="143" spans="1:26" ht="24.8" hidden="1" customHeight="1" outlineLevel="1">
      <c r="A143" s="1537" t="s">
        <v>2768</v>
      </c>
      <c r="B143" s="1528">
        <v>1448.49</v>
      </c>
      <c r="C143" s="1528">
        <v>127.7</v>
      </c>
      <c r="D143" s="1528">
        <v>127.7</v>
      </c>
      <c r="E143" s="1528">
        <v>0</v>
      </c>
      <c r="F143" s="1528">
        <v>0</v>
      </c>
      <c r="G143" s="1528">
        <v>0</v>
      </c>
      <c r="H143" s="1528">
        <v>1038.46</v>
      </c>
      <c r="I143" s="1528">
        <v>0</v>
      </c>
      <c r="J143" s="1528">
        <v>10.5</v>
      </c>
      <c r="K143" s="1528"/>
      <c r="L143" s="1528">
        <v>1014.84</v>
      </c>
      <c r="M143" s="1528">
        <v>0</v>
      </c>
      <c r="N143" s="1528">
        <v>0</v>
      </c>
      <c r="O143" s="1528">
        <f t="shared" si="7"/>
        <v>13.119999999999891</v>
      </c>
      <c r="P143" s="1528">
        <v>282.33</v>
      </c>
      <c r="Q143" s="1528">
        <v>0</v>
      </c>
      <c r="R143" s="1528">
        <v>0</v>
      </c>
      <c r="S143" s="1528">
        <v>282.33</v>
      </c>
      <c r="T143" s="1528">
        <v>0</v>
      </c>
      <c r="U143" s="1528">
        <f t="shared" si="8"/>
        <v>0</v>
      </c>
      <c r="V143" s="1528">
        <v>0</v>
      </c>
      <c r="W143" s="1531">
        <v>0</v>
      </c>
      <c r="X143" s="1531">
        <v>0</v>
      </c>
      <c r="Y143" s="178"/>
      <c r="Z143" s="178"/>
    </row>
    <row r="144" spans="1:26" ht="24.8" hidden="1" customHeight="1" outlineLevel="1">
      <c r="A144" s="1537" t="s">
        <v>2769</v>
      </c>
      <c r="B144" s="1528">
        <v>1868.74</v>
      </c>
      <c r="C144" s="1528">
        <v>34.44</v>
      </c>
      <c r="D144" s="1528">
        <v>34.44</v>
      </c>
      <c r="E144" s="1528">
        <v>0</v>
      </c>
      <c r="F144" s="1528">
        <v>0</v>
      </c>
      <c r="G144" s="1528">
        <v>0</v>
      </c>
      <c r="H144" s="1528">
        <v>239.6</v>
      </c>
      <c r="I144" s="1528">
        <v>0</v>
      </c>
      <c r="J144" s="1528">
        <v>0</v>
      </c>
      <c r="K144" s="1528"/>
      <c r="L144" s="1528">
        <v>122.86</v>
      </c>
      <c r="M144" s="1528">
        <v>0</v>
      </c>
      <c r="N144" s="1528">
        <v>0</v>
      </c>
      <c r="O144" s="1528">
        <f t="shared" si="7"/>
        <v>116.74</v>
      </c>
      <c r="P144" s="1528">
        <v>1594.7</v>
      </c>
      <c r="Q144" s="1528">
        <v>0</v>
      </c>
      <c r="R144" s="1528">
        <v>0</v>
      </c>
      <c r="S144" s="1528">
        <v>118.14</v>
      </c>
      <c r="T144" s="1528">
        <v>0</v>
      </c>
      <c r="U144" s="1528">
        <f t="shared" si="8"/>
        <v>1476.56</v>
      </c>
      <c r="V144" s="1528">
        <v>0</v>
      </c>
      <c r="W144" s="1531">
        <v>0</v>
      </c>
      <c r="X144" s="1531">
        <v>0</v>
      </c>
      <c r="Y144" s="178"/>
      <c r="Z144" s="178"/>
    </row>
    <row r="145" spans="1:26" ht="24.8" hidden="1" customHeight="1" outlineLevel="1">
      <c r="A145" s="1537" t="s">
        <v>2770</v>
      </c>
      <c r="B145" s="1528">
        <v>132.06</v>
      </c>
      <c r="C145" s="1528">
        <v>3.17</v>
      </c>
      <c r="D145" s="1528">
        <v>3.17</v>
      </c>
      <c r="E145" s="1528">
        <v>0</v>
      </c>
      <c r="F145" s="1528">
        <v>0</v>
      </c>
      <c r="G145" s="1528">
        <v>0</v>
      </c>
      <c r="H145" s="1528">
        <v>54.4</v>
      </c>
      <c r="I145" s="1528">
        <v>0</v>
      </c>
      <c r="J145" s="1528">
        <v>0</v>
      </c>
      <c r="K145" s="1528"/>
      <c r="L145" s="1528">
        <v>53.9</v>
      </c>
      <c r="M145" s="1528">
        <v>0</v>
      </c>
      <c r="N145" s="1528">
        <v>0</v>
      </c>
      <c r="O145" s="1528">
        <f t="shared" si="7"/>
        <v>0.5</v>
      </c>
      <c r="P145" s="1528">
        <v>74.489999999999995</v>
      </c>
      <c r="Q145" s="1528">
        <v>0</v>
      </c>
      <c r="R145" s="1528">
        <v>0</v>
      </c>
      <c r="S145" s="1528">
        <v>74.489999999999995</v>
      </c>
      <c r="T145" s="1528">
        <v>0</v>
      </c>
      <c r="U145" s="1528">
        <f t="shared" si="8"/>
        <v>0</v>
      </c>
      <c r="V145" s="1528">
        <v>0</v>
      </c>
      <c r="W145" s="1531">
        <v>0</v>
      </c>
      <c r="X145" s="1531">
        <v>0</v>
      </c>
      <c r="Y145" s="178"/>
      <c r="Z145" s="178"/>
    </row>
    <row r="146" spans="1:26" ht="24.8" hidden="1" customHeight="1" outlineLevel="1" thickBot="1">
      <c r="A146" s="1538" t="s">
        <v>2771</v>
      </c>
      <c r="B146" s="1532">
        <v>105.06</v>
      </c>
      <c r="C146" s="1527">
        <v>32.880000000000003</v>
      </c>
      <c r="D146" s="1527">
        <v>32.880000000000003</v>
      </c>
      <c r="E146" s="1527">
        <v>0</v>
      </c>
      <c r="F146" s="1527">
        <v>0</v>
      </c>
      <c r="G146" s="1527">
        <v>0</v>
      </c>
      <c r="H146" s="1527">
        <v>72.180000000000007</v>
      </c>
      <c r="I146" s="1527">
        <v>0</v>
      </c>
      <c r="J146" s="1527">
        <v>0</v>
      </c>
      <c r="K146" s="1528"/>
      <c r="L146" s="1527">
        <v>72.180000000000007</v>
      </c>
      <c r="M146" s="1527">
        <v>0</v>
      </c>
      <c r="N146" s="1527">
        <v>0</v>
      </c>
      <c r="O146" s="1527">
        <f t="shared" si="7"/>
        <v>0</v>
      </c>
      <c r="P146" s="1527">
        <v>0</v>
      </c>
      <c r="Q146" s="1528">
        <v>0</v>
      </c>
      <c r="R146" s="1527">
        <v>0</v>
      </c>
      <c r="S146" s="1527">
        <v>0</v>
      </c>
      <c r="T146" s="1527">
        <v>0</v>
      </c>
      <c r="U146" s="1527">
        <f t="shared" si="8"/>
        <v>0</v>
      </c>
      <c r="V146" s="1527">
        <v>0</v>
      </c>
      <c r="W146" s="1530">
        <v>0</v>
      </c>
      <c r="X146" s="1530">
        <v>0</v>
      </c>
      <c r="Y146" s="178"/>
      <c r="Z146" s="178"/>
    </row>
    <row r="147" spans="1:26" ht="24.8" customHeight="1" collapsed="1">
      <c r="A147" s="1523" t="s">
        <v>162</v>
      </c>
      <c r="B147" s="1528">
        <v>399367.21</v>
      </c>
      <c r="C147" s="1528">
        <v>378.89</v>
      </c>
      <c r="D147" s="1528">
        <v>378.1</v>
      </c>
      <c r="E147" s="1528">
        <v>0</v>
      </c>
      <c r="F147" s="1528">
        <v>0.79</v>
      </c>
      <c r="G147" s="1528">
        <v>0</v>
      </c>
      <c r="H147" s="1528">
        <v>9058.59</v>
      </c>
      <c r="I147" s="1528">
        <v>0</v>
      </c>
      <c r="J147" s="1528">
        <v>310.98</v>
      </c>
      <c r="K147" s="1528"/>
      <c r="L147" s="1528">
        <v>6812.09</v>
      </c>
      <c r="M147" s="1528">
        <v>36.479999999999997</v>
      </c>
      <c r="N147" s="1528">
        <v>0</v>
      </c>
      <c r="O147" s="1528">
        <f t="shared" si="7"/>
        <v>1899.0400000000009</v>
      </c>
      <c r="P147" s="1528">
        <v>9480.5300000000007</v>
      </c>
      <c r="Q147" s="1528">
        <v>0</v>
      </c>
      <c r="R147" s="1528">
        <v>54.87</v>
      </c>
      <c r="S147" s="1528">
        <v>7404.95</v>
      </c>
      <c r="T147" s="1528">
        <v>0</v>
      </c>
      <c r="U147" s="1528">
        <f t="shared" si="8"/>
        <v>2020.7100000000009</v>
      </c>
      <c r="V147" s="1528">
        <v>380449.2</v>
      </c>
      <c r="W147" s="1531">
        <v>0</v>
      </c>
      <c r="X147" s="1531">
        <v>0</v>
      </c>
      <c r="Y147" s="178"/>
      <c r="Z147" s="178"/>
    </row>
    <row r="148" spans="1:26" ht="24.8" hidden="1" customHeight="1" outlineLevel="1">
      <c r="A148" s="1537" t="s">
        <v>2799</v>
      </c>
      <c r="B148" s="1528">
        <v>1547.88</v>
      </c>
      <c r="C148" s="1528">
        <v>31.09</v>
      </c>
      <c r="D148" s="1528">
        <v>31.09</v>
      </c>
      <c r="E148" s="1528">
        <v>0</v>
      </c>
      <c r="F148" s="1528">
        <v>0</v>
      </c>
      <c r="G148" s="1528">
        <v>0</v>
      </c>
      <c r="H148" s="1528">
        <v>732.89</v>
      </c>
      <c r="I148" s="1528">
        <v>0</v>
      </c>
      <c r="J148" s="1528">
        <v>0</v>
      </c>
      <c r="K148" s="1528"/>
      <c r="L148" s="1528">
        <v>385.01</v>
      </c>
      <c r="M148" s="1528">
        <v>6.96</v>
      </c>
      <c r="N148" s="1528">
        <v>0</v>
      </c>
      <c r="O148" s="1528">
        <f t="shared" si="7"/>
        <v>340.92</v>
      </c>
      <c r="P148" s="1528">
        <v>783.9</v>
      </c>
      <c r="Q148" s="1528">
        <v>0</v>
      </c>
      <c r="R148" s="1528">
        <v>0</v>
      </c>
      <c r="S148" s="1528">
        <v>737.27</v>
      </c>
      <c r="T148" s="1528">
        <v>0</v>
      </c>
      <c r="U148" s="1528">
        <f t="shared" si="8"/>
        <v>46.629999999999995</v>
      </c>
      <c r="V148" s="1528">
        <v>0</v>
      </c>
      <c r="W148" s="1531">
        <v>0</v>
      </c>
      <c r="X148" s="1531">
        <v>0</v>
      </c>
      <c r="Y148" s="178"/>
      <c r="Z148" s="178"/>
    </row>
    <row r="149" spans="1:26" ht="24.8" hidden="1" customHeight="1" outlineLevel="1">
      <c r="A149" s="1537" t="s">
        <v>2761</v>
      </c>
      <c r="B149" s="1528">
        <v>1510.77</v>
      </c>
      <c r="C149" s="1528">
        <v>181.63</v>
      </c>
      <c r="D149" s="1528">
        <v>181.63</v>
      </c>
      <c r="E149" s="1528">
        <v>0</v>
      </c>
      <c r="F149" s="1528">
        <v>0</v>
      </c>
      <c r="G149" s="1528">
        <v>0</v>
      </c>
      <c r="H149" s="1528">
        <v>552.38</v>
      </c>
      <c r="I149" s="1528">
        <v>0</v>
      </c>
      <c r="J149" s="1528">
        <v>3.46</v>
      </c>
      <c r="K149" s="1528"/>
      <c r="L149" s="1528">
        <v>529.01</v>
      </c>
      <c r="M149" s="1528">
        <v>0.5</v>
      </c>
      <c r="N149" s="1528">
        <v>0</v>
      </c>
      <c r="O149" s="1528">
        <f t="shared" si="7"/>
        <v>19.409999999999968</v>
      </c>
      <c r="P149" s="1528">
        <v>776.76</v>
      </c>
      <c r="Q149" s="1528">
        <v>0</v>
      </c>
      <c r="R149" s="1528">
        <v>45.87</v>
      </c>
      <c r="S149" s="1528">
        <v>727.81</v>
      </c>
      <c r="T149" s="1528">
        <v>0</v>
      </c>
      <c r="U149" s="1528">
        <f t="shared" si="8"/>
        <v>3.0800000000000409</v>
      </c>
      <c r="V149" s="1528">
        <v>0</v>
      </c>
      <c r="W149" s="1531">
        <v>0</v>
      </c>
      <c r="X149" s="1531">
        <v>0</v>
      </c>
      <c r="Y149" s="178"/>
      <c r="Z149" s="178"/>
    </row>
    <row r="150" spans="1:26" ht="24.8" hidden="1" customHeight="1" outlineLevel="1">
      <c r="A150" s="1537" t="s">
        <v>2762</v>
      </c>
      <c r="B150" s="1528">
        <v>524.32000000000005</v>
      </c>
      <c r="C150" s="1528">
        <v>34.11</v>
      </c>
      <c r="D150" s="1528">
        <v>34.11</v>
      </c>
      <c r="E150" s="1528">
        <v>0</v>
      </c>
      <c r="F150" s="1528">
        <v>0</v>
      </c>
      <c r="G150" s="1528">
        <v>0</v>
      </c>
      <c r="H150" s="1528">
        <v>381.11</v>
      </c>
      <c r="I150" s="1528">
        <v>0</v>
      </c>
      <c r="J150" s="1528">
        <v>0</v>
      </c>
      <c r="K150" s="1528"/>
      <c r="L150" s="1528">
        <v>381.11</v>
      </c>
      <c r="M150" s="1528">
        <v>0</v>
      </c>
      <c r="N150" s="1528">
        <v>0</v>
      </c>
      <c r="O150" s="1528">
        <f t="shared" si="7"/>
        <v>0</v>
      </c>
      <c r="P150" s="1528">
        <v>109.1</v>
      </c>
      <c r="Q150" s="1528">
        <v>0</v>
      </c>
      <c r="R150" s="1528">
        <v>0</v>
      </c>
      <c r="S150" s="1528">
        <v>109.1</v>
      </c>
      <c r="T150" s="1528">
        <v>0</v>
      </c>
      <c r="U150" s="1528">
        <f t="shared" si="8"/>
        <v>0</v>
      </c>
      <c r="V150" s="1528">
        <v>0</v>
      </c>
      <c r="W150" s="1531">
        <v>0</v>
      </c>
      <c r="X150" s="1531">
        <v>0</v>
      </c>
      <c r="Y150" s="178"/>
      <c r="Z150" s="178"/>
    </row>
    <row r="151" spans="1:26" ht="24.8" hidden="1" customHeight="1" outlineLevel="1">
      <c r="A151" s="1537" t="s">
        <v>2763</v>
      </c>
      <c r="B151" s="1528">
        <v>334732.32</v>
      </c>
      <c r="C151" s="1528">
        <v>16.53</v>
      </c>
      <c r="D151" s="1528">
        <v>15.74</v>
      </c>
      <c r="E151" s="1528">
        <v>0</v>
      </c>
      <c r="F151" s="1528">
        <v>0.79</v>
      </c>
      <c r="G151" s="1528">
        <v>0</v>
      </c>
      <c r="H151" s="1528">
        <v>94.99</v>
      </c>
      <c r="I151" s="1528">
        <v>0</v>
      </c>
      <c r="J151" s="1528">
        <v>1.32</v>
      </c>
      <c r="K151" s="1528"/>
      <c r="L151" s="1528">
        <v>93.67</v>
      </c>
      <c r="M151" s="1528">
        <v>0</v>
      </c>
      <c r="N151" s="1528">
        <v>0</v>
      </c>
      <c r="O151" s="1528">
        <f t="shared" si="7"/>
        <v>0</v>
      </c>
      <c r="P151" s="1528">
        <v>5122.8</v>
      </c>
      <c r="Q151" s="1528">
        <v>0</v>
      </c>
      <c r="R151" s="1528">
        <v>0</v>
      </c>
      <c r="S151" s="1528">
        <v>5122.8</v>
      </c>
      <c r="T151" s="1528">
        <v>0</v>
      </c>
      <c r="U151" s="1528">
        <f t="shared" si="8"/>
        <v>0</v>
      </c>
      <c r="V151" s="1528">
        <v>329498</v>
      </c>
      <c r="W151" s="1531">
        <v>0</v>
      </c>
      <c r="X151" s="1531">
        <v>0</v>
      </c>
      <c r="Y151" s="178"/>
      <c r="Z151" s="178"/>
    </row>
    <row r="152" spans="1:26" ht="24.8" hidden="1" customHeight="1" outlineLevel="1">
      <c r="A152" s="1537" t="s">
        <v>2764</v>
      </c>
      <c r="B152" s="1528">
        <v>77.45</v>
      </c>
      <c r="C152" s="1528">
        <v>5.58</v>
      </c>
      <c r="D152" s="1528">
        <v>5.58</v>
      </c>
      <c r="E152" s="1528">
        <v>0</v>
      </c>
      <c r="F152" s="1528">
        <v>0</v>
      </c>
      <c r="G152" s="1528">
        <v>0</v>
      </c>
      <c r="H152" s="1528">
        <v>39.380000000000003</v>
      </c>
      <c r="I152" s="1528">
        <v>0</v>
      </c>
      <c r="J152" s="1528">
        <v>0</v>
      </c>
      <c r="K152" s="1528"/>
      <c r="L152" s="1528">
        <v>39.380000000000003</v>
      </c>
      <c r="M152" s="1528">
        <v>0</v>
      </c>
      <c r="N152" s="1528">
        <v>0</v>
      </c>
      <c r="O152" s="1528">
        <f t="shared" si="7"/>
        <v>0</v>
      </c>
      <c r="P152" s="1528">
        <v>32.49</v>
      </c>
      <c r="Q152" s="1528">
        <v>0</v>
      </c>
      <c r="R152" s="1528">
        <v>0</v>
      </c>
      <c r="S152" s="1528">
        <v>32.49</v>
      </c>
      <c r="T152" s="1528">
        <v>0</v>
      </c>
      <c r="U152" s="1528">
        <f t="shared" si="8"/>
        <v>0</v>
      </c>
      <c r="V152" s="1528">
        <v>0</v>
      </c>
      <c r="W152" s="1531">
        <v>0</v>
      </c>
      <c r="X152" s="1531">
        <v>0</v>
      </c>
      <c r="Y152" s="178"/>
      <c r="Z152" s="178"/>
    </row>
    <row r="153" spans="1:26" ht="24.8" hidden="1" customHeight="1" outlineLevel="1">
      <c r="A153" s="1537" t="s">
        <v>2765</v>
      </c>
      <c r="B153" s="1528">
        <v>571.30999999999995</v>
      </c>
      <c r="C153" s="1528">
        <v>22.07</v>
      </c>
      <c r="D153" s="1528">
        <v>22.07</v>
      </c>
      <c r="E153" s="1528">
        <v>0</v>
      </c>
      <c r="F153" s="1528">
        <v>0</v>
      </c>
      <c r="G153" s="1528">
        <v>0</v>
      </c>
      <c r="H153" s="1528">
        <v>448.21</v>
      </c>
      <c r="I153" s="1528">
        <v>0</v>
      </c>
      <c r="J153" s="1528">
        <v>0</v>
      </c>
      <c r="K153" s="1528"/>
      <c r="L153" s="1528">
        <v>434.69</v>
      </c>
      <c r="M153" s="1528">
        <v>13.52</v>
      </c>
      <c r="N153" s="1528">
        <v>0</v>
      </c>
      <c r="O153" s="1528">
        <f t="shared" si="7"/>
        <v>0</v>
      </c>
      <c r="P153" s="1528">
        <v>101.03</v>
      </c>
      <c r="Q153" s="1528">
        <v>0</v>
      </c>
      <c r="R153" s="1528">
        <v>0</v>
      </c>
      <c r="S153" s="1528">
        <v>101.03</v>
      </c>
      <c r="T153" s="1528">
        <v>0</v>
      </c>
      <c r="U153" s="1528">
        <f t="shared" si="8"/>
        <v>0</v>
      </c>
      <c r="V153" s="1528">
        <v>0</v>
      </c>
      <c r="W153" s="1531">
        <v>0</v>
      </c>
      <c r="X153" s="1531">
        <v>0</v>
      </c>
      <c r="Y153" s="178"/>
      <c r="Z153" s="178"/>
    </row>
    <row r="154" spans="1:26" ht="24.8" hidden="1" customHeight="1" outlineLevel="1">
      <c r="A154" s="1537" t="s">
        <v>2766</v>
      </c>
      <c r="B154" s="1528">
        <v>228.64</v>
      </c>
      <c r="C154" s="1528">
        <v>6.25</v>
      </c>
      <c r="D154" s="1528">
        <v>6.25</v>
      </c>
      <c r="E154" s="1528">
        <v>0</v>
      </c>
      <c r="F154" s="1528">
        <v>0</v>
      </c>
      <c r="G154" s="1528">
        <v>0</v>
      </c>
      <c r="H154" s="1528">
        <v>162.75</v>
      </c>
      <c r="I154" s="1528">
        <v>0</v>
      </c>
      <c r="J154" s="1528">
        <v>0</v>
      </c>
      <c r="K154" s="1528"/>
      <c r="L154" s="1528">
        <v>162.75</v>
      </c>
      <c r="M154" s="1528">
        <v>0</v>
      </c>
      <c r="N154" s="1528">
        <v>0</v>
      </c>
      <c r="O154" s="1528">
        <f t="shared" si="7"/>
        <v>0</v>
      </c>
      <c r="P154" s="1528">
        <v>59.64</v>
      </c>
      <c r="Q154" s="1528">
        <v>0</v>
      </c>
      <c r="R154" s="1528">
        <v>0</v>
      </c>
      <c r="S154" s="1528">
        <v>59.64</v>
      </c>
      <c r="T154" s="1528">
        <v>0</v>
      </c>
      <c r="U154" s="1528">
        <f t="shared" si="8"/>
        <v>0</v>
      </c>
      <c r="V154" s="1528">
        <v>0</v>
      </c>
      <c r="W154" s="1531">
        <v>0</v>
      </c>
      <c r="X154" s="1531">
        <v>0</v>
      </c>
      <c r="Y154" s="178"/>
      <c r="Z154" s="178"/>
    </row>
    <row r="155" spans="1:26" ht="24.8" hidden="1" customHeight="1" outlineLevel="1">
      <c r="A155" s="1537" t="s">
        <v>2767</v>
      </c>
      <c r="B155" s="1528">
        <v>139.22999999999999</v>
      </c>
      <c r="C155" s="1528">
        <v>3.02</v>
      </c>
      <c r="D155" s="1528">
        <v>3.02</v>
      </c>
      <c r="E155" s="1528">
        <v>0</v>
      </c>
      <c r="F155" s="1528">
        <v>0</v>
      </c>
      <c r="G155" s="1528">
        <v>0</v>
      </c>
      <c r="H155" s="1528">
        <v>83.97</v>
      </c>
      <c r="I155" s="1528">
        <v>0</v>
      </c>
      <c r="J155" s="1528">
        <v>0.38</v>
      </c>
      <c r="K155" s="1528"/>
      <c r="L155" s="1528">
        <v>21.42</v>
      </c>
      <c r="M155" s="1528">
        <v>0</v>
      </c>
      <c r="N155" s="1528">
        <v>0</v>
      </c>
      <c r="O155" s="1528">
        <f t="shared" si="7"/>
        <v>62.17</v>
      </c>
      <c r="P155" s="1528">
        <v>52.24</v>
      </c>
      <c r="Q155" s="1528">
        <v>0</v>
      </c>
      <c r="R155" s="1528">
        <v>0</v>
      </c>
      <c r="S155" s="1528">
        <v>52.24</v>
      </c>
      <c r="T155" s="1528">
        <v>0</v>
      </c>
      <c r="U155" s="1528">
        <f t="shared" si="8"/>
        <v>0</v>
      </c>
      <c r="V155" s="1528">
        <v>0</v>
      </c>
      <c r="W155" s="1531">
        <v>0</v>
      </c>
      <c r="X155" s="1531">
        <v>0</v>
      </c>
      <c r="Y155" s="178"/>
      <c r="Z155" s="178"/>
    </row>
    <row r="156" spans="1:26" ht="24.8" hidden="1" customHeight="1" outlineLevel="1">
      <c r="A156" s="1537" t="s">
        <v>2768</v>
      </c>
      <c r="B156" s="1528">
        <v>361.05</v>
      </c>
      <c r="C156" s="1528">
        <v>6.05</v>
      </c>
      <c r="D156" s="1528">
        <v>6.05</v>
      </c>
      <c r="E156" s="1528">
        <v>0</v>
      </c>
      <c r="F156" s="1528">
        <v>0</v>
      </c>
      <c r="G156" s="1528">
        <v>0</v>
      </c>
      <c r="H156" s="1528">
        <v>144.57</v>
      </c>
      <c r="I156" s="1528">
        <v>0</v>
      </c>
      <c r="J156" s="1528">
        <v>0.96</v>
      </c>
      <c r="K156" s="1528"/>
      <c r="L156" s="1528">
        <v>143.61000000000001</v>
      </c>
      <c r="M156" s="1528">
        <v>0</v>
      </c>
      <c r="N156" s="1528">
        <v>0</v>
      </c>
      <c r="O156" s="1528">
        <f t="shared" si="7"/>
        <v>0</v>
      </c>
      <c r="P156" s="1528">
        <v>210.43</v>
      </c>
      <c r="Q156" s="1528">
        <v>0</v>
      </c>
      <c r="R156" s="1528">
        <v>0</v>
      </c>
      <c r="S156" s="1528">
        <v>210.43</v>
      </c>
      <c r="T156" s="1528">
        <v>0</v>
      </c>
      <c r="U156" s="1528">
        <f t="shared" si="8"/>
        <v>0</v>
      </c>
      <c r="V156" s="1528">
        <v>0</v>
      </c>
      <c r="W156" s="1531">
        <v>0</v>
      </c>
      <c r="X156" s="1531">
        <v>0</v>
      </c>
      <c r="Y156" s="178"/>
      <c r="Z156" s="178"/>
    </row>
    <row r="157" spans="1:26" ht="24.8" hidden="1" customHeight="1" outlineLevel="1">
      <c r="A157" s="1537" t="s">
        <v>2769</v>
      </c>
      <c r="B157" s="1528">
        <v>5334.69</v>
      </c>
      <c r="C157" s="1528">
        <v>28.76</v>
      </c>
      <c r="D157" s="1528">
        <v>28.76</v>
      </c>
      <c r="E157" s="1528">
        <v>0</v>
      </c>
      <c r="F157" s="1528">
        <v>0</v>
      </c>
      <c r="G157" s="1528">
        <v>0</v>
      </c>
      <c r="H157" s="1528">
        <v>3246.03</v>
      </c>
      <c r="I157" s="1528">
        <v>0</v>
      </c>
      <c r="J157" s="1528">
        <v>304.86</v>
      </c>
      <c r="K157" s="1528"/>
      <c r="L157" s="1528">
        <v>2931.63</v>
      </c>
      <c r="M157" s="1528">
        <v>0</v>
      </c>
      <c r="N157" s="1528">
        <v>0</v>
      </c>
      <c r="O157" s="1528">
        <f t="shared" si="7"/>
        <v>9.5399999999999636</v>
      </c>
      <c r="P157" s="1528">
        <v>2059.9</v>
      </c>
      <c r="Q157" s="1528">
        <v>0</v>
      </c>
      <c r="R157" s="1528">
        <v>9</v>
      </c>
      <c r="S157" s="1528">
        <v>79.900000000000006</v>
      </c>
      <c r="T157" s="1528">
        <v>0</v>
      </c>
      <c r="U157" s="1528">
        <f t="shared" si="8"/>
        <v>1971</v>
      </c>
      <c r="V157" s="1528">
        <v>0</v>
      </c>
      <c r="W157" s="1531">
        <v>0</v>
      </c>
      <c r="X157" s="1531">
        <v>0</v>
      </c>
      <c r="Y157" s="178"/>
      <c r="Z157" s="178"/>
    </row>
    <row r="158" spans="1:26" ht="24.8" hidden="1" customHeight="1" outlineLevel="1">
      <c r="A158" s="1537" t="s">
        <v>2770</v>
      </c>
      <c r="B158" s="1528">
        <v>51121.09</v>
      </c>
      <c r="C158" s="1528">
        <v>9.1199999999999992</v>
      </c>
      <c r="D158" s="1528">
        <v>9.1199999999999992</v>
      </c>
      <c r="E158" s="1528">
        <v>0</v>
      </c>
      <c r="F158" s="1528">
        <v>0</v>
      </c>
      <c r="G158" s="1528">
        <v>0</v>
      </c>
      <c r="H158" s="1528">
        <v>85.49</v>
      </c>
      <c r="I158" s="1528">
        <v>0</v>
      </c>
      <c r="J158" s="1528">
        <v>0</v>
      </c>
      <c r="K158" s="1528"/>
      <c r="L158" s="1528">
        <v>69.989999999999995</v>
      </c>
      <c r="M158" s="1528">
        <v>15.5</v>
      </c>
      <c r="N158" s="1528">
        <v>0</v>
      </c>
      <c r="O158" s="1528">
        <f t="shared" si="7"/>
        <v>0</v>
      </c>
      <c r="P158" s="1528">
        <v>75.28</v>
      </c>
      <c r="Q158" s="1528">
        <v>0</v>
      </c>
      <c r="R158" s="1528">
        <v>0</v>
      </c>
      <c r="S158" s="1528">
        <v>75.28</v>
      </c>
      <c r="T158" s="1528">
        <v>0</v>
      </c>
      <c r="U158" s="1528">
        <f t="shared" si="8"/>
        <v>0</v>
      </c>
      <c r="V158" s="1528">
        <v>50951.199999999997</v>
      </c>
      <c r="W158" s="1531">
        <v>0</v>
      </c>
      <c r="X158" s="1531">
        <v>0</v>
      </c>
      <c r="Y158" s="178"/>
      <c r="Z158" s="178"/>
    </row>
    <row r="159" spans="1:26" ht="24.8" hidden="1" customHeight="1" outlineLevel="1" thickBot="1">
      <c r="A159" s="1538" t="s">
        <v>2771</v>
      </c>
      <c r="B159" s="1532">
        <v>3218.46</v>
      </c>
      <c r="C159" s="1527">
        <v>34.68</v>
      </c>
      <c r="D159" s="1527">
        <v>34.68</v>
      </c>
      <c r="E159" s="1527">
        <v>0</v>
      </c>
      <c r="F159" s="1527">
        <v>0</v>
      </c>
      <c r="G159" s="1527">
        <v>0</v>
      </c>
      <c r="H159" s="1527">
        <v>3086.82</v>
      </c>
      <c r="I159" s="1527">
        <v>0</v>
      </c>
      <c r="J159" s="1527">
        <v>0</v>
      </c>
      <c r="K159" s="1528"/>
      <c r="L159" s="1527">
        <v>1619.82</v>
      </c>
      <c r="M159" s="1527">
        <v>0</v>
      </c>
      <c r="N159" s="1527">
        <v>0</v>
      </c>
      <c r="O159" s="1527">
        <f t="shared" si="7"/>
        <v>1467.0000000000002</v>
      </c>
      <c r="P159" s="1527">
        <v>96.96</v>
      </c>
      <c r="Q159" s="1528">
        <v>0</v>
      </c>
      <c r="R159" s="1527">
        <v>0</v>
      </c>
      <c r="S159" s="1527">
        <v>96.96</v>
      </c>
      <c r="T159" s="1527">
        <v>0</v>
      </c>
      <c r="U159" s="1527">
        <f t="shared" si="8"/>
        <v>0</v>
      </c>
      <c r="V159" s="1527">
        <v>0</v>
      </c>
      <c r="W159" s="1530">
        <v>0</v>
      </c>
      <c r="X159" s="1530">
        <v>0</v>
      </c>
      <c r="Y159" s="178"/>
      <c r="Z159" s="178"/>
    </row>
    <row r="160" spans="1:26" ht="24.8" customHeight="1" collapsed="1">
      <c r="A160" s="1523" t="s">
        <v>3185</v>
      </c>
      <c r="B160" s="1528">
        <v>18659.46</v>
      </c>
      <c r="C160" s="1528">
        <v>960.94</v>
      </c>
      <c r="D160" s="1528">
        <v>960.94</v>
      </c>
      <c r="E160" s="1528">
        <v>0</v>
      </c>
      <c r="F160" s="1528">
        <v>0</v>
      </c>
      <c r="G160" s="1528">
        <v>0</v>
      </c>
      <c r="H160" s="1528">
        <v>11338.93</v>
      </c>
      <c r="I160" s="1528">
        <v>0</v>
      </c>
      <c r="J160" s="1528">
        <v>86.02</v>
      </c>
      <c r="K160" s="1528"/>
      <c r="L160" s="1528">
        <v>11004.7</v>
      </c>
      <c r="M160" s="1528">
        <v>90.21</v>
      </c>
      <c r="N160" s="1528">
        <v>0</v>
      </c>
      <c r="O160" s="1528">
        <f t="shared" ref="O160:O185" si="9">H160-SUM(I160:N160)</f>
        <v>158</v>
      </c>
      <c r="P160" s="1528">
        <v>6359.59</v>
      </c>
      <c r="Q160" s="1528">
        <v>0</v>
      </c>
      <c r="R160" s="1528">
        <v>0</v>
      </c>
      <c r="S160" s="1528">
        <v>6359.59</v>
      </c>
      <c r="T160" s="1528">
        <v>0</v>
      </c>
      <c r="U160" s="1528">
        <f t="shared" ref="U160:U172" si="10">P160-SUM(R160:T160)</f>
        <v>0</v>
      </c>
      <c r="V160" s="1528">
        <v>0</v>
      </c>
      <c r="W160" s="1531">
        <v>0</v>
      </c>
      <c r="X160" s="1531">
        <v>0</v>
      </c>
      <c r="Y160" s="178"/>
      <c r="Z160" s="178"/>
    </row>
    <row r="161" spans="1:26" ht="24.8" hidden="1" customHeight="1" outlineLevel="1">
      <c r="A161" s="1537" t="s">
        <v>2799</v>
      </c>
      <c r="B161" s="1528">
        <v>265.45999999999998</v>
      </c>
      <c r="C161" s="1528">
        <v>16.489999999999998</v>
      </c>
      <c r="D161" s="1528">
        <v>16.489999999999998</v>
      </c>
      <c r="E161" s="1528">
        <v>0</v>
      </c>
      <c r="F161" s="1528">
        <v>0</v>
      </c>
      <c r="G161" s="1528">
        <v>0</v>
      </c>
      <c r="H161" s="1528">
        <v>174.37</v>
      </c>
      <c r="I161" s="1528">
        <v>0</v>
      </c>
      <c r="J161" s="1528">
        <v>0</v>
      </c>
      <c r="K161" s="1528"/>
      <c r="L161" s="1528">
        <v>174.37</v>
      </c>
      <c r="M161" s="1528">
        <v>0</v>
      </c>
      <c r="N161" s="1528">
        <v>0</v>
      </c>
      <c r="O161" s="1528">
        <f t="shared" si="9"/>
        <v>0</v>
      </c>
      <c r="P161" s="1528">
        <v>74.599999999999994</v>
      </c>
      <c r="Q161" s="1528">
        <v>0</v>
      </c>
      <c r="R161" s="1528">
        <v>0</v>
      </c>
      <c r="S161" s="1528">
        <v>74.599999999999994</v>
      </c>
      <c r="T161" s="1528">
        <v>0</v>
      </c>
      <c r="U161" s="1528">
        <f t="shared" si="10"/>
        <v>0</v>
      </c>
      <c r="V161" s="1528">
        <v>0</v>
      </c>
      <c r="W161" s="1531">
        <v>0</v>
      </c>
      <c r="X161" s="1531">
        <v>0</v>
      </c>
      <c r="Y161" s="178"/>
      <c r="Z161" s="178"/>
    </row>
    <row r="162" spans="1:26" ht="24.8" hidden="1" customHeight="1" outlineLevel="1">
      <c r="A162" s="1537" t="s">
        <v>2761</v>
      </c>
      <c r="B162" s="1528">
        <v>204.91</v>
      </c>
      <c r="C162" s="1528">
        <v>49.6</v>
      </c>
      <c r="D162" s="1528">
        <v>49.6</v>
      </c>
      <c r="E162" s="1528">
        <v>0</v>
      </c>
      <c r="F162" s="1528">
        <v>0</v>
      </c>
      <c r="G162" s="1528">
        <v>0</v>
      </c>
      <c r="H162" s="1528">
        <v>155.31</v>
      </c>
      <c r="I162" s="1528">
        <v>0</v>
      </c>
      <c r="J162" s="1528">
        <v>0</v>
      </c>
      <c r="K162" s="1528"/>
      <c r="L162" s="1528">
        <v>155.31</v>
      </c>
      <c r="M162" s="1528">
        <v>0</v>
      </c>
      <c r="N162" s="1528">
        <v>0</v>
      </c>
      <c r="O162" s="1528">
        <f t="shared" si="9"/>
        <v>0</v>
      </c>
      <c r="P162" s="1528">
        <v>0</v>
      </c>
      <c r="Q162" s="1528">
        <v>0</v>
      </c>
      <c r="R162" s="1528">
        <v>0</v>
      </c>
      <c r="S162" s="1528">
        <v>0</v>
      </c>
      <c r="T162" s="1528">
        <v>0</v>
      </c>
      <c r="U162" s="1528">
        <f t="shared" si="10"/>
        <v>0</v>
      </c>
      <c r="V162" s="1528">
        <v>0</v>
      </c>
      <c r="W162" s="1531">
        <v>0</v>
      </c>
      <c r="X162" s="1531">
        <v>0</v>
      </c>
      <c r="Y162" s="178"/>
      <c r="Z162" s="178"/>
    </row>
    <row r="163" spans="1:26" ht="24.8" hidden="1" customHeight="1" outlineLevel="1">
      <c r="A163" s="1537" t="s">
        <v>2762</v>
      </c>
      <c r="B163" s="1528">
        <v>435.03</v>
      </c>
      <c r="C163" s="1528">
        <v>26.63</v>
      </c>
      <c r="D163" s="1528">
        <v>26.63</v>
      </c>
      <c r="E163" s="1528">
        <v>0</v>
      </c>
      <c r="F163" s="1528">
        <v>0</v>
      </c>
      <c r="G163" s="1528">
        <v>0</v>
      </c>
      <c r="H163" s="1528">
        <v>359.43</v>
      </c>
      <c r="I163" s="1528">
        <v>0</v>
      </c>
      <c r="J163" s="1528">
        <v>0.92</v>
      </c>
      <c r="K163" s="1528"/>
      <c r="L163" s="1528">
        <v>355.45</v>
      </c>
      <c r="M163" s="1528">
        <v>3.06</v>
      </c>
      <c r="N163" s="1528">
        <v>0</v>
      </c>
      <c r="O163" s="1528">
        <f t="shared" si="9"/>
        <v>0</v>
      </c>
      <c r="P163" s="1528">
        <v>48.97</v>
      </c>
      <c r="Q163" s="1528">
        <v>0</v>
      </c>
      <c r="R163" s="1528">
        <v>0</v>
      </c>
      <c r="S163" s="1528">
        <v>48.97</v>
      </c>
      <c r="T163" s="1528">
        <v>0</v>
      </c>
      <c r="U163" s="1528">
        <f t="shared" si="10"/>
        <v>0</v>
      </c>
      <c r="V163" s="1528">
        <v>0</v>
      </c>
      <c r="W163" s="1531">
        <v>0</v>
      </c>
      <c r="X163" s="1531">
        <v>0</v>
      </c>
      <c r="Y163" s="178"/>
      <c r="Z163" s="178"/>
    </row>
    <row r="164" spans="1:26" ht="24.8" hidden="1" customHeight="1" outlineLevel="1">
      <c r="A164" s="1537" t="s">
        <v>2763</v>
      </c>
      <c r="B164" s="1528">
        <v>1241.0999999999999</v>
      </c>
      <c r="C164" s="1528">
        <v>55.48</v>
      </c>
      <c r="D164" s="1528">
        <v>55.48</v>
      </c>
      <c r="E164" s="1528">
        <v>0</v>
      </c>
      <c r="F164" s="1528">
        <v>0</v>
      </c>
      <c r="G164" s="1528">
        <v>0</v>
      </c>
      <c r="H164" s="1528">
        <v>162.91999999999999</v>
      </c>
      <c r="I164" s="1528">
        <v>0</v>
      </c>
      <c r="J164" s="1528">
        <v>0</v>
      </c>
      <c r="K164" s="1528"/>
      <c r="L164" s="1528">
        <v>162.13999999999999</v>
      </c>
      <c r="M164" s="1528">
        <v>0.78</v>
      </c>
      <c r="N164" s="1528">
        <v>0</v>
      </c>
      <c r="O164" s="1528">
        <f t="shared" si="9"/>
        <v>0</v>
      </c>
      <c r="P164" s="1528">
        <v>1022.7</v>
      </c>
      <c r="Q164" s="1528">
        <v>0</v>
      </c>
      <c r="R164" s="1528">
        <v>0</v>
      </c>
      <c r="S164" s="1528">
        <v>1022.7</v>
      </c>
      <c r="T164" s="1528">
        <v>0</v>
      </c>
      <c r="U164" s="1528">
        <f t="shared" si="10"/>
        <v>0</v>
      </c>
      <c r="V164" s="1528">
        <v>0</v>
      </c>
      <c r="W164" s="1531">
        <v>0</v>
      </c>
      <c r="X164" s="1531">
        <v>0</v>
      </c>
      <c r="Y164" s="178"/>
      <c r="Z164" s="178"/>
    </row>
    <row r="165" spans="1:26" ht="24.8" hidden="1" customHeight="1" outlineLevel="1">
      <c r="A165" s="1537" t="s">
        <v>2764</v>
      </c>
      <c r="B165" s="1528">
        <v>202.22</v>
      </c>
      <c r="C165" s="1528">
        <v>24.63</v>
      </c>
      <c r="D165" s="1528">
        <v>24.63</v>
      </c>
      <c r="E165" s="1528">
        <v>0</v>
      </c>
      <c r="F165" s="1528">
        <v>0</v>
      </c>
      <c r="G165" s="1528">
        <v>0</v>
      </c>
      <c r="H165" s="1528">
        <v>134.87</v>
      </c>
      <c r="I165" s="1528">
        <v>0</v>
      </c>
      <c r="J165" s="1528">
        <v>0</v>
      </c>
      <c r="K165" s="1528"/>
      <c r="L165" s="1528">
        <v>134.87</v>
      </c>
      <c r="M165" s="1528">
        <v>0</v>
      </c>
      <c r="N165" s="1528">
        <v>0</v>
      </c>
      <c r="O165" s="1528">
        <f t="shared" si="9"/>
        <v>0</v>
      </c>
      <c r="P165" s="1528">
        <v>42.72</v>
      </c>
      <c r="Q165" s="1528">
        <v>0</v>
      </c>
      <c r="R165" s="1528">
        <v>0</v>
      </c>
      <c r="S165" s="1528">
        <v>42.72</v>
      </c>
      <c r="T165" s="1528">
        <v>0</v>
      </c>
      <c r="U165" s="1528">
        <f t="shared" si="10"/>
        <v>0</v>
      </c>
      <c r="V165" s="1528">
        <v>0</v>
      </c>
      <c r="W165" s="1531">
        <v>0</v>
      </c>
      <c r="X165" s="1531">
        <v>0</v>
      </c>
      <c r="Y165" s="178"/>
      <c r="Z165" s="178"/>
    </row>
    <row r="166" spans="1:26" ht="24.8" hidden="1" customHeight="1" outlineLevel="1">
      <c r="A166" s="1537" t="s">
        <v>2206</v>
      </c>
      <c r="B166" s="1528">
        <v>568.91</v>
      </c>
      <c r="C166" s="1528">
        <v>90.03</v>
      </c>
      <c r="D166" s="1528">
        <v>90.03</v>
      </c>
      <c r="E166" s="1528">
        <v>0</v>
      </c>
      <c r="F166" s="1528">
        <v>0</v>
      </c>
      <c r="G166" s="1528">
        <v>0</v>
      </c>
      <c r="H166" s="1528">
        <v>348.09</v>
      </c>
      <c r="I166" s="1528">
        <v>0</v>
      </c>
      <c r="J166" s="1528">
        <v>85.1</v>
      </c>
      <c r="K166" s="1528"/>
      <c r="L166" s="1528">
        <v>262.99</v>
      </c>
      <c r="M166" s="1528">
        <v>0</v>
      </c>
      <c r="N166" s="1528">
        <v>0</v>
      </c>
      <c r="O166" s="1528">
        <f t="shared" si="9"/>
        <v>0</v>
      </c>
      <c r="P166" s="1528">
        <v>130.79</v>
      </c>
      <c r="Q166" s="1528">
        <v>0</v>
      </c>
      <c r="R166" s="1528">
        <v>0</v>
      </c>
      <c r="S166" s="1528">
        <v>130.79</v>
      </c>
      <c r="T166" s="1528">
        <v>0</v>
      </c>
      <c r="U166" s="1528">
        <f t="shared" si="10"/>
        <v>0</v>
      </c>
      <c r="V166" s="1528">
        <v>0</v>
      </c>
      <c r="W166" s="1531">
        <v>0</v>
      </c>
      <c r="X166" s="1531">
        <v>0</v>
      </c>
      <c r="Y166" s="178"/>
      <c r="Z166" s="178"/>
    </row>
    <row r="167" spans="1:26" ht="24.8" hidden="1" customHeight="1" outlineLevel="1">
      <c r="A167" s="1537" t="s">
        <v>2766</v>
      </c>
      <c r="B167" s="1528">
        <v>8648.9</v>
      </c>
      <c r="C167" s="1528">
        <v>104.05</v>
      </c>
      <c r="D167" s="1528">
        <v>104.05</v>
      </c>
      <c r="E167" s="1528">
        <v>0</v>
      </c>
      <c r="F167" s="1528">
        <v>0</v>
      </c>
      <c r="G167" s="1528">
        <v>0</v>
      </c>
      <c r="H167" s="1528">
        <v>6607.05</v>
      </c>
      <c r="I167" s="1528">
        <v>0</v>
      </c>
      <c r="J167" s="1528">
        <v>0</v>
      </c>
      <c r="K167" s="1528"/>
      <c r="L167" s="1528">
        <v>6446.21</v>
      </c>
      <c r="M167" s="1528">
        <v>6.84</v>
      </c>
      <c r="N167" s="1528">
        <v>0</v>
      </c>
      <c r="O167" s="1528">
        <f t="shared" si="9"/>
        <v>154</v>
      </c>
      <c r="P167" s="1528">
        <v>1937.8</v>
      </c>
      <c r="Q167" s="1528">
        <v>0</v>
      </c>
      <c r="R167" s="1528">
        <v>0</v>
      </c>
      <c r="S167" s="1528">
        <v>1937.8</v>
      </c>
      <c r="T167" s="1528">
        <v>0</v>
      </c>
      <c r="U167" s="1528">
        <f t="shared" si="10"/>
        <v>0</v>
      </c>
      <c r="V167" s="1528">
        <v>0</v>
      </c>
      <c r="W167" s="1531">
        <v>0</v>
      </c>
      <c r="X167" s="1531">
        <v>0</v>
      </c>
      <c r="Y167" s="178"/>
      <c r="Z167" s="178"/>
    </row>
    <row r="168" spans="1:26" ht="24.8" hidden="1" customHeight="1" outlineLevel="1">
      <c r="A168" s="1537" t="s">
        <v>957</v>
      </c>
      <c r="B168" s="1528">
        <v>746.44</v>
      </c>
      <c r="C168" s="1528">
        <v>7.8</v>
      </c>
      <c r="D168" s="1528">
        <v>7.8</v>
      </c>
      <c r="E168" s="1528">
        <v>0</v>
      </c>
      <c r="F168" s="1528">
        <v>0</v>
      </c>
      <c r="G168" s="1528">
        <v>0</v>
      </c>
      <c r="H168" s="1528">
        <v>738.64</v>
      </c>
      <c r="I168" s="1528">
        <v>0</v>
      </c>
      <c r="J168" s="1528">
        <v>0</v>
      </c>
      <c r="K168" s="1528"/>
      <c r="L168" s="1528">
        <v>738.64</v>
      </c>
      <c r="M168" s="1528">
        <v>0</v>
      </c>
      <c r="N168" s="1528">
        <v>0</v>
      </c>
      <c r="O168" s="1528">
        <f t="shared" si="9"/>
        <v>0</v>
      </c>
      <c r="P168" s="1528">
        <v>0</v>
      </c>
      <c r="Q168" s="1528">
        <v>0</v>
      </c>
      <c r="R168" s="1528">
        <v>0</v>
      </c>
      <c r="S168" s="1528">
        <v>0</v>
      </c>
      <c r="T168" s="1528">
        <v>0</v>
      </c>
      <c r="U168" s="1528">
        <f t="shared" si="10"/>
        <v>0</v>
      </c>
      <c r="V168" s="1528">
        <v>0</v>
      </c>
      <c r="W168" s="1531">
        <v>0</v>
      </c>
      <c r="X168" s="1531">
        <v>0</v>
      </c>
      <c r="Y168" s="178"/>
      <c r="Z168" s="178"/>
    </row>
    <row r="169" spans="1:26" ht="24.8" hidden="1" customHeight="1" outlineLevel="1">
      <c r="A169" s="1537" t="s">
        <v>958</v>
      </c>
      <c r="B169" s="1528">
        <v>266.77999999999997</v>
      </c>
      <c r="C169" s="1528">
        <v>0</v>
      </c>
      <c r="D169" s="1528">
        <v>0</v>
      </c>
      <c r="E169" s="1528">
        <v>0</v>
      </c>
      <c r="F169" s="1528">
        <v>0</v>
      </c>
      <c r="G169" s="1528">
        <v>0</v>
      </c>
      <c r="H169" s="1528">
        <v>127.01</v>
      </c>
      <c r="I169" s="1528">
        <v>0</v>
      </c>
      <c r="J169" s="1528">
        <v>0</v>
      </c>
      <c r="K169" s="1528"/>
      <c r="L169" s="1528">
        <v>55.66</v>
      </c>
      <c r="M169" s="1528">
        <v>71.349999999999994</v>
      </c>
      <c r="N169" s="1528">
        <v>0</v>
      </c>
      <c r="O169" s="1528">
        <f t="shared" si="9"/>
        <v>0</v>
      </c>
      <c r="P169" s="1528">
        <v>139.77000000000001</v>
      </c>
      <c r="Q169" s="1528">
        <v>0</v>
      </c>
      <c r="R169" s="1528">
        <v>0</v>
      </c>
      <c r="S169" s="1528">
        <v>139.77000000000001</v>
      </c>
      <c r="T169" s="1528">
        <v>0</v>
      </c>
      <c r="U169" s="1528">
        <f t="shared" si="10"/>
        <v>0</v>
      </c>
      <c r="V169" s="1528">
        <v>0</v>
      </c>
      <c r="W169" s="1531">
        <v>0</v>
      </c>
      <c r="X169" s="1531">
        <v>0</v>
      </c>
      <c r="Y169" s="178"/>
      <c r="Z169" s="178"/>
    </row>
    <row r="170" spans="1:26" ht="24.8" hidden="1" customHeight="1" outlineLevel="1">
      <c r="A170" s="1537" t="s">
        <v>2769</v>
      </c>
      <c r="B170" s="1528">
        <v>2417.04</v>
      </c>
      <c r="C170" s="1528">
        <v>501.58</v>
      </c>
      <c r="D170" s="1528">
        <v>501.58</v>
      </c>
      <c r="E170" s="1528">
        <v>0</v>
      </c>
      <c r="F170" s="1528">
        <v>0</v>
      </c>
      <c r="G170" s="1528">
        <v>0</v>
      </c>
      <c r="H170" s="1528">
        <v>1609.54</v>
      </c>
      <c r="I170" s="1528">
        <v>0</v>
      </c>
      <c r="J170" s="1528">
        <v>0</v>
      </c>
      <c r="K170" s="1528"/>
      <c r="L170" s="1528">
        <v>1605.54</v>
      </c>
      <c r="M170" s="1528">
        <v>0</v>
      </c>
      <c r="N170" s="1528">
        <v>0</v>
      </c>
      <c r="O170" s="1528">
        <f t="shared" si="9"/>
        <v>4</v>
      </c>
      <c r="P170" s="1528">
        <v>305.92</v>
      </c>
      <c r="Q170" s="1528">
        <v>0</v>
      </c>
      <c r="R170" s="1528">
        <v>0</v>
      </c>
      <c r="S170" s="1528">
        <v>305.92</v>
      </c>
      <c r="T170" s="1528">
        <v>0</v>
      </c>
      <c r="U170" s="1528">
        <f t="shared" si="10"/>
        <v>0</v>
      </c>
      <c r="V170" s="1528">
        <v>0</v>
      </c>
      <c r="W170" s="1531">
        <v>0</v>
      </c>
      <c r="X170" s="1531">
        <v>0</v>
      </c>
      <c r="Y170" s="178"/>
      <c r="Z170" s="178"/>
    </row>
    <row r="171" spans="1:26" ht="24.8" hidden="1" customHeight="1" outlineLevel="1">
      <c r="A171" s="1537" t="s">
        <v>2770</v>
      </c>
      <c r="B171" s="1528">
        <v>582.46</v>
      </c>
      <c r="C171" s="1528">
        <v>48.16</v>
      </c>
      <c r="D171" s="1528">
        <v>48.16</v>
      </c>
      <c r="E171" s="1528">
        <v>0</v>
      </c>
      <c r="F171" s="1528">
        <v>0</v>
      </c>
      <c r="G171" s="1528">
        <v>0</v>
      </c>
      <c r="H171" s="1528">
        <v>514.29999999999995</v>
      </c>
      <c r="I171" s="1528">
        <v>0</v>
      </c>
      <c r="J171" s="1528">
        <v>0</v>
      </c>
      <c r="K171" s="1528"/>
      <c r="L171" s="1528">
        <v>514.29999999999995</v>
      </c>
      <c r="M171" s="1528">
        <v>0</v>
      </c>
      <c r="N171" s="1528">
        <v>0</v>
      </c>
      <c r="O171" s="1528">
        <f t="shared" si="9"/>
        <v>0</v>
      </c>
      <c r="P171" s="1528">
        <v>20</v>
      </c>
      <c r="Q171" s="1528">
        <v>0</v>
      </c>
      <c r="R171" s="1528">
        <v>0</v>
      </c>
      <c r="S171" s="1528">
        <v>20</v>
      </c>
      <c r="T171" s="1528">
        <v>0</v>
      </c>
      <c r="U171" s="1528">
        <f t="shared" si="10"/>
        <v>0</v>
      </c>
      <c r="V171" s="1528">
        <v>0</v>
      </c>
      <c r="W171" s="1531">
        <v>0</v>
      </c>
      <c r="X171" s="1531">
        <v>0</v>
      </c>
      <c r="Y171" s="178"/>
      <c r="Z171" s="178"/>
    </row>
    <row r="172" spans="1:26" ht="24.8" hidden="1" customHeight="1" outlineLevel="1" thickBot="1">
      <c r="A172" s="1538" t="s">
        <v>2771</v>
      </c>
      <c r="B172" s="1532">
        <v>3080.21</v>
      </c>
      <c r="C172" s="1527">
        <v>36.49</v>
      </c>
      <c r="D172" s="1527">
        <v>36.49</v>
      </c>
      <c r="E172" s="1527">
        <v>0</v>
      </c>
      <c r="F172" s="1527">
        <v>0</v>
      </c>
      <c r="G172" s="1527">
        <v>0</v>
      </c>
      <c r="H172" s="1527">
        <v>407.4</v>
      </c>
      <c r="I172" s="1527">
        <v>0</v>
      </c>
      <c r="J172" s="1527">
        <v>0</v>
      </c>
      <c r="K172" s="1528"/>
      <c r="L172" s="1527">
        <v>399.22</v>
      </c>
      <c r="M172" s="1527">
        <v>8.18</v>
      </c>
      <c r="N172" s="1527">
        <v>0</v>
      </c>
      <c r="O172" s="1528">
        <f t="shared" si="9"/>
        <v>0</v>
      </c>
      <c r="P172" s="1527">
        <v>2636.32</v>
      </c>
      <c r="Q172" s="1528">
        <v>0</v>
      </c>
      <c r="R172" s="1527">
        <v>0</v>
      </c>
      <c r="S172" s="1527">
        <v>2636.32</v>
      </c>
      <c r="T172" s="1527">
        <v>0</v>
      </c>
      <c r="U172" s="1527">
        <f t="shared" si="10"/>
        <v>0</v>
      </c>
      <c r="V172" s="1527">
        <v>0</v>
      </c>
      <c r="W172" s="1530">
        <v>0</v>
      </c>
      <c r="X172" s="1530">
        <v>0</v>
      </c>
      <c r="Y172" s="178"/>
      <c r="Z172" s="178"/>
    </row>
    <row r="173" spans="1:26" ht="24.8" customHeight="1" collapsed="1">
      <c r="A173" s="1580" t="s">
        <v>3229</v>
      </c>
      <c r="B173" s="1528">
        <v>95721.33</v>
      </c>
      <c r="C173" s="1528">
        <v>995.43</v>
      </c>
      <c r="D173" s="1528">
        <v>994.78</v>
      </c>
      <c r="E173" s="1528">
        <v>0.65</v>
      </c>
      <c r="F173" s="1528">
        <v>0</v>
      </c>
      <c r="G173" s="1528">
        <v>0</v>
      </c>
      <c r="H173" s="1528">
        <v>59718.25</v>
      </c>
      <c r="I173" s="1528">
        <v>0</v>
      </c>
      <c r="J173" s="1528">
        <v>114.71</v>
      </c>
      <c r="K173" s="1528"/>
      <c r="L173" s="1528">
        <v>57815.72</v>
      </c>
      <c r="M173" s="1528">
        <v>1562.16</v>
      </c>
      <c r="N173" s="1528">
        <v>0</v>
      </c>
      <c r="O173" s="1528">
        <f t="shared" si="9"/>
        <v>225.65999999999622</v>
      </c>
      <c r="P173" s="1528">
        <v>7524.51</v>
      </c>
      <c r="Q173" s="1528">
        <v>0</v>
      </c>
      <c r="R173" s="1528">
        <v>4.8099999999999996</v>
      </c>
      <c r="S173" s="1528">
        <v>5748.43</v>
      </c>
      <c r="T173" s="1528">
        <v>44.53</v>
      </c>
      <c r="U173" s="1528">
        <f t="shared" ref="U173:U185" si="11">P173-SUM(R173:T173)</f>
        <v>1726.7399999999998</v>
      </c>
      <c r="V173" s="1528">
        <v>27482.59</v>
      </c>
      <c r="W173" s="1528">
        <v>0.55000000000000004</v>
      </c>
      <c r="X173" s="1531">
        <v>0</v>
      </c>
      <c r="Y173" s="178"/>
      <c r="Z173" s="178"/>
    </row>
    <row r="174" spans="1:26" ht="24.8" hidden="1" customHeight="1" outlineLevel="1">
      <c r="A174" s="1537" t="s">
        <v>1899</v>
      </c>
      <c r="B174" s="1528">
        <v>652.83000000000004</v>
      </c>
      <c r="C174" s="1528">
        <v>42.18</v>
      </c>
      <c r="D174" s="1528">
        <v>42.18</v>
      </c>
      <c r="E174" s="1528">
        <v>0</v>
      </c>
      <c r="F174" s="1528">
        <v>0</v>
      </c>
      <c r="G174" s="1528">
        <v>0</v>
      </c>
      <c r="H174" s="1528">
        <v>558.13</v>
      </c>
      <c r="I174" s="1528">
        <v>0</v>
      </c>
      <c r="J174" s="1528">
        <v>0</v>
      </c>
      <c r="K174" s="1528"/>
      <c r="L174" s="1528">
        <v>558.13</v>
      </c>
      <c r="M174" s="1528">
        <v>0</v>
      </c>
      <c r="N174" s="1528">
        <v>0</v>
      </c>
      <c r="O174" s="1528">
        <f t="shared" si="9"/>
        <v>0</v>
      </c>
      <c r="P174" s="1528">
        <v>52.52</v>
      </c>
      <c r="Q174" s="1528">
        <v>0</v>
      </c>
      <c r="R174" s="1528">
        <v>0</v>
      </c>
      <c r="S174" s="1528">
        <v>52.52</v>
      </c>
      <c r="T174" s="1528">
        <v>0</v>
      </c>
      <c r="U174" s="1528">
        <f t="shared" si="11"/>
        <v>0</v>
      </c>
      <c r="V174" s="1528">
        <v>0</v>
      </c>
      <c r="W174" s="1531">
        <v>0</v>
      </c>
      <c r="X174" s="1531">
        <v>0</v>
      </c>
      <c r="Y174" s="178"/>
      <c r="Z174" s="178"/>
    </row>
    <row r="175" spans="1:26" ht="24.8" hidden="1" customHeight="1" outlineLevel="1">
      <c r="A175" s="1537" t="s">
        <v>951</v>
      </c>
      <c r="B175" s="1528">
        <v>1534.54</v>
      </c>
      <c r="C175" s="1528">
        <v>35.21</v>
      </c>
      <c r="D175" s="1528">
        <v>35.21</v>
      </c>
      <c r="E175" s="1528">
        <v>0</v>
      </c>
      <c r="F175" s="1528">
        <v>0</v>
      </c>
      <c r="G175" s="1528">
        <v>0</v>
      </c>
      <c r="H175" s="1528">
        <v>805.68</v>
      </c>
      <c r="I175" s="1528">
        <v>0</v>
      </c>
      <c r="J175" s="1528">
        <v>0</v>
      </c>
      <c r="K175" s="1528"/>
      <c r="L175" s="1528">
        <v>738.92</v>
      </c>
      <c r="M175" s="1528">
        <v>32.65</v>
      </c>
      <c r="N175" s="1528">
        <v>0</v>
      </c>
      <c r="O175" s="1528">
        <f t="shared" si="9"/>
        <v>34.110000000000014</v>
      </c>
      <c r="P175" s="1528">
        <v>693.65</v>
      </c>
      <c r="Q175" s="1528">
        <v>0</v>
      </c>
      <c r="R175" s="1528">
        <v>0</v>
      </c>
      <c r="S175" s="1528">
        <v>643.58000000000004</v>
      </c>
      <c r="T175" s="1528">
        <v>0</v>
      </c>
      <c r="U175" s="1528">
        <f t="shared" si="11"/>
        <v>50.069999999999936</v>
      </c>
      <c r="V175" s="1528">
        <v>0</v>
      </c>
      <c r="W175" s="1531">
        <v>0</v>
      </c>
      <c r="X175" s="1531">
        <v>0</v>
      </c>
      <c r="Y175" s="178"/>
      <c r="Z175" s="178"/>
    </row>
    <row r="176" spans="1:26" ht="24.8" hidden="1" customHeight="1" outlineLevel="1">
      <c r="A176" s="1537" t="s">
        <v>952</v>
      </c>
      <c r="B176" s="1528">
        <v>6122.17</v>
      </c>
      <c r="C176" s="1528">
        <v>146.84</v>
      </c>
      <c r="D176" s="1528">
        <v>146.19</v>
      </c>
      <c r="E176" s="1528">
        <v>0.65</v>
      </c>
      <c r="F176" s="1528">
        <v>0</v>
      </c>
      <c r="G176" s="1528">
        <v>0</v>
      </c>
      <c r="H176" s="1528">
        <v>4232.28</v>
      </c>
      <c r="I176" s="1528">
        <v>0</v>
      </c>
      <c r="J176" s="1528">
        <v>1.76</v>
      </c>
      <c r="K176" s="1528"/>
      <c r="L176" s="1528">
        <v>3529.41</v>
      </c>
      <c r="M176" s="1528">
        <v>509.56</v>
      </c>
      <c r="N176" s="1528">
        <v>0</v>
      </c>
      <c r="O176" s="1528">
        <f t="shared" si="9"/>
        <v>191.54999999999973</v>
      </c>
      <c r="P176" s="1528">
        <v>700.46</v>
      </c>
      <c r="Q176" s="1528">
        <v>0</v>
      </c>
      <c r="R176" s="1528">
        <v>0</v>
      </c>
      <c r="S176" s="1528">
        <v>700.46</v>
      </c>
      <c r="T176" s="1528">
        <v>0</v>
      </c>
      <c r="U176" s="1528">
        <f t="shared" si="11"/>
        <v>0</v>
      </c>
      <c r="V176" s="1528">
        <v>1042.5899999999999</v>
      </c>
      <c r="W176" s="1531">
        <v>0</v>
      </c>
      <c r="X176" s="1531">
        <v>0</v>
      </c>
      <c r="Y176" s="178"/>
      <c r="Z176" s="178"/>
    </row>
    <row r="177" spans="1:26" ht="24.8" hidden="1" customHeight="1" outlineLevel="1">
      <c r="A177" s="1537" t="s">
        <v>953</v>
      </c>
      <c r="B177" s="1528">
        <v>1208.3</v>
      </c>
      <c r="C177" s="1528">
        <v>97.22</v>
      </c>
      <c r="D177" s="1528">
        <v>97.22</v>
      </c>
      <c r="E177" s="1528">
        <v>0</v>
      </c>
      <c r="F177" s="1528">
        <v>0</v>
      </c>
      <c r="G177" s="1528">
        <v>0</v>
      </c>
      <c r="H177" s="1528">
        <v>651.96</v>
      </c>
      <c r="I177" s="1528">
        <v>0</v>
      </c>
      <c r="J177" s="1528">
        <v>0</v>
      </c>
      <c r="K177" s="1528"/>
      <c r="L177" s="1528">
        <v>609.39</v>
      </c>
      <c r="M177" s="1528">
        <v>42.57</v>
      </c>
      <c r="N177" s="1528">
        <v>0</v>
      </c>
      <c r="O177" s="1528">
        <f t="shared" si="9"/>
        <v>0</v>
      </c>
      <c r="P177" s="1528">
        <v>459.12</v>
      </c>
      <c r="Q177" s="1528">
        <v>0</v>
      </c>
      <c r="R177" s="1528">
        <v>4.8099999999999996</v>
      </c>
      <c r="S177" s="1528">
        <v>230.2</v>
      </c>
      <c r="T177" s="1528">
        <v>0</v>
      </c>
      <c r="U177" s="1528">
        <f t="shared" si="11"/>
        <v>224.11</v>
      </c>
      <c r="V177" s="1528">
        <v>0</v>
      </c>
      <c r="W177" s="1531">
        <v>0</v>
      </c>
      <c r="X177" s="1531">
        <v>0</v>
      </c>
      <c r="Y177" s="178"/>
      <c r="Z177" s="178"/>
    </row>
    <row r="178" spans="1:26" ht="24.8" hidden="1" customHeight="1" outlineLevel="1">
      <c r="A178" s="1537" t="s">
        <v>954</v>
      </c>
      <c r="B178" s="1528">
        <v>592.63</v>
      </c>
      <c r="C178" s="1528">
        <v>46.95</v>
      </c>
      <c r="D178" s="1528">
        <v>46.95</v>
      </c>
      <c r="E178" s="1528">
        <v>0</v>
      </c>
      <c r="F178" s="1528">
        <v>0</v>
      </c>
      <c r="G178" s="1528">
        <v>0</v>
      </c>
      <c r="H178" s="1528">
        <v>220.48</v>
      </c>
      <c r="I178" s="1528">
        <v>0</v>
      </c>
      <c r="J178" s="1528">
        <v>2.23</v>
      </c>
      <c r="K178" s="1528"/>
      <c r="L178" s="1528">
        <v>157.82</v>
      </c>
      <c r="M178" s="1528">
        <v>60.43</v>
      </c>
      <c r="N178" s="1528">
        <v>0</v>
      </c>
      <c r="O178" s="1528">
        <f t="shared" si="9"/>
        <v>0</v>
      </c>
      <c r="P178" s="1528">
        <v>325.2</v>
      </c>
      <c r="Q178" s="1528">
        <v>0</v>
      </c>
      <c r="R178" s="1528">
        <v>0</v>
      </c>
      <c r="S178" s="1528">
        <v>255.8</v>
      </c>
      <c r="T178" s="1528">
        <v>0</v>
      </c>
      <c r="U178" s="1528">
        <f t="shared" si="11"/>
        <v>69.399999999999977</v>
      </c>
      <c r="V178" s="1528">
        <v>0</v>
      </c>
      <c r="W178" s="1531">
        <v>0</v>
      </c>
      <c r="X178" s="1531">
        <v>0</v>
      </c>
      <c r="Y178" s="178"/>
      <c r="Z178" s="178"/>
    </row>
    <row r="179" spans="1:26" ht="24.8" hidden="1" customHeight="1" outlineLevel="1">
      <c r="A179" s="1537" t="s">
        <v>955</v>
      </c>
      <c r="B179" s="1528">
        <v>2645.39</v>
      </c>
      <c r="C179" s="1528">
        <v>73.16</v>
      </c>
      <c r="D179" s="1528">
        <v>73.16</v>
      </c>
      <c r="E179" s="1528">
        <v>0</v>
      </c>
      <c r="F179" s="1528">
        <v>0</v>
      </c>
      <c r="G179" s="1528">
        <v>0</v>
      </c>
      <c r="H179" s="1528">
        <v>1662.02</v>
      </c>
      <c r="I179" s="1528">
        <v>0</v>
      </c>
      <c r="J179" s="1528">
        <v>4.0199999999999996</v>
      </c>
      <c r="K179" s="1528"/>
      <c r="L179" s="1528">
        <v>743.74</v>
      </c>
      <c r="M179" s="1528">
        <v>914.26</v>
      </c>
      <c r="N179" s="1528">
        <v>0</v>
      </c>
      <c r="O179" s="1528">
        <f t="shared" si="9"/>
        <v>0</v>
      </c>
      <c r="P179" s="1528">
        <v>910.21</v>
      </c>
      <c r="Q179" s="1528">
        <v>0</v>
      </c>
      <c r="R179" s="1528">
        <v>0</v>
      </c>
      <c r="S179" s="1528">
        <v>910.21</v>
      </c>
      <c r="T179" s="1528">
        <v>0</v>
      </c>
      <c r="U179" s="1528">
        <f t="shared" si="11"/>
        <v>0</v>
      </c>
      <c r="V179" s="1528">
        <v>0</v>
      </c>
      <c r="W179" s="1531">
        <v>0</v>
      </c>
      <c r="X179" s="1531">
        <v>0</v>
      </c>
      <c r="Y179" s="178"/>
      <c r="Z179" s="178"/>
    </row>
    <row r="180" spans="1:26" ht="24.8" hidden="1" customHeight="1" outlineLevel="1">
      <c r="A180" s="1537" t="s">
        <v>956</v>
      </c>
      <c r="B180" s="1528">
        <v>2244.3000000000002</v>
      </c>
      <c r="C180" s="1528">
        <v>35.119999999999997</v>
      </c>
      <c r="D180" s="1528">
        <v>35.119999999999997</v>
      </c>
      <c r="E180" s="1528">
        <v>0</v>
      </c>
      <c r="F180" s="1528">
        <v>0</v>
      </c>
      <c r="G180" s="1528">
        <v>0</v>
      </c>
      <c r="H180" s="1528">
        <v>332.4</v>
      </c>
      <c r="I180" s="1528">
        <v>0</v>
      </c>
      <c r="J180" s="1528">
        <v>1.0900000000000001</v>
      </c>
      <c r="K180" s="1528"/>
      <c r="L180" s="1528">
        <v>331.31</v>
      </c>
      <c r="M180" s="1528">
        <v>0</v>
      </c>
      <c r="N180" s="1528">
        <v>0</v>
      </c>
      <c r="O180" s="1528">
        <f t="shared" si="9"/>
        <v>0</v>
      </c>
      <c r="P180" s="1528">
        <v>1876.78</v>
      </c>
      <c r="Q180" s="1528">
        <v>0</v>
      </c>
      <c r="R180" s="1528">
        <v>0</v>
      </c>
      <c r="S180" s="1528">
        <v>581.99</v>
      </c>
      <c r="T180" s="1528">
        <v>0</v>
      </c>
      <c r="U180" s="1528">
        <f t="shared" si="11"/>
        <v>1294.79</v>
      </c>
      <c r="V180" s="1528">
        <v>0</v>
      </c>
      <c r="W180" s="1531">
        <v>0</v>
      </c>
      <c r="X180" s="1531">
        <v>0</v>
      </c>
      <c r="Y180" s="178"/>
      <c r="Z180" s="178"/>
    </row>
    <row r="181" spans="1:26" ht="24.8" hidden="1" customHeight="1" outlineLevel="1">
      <c r="A181" s="1537" t="s">
        <v>957</v>
      </c>
      <c r="B181" s="1528">
        <v>76469.25</v>
      </c>
      <c r="C181" s="1528">
        <v>39.18</v>
      </c>
      <c r="D181" s="1528">
        <v>39.18</v>
      </c>
      <c r="E181" s="1528">
        <v>0</v>
      </c>
      <c r="F181" s="1528">
        <v>0</v>
      </c>
      <c r="G181" s="1528">
        <v>0</v>
      </c>
      <c r="H181" s="1528">
        <v>49320.51</v>
      </c>
      <c r="I181" s="1528">
        <v>0</v>
      </c>
      <c r="J181" s="1528">
        <v>0.3</v>
      </c>
      <c r="K181" s="1528"/>
      <c r="L181" s="1528">
        <v>49320.21</v>
      </c>
      <c r="M181" s="1528">
        <v>0</v>
      </c>
      <c r="N181" s="1528">
        <v>0</v>
      </c>
      <c r="O181" s="1528">
        <f t="shared" si="9"/>
        <v>0</v>
      </c>
      <c r="P181" s="1528">
        <v>669.56</v>
      </c>
      <c r="Q181" s="1528">
        <v>0</v>
      </c>
      <c r="R181" s="1528">
        <v>0</v>
      </c>
      <c r="S181" s="1528">
        <v>669.56</v>
      </c>
      <c r="T181" s="1528">
        <v>0</v>
      </c>
      <c r="U181" s="1528">
        <f t="shared" si="11"/>
        <v>0</v>
      </c>
      <c r="V181" s="1528">
        <v>26440</v>
      </c>
      <c r="W181" s="1531">
        <v>0</v>
      </c>
      <c r="X181" s="1531">
        <v>0</v>
      </c>
      <c r="Y181" s="178"/>
      <c r="Z181" s="178"/>
    </row>
    <row r="182" spans="1:26" ht="24.8" hidden="1" customHeight="1" outlineLevel="1">
      <c r="A182" s="1537" t="s">
        <v>958</v>
      </c>
      <c r="B182" s="1528">
        <v>1595.61</v>
      </c>
      <c r="C182" s="1528">
        <v>193.9</v>
      </c>
      <c r="D182" s="1528">
        <v>193.9</v>
      </c>
      <c r="E182" s="1528">
        <v>0</v>
      </c>
      <c r="F182" s="1528">
        <v>0</v>
      </c>
      <c r="G182" s="1528">
        <v>0</v>
      </c>
      <c r="H182" s="1528">
        <v>758.84</v>
      </c>
      <c r="I182" s="1528">
        <v>0</v>
      </c>
      <c r="J182" s="1528">
        <v>77.91</v>
      </c>
      <c r="K182" s="1528"/>
      <c r="L182" s="1528">
        <v>678.24</v>
      </c>
      <c r="M182" s="1528">
        <v>2.69</v>
      </c>
      <c r="N182" s="1528">
        <v>0</v>
      </c>
      <c r="O182" s="1528">
        <f t="shared" si="9"/>
        <v>0</v>
      </c>
      <c r="P182" s="1528">
        <v>642.87</v>
      </c>
      <c r="Q182" s="1528">
        <v>0</v>
      </c>
      <c r="R182" s="1528">
        <v>0</v>
      </c>
      <c r="S182" s="1528">
        <v>642.87</v>
      </c>
      <c r="T182" s="1528">
        <v>0</v>
      </c>
      <c r="U182" s="1528">
        <f t="shared" si="11"/>
        <v>0</v>
      </c>
      <c r="V182" s="1528">
        <v>0</v>
      </c>
      <c r="W182" s="1531">
        <v>0</v>
      </c>
      <c r="X182" s="1531">
        <v>0</v>
      </c>
      <c r="Y182" s="178"/>
      <c r="Z182" s="178"/>
    </row>
    <row r="183" spans="1:26" ht="24.8" hidden="1" customHeight="1" outlineLevel="1">
      <c r="A183" s="1537" t="s">
        <v>959</v>
      </c>
      <c r="B183" s="1528">
        <v>489.9</v>
      </c>
      <c r="C183" s="1528">
        <v>51.78</v>
      </c>
      <c r="D183" s="1528">
        <v>51.78</v>
      </c>
      <c r="E183" s="1528">
        <v>0</v>
      </c>
      <c r="F183" s="1528">
        <v>0</v>
      </c>
      <c r="G183" s="1528">
        <v>0</v>
      </c>
      <c r="H183" s="1528">
        <v>351.49</v>
      </c>
      <c r="I183" s="1528">
        <v>0</v>
      </c>
      <c r="J183" s="1528">
        <v>4.26</v>
      </c>
      <c r="K183" s="1528"/>
      <c r="L183" s="1528">
        <v>347.23</v>
      </c>
      <c r="M183" s="1528">
        <v>0</v>
      </c>
      <c r="N183" s="1528">
        <v>0</v>
      </c>
      <c r="O183" s="1528">
        <f t="shared" si="9"/>
        <v>0</v>
      </c>
      <c r="P183" s="1528">
        <v>86.63</v>
      </c>
      <c r="Q183" s="1528">
        <v>0</v>
      </c>
      <c r="R183" s="1528">
        <v>0</v>
      </c>
      <c r="S183" s="1528">
        <v>53.6</v>
      </c>
      <c r="T183" s="1528">
        <v>3.73</v>
      </c>
      <c r="U183" s="1528">
        <f t="shared" si="11"/>
        <v>29.299999999999997</v>
      </c>
      <c r="V183" s="1528">
        <v>0</v>
      </c>
      <c r="W183" s="1531">
        <v>0</v>
      </c>
      <c r="X183" s="1531">
        <v>0</v>
      </c>
      <c r="Y183" s="178"/>
      <c r="Z183" s="178"/>
    </row>
    <row r="184" spans="1:26" ht="24.8" hidden="1" customHeight="1" outlineLevel="1">
      <c r="A184" s="1537" t="s">
        <v>960</v>
      </c>
      <c r="B184" s="1528">
        <v>1032.33</v>
      </c>
      <c r="C184" s="1528">
        <v>106.6</v>
      </c>
      <c r="D184" s="1528">
        <v>106.6</v>
      </c>
      <c r="E184" s="1528">
        <v>0</v>
      </c>
      <c r="F184" s="1528">
        <v>0</v>
      </c>
      <c r="G184" s="1528">
        <v>0</v>
      </c>
      <c r="H184" s="1528">
        <v>718.08</v>
      </c>
      <c r="I184" s="1528">
        <v>0</v>
      </c>
      <c r="J184" s="1528">
        <v>12.97</v>
      </c>
      <c r="K184" s="1528"/>
      <c r="L184" s="1528">
        <v>705.11</v>
      </c>
      <c r="M184" s="1528">
        <v>0</v>
      </c>
      <c r="N184" s="1528">
        <v>0</v>
      </c>
      <c r="O184" s="1528">
        <f t="shared" si="9"/>
        <v>0</v>
      </c>
      <c r="P184" s="1528">
        <v>207.1</v>
      </c>
      <c r="Q184" s="1528">
        <v>0</v>
      </c>
      <c r="R184" s="1528">
        <v>0</v>
      </c>
      <c r="S184" s="1528">
        <v>166.3</v>
      </c>
      <c r="T184" s="1528">
        <v>40.799999999999997</v>
      </c>
      <c r="U184" s="1528">
        <f t="shared" si="11"/>
        <v>0</v>
      </c>
      <c r="V184" s="1528">
        <v>0</v>
      </c>
      <c r="W184" s="1528">
        <v>0.55000000000000004</v>
      </c>
      <c r="X184" s="1531">
        <v>0</v>
      </c>
      <c r="Y184" s="178"/>
      <c r="Z184" s="178"/>
    </row>
    <row r="185" spans="1:26" ht="24.8" hidden="1" customHeight="1" outlineLevel="1" thickBot="1">
      <c r="A185" s="1538" t="s">
        <v>961</v>
      </c>
      <c r="B185" s="1532">
        <v>1134.08</v>
      </c>
      <c r="C185" s="1527">
        <v>127.29</v>
      </c>
      <c r="D185" s="1527">
        <v>127.29</v>
      </c>
      <c r="E185" s="1527">
        <v>0</v>
      </c>
      <c r="F185" s="1527">
        <v>0</v>
      </c>
      <c r="G185" s="1527">
        <v>0</v>
      </c>
      <c r="H185" s="1527">
        <v>106.38</v>
      </c>
      <c r="I185" s="1527">
        <v>0</v>
      </c>
      <c r="J185" s="1527">
        <v>10.17</v>
      </c>
      <c r="K185" s="1528"/>
      <c r="L185" s="1527">
        <v>96.21</v>
      </c>
      <c r="M185" s="1527">
        <v>0</v>
      </c>
      <c r="N185" s="1527">
        <v>0</v>
      </c>
      <c r="O185" s="1527">
        <f t="shared" si="9"/>
        <v>0</v>
      </c>
      <c r="P185" s="1527">
        <v>900.41</v>
      </c>
      <c r="Q185" s="1528">
        <v>0</v>
      </c>
      <c r="R185" s="1527">
        <v>0</v>
      </c>
      <c r="S185" s="1527">
        <v>841.34</v>
      </c>
      <c r="T185" s="1527">
        <v>0</v>
      </c>
      <c r="U185" s="1527">
        <f t="shared" si="11"/>
        <v>59.069999999999936</v>
      </c>
      <c r="V185" s="1527">
        <v>0</v>
      </c>
      <c r="W185" s="1530">
        <v>0</v>
      </c>
      <c r="X185" s="1530">
        <v>0</v>
      </c>
      <c r="Y185" s="178"/>
      <c r="Z185" s="178"/>
    </row>
    <row r="186" spans="1:26" ht="24.8" customHeight="1" collapsed="1">
      <c r="A186" s="1653" t="s">
        <v>3327</v>
      </c>
      <c r="B186" s="1528">
        <v>1649980.15</v>
      </c>
      <c r="C186" s="1528">
        <v>1103.56</v>
      </c>
      <c r="D186" s="1528">
        <v>1103.56</v>
      </c>
      <c r="E186" s="1528">
        <v>0</v>
      </c>
      <c r="F186" s="1528">
        <v>0</v>
      </c>
      <c r="G186" s="1528">
        <v>0</v>
      </c>
      <c r="H186" s="1528">
        <v>722789.71</v>
      </c>
      <c r="I186" s="1528">
        <v>0</v>
      </c>
      <c r="J186" s="1528">
        <v>395.77</v>
      </c>
      <c r="K186" s="1528"/>
      <c r="L186" s="1528">
        <v>720238.45</v>
      </c>
      <c r="M186" s="1528">
        <v>1996.74</v>
      </c>
      <c r="N186" s="1528">
        <v>0</v>
      </c>
      <c r="O186" s="1528">
        <v>158.75</v>
      </c>
      <c r="P186" s="1528">
        <v>321160.67</v>
      </c>
      <c r="Q186" s="1528">
        <v>0</v>
      </c>
      <c r="R186" s="1528">
        <v>0</v>
      </c>
      <c r="S186" s="1528">
        <v>316407.78000000003</v>
      </c>
      <c r="T186" s="1528">
        <v>20.83</v>
      </c>
      <c r="U186" s="1528">
        <v>4732.0600000000004</v>
      </c>
      <c r="V186" s="1528">
        <v>604925.21</v>
      </c>
      <c r="W186" s="1528">
        <v>1</v>
      </c>
      <c r="X186" s="1531">
        <v>0</v>
      </c>
      <c r="Y186" s="178"/>
      <c r="Z186" s="178"/>
    </row>
    <row r="187" spans="1:26" ht="24.8" hidden="1" customHeight="1" outlineLevel="1">
      <c r="A187" s="1537" t="s">
        <v>1899</v>
      </c>
      <c r="B187" s="1528">
        <v>9759.77</v>
      </c>
      <c r="C187" s="1528">
        <v>15.79</v>
      </c>
      <c r="D187" s="1528">
        <v>15.79</v>
      </c>
      <c r="E187" s="1528">
        <v>0</v>
      </c>
      <c r="F187" s="1528">
        <v>0</v>
      </c>
      <c r="G187" s="1528">
        <v>0</v>
      </c>
      <c r="H187" s="1528">
        <v>404.07</v>
      </c>
      <c r="I187" s="1528">
        <v>0</v>
      </c>
      <c r="J187" s="1528">
        <v>19.52</v>
      </c>
      <c r="K187" s="1528"/>
      <c r="L187" s="1528">
        <v>378.55</v>
      </c>
      <c r="M187" s="1528">
        <v>6</v>
      </c>
      <c r="N187" s="1528">
        <v>0</v>
      </c>
      <c r="O187" s="1528">
        <v>0</v>
      </c>
      <c r="P187" s="1528">
        <v>9338.91</v>
      </c>
      <c r="Q187" s="1528">
        <v>0</v>
      </c>
      <c r="R187" s="1528">
        <v>0</v>
      </c>
      <c r="S187" s="1528">
        <v>9338.91</v>
      </c>
      <c r="T187" s="1528">
        <v>0</v>
      </c>
      <c r="U187" s="1528">
        <v>0</v>
      </c>
      <c r="V187" s="1528">
        <v>0</v>
      </c>
      <c r="W187" s="1531">
        <v>1</v>
      </c>
      <c r="X187" s="1531">
        <v>0</v>
      </c>
      <c r="Y187" s="178"/>
      <c r="Z187" s="178"/>
    </row>
    <row r="188" spans="1:26" ht="24.8" hidden="1" customHeight="1" outlineLevel="1">
      <c r="A188" s="1537" t="s">
        <v>951</v>
      </c>
      <c r="B188" s="1528">
        <v>6851.82</v>
      </c>
      <c r="C188" s="1528">
        <v>36.83</v>
      </c>
      <c r="D188" s="1528">
        <v>36.83</v>
      </c>
      <c r="E188" s="1528">
        <v>0</v>
      </c>
      <c r="F188" s="1528">
        <v>0</v>
      </c>
      <c r="G188" s="1528">
        <v>0</v>
      </c>
      <c r="H188" s="1528">
        <v>1450.88</v>
      </c>
      <c r="I188" s="1528">
        <v>0</v>
      </c>
      <c r="J188" s="1528">
        <v>0</v>
      </c>
      <c r="K188" s="1528"/>
      <c r="L188" s="1528">
        <v>71.16</v>
      </c>
      <c r="M188" s="1528">
        <v>1351</v>
      </c>
      <c r="N188" s="1528">
        <v>0</v>
      </c>
      <c r="O188" s="1528">
        <v>28.72</v>
      </c>
      <c r="P188" s="1528">
        <v>5364.11</v>
      </c>
      <c r="Q188" s="1528">
        <v>0</v>
      </c>
      <c r="R188" s="1528">
        <v>0</v>
      </c>
      <c r="S188" s="1528">
        <v>1199.29</v>
      </c>
      <c r="T188" s="1528">
        <v>20.83</v>
      </c>
      <c r="U188" s="1528">
        <v>4143.99</v>
      </c>
      <c r="V188" s="1528">
        <v>0</v>
      </c>
      <c r="W188" s="1531">
        <v>0</v>
      </c>
      <c r="X188" s="1531">
        <v>0</v>
      </c>
      <c r="Y188" s="178"/>
      <c r="Z188" s="178"/>
    </row>
    <row r="189" spans="1:26" ht="24.8" hidden="1" customHeight="1" outlineLevel="1">
      <c r="A189" s="1537" t="s">
        <v>952</v>
      </c>
      <c r="B189" s="1528">
        <v>638.28</v>
      </c>
      <c r="C189" s="1528">
        <v>74.14</v>
      </c>
      <c r="D189" s="1528">
        <v>74.14</v>
      </c>
      <c r="E189" s="1528">
        <v>0</v>
      </c>
      <c r="F189" s="1528">
        <v>0</v>
      </c>
      <c r="G189" s="1528">
        <v>0</v>
      </c>
      <c r="H189" s="1528">
        <v>564.14</v>
      </c>
      <c r="I189" s="1528">
        <v>0</v>
      </c>
      <c r="J189" s="1528">
        <v>0</v>
      </c>
      <c r="K189" s="1528"/>
      <c r="L189" s="1528">
        <v>564.14</v>
      </c>
      <c r="M189" s="1528">
        <v>0</v>
      </c>
      <c r="N189" s="1528">
        <v>0</v>
      </c>
      <c r="O189" s="1528">
        <v>0</v>
      </c>
      <c r="P189" s="1528">
        <v>0</v>
      </c>
      <c r="Q189" s="1528">
        <v>0</v>
      </c>
      <c r="R189" s="1528">
        <v>0</v>
      </c>
      <c r="S189" s="1528">
        <v>0</v>
      </c>
      <c r="T189" s="1528">
        <v>0</v>
      </c>
      <c r="U189" s="1528">
        <v>0</v>
      </c>
      <c r="V189" s="1528">
        <v>0</v>
      </c>
      <c r="W189" s="1531">
        <v>0</v>
      </c>
      <c r="X189" s="1531">
        <v>0</v>
      </c>
      <c r="Y189" s="178"/>
      <c r="Z189" s="178"/>
    </row>
    <row r="190" spans="1:26" ht="24.8" hidden="1" customHeight="1" outlineLevel="1">
      <c r="A190" s="1537" t="s">
        <v>953</v>
      </c>
      <c r="B190" s="1528">
        <v>701217.35</v>
      </c>
      <c r="C190" s="1528">
        <v>0</v>
      </c>
      <c r="D190" s="1528">
        <v>0</v>
      </c>
      <c r="E190" s="1528">
        <v>0</v>
      </c>
      <c r="F190" s="1528">
        <v>0</v>
      </c>
      <c r="G190" s="1528">
        <v>0</v>
      </c>
      <c r="H190" s="1528">
        <v>700862.29</v>
      </c>
      <c r="I190" s="1528">
        <v>0</v>
      </c>
      <c r="J190" s="1528">
        <v>0.6</v>
      </c>
      <c r="K190" s="1528"/>
      <c r="L190" s="1528">
        <v>700861.69</v>
      </c>
      <c r="M190" s="1528">
        <v>0</v>
      </c>
      <c r="N190" s="1528">
        <v>0</v>
      </c>
      <c r="O190" s="1528">
        <v>0</v>
      </c>
      <c r="P190" s="1528">
        <v>355.06</v>
      </c>
      <c r="Q190" s="1528">
        <v>0</v>
      </c>
      <c r="R190" s="1528">
        <v>0</v>
      </c>
      <c r="S190" s="1528">
        <v>355.06</v>
      </c>
      <c r="T190" s="1528">
        <v>0</v>
      </c>
      <c r="U190" s="1528">
        <v>0</v>
      </c>
      <c r="V190" s="1528">
        <v>0</v>
      </c>
      <c r="W190" s="1531">
        <v>0</v>
      </c>
      <c r="X190" s="1531">
        <v>0</v>
      </c>
      <c r="Y190" s="178"/>
      <c r="Z190" s="178"/>
    </row>
    <row r="191" spans="1:26" ht="24.8" hidden="1" customHeight="1" outlineLevel="1">
      <c r="A191" s="1537" t="s">
        <v>954</v>
      </c>
      <c r="B191" s="1528">
        <v>271.8</v>
      </c>
      <c r="C191" s="1528">
        <v>17.809999999999999</v>
      </c>
      <c r="D191" s="1528">
        <v>17.809999999999999</v>
      </c>
      <c r="E191" s="1528">
        <v>0</v>
      </c>
      <c r="F191" s="1528">
        <v>0</v>
      </c>
      <c r="G191" s="1528">
        <v>0</v>
      </c>
      <c r="H191" s="1528">
        <v>148.22</v>
      </c>
      <c r="I191" s="1528">
        <v>0</v>
      </c>
      <c r="J191" s="1528">
        <v>7.74</v>
      </c>
      <c r="K191" s="1528"/>
      <c r="L191" s="1528">
        <v>138.12</v>
      </c>
      <c r="M191" s="1528">
        <v>2.36</v>
      </c>
      <c r="N191" s="1528">
        <v>0</v>
      </c>
      <c r="O191" s="1528">
        <v>0</v>
      </c>
      <c r="P191" s="1528">
        <v>105.77</v>
      </c>
      <c r="Q191" s="1528">
        <v>0</v>
      </c>
      <c r="R191" s="1528">
        <v>0</v>
      </c>
      <c r="S191" s="1528">
        <v>66.5</v>
      </c>
      <c r="T191" s="1528">
        <v>0</v>
      </c>
      <c r="U191" s="1528">
        <v>39.270000000000003</v>
      </c>
      <c r="V191" s="1528">
        <v>0</v>
      </c>
      <c r="W191" s="1531">
        <v>0</v>
      </c>
      <c r="X191" s="1531">
        <v>0</v>
      </c>
      <c r="Y191" s="178"/>
      <c r="Z191" s="178"/>
    </row>
    <row r="192" spans="1:26" ht="24.8" hidden="1" customHeight="1" outlineLevel="1">
      <c r="A192" s="1537" t="s">
        <v>955</v>
      </c>
      <c r="B192" s="1528">
        <v>1898.89</v>
      </c>
      <c r="C192" s="1528">
        <v>8.33</v>
      </c>
      <c r="D192" s="1528">
        <v>8.33</v>
      </c>
      <c r="E192" s="1528">
        <v>0</v>
      </c>
      <c r="F192" s="1528">
        <v>0</v>
      </c>
      <c r="G192" s="1528">
        <v>0</v>
      </c>
      <c r="H192" s="1528">
        <v>488.49</v>
      </c>
      <c r="I192" s="1528">
        <v>0</v>
      </c>
      <c r="J192" s="1528">
        <v>0</v>
      </c>
      <c r="K192" s="1528"/>
      <c r="L192" s="1528">
        <v>488.49</v>
      </c>
      <c r="M192" s="1528">
        <v>0</v>
      </c>
      <c r="N192" s="1528">
        <v>0</v>
      </c>
      <c r="O192" s="1528">
        <v>0</v>
      </c>
      <c r="P192" s="1528">
        <v>1402.07</v>
      </c>
      <c r="Q192" s="1528">
        <v>0</v>
      </c>
      <c r="R192" s="1528">
        <v>0</v>
      </c>
      <c r="S192" s="1528">
        <v>854.27</v>
      </c>
      <c r="T192" s="1528">
        <v>0</v>
      </c>
      <c r="U192" s="1528">
        <v>547.79999999999995</v>
      </c>
      <c r="V192" s="1528">
        <v>0</v>
      </c>
      <c r="W192" s="1531">
        <v>0</v>
      </c>
      <c r="X192" s="1531">
        <v>0</v>
      </c>
      <c r="Y192" s="178"/>
      <c r="Z192" s="178"/>
    </row>
    <row r="193" spans="1:26" ht="24.8" hidden="1" customHeight="1" outlineLevel="1">
      <c r="A193" s="1537" t="s">
        <v>956</v>
      </c>
      <c r="B193" s="1528">
        <v>3006.41</v>
      </c>
      <c r="C193" s="1528">
        <v>150.71</v>
      </c>
      <c r="D193" s="1528">
        <v>150.71</v>
      </c>
      <c r="E193" s="1528">
        <v>0</v>
      </c>
      <c r="F193" s="1528">
        <v>0</v>
      </c>
      <c r="G193" s="1528">
        <v>0</v>
      </c>
      <c r="H193" s="1528">
        <v>470.25</v>
      </c>
      <c r="I193" s="1528">
        <v>0</v>
      </c>
      <c r="J193" s="1528">
        <v>4.5</v>
      </c>
      <c r="K193" s="1528"/>
      <c r="L193" s="1528">
        <v>465.75</v>
      </c>
      <c r="M193" s="1528">
        <v>0</v>
      </c>
      <c r="N193" s="1528">
        <v>0</v>
      </c>
      <c r="O193" s="1528">
        <v>0</v>
      </c>
      <c r="P193" s="1528">
        <v>2385.4499999999998</v>
      </c>
      <c r="Q193" s="1528">
        <v>0</v>
      </c>
      <c r="R193" s="1528">
        <v>0</v>
      </c>
      <c r="S193" s="1528">
        <v>2385.4499999999998</v>
      </c>
      <c r="T193" s="1528">
        <v>0</v>
      </c>
      <c r="U193" s="1528">
        <v>0</v>
      </c>
      <c r="V193" s="1528">
        <v>0</v>
      </c>
      <c r="W193" s="1531">
        <v>0</v>
      </c>
      <c r="X193" s="1531">
        <v>0</v>
      </c>
      <c r="Y193" s="178"/>
      <c r="Z193" s="178"/>
    </row>
    <row r="194" spans="1:26" ht="24.8" hidden="1" customHeight="1" outlineLevel="1">
      <c r="A194" s="1537" t="s">
        <v>957</v>
      </c>
      <c r="B194" s="1528">
        <v>304296.96999999997</v>
      </c>
      <c r="C194" s="1528">
        <v>411.87</v>
      </c>
      <c r="D194" s="1528">
        <v>411.87</v>
      </c>
      <c r="E194" s="1528">
        <v>0</v>
      </c>
      <c r="F194" s="1528">
        <v>0</v>
      </c>
      <c r="G194" s="1528">
        <v>0</v>
      </c>
      <c r="H194" s="1528">
        <v>2035.36</v>
      </c>
      <c r="I194" s="1528">
        <v>0</v>
      </c>
      <c r="J194" s="1528">
        <v>0</v>
      </c>
      <c r="K194" s="1528"/>
      <c r="L194" s="1528">
        <v>1358.53</v>
      </c>
      <c r="M194" s="1528">
        <v>612.5</v>
      </c>
      <c r="N194" s="1528">
        <v>0</v>
      </c>
      <c r="O194" s="1528">
        <v>64.33</v>
      </c>
      <c r="P194" s="1528">
        <v>301849.74</v>
      </c>
      <c r="Q194" s="1528">
        <v>0</v>
      </c>
      <c r="R194" s="1528">
        <v>0</v>
      </c>
      <c r="S194" s="1528">
        <v>301848.74</v>
      </c>
      <c r="T194" s="1528">
        <v>0</v>
      </c>
      <c r="U194" s="1528">
        <v>1</v>
      </c>
      <c r="V194" s="1528">
        <v>0</v>
      </c>
      <c r="W194" s="1531">
        <v>0</v>
      </c>
      <c r="X194" s="1531">
        <v>0</v>
      </c>
      <c r="Y194" s="178"/>
      <c r="Z194" s="178"/>
    </row>
    <row r="195" spans="1:26" ht="24.8" hidden="1" customHeight="1" outlineLevel="1">
      <c r="A195" s="1537" t="s">
        <v>958</v>
      </c>
      <c r="B195" s="1528">
        <v>613817.28</v>
      </c>
      <c r="C195" s="1528">
        <v>363.69</v>
      </c>
      <c r="D195" s="1528">
        <v>363.69</v>
      </c>
      <c r="E195" s="1528">
        <v>0</v>
      </c>
      <c r="F195" s="1528">
        <v>0</v>
      </c>
      <c r="G195" s="1528">
        <v>0</v>
      </c>
      <c r="H195" s="1528">
        <v>8270.73</v>
      </c>
      <c r="I195" s="1528">
        <v>0</v>
      </c>
      <c r="J195" s="1528">
        <v>4</v>
      </c>
      <c r="K195" s="1528"/>
      <c r="L195" s="1528">
        <v>8266.73</v>
      </c>
      <c r="M195" s="1528">
        <v>0</v>
      </c>
      <c r="N195" s="1528">
        <v>0</v>
      </c>
      <c r="O195" s="1528">
        <v>0</v>
      </c>
      <c r="P195" s="1528">
        <v>257.64999999999998</v>
      </c>
      <c r="Q195" s="1528">
        <v>0</v>
      </c>
      <c r="R195" s="1528">
        <v>0</v>
      </c>
      <c r="S195" s="1528">
        <v>257.64999999999998</v>
      </c>
      <c r="T195" s="1528">
        <v>0</v>
      </c>
      <c r="U195" s="1528">
        <v>0</v>
      </c>
      <c r="V195" s="1528">
        <v>604925.21</v>
      </c>
      <c r="W195" s="1531">
        <v>0</v>
      </c>
      <c r="X195" s="1531">
        <v>0</v>
      </c>
      <c r="Y195" s="178"/>
      <c r="Z195" s="178"/>
    </row>
    <row r="196" spans="1:26" ht="24.8" hidden="1" customHeight="1" outlineLevel="1">
      <c r="A196" s="1537" t="s">
        <v>959</v>
      </c>
      <c r="B196" s="1528">
        <v>122.58</v>
      </c>
      <c r="C196" s="1528">
        <v>2.37</v>
      </c>
      <c r="D196" s="1528">
        <v>2.37</v>
      </c>
      <c r="E196" s="1528">
        <v>0</v>
      </c>
      <c r="F196" s="1528">
        <v>0</v>
      </c>
      <c r="G196" s="1528">
        <v>0</v>
      </c>
      <c r="H196" s="1528">
        <v>64.27</v>
      </c>
      <c r="I196" s="1528">
        <v>0</v>
      </c>
      <c r="J196" s="1528">
        <v>0</v>
      </c>
      <c r="K196" s="1528"/>
      <c r="L196" s="1528">
        <v>43.22</v>
      </c>
      <c r="M196" s="1528">
        <v>21.05</v>
      </c>
      <c r="N196" s="1528">
        <v>0</v>
      </c>
      <c r="O196" s="1528">
        <v>0</v>
      </c>
      <c r="P196" s="1528">
        <v>55.94</v>
      </c>
      <c r="Q196" s="1528">
        <v>0</v>
      </c>
      <c r="R196" s="1528">
        <v>0</v>
      </c>
      <c r="S196" s="1528">
        <v>55.94</v>
      </c>
      <c r="T196" s="1528">
        <v>0</v>
      </c>
      <c r="U196" s="1528">
        <v>0</v>
      </c>
      <c r="V196" s="1528">
        <v>0</v>
      </c>
      <c r="W196" s="1531">
        <v>0</v>
      </c>
      <c r="X196" s="1531">
        <v>0</v>
      </c>
      <c r="Y196" s="178"/>
      <c r="Z196" s="178"/>
    </row>
    <row r="197" spans="1:26" ht="24.8" hidden="1" customHeight="1" outlineLevel="1">
      <c r="A197" s="1537" t="s">
        <v>960</v>
      </c>
      <c r="B197" s="1528">
        <v>633.12</v>
      </c>
      <c r="C197" s="1528">
        <v>10.83</v>
      </c>
      <c r="D197" s="1528">
        <v>10.83</v>
      </c>
      <c r="E197" s="1528">
        <v>0</v>
      </c>
      <c r="F197" s="1528">
        <v>0</v>
      </c>
      <c r="G197" s="1528">
        <v>0</v>
      </c>
      <c r="H197" s="1528">
        <v>576.32000000000005</v>
      </c>
      <c r="I197" s="1528">
        <v>0</v>
      </c>
      <c r="J197" s="1528">
        <v>359.41</v>
      </c>
      <c r="K197" s="1528"/>
      <c r="L197" s="1528">
        <v>151.21</v>
      </c>
      <c r="M197" s="1528">
        <v>0</v>
      </c>
      <c r="N197" s="1528">
        <v>0</v>
      </c>
      <c r="O197" s="1528">
        <v>65.7</v>
      </c>
      <c r="P197" s="1528">
        <v>45.97</v>
      </c>
      <c r="Q197" s="1528">
        <v>0</v>
      </c>
      <c r="R197" s="1528">
        <v>0</v>
      </c>
      <c r="S197" s="1528">
        <v>45.97</v>
      </c>
      <c r="T197" s="1528">
        <v>0</v>
      </c>
      <c r="U197" s="1528">
        <v>0</v>
      </c>
      <c r="V197" s="1528">
        <v>0</v>
      </c>
      <c r="W197" s="1528">
        <v>0</v>
      </c>
      <c r="X197" s="1531">
        <v>0</v>
      </c>
      <c r="Y197" s="178"/>
      <c r="Z197" s="178"/>
    </row>
    <row r="198" spans="1:26" ht="24.8" hidden="1" customHeight="1" outlineLevel="1" thickBot="1">
      <c r="A198" s="1538" t="s">
        <v>961</v>
      </c>
      <c r="B198" s="1532">
        <v>7465.88</v>
      </c>
      <c r="C198" s="1527">
        <v>11.19</v>
      </c>
      <c r="D198" s="1527">
        <v>11.19</v>
      </c>
      <c r="E198" s="1527">
        <v>0</v>
      </c>
      <c r="F198" s="1527">
        <v>0</v>
      </c>
      <c r="G198" s="1527">
        <v>0</v>
      </c>
      <c r="H198" s="1527">
        <v>7454.69</v>
      </c>
      <c r="I198" s="1527">
        <v>0</v>
      </c>
      <c r="J198" s="1527">
        <v>0</v>
      </c>
      <c r="K198" s="1528"/>
      <c r="L198" s="1527">
        <v>7450.86</v>
      </c>
      <c r="M198" s="1527">
        <v>3.83</v>
      </c>
      <c r="N198" s="1527">
        <v>0</v>
      </c>
      <c r="O198" s="1527">
        <v>0</v>
      </c>
      <c r="P198" s="1527">
        <v>0</v>
      </c>
      <c r="Q198" s="1528">
        <v>0</v>
      </c>
      <c r="R198" s="1527">
        <v>0</v>
      </c>
      <c r="S198" s="1527">
        <v>0</v>
      </c>
      <c r="T198" s="1527">
        <v>0</v>
      </c>
      <c r="U198" s="1527">
        <v>0</v>
      </c>
      <c r="V198" s="1527">
        <v>0</v>
      </c>
      <c r="W198" s="1530">
        <v>0</v>
      </c>
      <c r="X198" s="1530">
        <v>0</v>
      </c>
      <c r="Y198" s="178"/>
      <c r="Z198" s="178"/>
    </row>
    <row r="199" spans="1:26" ht="24.8" customHeight="1" collapsed="1">
      <c r="A199" s="1689" t="s">
        <v>3375</v>
      </c>
      <c r="B199" s="1528">
        <v>27283.34</v>
      </c>
      <c r="C199" s="1528">
        <v>747.91</v>
      </c>
      <c r="D199" s="1528">
        <v>741.66</v>
      </c>
      <c r="E199" s="1528">
        <v>4.25</v>
      </c>
      <c r="F199" s="1528">
        <v>0</v>
      </c>
      <c r="G199" s="1528">
        <v>2</v>
      </c>
      <c r="H199" s="1528">
        <v>13019.25</v>
      </c>
      <c r="I199" s="1528">
        <v>0</v>
      </c>
      <c r="J199" s="1528">
        <v>875.46</v>
      </c>
      <c r="K199" s="1528"/>
      <c r="L199" s="1528">
        <v>8210.74</v>
      </c>
      <c r="M199" s="1528">
        <v>1629.53</v>
      </c>
      <c r="N199" s="1528">
        <v>0</v>
      </c>
      <c r="O199" s="1528">
        <v>2303.52</v>
      </c>
      <c r="P199" s="1528">
        <v>13508.58</v>
      </c>
      <c r="Q199" s="1528">
        <v>0</v>
      </c>
      <c r="R199" s="1528">
        <v>94.34</v>
      </c>
      <c r="S199" s="1528">
        <v>8992.01</v>
      </c>
      <c r="T199" s="1528">
        <v>93.87</v>
      </c>
      <c r="U199" s="1528">
        <v>4328.3599999999997</v>
      </c>
      <c r="V199" s="1528">
        <v>0</v>
      </c>
      <c r="W199" s="1528">
        <v>7.6</v>
      </c>
      <c r="X199" s="1531">
        <v>0</v>
      </c>
      <c r="Y199" s="178"/>
      <c r="Z199" s="178"/>
    </row>
    <row r="200" spans="1:26" ht="24.8" hidden="1" customHeight="1" outlineLevel="1">
      <c r="A200" s="1537" t="s">
        <v>1899</v>
      </c>
      <c r="B200" s="1528">
        <v>1917.56</v>
      </c>
      <c r="C200" s="1528">
        <v>14.67</v>
      </c>
      <c r="D200" s="1528">
        <v>14.67</v>
      </c>
      <c r="E200" s="1528">
        <v>0</v>
      </c>
      <c r="F200" s="1528">
        <v>0</v>
      </c>
      <c r="G200" s="1528">
        <v>0</v>
      </c>
      <c r="H200" s="1528">
        <v>1853.61</v>
      </c>
      <c r="I200" s="1528">
        <v>0</v>
      </c>
      <c r="J200" s="1528">
        <v>0</v>
      </c>
      <c r="K200" s="1528"/>
      <c r="L200" s="1528">
        <v>278.17</v>
      </c>
      <c r="M200" s="1528">
        <v>1575.44</v>
      </c>
      <c r="N200" s="1528">
        <v>0</v>
      </c>
      <c r="O200" s="1528">
        <v>0</v>
      </c>
      <c r="P200" s="1528">
        <v>49.28</v>
      </c>
      <c r="Q200" s="1528">
        <v>0</v>
      </c>
      <c r="R200" s="1528">
        <v>0</v>
      </c>
      <c r="S200" s="1528">
        <v>49.28</v>
      </c>
      <c r="T200" s="1528">
        <v>0</v>
      </c>
      <c r="U200" s="1528">
        <v>0</v>
      </c>
      <c r="V200" s="1528">
        <v>0</v>
      </c>
      <c r="W200" s="1531">
        <v>0</v>
      </c>
      <c r="X200" s="1531">
        <v>0</v>
      </c>
      <c r="Y200" s="178"/>
      <c r="Z200" s="178"/>
    </row>
    <row r="201" spans="1:26" ht="24.8" hidden="1" customHeight="1" outlineLevel="1">
      <c r="A201" s="1537" t="s">
        <v>951</v>
      </c>
      <c r="B201" s="1528">
        <v>32.31</v>
      </c>
      <c r="C201" s="1528">
        <v>5.75</v>
      </c>
      <c r="D201" s="1528">
        <v>5.75</v>
      </c>
      <c r="E201" s="1528">
        <v>0</v>
      </c>
      <c r="F201" s="1528">
        <v>0</v>
      </c>
      <c r="G201" s="1528">
        <v>0</v>
      </c>
      <c r="H201" s="1528">
        <v>6.56</v>
      </c>
      <c r="I201" s="1528">
        <v>0</v>
      </c>
      <c r="J201" s="1528">
        <v>0</v>
      </c>
      <c r="K201" s="1528"/>
      <c r="L201" s="1528">
        <v>6.56</v>
      </c>
      <c r="M201" s="1528">
        <v>0</v>
      </c>
      <c r="N201" s="1528">
        <v>0</v>
      </c>
      <c r="O201" s="1528">
        <v>0</v>
      </c>
      <c r="P201" s="1528">
        <v>20</v>
      </c>
      <c r="Q201" s="1528">
        <v>0</v>
      </c>
      <c r="R201" s="1528">
        <v>0</v>
      </c>
      <c r="S201" s="1528">
        <v>20</v>
      </c>
      <c r="T201" s="1528">
        <v>0</v>
      </c>
      <c r="U201" s="1528">
        <v>0</v>
      </c>
      <c r="V201" s="1528">
        <v>0</v>
      </c>
      <c r="W201" s="1531">
        <v>0</v>
      </c>
      <c r="X201" s="1531">
        <v>0</v>
      </c>
      <c r="Y201" s="178"/>
      <c r="Z201" s="178"/>
    </row>
    <row r="202" spans="1:26" ht="24.8" hidden="1" customHeight="1" outlineLevel="1">
      <c r="A202" s="1537" t="s">
        <v>952</v>
      </c>
      <c r="B202" s="1528">
        <v>4266.8599999999997</v>
      </c>
      <c r="C202" s="1528">
        <v>82.89</v>
      </c>
      <c r="D202" s="1528">
        <v>82.89</v>
      </c>
      <c r="E202" s="1528">
        <v>0</v>
      </c>
      <c r="F202" s="1528">
        <v>0</v>
      </c>
      <c r="G202" s="1528">
        <v>0</v>
      </c>
      <c r="H202" s="1528">
        <v>4137.2700000000004</v>
      </c>
      <c r="I202" s="1528">
        <v>0</v>
      </c>
      <c r="J202" s="1528">
        <v>33.5</v>
      </c>
      <c r="K202" s="1528"/>
      <c r="L202" s="1528">
        <v>4052.67</v>
      </c>
      <c r="M202" s="1528">
        <v>51.1</v>
      </c>
      <c r="N202" s="1528">
        <v>0</v>
      </c>
      <c r="O202" s="1528">
        <v>0</v>
      </c>
      <c r="P202" s="1528">
        <v>46.7</v>
      </c>
      <c r="Q202" s="1528">
        <v>0</v>
      </c>
      <c r="R202" s="1528">
        <v>0</v>
      </c>
      <c r="S202" s="1528">
        <v>46.7</v>
      </c>
      <c r="T202" s="1528">
        <v>0</v>
      </c>
      <c r="U202" s="1528">
        <v>0</v>
      </c>
      <c r="V202" s="1528">
        <v>0</v>
      </c>
      <c r="W202" s="1531">
        <v>0</v>
      </c>
      <c r="X202" s="1531">
        <v>0</v>
      </c>
      <c r="Y202" s="178"/>
      <c r="Z202" s="178"/>
    </row>
    <row r="203" spans="1:26" ht="24.8" hidden="1" customHeight="1" outlineLevel="1">
      <c r="A203" s="1537" t="s">
        <v>953</v>
      </c>
      <c r="B203" s="1528">
        <v>188.92</v>
      </c>
      <c r="C203" s="1528">
        <v>27.39</v>
      </c>
      <c r="D203" s="1528">
        <v>27.39</v>
      </c>
      <c r="E203" s="1528">
        <v>0</v>
      </c>
      <c r="F203" s="1528">
        <v>0</v>
      </c>
      <c r="G203" s="1528">
        <v>0</v>
      </c>
      <c r="H203" s="1528">
        <v>129.11000000000001</v>
      </c>
      <c r="I203" s="1528">
        <v>0</v>
      </c>
      <c r="J203" s="1528">
        <v>4</v>
      </c>
      <c r="K203" s="1528"/>
      <c r="L203" s="1528">
        <v>116.59</v>
      </c>
      <c r="M203" s="1528">
        <v>0</v>
      </c>
      <c r="N203" s="1528">
        <v>0</v>
      </c>
      <c r="O203" s="1528">
        <v>8.52</v>
      </c>
      <c r="P203" s="1528">
        <v>32.42</v>
      </c>
      <c r="Q203" s="1528">
        <v>0</v>
      </c>
      <c r="R203" s="1528">
        <v>1.54</v>
      </c>
      <c r="S203" s="1528">
        <v>30.88</v>
      </c>
      <c r="T203" s="1528">
        <v>0</v>
      </c>
      <c r="U203" s="1528">
        <v>0</v>
      </c>
      <c r="V203" s="1528">
        <v>0</v>
      </c>
      <c r="W203" s="1531">
        <v>0</v>
      </c>
      <c r="X203" s="1531">
        <v>0</v>
      </c>
      <c r="Y203" s="178"/>
      <c r="Z203" s="178"/>
    </row>
    <row r="204" spans="1:26" ht="24.8" hidden="1" customHeight="1" outlineLevel="1">
      <c r="A204" s="1537" t="s">
        <v>954</v>
      </c>
      <c r="B204" s="1528">
        <v>5189.51</v>
      </c>
      <c r="C204" s="1528">
        <v>82.66</v>
      </c>
      <c r="D204" s="1528">
        <v>82.66</v>
      </c>
      <c r="E204" s="1528">
        <v>0</v>
      </c>
      <c r="F204" s="1528">
        <v>0</v>
      </c>
      <c r="G204" s="1528">
        <v>0</v>
      </c>
      <c r="H204" s="1528">
        <v>1149.6500000000001</v>
      </c>
      <c r="I204" s="1528">
        <v>0</v>
      </c>
      <c r="J204" s="1528">
        <v>128.72999999999999</v>
      </c>
      <c r="K204" s="1528"/>
      <c r="L204" s="1528">
        <v>1019.93</v>
      </c>
      <c r="M204" s="1528">
        <v>0.99</v>
      </c>
      <c r="N204" s="1528">
        <v>0</v>
      </c>
      <c r="O204" s="1528">
        <v>0</v>
      </c>
      <c r="P204" s="1528">
        <v>3955.6</v>
      </c>
      <c r="Q204" s="1528">
        <v>0</v>
      </c>
      <c r="R204" s="1528">
        <v>0</v>
      </c>
      <c r="S204" s="1528">
        <v>0.6</v>
      </c>
      <c r="T204" s="1528">
        <v>91.5</v>
      </c>
      <c r="U204" s="1528">
        <v>3863.5</v>
      </c>
      <c r="V204" s="1528">
        <v>0</v>
      </c>
      <c r="W204" s="1528">
        <v>1.6</v>
      </c>
      <c r="X204" s="1531">
        <v>0</v>
      </c>
      <c r="Y204" s="178"/>
      <c r="Z204" s="178"/>
    </row>
    <row r="205" spans="1:26" ht="24.8" hidden="1" customHeight="1" outlineLevel="1">
      <c r="A205" s="1537" t="s">
        <v>955</v>
      </c>
      <c r="B205" s="1528">
        <v>2366.37</v>
      </c>
      <c r="C205" s="1528">
        <v>13.67</v>
      </c>
      <c r="D205" s="1528">
        <v>12.67</v>
      </c>
      <c r="E205" s="1528">
        <v>1</v>
      </c>
      <c r="F205" s="1528">
        <v>0</v>
      </c>
      <c r="G205" s="1528">
        <v>0</v>
      </c>
      <c r="H205" s="1528">
        <v>2352.34</v>
      </c>
      <c r="I205" s="1528">
        <v>0</v>
      </c>
      <c r="J205" s="1528">
        <v>232.51</v>
      </c>
      <c r="K205" s="1528"/>
      <c r="L205" s="1528">
        <v>144.83000000000001</v>
      </c>
      <c r="M205" s="1528">
        <v>0</v>
      </c>
      <c r="N205" s="1528">
        <v>0</v>
      </c>
      <c r="O205" s="1528">
        <v>1975</v>
      </c>
      <c r="P205" s="1528">
        <v>0.36</v>
      </c>
      <c r="Q205" s="1528">
        <v>0</v>
      </c>
      <c r="R205" s="1528">
        <v>0</v>
      </c>
      <c r="S205" s="1528">
        <v>0.36</v>
      </c>
      <c r="T205" s="1528">
        <v>0</v>
      </c>
      <c r="U205" s="1528">
        <v>0</v>
      </c>
      <c r="V205" s="1528">
        <v>0</v>
      </c>
      <c r="W205" s="1531">
        <v>0</v>
      </c>
      <c r="X205" s="1531">
        <v>0</v>
      </c>
      <c r="Y205" s="178"/>
      <c r="Z205" s="178"/>
    </row>
    <row r="206" spans="1:26" ht="24.8" hidden="1" customHeight="1" outlineLevel="1">
      <c r="A206" s="1537" t="s">
        <v>956</v>
      </c>
      <c r="B206" s="1528">
        <v>347.42</v>
      </c>
      <c r="C206" s="1528">
        <v>20.96</v>
      </c>
      <c r="D206" s="1528">
        <v>20.96</v>
      </c>
      <c r="E206" s="1528">
        <v>0</v>
      </c>
      <c r="F206" s="1528">
        <v>0</v>
      </c>
      <c r="G206" s="1528">
        <v>0</v>
      </c>
      <c r="H206" s="1528">
        <v>264.95</v>
      </c>
      <c r="I206" s="1528">
        <v>0</v>
      </c>
      <c r="J206" s="1528">
        <v>163.83000000000001</v>
      </c>
      <c r="K206" s="1528"/>
      <c r="L206" s="1528">
        <v>101.12</v>
      </c>
      <c r="M206" s="1528">
        <v>0</v>
      </c>
      <c r="N206" s="1528">
        <v>0</v>
      </c>
      <c r="O206" s="1528">
        <v>0</v>
      </c>
      <c r="P206" s="1528">
        <v>55.51</v>
      </c>
      <c r="Q206" s="1528">
        <v>0</v>
      </c>
      <c r="R206" s="1528">
        <v>0</v>
      </c>
      <c r="S206" s="1528">
        <v>55.51</v>
      </c>
      <c r="T206" s="1528">
        <v>0</v>
      </c>
      <c r="U206" s="1528">
        <v>0</v>
      </c>
      <c r="V206" s="1528">
        <v>0</v>
      </c>
      <c r="W206" s="1528">
        <v>6</v>
      </c>
      <c r="X206" s="1531">
        <v>0</v>
      </c>
      <c r="Y206" s="178"/>
      <c r="Z206" s="178"/>
    </row>
    <row r="207" spans="1:26" ht="24.8" hidden="1" customHeight="1" outlineLevel="1">
      <c r="A207" s="1537" t="s">
        <v>957</v>
      </c>
      <c r="B207" s="1528">
        <v>633.77</v>
      </c>
      <c r="C207" s="1528">
        <v>43.42</v>
      </c>
      <c r="D207" s="1528">
        <v>43.42</v>
      </c>
      <c r="E207" s="1528">
        <v>0</v>
      </c>
      <c r="F207" s="1528">
        <v>0</v>
      </c>
      <c r="G207" s="1528">
        <v>0</v>
      </c>
      <c r="H207" s="1528">
        <v>535.23</v>
      </c>
      <c r="I207" s="1528">
        <v>0</v>
      </c>
      <c r="J207" s="1528">
        <v>306.43</v>
      </c>
      <c r="K207" s="1528"/>
      <c r="L207" s="1528">
        <v>226.8</v>
      </c>
      <c r="M207" s="1528">
        <v>2</v>
      </c>
      <c r="N207" s="1528">
        <v>0</v>
      </c>
      <c r="O207" s="1528">
        <v>0</v>
      </c>
      <c r="P207" s="1528">
        <v>55.12</v>
      </c>
      <c r="Q207" s="1528">
        <v>0</v>
      </c>
      <c r="R207" s="1528">
        <v>0</v>
      </c>
      <c r="S207" s="1528">
        <v>55.12</v>
      </c>
      <c r="T207" s="1528">
        <v>0</v>
      </c>
      <c r="U207" s="1528">
        <v>0</v>
      </c>
      <c r="V207" s="1528">
        <v>0</v>
      </c>
      <c r="W207" s="1531">
        <v>0</v>
      </c>
      <c r="X207" s="1531">
        <v>0</v>
      </c>
      <c r="Y207" s="178"/>
      <c r="Z207" s="178"/>
    </row>
    <row r="208" spans="1:26" ht="24.8" hidden="1" customHeight="1" outlineLevel="1">
      <c r="A208" s="1537" t="s">
        <v>958</v>
      </c>
      <c r="B208" s="1528">
        <v>1108.6199999999999</v>
      </c>
      <c r="C208" s="1528">
        <v>20.12</v>
      </c>
      <c r="D208" s="1528">
        <v>14.87</v>
      </c>
      <c r="E208" s="1528">
        <v>3.25</v>
      </c>
      <c r="F208" s="1528">
        <v>0</v>
      </c>
      <c r="G208" s="1528">
        <v>2</v>
      </c>
      <c r="H208" s="1528">
        <v>910.76</v>
      </c>
      <c r="I208" s="1528">
        <v>0</v>
      </c>
      <c r="J208" s="1528">
        <v>0</v>
      </c>
      <c r="K208" s="1528"/>
      <c r="L208" s="1528">
        <v>910.76</v>
      </c>
      <c r="M208" s="1528">
        <v>0</v>
      </c>
      <c r="N208" s="1528">
        <v>0</v>
      </c>
      <c r="O208" s="1528">
        <v>0</v>
      </c>
      <c r="P208" s="1528">
        <v>177.74</v>
      </c>
      <c r="Q208" s="1528">
        <v>0</v>
      </c>
      <c r="R208" s="1528">
        <v>4</v>
      </c>
      <c r="S208" s="1528">
        <v>173.74</v>
      </c>
      <c r="T208" s="1528">
        <v>0</v>
      </c>
      <c r="U208" s="1528">
        <v>0</v>
      </c>
      <c r="V208" s="1528">
        <v>0</v>
      </c>
      <c r="W208" s="1531">
        <v>0</v>
      </c>
      <c r="X208" s="1531">
        <v>0</v>
      </c>
      <c r="Y208" s="178"/>
      <c r="Z208" s="178"/>
    </row>
    <row r="209" spans="1:26" ht="24.8" hidden="1" customHeight="1" outlineLevel="1">
      <c r="A209" s="1537" t="s">
        <v>959</v>
      </c>
      <c r="B209" s="1528">
        <v>10466.700000000001</v>
      </c>
      <c r="C209" s="1528">
        <v>406.63</v>
      </c>
      <c r="D209" s="1528">
        <v>406.63</v>
      </c>
      <c r="E209" s="1528">
        <v>0</v>
      </c>
      <c r="F209" s="1528">
        <v>0</v>
      </c>
      <c r="G209" s="1528">
        <v>0</v>
      </c>
      <c r="H209" s="1528">
        <v>997.59</v>
      </c>
      <c r="I209" s="1528">
        <v>0</v>
      </c>
      <c r="J209" s="1528">
        <v>6.46</v>
      </c>
      <c r="K209" s="1528"/>
      <c r="L209" s="1528">
        <v>991.13</v>
      </c>
      <c r="M209" s="1528">
        <v>0</v>
      </c>
      <c r="N209" s="1528">
        <v>0</v>
      </c>
      <c r="O209" s="1528">
        <v>0</v>
      </c>
      <c r="P209" s="1528">
        <v>9062.48</v>
      </c>
      <c r="Q209" s="1528">
        <v>0</v>
      </c>
      <c r="R209" s="1528">
        <v>88.8</v>
      </c>
      <c r="S209" s="1528">
        <v>8508.82</v>
      </c>
      <c r="T209" s="1528">
        <v>0</v>
      </c>
      <c r="U209" s="1528">
        <v>464.86</v>
      </c>
      <c r="V209" s="1528">
        <v>0</v>
      </c>
      <c r="W209" s="1531">
        <v>0</v>
      </c>
      <c r="X209" s="1531">
        <v>0</v>
      </c>
      <c r="Y209" s="178"/>
      <c r="Z209" s="178"/>
    </row>
    <row r="210" spans="1:26" ht="24.8" hidden="1" customHeight="1" outlineLevel="1">
      <c r="A210" s="1537" t="s">
        <v>960</v>
      </c>
      <c r="B210" s="1528">
        <v>407.73</v>
      </c>
      <c r="C210" s="1528">
        <v>23.1</v>
      </c>
      <c r="D210" s="1528">
        <v>23.1</v>
      </c>
      <c r="E210" s="1528">
        <v>0</v>
      </c>
      <c r="F210" s="1528">
        <v>0</v>
      </c>
      <c r="G210" s="1528">
        <v>0</v>
      </c>
      <c r="H210" s="1528">
        <v>384.63</v>
      </c>
      <c r="I210" s="1528">
        <v>0</v>
      </c>
      <c r="J210" s="1528">
        <v>0</v>
      </c>
      <c r="K210" s="1528"/>
      <c r="L210" s="1528">
        <v>64.63</v>
      </c>
      <c r="M210" s="1528">
        <v>0</v>
      </c>
      <c r="N210" s="1528">
        <v>0</v>
      </c>
      <c r="O210" s="1528">
        <v>320</v>
      </c>
      <c r="P210" s="1528">
        <v>0</v>
      </c>
      <c r="Q210" s="1528">
        <v>0</v>
      </c>
      <c r="R210" s="1528">
        <v>0</v>
      </c>
      <c r="S210" s="1528">
        <v>0</v>
      </c>
      <c r="T210" s="1528">
        <v>0</v>
      </c>
      <c r="U210" s="1528">
        <v>0</v>
      </c>
      <c r="V210" s="1528">
        <v>0</v>
      </c>
      <c r="W210" s="1528">
        <v>0</v>
      </c>
      <c r="X210" s="1531">
        <v>0</v>
      </c>
      <c r="Y210" s="178"/>
      <c r="Z210" s="178"/>
    </row>
    <row r="211" spans="1:26" ht="24.8" hidden="1" customHeight="1" outlineLevel="1" thickBot="1">
      <c r="A211" s="1538" t="s">
        <v>961</v>
      </c>
      <c r="B211" s="1532">
        <v>357.57</v>
      </c>
      <c r="C211" s="1527">
        <v>6.65</v>
      </c>
      <c r="D211" s="1527">
        <v>6.65</v>
      </c>
      <c r="E211" s="1527">
        <v>0</v>
      </c>
      <c r="F211" s="1527">
        <v>0</v>
      </c>
      <c r="G211" s="1527">
        <v>0</v>
      </c>
      <c r="H211" s="1527">
        <v>297.55</v>
      </c>
      <c r="I211" s="1527">
        <v>0</v>
      </c>
      <c r="J211" s="1527">
        <v>0</v>
      </c>
      <c r="K211" s="1528"/>
      <c r="L211" s="1527">
        <v>297.55</v>
      </c>
      <c r="M211" s="1527">
        <v>0</v>
      </c>
      <c r="N211" s="1527">
        <v>0</v>
      </c>
      <c r="O211" s="1527">
        <v>0</v>
      </c>
      <c r="P211" s="1527">
        <v>53.37</v>
      </c>
      <c r="Q211" s="1527">
        <v>0</v>
      </c>
      <c r="R211" s="1527">
        <v>0</v>
      </c>
      <c r="S211" s="1527">
        <v>51</v>
      </c>
      <c r="T211" s="1527">
        <v>2.37</v>
      </c>
      <c r="U211" s="1527">
        <v>0</v>
      </c>
      <c r="V211" s="1527">
        <v>0</v>
      </c>
      <c r="W211" s="1530">
        <v>0</v>
      </c>
      <c r="X211" s="1530">
        <v>0</v>
      </c>
      <c r="Y211" s="178"/>
      <c r="Z211" s="178"/>
    </row>
    <row r="212" spans="1:26" ht="24.8" customHeight="1">
      <c r="A212" s="1736" t="s">
        <v>3426</v>
      </c>
      <c r="B212" s="1528">
        <v>14960.17</v>
      </c>
      <c r="C212" s="1528">
        <v>145.96</v>
      </c>
      <c r="D212" s="1528">
        <v>145.96</v>
      </c>
      <c r="E212" s="1528">
        <v>0</v>
      </c>
      <c r="F212" s="1528">
        <v>0</v>
      </c>
      <c r="G212" s="1528">
        <v>0</v>
      </c>
      <c r="H212" s="1528">
        <v>8182.11</v>
      </c>
      <c r="I212" s="1528">
        <v>0</v>
      </c>
      <c r="J212" s="1528">
        <v>508.57</v>
      </c>
      <c r="K212" s="1528"/>
      <c r="L212" s="1528">
        <v>7494.14</v>
      </c>
      <c r="M212" s="1528">
        <v>1.51</v>
      </c>
      <c r="N212" s="1528">
        <v>0</v>
      </c>
      <c r="O212" s="1528">
        <v>177.89</v>
      </c>
      <c r="P212" s="1528">
        <v>6632</v>
      </c>
      <c r="Q212" s="1528">
        <v>0</v>
      </c>
      <c r="R212" s="1528">
        <v>101.73</v>
      </c>
      <c r="S212" s="1528">
        <v>5883.15</v>
      </c>
      <c r="T212" s="1528">
        <v>0</v>
      </c>
      <c r="U212" s="1528">
        <v>647.12</v>
      </c>
      <c r="V212" s="1528">
        <v>0</v>
      </c>
      <c r="W212" s="1528">
        <v>0.1</v>
      </c>
      <c r="X212" s="1531">
        <v>0</v>
      </c>
      <c r="Y212" s="178"/>
      <c r="Z212" s="178"/>
    </row>
    <row r="213" spans="1:26" ht="24.8" customHeight="1" outlineLevel="1">
      <c r="A213" s="1537" t="s">
        <v>1899</v>
      </c>
      <c r="B213" s="1528">
        <v>345</v>
      </c>
      <c r="C213" s="1528">
        <v>0.67</v>
      </c>
      <c r="D213" s="1528">
        <v>0.67</v>
      </c>
      <c r="E213" s="1528">
        <v>0</v>
      </c>
      <c r="F213" s="1528">
        <v>0</v>
      </c>
      <c r="G213" s="1528">
        <v>0</v>
      </c>
      <c r="H213" s="1528">
        <v>254.01</v>
      </c>
      <c r="I213" s="1528">
        <v>0</v>
      </c>
      <c r="J213" s="1528">
        <v>0</v>
      </c>
      <c r="K213" s="1528"/>
      <c r="L213" s="1528">
        <v>254.01</v>
      </c>
      <c r="M213" s="1528">
        <v>0</v>
      </c>
      <c r="N213" s="1528">
        <v>0</v>
      </c>
      <c r="O213" s="1528">
        <v>0</v>
      </c>
      <c r="P213" s="1528">
        <v>90.32</v>
      </c>
      <c r="Q213" s="1528">
        <v>0</v>
      </c>
      <c r="R213" s="1528">
        <v>0</v>
      </c>
      <c r="S213" s="1528">
        <v>90.32</v>
      </c>
      <c r="T213" s="1528">
        <v>0</v>
      </c>
      <c r="U213" s="1528">
        <v>0</v>
      </c>
      <c r="V213" s="1528">
        <v>0</v>
      </c>
      <c r="W213" s="1531">
        <v>0</v>
      </c>
      <c r="X213" s="1531">
        <v>0</v>
      </c>
      <c r="Y213" s="178"/>
      <c r="Z213" s="178"/>
    </row>
    <row r="214" spans="1:26" ht="24.8" customHeight="1" outlineLevel="1">
      <c r="A214" s="1537" t="s">
        <v>951</v>
      </c>
      <c r="B214" s="1528">
        <v>673.1</v>
      </c>
      <c r="C214" s="1528">
        <v>10.83</v>
      </c>
      <c r="D214" s="1528">
        <v>10.83</v>
      </c>
      <c r="E214" s="1528">
        <v>0</v>
      </c>
      <c r="F214" s="1528">
        <v>0</v>
      </c>
      <c r="G214" s="1528">
        <v>0</v>
      </c>
      <c r="H214" s="1528">
        <v>291.01</v>
      </c>
      <c r="I214" s="1528">
        <v>0</v>
      </c>
      <c r="J214" s="1528">
        <v>19.53</v>
      </c>
      <c r="K214" s="1528"/>
      <c r="L214" s="1528">
        <v>271.48</v>
      </c>
      <c r="M214" s="1528">
        <v>0</v>
      </c>
      <c r="N214" s="1528">
        <v>0</v>
      </c>
      <c r="O214" s="1528">
        <v>0</v>
      </c>
      <c r="P214" s="1528">
        <v>371.26</v>
      </c>
      <c r="Q214" s="1528">
        <v>0</v>
      </c>
      <c r="R214" s="1528">
        <v>0</v>
      </c>
      <c r="S214" s="1528">
        <v>0</v>
      </c>
      <c r="T214" s="1528">
        <v>0</v>
      </c>
      <c r="U214" s="1528">
        <v>371.26</v>
      </c>
      <c r="V214" s="1528">
        <v>0</v>
      </c>
      <c r="W214" s="1531">
        <v>0</v>
      </c>
      <c r="X214" s="1531">
        <v>0</v>
      </c>
      <c r="Y214" s="178"/>
      <c r="Z214" s="178"/>
    </row>
    <row r="215" spans="1:26" ht="24.8" customHeight="1" outlineLevel="1">
      <c r="A215" s="1537" t="s">
        <v>952</v>
      </c>
      <c r="B215" s="1528">
        <v>160.78</v>
      </c>
      <c r="C215" s="1528">
        <v>56.31</v>
      </c>
      <c r="D215" s="1528">
        <v>56.31</v>
      </c>
      <c r="E215" s="1528">
        <v>0</v>
      </c>
      <c r="F215" s="1528">
        <v>0</v>
      </c>
      <c r="G215" s="1528">
        <v>0</v>
      </c>
      <c r="H215" s="1528">
        <v>104.37</v>
      </c>
      <c r="I215" s="1528">
        <v>0</v>
      </c>
      <c r="J215" s="1528">
        <v>5.51</v>
      </c>
      <c r="K215" s="1528"/>
      <c r="L215" s="1528">
        <v>98.86</v>
      </c>
      <c r="M215" s="1528">
        <v>0</v>
      </c>
      <c r="N215" s="1528">
        <v>0</v>
      </c>
      <c r="O215" s="1528">
        <v>0</v>
      </c>
      <c r="P215" s="1528">
        <v>0</v>
      </c>
      <c r="Q215" s="1528">
        <v>0</v>
      </c>
      <c r="R215" s="1528">
        <v>0</v>
      </c>
      <c r="S215" s="1528">
        <v>0</v>
      </c>
      <c r="T215" s="1528">
        <v>0</v>
      </c>
      <c r="U215" s="1528">
        <v>0</v>
      </c>
      <c r="V215" s="1528">
        <v>0</v>
      </c>
      <c r="W215" s="1528">
        <v>0.1</v>
      </c>
      <c r="X215" s="1531">
        <v>0</v>
      </c>
      <c r="Y215" s="178"/>
      <c r="Z215" s="178"/>
    </row>
    <row r="216" spans="1:26" ht="24.8" customHeight="1" outlineLevel="1">
      <c r="A216" s="1537" t="s">
        <v>953</v>
      </c>
      <c r="B216" s="1528">
        <v>2042.31</v>
      </c>
      <c r="C216" s="1528">
        <v>30.51</v>
      </c>
      <c r="D216" s="1528">
        <v>30.51</v>
      </c>
      <c r="E216" s="1528">
        <v>0</v>
      </c>
      <c r="F216" s="1528">
        <v>0</v>
      </c>
      <c r="G216" s="1528">
        <v>0</v>
      </c>
      <c r="H216" s="1528">
        <v>357.85</v>
      </c>
      <c r="I216" s="1528">
        <v>0</v>
      </c>
      <c r="J216" s="1528">
        <v>70.2</v>
      </c>
      <c r="K216" s="1528"/>
      <c r="L216" s="1528">
        <v>287.64999999999998</v>
      </c>
      <c r="M216" s="1528">
        <v>0</v>
      </c>
      <c r="N216" s="1528">
        <v>0</v>
      </c>
      <c r="O216" s="1528">
        <v>0</v>
      </c>
      <c r="P216" s="1528">
        <v>1653.95</v>
      </c>
      <c r="Q216" s="1528">
        <v>0</v>
      </c>
      <c r="R216" s="1528">
        <v>0</v>
      </c>
      <c r="S216" s="1528">
        <v>1653.95</v>
      </c>
      <c r="T216" s="1528">
        <v>0</v>
      </c>
      <c r="U216" s="1528">
        <v>0</v>
      </c>
      <c r="V216" s="1528">
        <v>0</v>
      </c>
      <c r="W216" s="1531">
        <v>0</v>
      </c>
      <c r="X216" s="1531">
        <v>0</v>
      </c>
      <c r="Y216" s="178"/>
      <c r="Z216" s="178"/>
    </row>
    <row r="217" spans="1:26" ht="24.8" customHeight="1" outlineLevel="1">
      <c r="A217" s="1537" t="s">
        <v>954</v>
      </c>
      <c r="B217" s="1528">
        <v>2867.06</v>
      </c>
      <c r="C217" s="1528">
        <v>6.94</v>
      </c>
      <c r="D217" s="1528">
        <v>6.94</v>
      </c>
      <c r="E217" s="1528">
        <v>0</v>
      </c>
      <c r="F217" s="1528">
        <v>0</v>
      </c>
      <c r="G217" s="1528">
        <v>0</v>
      </c>
      <c r="H217" s="1528">
        <v>2515.16</v>
      </c>
      <c r="I217" s="1528">
        <v>0</v>
      </c>
      <c r="J217" s="1528">
        <v>14.99</v>
      </c>
      <c r="K217" s="1528"/>
      <c r="L217" s="1528">
        <v>2500.17</v>
      </c>
      <c r="M217" s="1528">
        <v>0</v>
      </c>
      <c r="N217" s="1528">
        <v>0</v>
      </c>
      <c r="O217" s="1528">
        <v>0</v>
      </c>
      <c r="P217" s="1528">
        <v>344.96</v>
      </c>
      <c r="Q217" s="1528">
        <v>0</v>
      </c>
      <c r="R217" s="1528">
        <v>0</v>
      </c>
      <c r="S217" s="1528">
        <v>70.599999999999994</v>
      </c>
      <c r="T217" s="1528">
        <v>0</v>
      </c>
      <c r="U217" s="1528">
        <v>274.36</v>
      </c>
      <c r="V217" s="1528">
        <v>0</v>
      </c>
      <c r="W217" s="1531">
        <v>0</v>
      </c>
      <c r="X217" s="1531">
        <v>0</v>
      </c>
      <c r="Y217" s="178"/>
      <c r="Z217" s="178"/>
    </row>
    <row r="218" spans="1:26" ht="24.8" customHeight="1" outlineLevel="1">
      <c r="A218" s="1537" t="s">
        <v>955</v>
      </c>
      <c r="B218" s="1528">
        <v>3705.65</v>
      </c>
      <c r="C218" s="1528">
        <v>9.23</v>
      </c>
      <c r="D218" s="1528">
        <v>9.23</v>
      </c>
      <c r="E218" s="1528">
        <v>0</v>
      </c>
      <c r="F218" s="1528">
        <v>0</v>
      </c>
      <c r="G218" s="1528">
        <v>0</v>
      </c>
      <c r="H218" s="1528">
        <v>3675.88</v>
      </c>
      <c r="I218" s="1528">
        <v>0</v>
      </c>
      <c r="J218" s="1528">
        <v>15.77</v>
      </c>
      <c r="K218" s="1528"/>
      <c r="L218" s="1528">
        <v>3660.11</v>
      </c>
      <c r="M218" s="1528">
        <v>0</v>
      </c>
      <c r="N218" s="1528">
        <v>0</v>
      </c>
      <c r="O218" s="1528">
        <v>0</v>
      </c>
      <c r="P218" s="1528">
        <v>20.54</v>
      </c>
      <c r="Q218" s="1528">
        <v>0</v>
      </c>
      <c r="R218" s="1528">
        <v>0</v>
      </c>
      <c r="S218" s="1528">
        <v>20.54</v>
      </c>
      <c r="T218" s="1528">
        <v>0</v>
      </c>
      <c r="U218" s="1528">
        <v>0</v>
      </c>
      <c r="V218" s="1528">
        <v>0</v>
      </c>
      <c r="W218" s="1531">
        <v>0</v>
      </c>
      <c r="X218" s="1531">
        <v>0</v>
      </c>
      <c r="Y218" s="178"/>
      <c r="Z218" s="178"/>
    </row>
    <row r="219" spans="1:26" ht="24.8" customHeight="1" outlineLevel="1">
      <c r="A219" s="1537" t="s">
        <v>956</v>
      </c>
      <c r="B219" s="1528">
        <v>767.1</v>
      </c>
      <c r="C219" s="1528">
        <v>11.6</v>
      </c>
      <c r="D219" s="1528">
        <v>11.6</v>
      </c>
      <c r="E219" s="1528">
        <v>0</v>
      </c>
      <c r="F219" s="1528">
        <v>0</v>
      </c>
      <c r="G219" s="1528">
        <v>0</v>
      </c>
      <c r="H219" s="1528">
        <v>68.8</v>
      </c>
      <c r="I219" s="1528">
        <v>0</v>
      </c>
      <c r="J219" s="1528">
        <v>3.26</v>
      </c>
      <c r="K219" s="1528"/>
      <c r="L219" s="1528">
        <v>65.540000000000006</v>
      </c>
      <c r="M219" s="1528">
        <v>0</v>
      </c>
      <c r="N219" s="1528">
        <v>0</v>
      </c>
      <c r="O219" s="1528">
        <v>0</v>
      </c>
      <c r="P219" s="1528">
        <v>686.7</v>
      </c>
      <c r="Q219" s="1528">
        <v>0</v>
      </c>
      <c r="R219" s="1528">
        <v>0</v>
      </c>
      <c r="S219" s="1528">
        <v>686.7</v>
      </c>
      <c r="T219" s="1528">
        <v>0</v>
      </c>
      <c r="U219" s="1528">
        <v>0</v>
      </c>
      <c r="V219" s="1528">
        <v>0</v>
      </c>
      <c r="W219" s="1531">
        <v>0</v>
      </c>
      <c r="X219" s="1531">
        <v>0</v>
      </c>
      <c r="Y219" s="178"/>
      <c r="Z219" s="178"/>
    </row>
    <row r="220" spans="1:26" ht="24.8" customHeight="1" outlineLevel="1">
      <c r="A220" s="1537" t="s">
        <v>957</v>
      </c>
      <c r="B220" s="1528">
        <v>492.11</v>
      </c>
      <c r="C220" s="1528">
        <v>0</v>
      </c>
      <c r="D220" s="1528">
        <v>0</v>
      </c>
      <c r="E220" s="1528">
        <v>0</v>
      </c>
      <c r="F220" s="1528">
        <v>0</v>
      </c>
      <c r="G220" s="1528">
        <v>0</v>
      </c>
      <c r="H220" s="1528">
        <v>35.340000000000003</v>
      </c>
      <c r="I220" s="1528">
        <v>0</v>
      </c>
      <c r="J220" s="1528">
        <v>11.55</v>
      </c>
      <c r="K220" s="1528"/>
      <c r="L220" s="1528">
        <v>23.3</v>
      </c>
      <c r="M220" s="1528">
        <v>0.49</v>
      </c>
      <c r="N220" s="1528">
        <v>0</v>
      </c>
      <c r="O220" s="1528">
        <v>0</v>
      </c>
      <c r="P220" s="1528">
        <v>456.77</v>
      </c>
      <c r="Q220" s="1528">
        <v>0</v>
      </c>
      <c r="R220" s="1528">
        <v>101.73</v>
      </c>
      <c r="S220" s="1528">
        <v>353.54</v>
      </c>
      <c r="T220" s="1528">
        <v>0</v>
      </c>
      <c r="U220" s="1528">
        <v>1.5</v>
      </c>
      <c r="V220" s="1528">
        <v>0</v>
      </c>
      <c r="W220" s="1531">
        <v>0</v>
      </c>
      <c r="X220" s="1531">
        <v>0</v>
      </c>
      <c r="Y220" s="178"/>
      <c r="Z220" s="178"/>
    </row>
    <row r="221" spans="1:26" ht="24.8" customHeight="1" outlineLevel="1">
      <c r="A221" s="1537" t="s">
        <v>958</v>
      </c>
      <c r="B221" s="1528">
        <v>1508.78</v>
      </c>
      <c r="C221" s="1528">
        <v>0.81</v>
      </c>
      <c r="D221" s="1528">
        <v>0.81</v>
      </c>
      <c r="E221" s="1528">
        <v>0</v>
      </c>
      <c r="F221" s="1528">
        <v>0</v>
      </c>
      <c r="G221" s="1528">
        <v>0</v>
      </c>
      <c r="H221" s="1528">
        <v>212.33</v>
      </c>
      <c r="I221" s="1528">
        <v>0</v>
      </c>
      <c r="J221" s="1528">
        <v>22.65</v>
      </c>
      <c r="K221" s="1528"/>
      <c r="L221" s="1528">
        <v>189.68</v>
      </c>
      <c r="M221" s="1528">
        <v>0</v>
      </c>
      <c r="N221" s="1528">
        <v>0</v>
      </c>
      <c r="O221" s="1528">
        <v>0</v>
      </c>
      <c r="P221" s="1528">
        <v>1295.6400000000001</v>
      </c>
      <c r="Q221" s="1528">
        <v>0</v>
      </c>
      <c r="R221" s="1528">
        <v>0</v>
      </c>
      <c r="S221" s="1528">
        <v>1295.6400000000001</v>
      </c>
      <c r="T221" s="1528">
        <v>0</v>
      </c>
      <c r="U221" s="1528">
        <v>0</v>
      </c>
      <c r="V221" s="1528">
        <v>0</v>
      </c>
      <c r="W221" s="1531">
        <v>0</v>
      </c>
      <c r="X221" s="1531">
        <v>0</v>
      </c>
      <c r="Y221" s="178"/>
      <c r="Z221" s="178"/>
    </row>
    <row r="222" spans="1:26" ht="24.8" customHeight="1" outlineLevel="1">
      <c r="A222" s="1537" t="s">
        <v>959</v>
      </c>
      <c r="B222" s="1528">
        <v>1034.7</v>
      </c>
      <c r="C222" s="1528">
        <v>2.2799999999999998</v>
      </c>
      <c r="D222" s="1528">
        <v>2.2799999999999998</v>
      </c>
      <c r="E222" s="1528">
        <v>0</v>
      </c>
      <c r="F222" s="1528">
        <v>0</v>
      </c>
      <c r="G222" s="1528">
        <v>0</v>
      </c>
      <c r="H222" s="1528">
        <v>361.82</v>
      </c>
      <c r="I222" s="1528">
        <v>0</v>
      </c>
      <c r="J222" s="1528">
        <v>149.30000000000001</v>
      </c>
      <c r="K222" s="1528"/>
      <c r="L222" s="1528">
        <v>47.62</v>
      </c>
      <c r="M222" s="1528">
        <v>0</v>
      </c>
      <c r="N222" s="1528">
        <v>0</v>
      </c>
      <c r="O222" s="1528">
        <v>164.9</v>
      </c>
      <c r="P222" s="1528">
        <v>670.6</v>
      </c>
      <c r="Q222" s="1528">
        <v>0</v>
      </c>
      <c r="R222" s="1528">
        <v>0</v>
      </c>
      <c r="S222" s="1528">
        <v>670.6</v>
      </c>
      <c r="T222" s="1528">
        <v>0</v>
      </c>
      <c r="U222" s="1528">
        <v>0</v>
      </c>
      <c r="V222" s="1528">
        <v>0</v>
      </c>
      <c r="W222" s="1531">
        <v>0</v>
      </c>
      <c r="X222" s="1531">
        <v>0</v>
      </c>
      <c r="Y222" s="178"/>
      <c r="Z222" s="178"/>
    </row>
    <row r="223" spans="1:26" ht="24.8" customHeight="1" outlineLevel="1">
      <c r="A223" s="1537" t="s">
        <v>960</v>
      </c>
      <c r="B223" s="1528">
        <v>59.79</v>
      </c>
      <c r="C223" s="1528">
        <v>0.4</v>
      </c>
      <c r="D223" s="1528">
        <v>0.4</v>
      </c>
      <c r="E223" s="1528">
        <v>0</v>
      </c>
      <c r="F223" s="1528">
        <v>0</v>
      </c>
      <c r="G223" s="1528">
        <v>0</v>
      </c>
      <c r="H223" s="1528">
        <v>59.01</v>
      </c>
      <c r="I223" s="1528">
        <v>0</v>
      </c>
      <c r="J223" s="1528">
        <v>0.41</v>
      </c>
      <c r="K223" s="1528"/>
      <c r="L223" s="1528">
        <v>44.59</v>
      </c>
      <c r="M223" s="1528">
        <v>1.02</v>
      </c>
      <c r="N223" s="1528">
        <v>0</v>
      </c>
      <c r="O223" s="1528">
        <v>12.99</v>
      </c>
      <c r="P223" s="1528">
        <v>0.38</v>
      </c>
      <c r="Q223" s="1528">
        <v>0</v>
      </c>
      <c r="R223" s="1528">
        <v>0</v>
      </c>
      <c r="S223" s="1528">
        <v>0.38</v>
      </c>
      <c r="T223" s="1528">
        <v>0</v>
      </c>
      <c r="U223" s="1528">
        <v>0</v>
      </c>
      <c r="V223" s="1528">
        <v>0</v>
      </c>
      <c r="W223" s="1531">
        <v>0</v>
      </c>
      <c r="X223" s="1531">
        <v>0</v>
      </c>
      <c r="Y223" s="178"/>
      <c r="Z223" s="178"/>
    </row>
    <row r="224" spans="1:26" ht="24.8" customHeight="1" outlineLevel="1" thickBot="1">
      <c r="A224" s="1538" t="s">
        <v>961</v>
      </c>
      <c r="B224" s="1532">
        <v>1303.79</v>
      </c>
      <c r="C224" s="1527">
        <v>16.38</v>
      </c>
      <c r="D224" s="1527">
        <v>16.38</v>
      </c>
      <c r="E224" s="1527">
        <v>0</v>
      </c>
      <c r="F224" s="1527">
        <v>0</v>
      </c>
      <c r="G224" s="1527">
        <v>0</v>
      </c>
      <c r="H224" s="1527">
        <v>246.53</v>
      </c>
      <c r="I224" s="1527">
        <v>0</v>
      </c>
      <c r="J224" s="1527">
        <v>195.4</v>
      </c>
      <c r="K224" s="1528"/>
      <c r="L224" s="1527">
        <v>51.13</v>
      </c>
      <c r="M224" s="1527">
        <v>0</v>
      </c>
      <c r="N224" s="1527">
        <v>0</v>
      </c>
      <c r="O224" s="1527">
        <v>0</v>
      </c>
      <c r="P224" s="1527">
        <v>1040.8800000000001</v>
      </c>
      <c r="Q224" s="1527">
        <v>0</v>
      </c>
      <c r="R224" s="1527">
        <v>0</v>
      </c>
      <c r="S224" s="1527">
        <v>1040.8800000000001</v>
      </c>
      <c r="T224" s="1527">
        <v>0</v>
      </c>
      <c r="U224" s="1527">
        <v>0</v>
      </c>
      <c r="V224" s="1527">
        <v>0</v>
      </c>
      <c r="W224" s="1530">
        <v>0</v>
      </c>
      <c r="X224" s="1530">
        <v>0</v>
      </c>
      <c r="Y224" s="178"/>
      <c r="Z224" s="178"/>
    </row>
    <row r="225" spans="1:26" s="475" customFormat="1" ht="14.3">
      <c r="A225" s="535" t="s">
        <v>2759</v>
      </c>
      <c r="B225" s="536"/>
      <c r="C225" s="536"/>
      <c r="D225" s="536"/>
      <c r="E225" s="536"/>
      <c r="F225" s="536"/>
      <c r="G225" s="536"/>
      <c r="H225" s="536"/>
      <c r="I225" s="536"/>
      <c r="J225" s="536"/>
      <c r="K225" s="543"/>
      <c r="L225" s="1777" t="s">
        <v>1701</v>
      </c>
      <c r="M225" s="536"/>
      <c r="N225" s="536"/>
      <c r="O225" s="536"/>
      <c r="P225" s="536"/>
      <c r="Q225" s="536"/>
      <c r="R225" s="536"/>
      <c r="S225" s="536"/>
      <c r="T225" s="536"/>
      <c r="U225" s="536"/>
      <c r="V225" s="536"/>
      <c r="W225" s="536"/>
      <c r="X225" s="536"/>
      <c r="Y225" s="536"/>
      <c r="Z225" s="536"/>
    </row>
    <row r="226" spans="1:26">
      <c r="B226" s="178"/>
      <c r="C226" s="178"/>
      <c r="D226" s="178"/>
      <c r="E226" s="178"/>
      <c r="F226" s="178"/>
      <c r="G226" s="178"/>
      <c r="H226" s="178"/>
      <c r="I226" s="178"/>
      <c r="J226" s="178"/>
      <c r="K226" s="227"/>
      <c r="M226" s="178"/>
      <c r="N226" s="178"/>
      <c r="O226" s="178"/>
      <c r="P226" s="178"/>
      <c r="Q226" s="178"/>
      <c r="R226" s="178"/>
      <c r="S226" s="178"/>
      <c r="T226" s="178"/>
      <c r="U226" s="178"/>
      <c r="V226" s="178"/>
      <c r="W226" s="178"/>
      <c r="X226" s="178"/>
      <c r="Y226" s="178"/>
      <c r="Z226" s="178"/>
    </row>
    <row r="227" spans="1:26" ht="26.35" customHeight="1">
      <c r="B227" s="178"/>
      <c r="C227" s="178"/>
      <c r="D227" s="178"/>
      <c r="E227" s="178"/>
      <c r="F227" s="178"/>
      <c r="G227" s="178"/>
      <c r="H227" s="178"/>
      <c r="I227" s="178"/>
      <c r="J227" s="178"/>
      <c r="K227" s="227"/>
      <c r="L227" s="178"/>
      <c r="M227" s="178"/>
      <c r="N227" s="178"/>
      <c r="O227" s="178"/>
      <c r="P227" s="178"/>
      <c r="Q227" s="178"/>
      <c r="R227" s="178"/>
      <c r="S227" s="178"/>
      <c r="T227" s="178"/>
      <c r="U227" s="178"/>
      <c r="V227" s="178"/>
      <c r="W227" s="178"/>
      <c r="X227" s="178"/>
      <c r="Y227" s="178"/>
      <c r="Z227" s="178"/>
    </row>
    <row r="228" spans="1:26" s="537" customFormat="1">
      <c r="A228" s="1539"/>
      <c r="D228" s="1373">
        <v>53</v>
      </c>
      <c r="K228" s="538"/>
      <c r="Q228" s="539">
        <v>48</v>
      </c>
      <c r="R228" s="539">
        <v>54</v>
      </c>
    </row>
    <row r="229" spans="1:26">
      <c r="B229" s="178"/>
      <c r="C229" s="178"/>
      <c r="D229" s="178"/>
      <c r="E229" s="178"/>
      <c r="F229" s="178"/>
      <c r="G229" s="178"/>
      <c r="H229" s="178"/>
      <c r="I229" s="178"/>
      <c r="J229" s="178"/>
      <c r="K229" s="227"/>
      <c r="L229" s="178"/>
      <c r="M229" s="178"/>
      <c r="N229" s="178"/>
      <c r="O229" s="178"/>
      <c r="P229" s="178"/>
      <c r="Q229" s="178"/>
      <c r="R229" s="178"/>
      <c r="S229" s="178"/>
      <c r="T229" s="178"/>
      <c r="U229" s="178"/>
      <c r="V229" s="178"/>
      <c r="W229" s="178"/>
      <c r="X229" s="178"/>
      <c r="Y229" s="178"/>
      <c r="Z229" s="178"/>
    </row>
    <row r="230" spans="1:26">
      <c r="B230" s="178"/>
      <c r="C230" s="178"/>
      <c r="D230" s="178"/>
      <c r="E230" s="178"/>
      <c r="F230" s="178"/>
      <c r="G230" s="178"/>
      <c r="H230" s="178"/>
      <c r="I230" s="178"/>
      <c r="J230" s="178"/>
      <c r="K230" s="227"/>
      <c r="L230" s="178"/>
      <c r="M230" s="178"/>
      <c r="N230" s="178"/>
      <c r="O230" s="178"/>
      <c r="P230" s="178"/>
      <c r="Q230" s="178"/>
      <c r="R230" s="178"/>
      <c r="S230" s="178"/>
      <c r="T230" s="178"/>
      <c r="U230" s="178"/>
      <c r="V230" s="178"/>
      <c r="W230" s="178"/>
      <c r="X230" s="178"/>
      <c r="Y230" s="178"/>
      <c r="Z230" s="178"/>
    </row>
    <row r="231" spans="1:26">
      <c r="A231" s="535"/>
      <c r="B231" s="178"/>
      <c r="C231" s="178"/>
      <c r="D231" s="178"/>
      <c r="E231" s="178"/>
      <c r="F231" s="178"/>
      <c r="G231" s="178"/>
      <c r="H231" s="178"/>
      <c r="I231" s="178"/>
      <c r="J231" s="178"/>
      <c r="K231" s="227"/>
      <c r="L231" s="536"/>
      <c r="M231" s="178"/>
      <c r="N231" s="178"/>
      <c r="O231" s="178"/>
      <c r="P231" s="178"/>
      <c r="Q231" s="178"/>
      <c r="R231" s="178"/>
      <c r="S231" s="178"/>
      <c r="T231" s="178"/>
      <c r="U231" s="178"/>
      <c r="V231" s="178"/>
      <c r="W231" s="178"/>
      <c r="X231" s="178"/>
      <c r="Y231" s="178"/>
      <c r="Z231" s="178"/>
    </row>
    <row r="232" spans="1:26">
      <c r="A232" s="1540"/>
      <c r="B232" s="178"/>
      <c r="C232" s="178"/>
      <c r="D232" s="178"/>
      <c r="E232" s="178"/>
      <c r="F232" s="178"/>
      <c r="G232" s="178"/>
      <c r="H232" s="178"/>
      <c r="I232" s="178"/>
      <c r="J232" s="178"/>
      <c r="K232" s="227"/>
      <c r="L232" s="178"/>
      <c r="M232" s="178"/>
      <c r="N232" s="178"/>
      <c r="O232" s="178"/>
      <c r="P232" s="178"/>
      <c r="Q232" s="178"/>
      <c r="R232" s="178"/>
      <c r="S232" s="178"/>
      <c r="T232" s="178"/>
      <c r="U232" s="178"/>
      <c r="V232" s="178"/>
      <c r="W232" s="178"/>
      <c r="X232" s="178"/>
      <c r="Y232" s="178"/>
      <c r="Z232" s="178"/>
    </row>
    <row r="233" spans="1:26">
      <c r="A233" s="1541"/>
      <c r="B233" s="178"/>
      <c r="C233" s="178"/>
      <c r="D233" s="178"/>
      <c r="E233" s="178"/>
      <c r="F233" s="178"/>
      <c r="G233" s="178"/>
      <c r="H233" s="178"/>
      <c r="I233" s="178"/>
      <c r="J233" s="178"/>
      <c r="K233" s="227"/>
      <c r="L233" s="178"/>
      <c r="M233" s="178"/>
      <c r="N233" s="178"/>
      <c r="O233" s="178"/>
      <c r="P233" s="178"/>
      <c r="Q233" s="178"/>
      <c r="R233" s="178"/>
      <c r="S233" s="178"/>
      <c r="T233" s="178"/>
      <c r="U233" s="178"/>
      <c r="V233" s="178"/>
      <c r="W233" s="178"/>
      <c r="X233" s="178"/>
      <c r="Y233" s="178"/>
      <c r="Z233" s="178"/>
    </row>
    <row r="234" spans="1:26">
      <c r="A234" s="1541"/>
      <c r="B234" s="178"/>
      <c r="C234" s="178"/>
      <c r="D234" s="178"/>
      <c r="E234" s="178"/>
      <c r="F234" s="178"/>
      <c r="G234" s="178"/>
      <c r="H234" s="178"/>
      <c r="I234" s="178"/>
      <c r="J234" s="178"/>
      <c r="K234" s="227"/>
      <c r="L234" s="178"/>
      <c r="M234" s="178"/>
      <c r="N234" s="178"/>
      <c r="O234" s="178"/>
      <c r="P234" s="178"/>
      <c r="Q234" s="178"/>
      <c r="R234" s="178"/>
      <c r="S234" s="178"/>
      <c r="T234" s="178"/>
      <c r="U234" s="178"/>
      <c r="V234" s="178"/>
      <c r="W234" s="178"/>
      <c r="X234" s="178"/>
      <c r="Y234" s="178"/>
      <c r="Z234" s="178"/>
    </row>
    <row r="235" spans="1:26">
      <c r="B235" s="178"/>
      <c r="C235" s="178"/>
      <c r="D235" s="178"/>
      <c r="E235" s="178"/>
      <c r="F235" s="178"/>
      <c r="G235" s="178"/>
      <c r="H235" s="178"/>
      <c r="I235" s="178"/>
      <c r="J235" s="178"/>
      <c r="K235" s="227"/>
      <c r="L235" s="178"/>
      <c r="M235" s="178"/>
      <c r="N235" s="178"/>
      <c r="O235" s="178"/>
      <c r="P235" s="178"/>
      <c r="Q235" s="178"/>
      <c r="R235" s="178"/>
      <c r="S235" s="178"/>
      <c r="T235" s="178"/>
      <c r="U235" s="178"/>
      <c r="V235" s="178"/>
      <c r="W235" s="178"/>
      <c r="X235" s="178"/>
      <c r="Y235" s="178"/>
      <c r="Z235" s="178"/>
    </row>
    <row r="236" spans="1:26">
      <c r="C236" s="178"/>
      <c r="D236" s="178"/>
      <c r="E236" s="178"/>
      <c r="F236" s="178"/>
      <c r="G236" s="178"/>
      <c r="H236" s="178"/>
      <c r="I236" s="178"/>
      <c r="J236" s="178"/>
      <c r="K236" s="227"/>
      <c r="L236" s="178"/>
      <c r="M236" s="178"/>
      <c r="N236" s="178"/>
      <c r="O236" s="178"/>
      <c r="P236" s="178"/>
      <c r="Q236" s="178"/>
      <c r="R236" s="178"/>
      <c r="S236" s="178"/>
      <c r="T236" s="178"/>
      <c r="U236" s="178"/>
      <c r="V236" s="178"/>
      <c r="W236" s="178"/>
      <c r="X236" s="178"/>
      <c r="Y236" s="178"/>
      <c r="Z236" s="178"/>
    </row>
    <row r="237" spans="1:26">
      <c r="C237" s="178"/>
      <c r="D237" s="178"/>
      <c r="E237" s="178"/>
      <c r="F237" s="178"/>
      <c r="G237" s="178"/>
      <c r="H237" s="178"/>
      <c r="I237" s="178"/>
      <c r="J237" s="178"/>
      <c r="K237" s="227"/>
      <c r="L237" s="178"/>
      <c r="M237" s="178"/>
      <c r="N237" s="178"/>
      <c r="O237" s="178"/>
      <c r="P237" s="178"/>
      <c r="Q237" s="178"/>
      <c r="R237" s="178"/>
      <c r="S237" s="178"/>
      <c r="T237" s="178"/>
      <c r="U237" s="178"/>
      <c r="V237" s="178"/>
      <c r="W237" s="178"/>
      <c r="X237" s="178"/>
      <c r="Y237" s="178"/>
      <c r="Z237" s="178"/>
    </row>
    <row r="238" spans="1:26">
      <c r="C238" s="178"/>
      <c r="D238" s="178"/>
      <c r="E238" s="178"/>
      <c r="F238" s="178"/>
      <c r="G238" s="178"/>
      <c r="H238" s="178"/>
      <c r="I238" s="178"/>
      <c r="J238" s="178"/>
      <c r="K238" s="227"/>
      <c r="L238" s="178"/>
      <c r="M238" s="178"/>
      <c r="N238" s="178"/>
      <c r="O238" s="178"/>
      <c r="P238" s="178"/>
      <c r="Q238" s="178"/>
      <c r="R238" s="178"/>
      <c r="S238" s="178"/>
      <c r="T238" s="178"/>
      <c r="U238" s="178"/>
      <c r="V238" s="178"/>
      <c r="W238" s="178"/>
      <c r="X238" s="178"/>
      <c r="Y238" s="178"/>
      <c r="Z238" s="178"/>
    </row>
    <row r="239" spans="1:26">
      <c r="B239" s="178"/>
      <c r="C239" s="178"/>
      <c r="D239" s="178"/>
      <c r="E239" s="178"/>
      <c r="F239" s="178"/>
      <c r="G239" s="178"/>
      <c r="H239" s="178"/>
      <c r="I239" s="178"/>
      <c r="J239" s="178"/>
      <c r="K239" s="227"/>
      <c r="L239" s="178"/>
      <c r="M239" s="178"/>
      <c r="N239" s="178"/>
      <c r="O239" s="178"/>
      <c r="P239" s="178"/>
      <c r="Q239" s="178"/>
      <c r="R239" s="178"/>
      <c r="S239" s="178"/>
      <c r="T239" s="178"/>
      <c r="U239" s="178"/>
      <c r="V239" s="178"/>
      <c r="W239" s="178"/>
      <c r="X239" s="178"/>
      <c r="Y239" s="178"/>
      <c r="Z239" s="178"/>
    </row>
    <row r="240" spans="1:26">
      <c r="B240" s="178"/>
      <c r="C240" s="178"/>
      <c r="D240" s="178"/>
      <c r="E240" s="178"/>
      <c r="F240" s="178"/>
      <c r="G240" s="178"/>
      <c r="H240" s="178"/>
      <c r="I240" s="178"/>
      <c r="J240" s="178"/>
      <c r="K240" s="227"/>
      <c r="L240" s="178"/>
      <c r="M240" s="178"/>
      <c r="N240" s="178"/>
      <c r="O240" s="178"/>
      <c r="P240" s="178"/>
      <c r="Q240" s="178"/>
      <c r="R240" s="178"/>
      <c r="S240" s="178"/>
      <c r="T240" s="178"/>
      <c r="U240" s="178"/>
      <c r="V240" s="178"/>
      <c r="W240" s="178"/>
      <c r="X240" s="178"/>
      <c r="Y240" s="178"/>
      <c r="Z240" s="178"/>
    </row>
    <row r="241" spans="2:26">
      <c r="B241" s="178"/>
      <c r="C241" s="178"/>
      <c r="D241" s="178"/>
      <c r="E241" s="178"/>
      <c r="F241" s="178"/>
      <c r="G241" s="178"/>
      <c r="H241" s="178"/>
      <c r="I241" s="178"/>
      <c r="J241" s="178"/>
      <c r="K241" s="227"/>
      <c r="L241" s="178"/>
      <c r="M241" s="178"/>
      <c r="N241" s="178"/>
      <c r="O241" s="178"/>
      <c r="P241" s="178"/>
      <c r="Q241" s="178"/>
      <c r="R241" s="178"/>
      <c r="S241" s="178"/>
      <c r="T241" s="178"/>
      <c r="U241" s="178"/>
      <c r="V241" s="178"/>
      <c r="W241" s="178"/>
      <c r="X241" s="178"/>
      <c r="Y241" s="178"/>
      <c r="Z241" s="178"/>
    </row>
    <row r="242" spans="2:26">
      <c r="B242" s="178"/>
      <c r="C242" s="178"/>
      <c r="D242" s="178"/>
      <c r="E242" s="178"/>
      <c r="F242" s="178"/>
      <c r="G242" s="178"/>
      <c r="H242" s="178"/>
      <c r="I242" s="178"/>
      <c r="J242" s="178"/>
      <c r="K242" s="227"/>
      <c r="L242" s="178"/>
      <c r="M242" s="178"/>
      <c r="N242" s="178"/>
      <c r="O242" s="178"/>
      <c r="P242" s="178"/>
      <c r="Q242" s="178"/>
      <c r="R242" s="178"/>
      <c r="S242" s="178"/>
      <c r="T242" s="178"/>
      <c r="U242" s="178"/>
      <c r="V242" s="178"/>
      <c r="W242" s="178"/>
      <c r="X242" s="178"/>
      <c r="Y242" s="178"/>
      <c r="Z242" s="178"/>
    </row>
    <row r="243" spans="2:26">
      <c r="B243" s="178"/>
      <c r="C243" s="178"/>
      <c r="D243" s="178"/>
      <c r="E243" s="178"/>
      <c r="F243" s="178"/>
      <c r="G243" s="178"/>
      <c r="H243" s="178"/>
      <c r="I243" s="178"/>
      <c r="J243" s="178"/>
      <c r="K243" s="227"/>
      <c r="L243" s="178"/>
      <c r="M243" s="178"/>
      <c r="N243" s="178"/>
      <c r="O243" s="178"/>
      <c r="P243" s="178"/>
      <c r="Q243" s="178"/>
      <c r="R243" s="178"/>
      <c r="S243" s="178"/>
      <c r="T243" s="178"/>
      <c r="U243" s="178"/>
      <c r="V243" s="178"/>
      <c r="W243" s="178"/>
      <c r="X243" s="178"/>
      <c r="Y243" s="178"/>
      <c r="Z243" s="178"/>
    </row>
    <row r="244" spans="2:26">
      <c r="B244" s="178"/>
      <c r="C244" s="178"/>
      <c r="D244" s="178"/>
      <c r="E244" s="178"/>
      <c r="F244" s="178"/>
      <c r="G244" s="178"/>
      <c r="H244" s="178"/>
      <c r="I244" s="178"/>
      <c r="J244" s="178"/>
      <c r="K244" s="227"/>
      <c r="L244" s="178"/>
      <c r="M244" s="178"/>
      <c r="N244" s="178"/>
      <c r="O244" s="178"/>
      <c r="P244" s="178"/>
      <c r="Q244" s="178"/>
      <c r="R244" s="178"/>
      <c r="S244" s="178"/>
      <c r="T244" s="178"/>
      <c r="U244" s="178"/>
      <c r="V244" s="178"/>
      <c r="W244" s="178"/>
      <c r="X244" s="178"/>
      <c r="Y244" s="178"/>
      <c r="Z244" s="178"/>
    </row>
    <row r="245" spans="2:26">
      <c r="B245" s="178"/>
      <c r="C245" s="178"/>
      <c r="D245" s="178"/>
      <c r="E245" s="178"/>
      <c r="F245" s="178"/>
      <c r="G245" s="178"/>
      <c r="H245" s="178"/>
      <c r="I245" s="178"/>
      <c r="J245" s="178"/>
      <c r="K245" s="227"/>
      <c r="L245" s="178"/>
      <c r="M245" s="178"/>
      <c r="N245" s="178"/>
      <c r="O245" s="178"/>
      <c r="P245" s="178"/>
      <c r="Q245" s="178"/>
      <c r="R245" s="178"/>
      <c r="S245" s="178"/>
      <c r="T245" s="178"/>
      <c r="U245" s="178"/>
      <c r="V245" s="178"/>
      <c r="W245" s="178"/>
      <c r="X245" s="178"/>
      <c r="Y245" s="178"/>
      <c r="Z245" s="178"/>
    </row>
    <row r="246" spans="2:26">
      <c r="B246" s="178"/>
      <c r="C246" s="178"/>
      <c r="D246" s="178"/>
      <c r="E246" s="178"/>
      <c r="F246" s="178"/>
      <c r="G246" s="178"/>
      <c r="H246" s="178"/>
      <c r="I246" s="178"/>
      <c r="J246" s="178"/>
      <c r="K246" s="227"/>
      <c r="L246" s="178"/>
      <c r="M246" s="178"/>
      <c r="N246" s="178"/>
      <c r="O246" s="178"/>
      <c r="P246" s="178"/>
      <c r="Q246" s="178"/>
      <c r="R246" s="178"/>
      <c r="S246" s="178"/>
      <c r="T246" s="178"/>
      <c r="U246" s="178"/>
      <c r="V246" s="178"/>
      <c r="W246" s="178"/>
      <c r="X246" s="178"/>
      <c r="Y246" s="178"/>
      <c r="Z246" s="178"/>
    </row>
    <row r="247" spans="2:26">
      <c r="B247" s="178"/>
      <c r="C247" s="178"/>
      <c r="D247" s="178"/>
      <c r="E247" s="178"/>
      <c r="F247" s="178"/>
      <c r="G247" s="178"/>
      <c r="H247" s="178"/>
      <c r="I247" s="178"/>
      <c r="J247" s="178"/>
      <c r="K247" s="227"/>
      <c r="L247" s="178"/>
      <c r="M247" s="178"/>
      <c r="N247" s="178"/>
      <c r="O247" s="178"/>
      <c r="P247" s="178"/>
      <c r="Q247" s="178"/>
      <c r="R247" s="178"/>
      <c r="S247" s="178"/>
      <c r="T247" s="178"/>
      <c r="U247" s="178"/>
      <c r="V247" s="178"/>
      <c r="W247" s="178"/>
      <c r="X247" s="178"/>
      <c r="Y247" s="178"/>
      <c r="Z247" s="178"/>
    </row>
    <row r="248" spans="2:26">
      <c r="B248" s="178"/>
      <c r="C248" s="178"/>
      <c r="D248" s="178"/>
      <c r="E248" s="178"/>
      <c r="F248" s="178"/>
      <c r="G248" s="178"/>
      <c r="H248" s="178"/>
      <c r="I248" s="178"/>
      <c r="J248" s="178"/>
      <c r="K248" s="227"/>
      <c r="L248" s="178"/>
      <c r="M248" s="178"/>
      <c r="N248" s="178"/>
      <c r="O248" s="178"/>
      <c r="P248" s="178"/>
      <c r="Q248" s="178"/>
      <c r="R248" s="178"/>
      <c r="S248" s="178"/>
      <c r="T248" s="178"/>
      <c r="U248" s="178"/>
      <c r="V248" s="178"/>
      <c r="W248" s="178"/>
      <c r="X248" s="178"/>
      <c r="Y248" s="178"/>
      <c r="Z248" s="178"/>
    </row>
    <row r="249" spans="2:26">
      <c r="B249" s="178"/>
      <c r="C249" s="178"/>
      <c r="D249" s="178"/>
      <c r="E249" s="178"/>
      <c r="F249" s="178"/>
      <c r="G249" s="178"/>
      <c r="H249" s="178"/>
      <c r="I249" s="178"/>
      <c r="J249" s="178"/>
      <c r="K249" s="227"/>
      <c r="L249" s="178"/>
      <c r="M249" s="178"/>
      <c r="N249" s="178"/>
      <c r="O249" s="178"/>
      <c r="P249" s="178"/>
      <c r="Q249" s="178"/>
      <c r="R249" s="178"/>
      <c r="S249" s="178"/>
      <c r="T249" s="178"/>
      <c r="U249" s="178"/>
      <c r="V249" s="178"/>
      <c r="W249" s="178"/>
      <c r="X249" s="178"/>
      <c r="Y249" s="178"/>
      <c r="Z249" s="178"/>
    </row>
    <row r="250" spans="2:26">
      <c r="B250" s="178"/>
      <c r="C250" s="178"/>
      <c r="D250" s="178"/>
      <c r="E250" s="178"/>
      <c r="F250" s="178"/>
      <c r="G250" s="178"/>
      <c r="H250" s="178"/>
      <c r="I250" s="178"/>
      <c r="J250" s="178"/>
      <c r="K250" s="227"/>
      <c r="L250" s="178"/>
      <c r="M250" s="178"/>
      <c r="N250" s="178"/>
      <c r="O250" s="178"/>
      <c r="P250" s="178"/>
      <c r="Q250" s="178"/>
      <c r="R250" s="178"/>
      <c r="S250" s="178"/>
      <c r="T250" s="178"/>
      <c r="U250" s="178"/>
      <c r="V250" s="178"/>
      <c r="W250" s="178"/>
      <c r="X250" s="178"/>
      <c r="Y250" s="178"/>
      <c r="Z250" s="178"/>
    </row>
    <row r="251" spans="2:26">
      <c r="B251" s="178"/>
      <c r="C251" s="178"/>
      <c r="D251" s="178"/>
      <c r="E251" s="178"/>
      <c r="F251" s="178"/>
      <c r="G251" s="178"/>
      <c r="H251" s="178"/>
      <c r="I251" s="178"/>
      <c r="J251" s="178"/>
      <c r="K251" s="227"/>
      <c r="L251" s="178"/>
      <c r="M251" s="178"/>
      <c r="N251" s="178"/>
      <c r="O251" s="178"/>
      <c r="P251" s="178"/>
      <c r="Q251" s="178"/>
      <c r="R251" s="178"/>
      <c r="S251" s="178"/>
      <c r="T251" s="178"/>
      <c r="U251" s="178"/>
      <c r="V251" s="178"/>
      <c r="W251" s="178"/>
      <c r="X251" s="178"/>
      <c r="Y251" s="178"/>
      <c r="Z251" s="178"/>
    </row>
    <row r="252" spans="2:26">
      <c r="B252" s="178"/>
      <c r="C252" s="178"/>
      <c r="D252" s="178"/>
      <c r="E252" s="178"/>
      <c r="F252" s="178"/>
      <c r="G252" s="178"/>
      <c r="H252" s="178"/>
      <c r="I252" s="178"/>
      <c r="J252" s="178"/>
      <c r="K252" s="227"/>
      <c r="L252" s="178"/>
      <c r="M252" s="178"/>
      <c r="N252" s="178"/>
      <c r="O252" s="178"/>
      <c r="P252" s="178"/>
      <c r="Q252" s="178"/>
      <c r="R252" s="178"/>
      <c r="S252" s="178"/>
      <c r="T252" s="178"/>
      <c r="U252" s="178"/>
      <c r="V252" s="178"/>
      <c r="W252" s="178"/>
      <c r="X252" s="178"/>
      <c r="Y252" s="178"/>
      <c r="Z252" s="178"/>
    </row>
    <row r="253" spans="2:26">
      <c r="B253" s="178"/>
      <c r="C253" s="178"/>
      <c r="D253" s="178"/>
      <c r="E253" s="178"/>
      <c r="F253" s="178"/>
      <c r="G253" s="178"/>
      <c r="H253" s="178"/>
      <c r="I253" s="178"/>
      <c r="J253" s="178"/>
      <c r="K253" s="227"/>
      <c r="L253" s="178"/>
      <c r="M253" s="178"/>
      <c r="N253" s="178"/>
      <c r="O253" s="178"/>
      <c r="P253" s="178"/>
      <c r="Q253" s="178"/>
      <c r="R253" s="178"/>
      <c r="S253" s="178"/>
      <c r="T253" s="178"/>
      <c r="U253" s="178"/>
      <c r="V253" s="178"/>
      <c r="W253" s="178"/>
      <c r="X253" s="178"/>
      <c r="Y253" s="178"/>
      <c r="Z253" s="178"/>
    </row>
    <row r="254" spans="2:26">
      <c r="B254" s="178"/>
      <c r="C254" s="178"/>
      <c r="D254" s="178"/>
      <c r="E254" s="178"/>
      <c r="F254" s="178"/>
      <c r="G254" s="178"/>
      <c r="H254" s="178"/>
      <c r="I254" s="178"/>
      <c r="J254" s="178"/>
      <c r="K254" s="227"/>
      <c r="L254" s="178"/>
      <c r="M254" s="178"/>
      <c r="N254" s="178"/>
      <c r="O254" s="178"/>
      <c r="P254" s="178"/>
      <c r="Q254" s="178"/>
      <c r="R254" s="178"/>
      <c r="S254" s="178"/>
      <c r="T254" s="178"/>
      <c r="U254" s="178"/>
      <c r="V254" s="178"/>
      <c r="W254" s="178"/>
      <c r="X254" s="178"/>
      <c r="Y254" s="178"/>
      <c r="Z254" s="178"/>
    </row>
    <row r="255" spans="2:26">
      <c r="B255" s="178"/>
      <c r="C255" s="178"/>
      <c r="D255" s="178"/>
      <c r="E255" s="178"/>
      <c r="F255" s="178"/>
      <c r="G255" s="178"/>
      <c r="H255" s="178"/>
      <c r="I255" s="178"/>
      <c r="J255" s="178"/>
      <c r="K255" s="227"/>
      <c r="L255" s="178"/>
      <c r="M255" s="178"/>
      <c r="N255" s="178"/>
      <c r="O255" s="178"/>
      <c r="P255" s="178"/>
      <c r="Q255" s="178"/>
      <c r="R255" s="178"/>
      <c r="S255" s="178"/>
      <c r="T255" s="178"/>
      <c r="U255" s="178"/>
      <c r="V255" s="178"/>
      <c r="W255" s="178"/>
      <c r="X255" s="178"/>
      <c r="Y255" s="178"/>
      <c r="Z255" s="178"/>
    </row>
    <row r="256" spans="2:26">
      <c r="B256" s="178"/>
      <c r="C256" s="178"/>
      <c r="D256" s="178"/>
      <c r="E256" s="178"/>
      <c r="F256" s="178"/>
      <c r="G256" s="178"/>
      <c r="H256" s="178"/>
      <c r="I256" s="178"/>
      <c r="J256" s="178"/>
      <c r="K256" s="227"/>
      <c r="L256" s="178"/>
      <c r="M256" s="178"/>
      <c r="N256" s="178"/>
      <c r="O256" s="178"/>
      <c r="P256" s="178"/>
      <c r="Q256" s="178"/>
      <c r="R256" s="178"/>
      <c r="S256" s="178"/>
      <c r="T256" s="178"/>
      <c r="U256" s="178"/>
      <c r="V256" s="178"/>
      <c r="W256" s="178"/>
      <c r="X256" s="178"/>
      <c r="Y256" s="178"/>
      <c r="Z256" s="178"/>
    </row>
    <row r="257" spans="2:26">
      <c r="B257" s="178"/>
      <c r="C257" s="178"/>
      <c r="D257" s="178"/>
      <c r="E257" s="178"/>
      <c r="F257" s="178"/>
      <c r="G257" s="178"/>
      <c r="H257" s="178"/>
      <c r="I257" s="178"/>
      <c r="J257" s="178"/>
      <c r="K257" s="227"/>
      <c r="L257" s="178"/>
      <c r="M257" s="178"/>
      <c r="N257" s="178"/>
      <c r="O257" s="178"/>
      <c r="P257" s="178"/>
      <c r="Q257" s="178"/>
      <c r="R257" s="178"/>
      <c r="S257" s="178"/>
      <c r="T257" s="178"/>
      <c r="U257" s="178"/>
      <c r="V257" s="178"/>
      <c r="W257" s="178"/>
      <c r="X257" s="178"/>
      <c r="Y257" s="178"/>
      <c r="Z257" s="178"/>
    </row>
    <row r="258" spans="2:26">
      <c r="B258" s="178"/>
      <c r="C258" s="178"/>
      <c r="D258" s="178"/>
      <c r="E258" s="178"/>
      <c r="F258" s="178"/>
      <c r="G258" s="178"/>
      <c r="H258" s="178"/>
      <c r="I258" s="178"/>
      <c r="J258" s="178"/>
      <c r="K258" s="227"/>
      <c r="L258" s="178"/>
      <c r="M258" s="178"/>
      <c r="N258" s="178"/>
      <c r="O258" s="178"/>
      <c r="P258" s="178"/>
      <c r="Q258" s="178"/>
      <c r="R258" s="178"/>
      <c r="S258" s="178"/>
      <c r="T258" s="178"/>
      <c r="U258" s="178"/>
      <c r="V258" s="178"/>
      <c r="W258" s="178"/>
      <c r="X258" s="178"/>
      <c r="Y258" s="178"/>
      <c r="Z258" s="178"/>
    </row>
    <row r="259" spans="2:26">
      <c r="B259" s="178"/>
      <c r="C259" s="178"/>
      <c r="D259" s="178"/>
      <c r="E259" s="178"/>
      <c r="F259" s="178"/>
      <c r="G259" s="178"/>
      <c r="H259" s="178"/>
      <c r="I259" s="178"/>
      <c r="J259" s="178"/>
      <c r="K259" s="227"/>
      <c r="L259" s="178"/>
      <c r="M259" s="178"/>
      <c r="N259" s="178"/>
      <c r="O259" s="178"/>
      <c r="P259" s="178"/>
      <c r="Q259" s="178"/>
      <c r="R259" s="178"/>
      <c r="S259" s="178"/>
      <c r="T259" s="178"/>
      <c r="U259" s="178"/>
      <c r="V259" s="178"/>
      <c r="W259" s="178"/>
      <c r="X259" s="178"/>
      <c r="Y259" s="178"/>
      <c r="Z259" s="178"/>
    </row>
    <row r="260" spans="2:26">
      <c r="B260" s="178"/>
      <c r="C260" s="178"/>
      <c r="D260" s="178"/>
      <c r="E260" s="178"/>
      <c r="F260" s="178"/>
      <c r="G260" s="178"/>
      <c r="H260" s="178"/>
      <c r="I260" s="178"/>
      <c r="J260" s="178"/>
      <c r="K260" s="227"/>
      <c r="L260" s="178"/>
      <c r="M260" s="178"/>
      <c r="N260" s="178"/>
      <c r="O260" s="178"/>
      <c r="P260" s="178"/>
      <c r="Q260" s="178"/>
      <c r="R260" s="178"/>
      <c r="S260" s="178"/>
      <c r="T260" s="178"/>
      <c r="U260" s="178"/>
      <c r="V260" s="178"/>
      <c r="W260" s="178"/>
      <c r="X260" s="178"/>
      <c r="Y260" s="178"/>
      <c r="Z260" s="178"/>
    </row>
    <row r="261" spans="2:26">
      <c r="B261" s="178"/>
      <c r="C261" s="178"/>
      <c r="D261" s="178"/>
      <c r="E261" s="178"/>
      <c r="F261" s="178"/>
      <c r="G261" s="178"/>
      <c r="H261" s="178"/>
      <c r="I261" s="178"/>
      <c r="J261" s="178"/>
      <c r="K261" s="227"/>
      <c r="L261" s="178"/>
      <c r="M261" s="178"/>
      <c r="N261" s="178"/>
      <c r="O261" s="178"/>
      <c r="P261" s="178"/>
      <c r="Q261" s="178"/>
      <c r="R261" s="178"/>
      <c r="S261" s="178"/>
      <c r="T261" s="178"/>
      <c r="U261" s="178"/>
      <c r="V261" s="178"/>
      <c r="W261" s="178"/>
      <c r="X261" s="178"/>
      <c r="Y261" s="178"/>
      <c r="Z261" s="178"/>
    </row>
    <row r="262" spans="2:26">
      <c r="B262" s="178"/>
      <c r="C262" s="178"/>
      <c r="D262" s="178"/>
      <c r="E262" s="178"/>
      <c r="F262" s="178"/>
      <c r="G262" s="178"/>
      <c r="H262" s="178"/>
      <c r="I262" s="178"/>
      <c r="J262" s="178"/>
      <c r="K262" s="227"/>
      <c r="L262" s="178"/>
      <c r="M262" s="178"/>
      <c r="N262" s="178"/>
      <c r="O262" s="178"/>
      <c r="P262" s="178"/>
      <c r="Q262" s="178"/>
      <c r="R262" s="178"/>
      <c r="S262" s="178"/>
      <c r="T262" s="178"/>
      <c r="U262" s="178"/>
      <c r="V262" s="178"/>
      <c r="W262" s="178"/>
      <c r="X262" s="178"/>
      <c r="Y262" s="178"/>
      <c r="Z262" s="178"/>
    </row>
    <row r="263" spans="2:26">
      <c r="B263" s="178"/>
      <c r="C263" s="178"/>
      <c r="D263" s="178"/>
      <c r="E263" s="178"/>
      <c r="F263" s="178"/>
      <c r="G263" s="178"/>
      <c r="H263" s="178"/>
      <c r="I263" s="178"/>
      <c r="J263" s="178"/>
      <c r="K263" s="227"/>
      <c r="L263" s="178"/>
      <c r="M263" s="178"/>
      <c r="N263" s="178"/>
      <c r="O263" s="178"/>
      <c r="P263" s="178"/>
      <c r="Q263" s="178"/>
      <c r="R263" s="178"/>
      <c r="S263" s="178"/>
      <c r="T263" s="178"/>
      <c r="U263" s="178"/>
      <c r="V263" s="178"/>
      <c r="W263" s="178"/>
      <c r="X263" s="178"/>
      <c r="Y263" s="178"/>
      <c r="Z263" s="178"/>
    </row>
    <row r="264" spans="2:26">
      <c r="B264" s="178"/>
      <c r="C264" s="178"/>
      <c r="D264" s="178"/>
      <c r="E264" s="178"/>
      <c r="F264" s="178"/>
      <c r="G264" s="178"/>
      <c r="H264" s="178"/>
      <c r="I264" s="178"/>
      <c r="J264" s="178"/>
      <c r="K264" s="227"/>
      <c r="L264" s="178"/>
      <c r="M264" s="178"/>
      <c r="N264" s="178"/>
      <c r="O264" s="178"/>
      <c r="P264" s="178"/>
      <c r="Q264" s="178"/>
      <c r="R264" s="178"/>
      <c r="S264" s="178"/>
      <c r="T264" s="178"/>
      <c r="U264" s="178"/>
      <c r="V264" s="178"/>
      <c r="W264" s="178"/>
      <c r="X264" s="178"/>
      <c r="Y264" s="178"/>
      <c r="Z264" s="178"/>
    </row>
    <row r="265" spans="2:26">
      <c r="B265" s="178"/>
      <c r="C265" s="178"/>
      <c r="D265" s="178"/>
      <c r="E265" s="178"/>
      <c r="F265" s="178"/>
      <c r="G265" s="178"/>
      <c r="H265" s="178"/>
      <c r="I265" s="178"/>
      <c r="J265" s="178"/>
      <c r="K265" s="227"/>
      <c r="L265" s="178"/>
      <c r="M265" s="178"/>
      <c r="N265" s="178"/>
      <c r="O265" s="178"/>
      <c r="P265" s="178"/>
      <c r="Q265" s="178"/>
      <c r="R265" s="178"/>
      <c r="S265" s="178"/>
      <c r="T265" s="178"/>
      <c r="U265" s="178"/>
      <c r="V265" s="178"/>
      <c r="W265" s="178"/>
      <c r="X265" s="178"/>
      <c r="Y265" s="178"/>
      <c r="Z265" s="178"/>
    </row>
    <row r="266" spans="2:26">
      <c r="B266" s="178"/>
      <c r="C266" s="178"/>
      <c r="D266" s="178"/>
      <c r="E266" s="178"/>
      <c r="F266" s="178"/>
      <c r="G266" s="178"/>
      <c r="H266" s="178"/>
      <c r="I266" s="178"/>
      <c r="J266" s="178"/>
      <c r="K266" s="227"/>
      <c r="L266" s="178"/>
      <c r="M266" s="178"/>
      <c r="N266" s="178"/>
      <c r="O266" s="178"/>
      <c r="P266" s="178"/>
      <c r="Q266" s="178"/>
      <c r="R266" s="178"/>
      <c r="S266" s="178"/>
      <c r="T266" s="178"/>
      <c r="U266" s="178"/>
      <c r="V266" s="178"/>
      <c r="W266" s="178"/>
      <c r="X266" s="178"/>
      <c r="Y266" s="178"/>
      <c r="Z266" s="178"/>
    </row>
    <row r="267" spans="2:26">
      <c r="B267" s="178"/>
      <c r="C267" s="178"/>
      <c r="D267" s="178"/>
      <c r="E267" s="178"/>
      <c r="F267" s="178"/>
      <c r="G267" s="178"/>
      <c r="H267" s="178"/>
      <c r="I267" s="178"/>
      <c r="J267" s="178"/>
      <c r="K267" s="227"/>
      <c r="L267" s="178"/>
      <c r="M267" s="178"/>
      <c r="N267" s="178"/>
      <c r="O267" s="178"/>
      <c r="P267" s="178"/>
      <c r="Q267" s="178"/>
      <c r="R267" s="178"/>
      <c r="S267" s="178"/>
      <c r="T267" s="178"/>
      <c r="U267" s="178"/>
      <c r="V267" s="178"/>
      <c r="W267" s="178"/>
      <c r="X267" s="178"/>
      <c r="Y267" s="178"/>
      <c r="Z267" s="178"/>
    </row>
    <row r="268" spans="2:26">
      <c r="B268" s="178"/>
      <c r="C268" s="178"/>
      <c r="D268" s="178"/>
      <c r="E268" s="178"/>
      <c r="F268" s="178"/>
      <c r="G268" s="178"/>
      <c r="H268" s="178"/>
      <c r="I268" s="178"/>
      <c r="J268" s="178"/>
      <c r="K268" s="227"/>
      <c r="L268" s="178"/>
      <c r="M268" s="178"/>
      <c r="N268" s="178"/>
      <c r="O268" s="178"/>
      <c r="P268" s="178"/>
      <c r="Q268" s="178"/>
      <c r="R268" s="178"/>
      <c r="S268" s="178"/>
      <c r="T268" s="178"/>
      <c r="U268" s="178"/>
      <c r="V268" s="178"/>
      <c r="W268" s="178"/>
      <c r="X268" s="178"/>
      <c r="Y268" s="178"/>
      <c r="Z268" s="178"/>
    </row>
    <row r="269" spans="2:26">
      <c r="B269" s="178"/>
      <c r="C269" s="178"/>
      <c r="D269" s="178"/>
      <c r="E269" s="178"/>
      <c r="F269" s="178"/>
      <c r="G269" s="178"/>
      <c r="H269" s="178"/>
      <c r="I269" s="178"/>
      <c r="J269" s="178"/>
      <c r="K269" s="227"/>
      <c r="L269" s="178"/>
      <c r="M269" s="178"/>
      <c r="N269" s="178"/>
      <c r="O269" s="178"/>
      <c r="P269" s="178"/>
      <c r="Q269" s="178"/>
      <c r="R269" s="178"/>
      <c r="S269" s="178"/>
      <c r="T269" s="178"/>
      <c r="U269" s="178"/>
      <c r="V269" s="178"/>
      <c r="W269" s="178"/>
      <c r="X269" s="178"/>
      <c r="Y269" s="178"/>
      <c r="Z269" s="178"/>
    </row>
    <row r="270" spans="2:26">
      <c r="B270" s="178"/>
      <c r="C270" s="178"/>
      <c r="D270" s="178"/>
      <c r="E270" s="178"/>
      <c r="F270" s="178"/>
      <c r="G270" s="178"/>
      <c r="H270" s="178"/>
      <c r="I270" s="178"/>
      <c r="J270" s="178"/>
      <c r="K270" s="227"/>
      <c r="L270" s="178"/>
      <c r="M270" s="178"/>
      <c r="N270" s="178"/>
      <c r="O270" s="178"/>
      <c r="P270" s="178"/>
      <c r="Q270" s="178"/>
      <c r="R270" s="178"/>
      <c r="S270" s="178"/>
      <c r="T270" s="178"/>
      <c r="U270" s="178"/>
      <c r="V270" s="178"/>
      <c r="W270" s="178"/>
      <c r="X270" s="178"/>
      <c r="Y270" s="178"/>
      <c r="Z270" s="178"/>
    </row>
    <row r="271" spans="2:26">
      <c r="B271" s="178"/>
      <c r="C271" s="178"/>
      <c r="D271" s="178"/>
      <c r="E271" s="178"/>
      <c r="F271" s="178"/>
      <c r="G271" s="178"/>
      <c r="H271" s="178"/>
      <c r="I271" s="178"/>
      <c r="J271" s="178"/>
      <c r="K271" s="227"/>
      <c r="L271" s="178"/>
      <c r="M271" s="178"/>
      <c r="N271" s="178"/>
      <c r="O271" s="178"/>
      <c r="P271" s="178"/>
      <c r="Q271" s="178"/>
      <c r="R271" s="178"/>
      <c r="S271" s="178"/>
      <c r="T271" s="178"/>
      <c r="U271" s="178"/>
      <c r="V271" s="178"/>
      <c r="W271" s="178"/>
      <c r="X271" s="178"/>
      <c r="Y271" s="178"/>
      <c r="Z271" s="178"/>
    </row>
    <row r="272" spans="2:26">
      <c r="B272" s="178"/>
      <c r="C272" s="178"/>
      <c r="D272" s="178"/>
      <c r="E272" s="178"/>
      <c r="F272" s="178"/>
      <c r="G272" s="178"/>
      <c r="H272" s="178"/>
      <c r="I272" s="178"/>
      <c r="J272" s="178"/>
      <c r="K272" s="227"/>
      <c r="L272" s="178"/>
      <c r="M272" s="178"/>
      <c r="N272" s="178"/>
      <c r="O272" s="178"/>
      <c r="P272" s="178"/>
      <c r="Q272" s="178"/>
      <c r="R272" s="178"/>
      <c r="S272" s="178"/>
      <c r="T272" s="178"/>
      <c r="U272" s="178"/>
      <c r="V272" s="178"/>
      <c r="W272" s="178"/>
      <c r="X272" s="178"/>
      <c r="Y272" s="178"/>
      <c r="Z272" s="178"/>
    </row>
    <row r="273" spans="2:26">
      <c r="B273" s="178"/>
      <c r="C273" s="178"/>
      <c r="D273" s="178"/>
      <c r="E273" s="178"/>
      <c r="F273" s="178"/>
      <c r="G273" s="178"/>
      <c r="H273" s="178"/>
      <c r="I273" s="178"/>
      <c r="J273" s="178"/>
      <c r="K273" s="227"/>
      <c r="L273" s="178"/>
      <c r="M273" s="178"/>
      <c r="N273" s="178"/>
      <c r="O273" s="178"/>
      <c r="P273" s="178"/>
      <c r="Q273" s="178"/>
      <c r="R273" s="178"/>
      <c r="S273" s="178"/>
      <c r="T273" s="178"/>
      <c r="U273" s="178"/>
      <c r="V273" s="178"/>
      <c r="W273" s="178"/>
      <c r="X273" s="178"/>
      <c r="Y273" s="178"/>
      <c r="Z273" s="178"/>
    </row>
    <row r="274" spans="2:26">
      <c r="B274" s="178"/>
      <c r="C274" s="178"/>
      <c r="D274" s="178"/>
      <c r="E274" s="178"/>
      <c r="F274" s="178"/>
      <c r="G274" s="178"/>
      <c r="H274" s="178"/>
      <c r="I274" s="178"/>
      <c r="J274" s="178"/>
      <c r="K274" s="227"/>
      <c r="L274" s="178"/>
      <c r="M274" s="178"/>
      <c r="N274" s="178"/>
      <c r="O274" s="178"/>
      <c r="P274" s="178"/>
      <c r="Q274" s="178"/>
      <c r="R274" s="178"/>
      <c r="S274" s="178"/>
      <c r="T274" s="178"/>
      <c r="U274" s="178"/>
      <c r="V274" s="178"/>
      <c r="W274" s="178"/>
      <c r="X274" s="178"/>
      <c r="Y274" s="178"/>
      <c r="Z274" s="178"/>
    </row>
    <row r="275" spans="2:26">
      <c r="B275" s="178"/>
      <c r="C275" s="178"/>
      <c r="D275" s="178"/>
      <c r="E275" s="178"/>
      <c r="F275" s="178"/>
      <c r="G275" s="178"/>
      <c r="H275" s="178"/>
      <c r="I275" s="178"/>
      <c r="J275" s="178"/>
      <c r="K275" s="227"/>
      <c r="L275" s="178"/>
      <c r="M275" s="178"/>
      <c r="N275" s="178"/>
      <c r="O275" s="178"/>
      <c r="P275" s="178"/>
      <c r="Q275" s="178"/>
      <c r="R275" s="178"/>
      <c r="S275" s="178"/>
      <c r="T275" s="178"/>
      <c r="U275" s="178"/>
      <c r="V275" s="178"/>
      <c r="W275" s="178"/>
      <c r="X275" s="178"/>
      <c r="Y275" s="178"/>
      <c r="Z275" s="178"/>
    </row>
    <row r="276" spans="2:26">
      <c r="B276" s="178"/>
      <c r="C276" s="178"/>
      <c r="D276" s="178"/>
      <c r="E276" s="178"/>
      <c r="F276" s="178"/>
      <c r="G276" s="178"/>
      <c r="H276" s="178"/>
      <c r="I276" s="178"/>
      <c r="J276" s="178"/>
      <c r="K276" s="227"/>
      <c r="L276" s="178"/>
      <c r="M276" s="178"/>
      <c r="N276" s="178"/>
      <c r="O276" s="178"/>
      <c r="P276" s="178"/>
      <c r="Q276" s="178"/>
      <c r="R276" s="178"/>
      <c r="S276" s="178"/>
      <c r="T276" s="178"/>
      <c r="U276" s="178"/>
      <c r="V276" s="178"/>
      <c r="W276" s="178"/>
      <c r="X276" s="178"/>
      <c r="Y276" s="178"/>
      <c r="Z276" s="178"/>
    </row>
    <row r="277" spans="2:26">
      <c r="B277" s="178"/>
      <c r="C277" s="178"/>
      <c r="D277" s="178"/>
      <c r="E277" s="178"/>
      <c r="F277" s="178"/>
      <c r="G277" s="178"/>
      <c r="H277" s="178"/>
      <c r="I277" s="178"/>
      <c r="J277" s="178"/>
      <c r="K277" s="227"/>
      <c r="L277" s="178"/>
      <c r="M277" s="178"/>
      <c r="N277" s="178"/>
      <c r="O277" s="178"/>
      <c r="P277" s="178"/>
      <c r="Q277" s="178"/>
      <c r="R277" s="178"/>
      <c r="S277" s="178"/>
      <c r="T277" s="178"/>
      <c r="U277" s="178"/>
      <c r="V277" s="178"/>
      <c r="W277" s="178"/>
      <c r="X277" s="178"/>
      <c r="Y277" s="178"/>
      <c r="Z277" s="178"/>
    </row>
    <row r="278" spans="2:26">
      <c r="B278" s="178"/>
      <c r="C278" s="178"/>
      <c r="D278" s="178"/>
      <c r="E278" s="178"/>
      <c r="F278" s="178"/>
      <c r="G278" s="178"/>
      <c r="H278" s="178"/>
      <c r="I278" s="178"/>
      <c r="J278" s="178"/>
      <c r="K278" s="227"/>
      <c r="L278" s="178"/>
      <c r="M278" s="178"/>
      <c r="N278" s="178"/>
      <c r="O278" s="178"/>
      <c r="P278" s="178"/>
      <c r="Q278" s="178"/>
      <c r="R278" s="178"/>
      <c r="S278" s="178"/>
      <c r="T278" s="178"/>
      <c r="U278" s="178"/>
      <c r="V278" s="178"/>
      <c r="W278" s="178"/>
      <c r="X278" s="178"/>
      <c r="Y278" s="178"/>
      <c r="Z278" s="178"/>
    </row>
    <row r="279" spans="2:26">
      <c r="B279" s="178"/>
      <c r="C279" s="178"/>
      <c r="D279" s="178"/>
      <c r="E279" s="178"/>
      <c r="F279" s="178"/>
      <c r="G279" s="178"/>
      <c r="H279" s="178"/>
      <c r="I279" s="178"/>
      <c r="J279" s="178"/>
      <c r="K279" s="227"/>
      <c r="L279" s="178"/>
      <c r="M279" s="178"/>
      <c r="N279" s="178"/>
      <c r="O279" s="178"/>
      <c r="P279" s="178"/>
      <c r="Q279" s="178"/>
      <c r="R279" s="178"/>
      <c r="S279" s="178"/>
      <c r="T279" s="178"/>
      <c r="U279" s="178"/>
      <c r="V279" s="178"/>
      <c r="W279" s="178"/>
      <c r="X279" s="178"/>
      <c r="Y279" s="178"/>
      <c r="Z279" s="178"/>
    </row>
    <row r="280" spans="2:26">
      <c r="B280" s="178"/>
      <c r="C280" s="178"/>
      <c r="D280" s="178"/>
      <c r="E280" s="178"/>
      <c r="F280" s="178"/>
      <c r="G280" s="178"/>
      <c r="H280" s="178"/>
      <c r="I280" s="178"/>
      <c r="J280" s="178"/>
      <c r="K280" s="227"/>
      <c r="L280" s="178"/>
      <c r="M280" s="178"/>
      <c r="N280" s="178"/>
      <c r="O280" s="178"/>
      <c r="P280" s="178"/>
      <c r="Q280" s="178"/>
      <c r="R280" s="178"/>
      <c r="S280" s="178"/>
      <c r="T280" s="178"/>
      <c r="U280" s="178"/>
      <c r="V280" s="178"/>
      <c r="W280" s="178"/>
      <c r="X280" s="178"/>
      <c r="Y280" s="178"/>
      <c r="Z280" s="178"/>
    </row>
    <row r="281" spans="2:26">
      <c r="B281" s="178"/>
      <c r="C281" s="178"/>
      <c r="D281" s="178"/>
      <c r="E281" s="178"/>
      <c r="F281" s="178"/>
      <c r="G281" s="178"/>
      <c r="H281" s="178"/>
      <c r="I281" s="178"/>
      <c r="J281" s="178"/>
      <c r="K281" s="227"/>
      <c r="L281" s="178"/>
      <c r="M281" s="178"/>
      <c r="N281" s="178"/>
      <c r="O281" s="178"/>
      <c r="P281" s="178"/>
      <c r="Q281" s="178"/>
      <c r="R281" s="178"/>
      <c r="S281" s="178"/>
      <c r="T281" s="178"/>
      <c r="U281" s="178"/>
      <c r="V281" s="178"/>
      <c r="W281" s="178"/>
      <c r="X281" s="178"/>
      <c r="Y281" s="178"/>
      <c r="Z281" s="178"/>
    </row>
    <row r="282" spans="2:26">
      <c r="B282" s="178"/>
      <c r="C282" s="178"/>
      <c r="D282" s="178"/>
      <c r="E282" s="178"/>
      <c r="F282" s="178"/>
      <c r="G282" s="178"/>
      <c r="H282" s="178"/>
      <c r="I282" s="178"/>
      <c r="J282" s="178"/>
      <c r="K282" s="227"/>
      <c r="L282" s="178"/>
      <c r="M282" s="178"/>
      <c r="N282" s="178"/>
      <c r="O282" s="178"/>
      <c r="P282" s="178"/>
      <c r="Q282" s="178"/>
      <c r="R282" s="178"/>
      <c r="S282" s="178"/>
      <c r="T282" s="178"/>
      <c r="U282" s="178"/>
      <c r="V282" s="178"/>
      <c r="W282" s="178"/>
      <c r="X282" s="178"/>
      <c r="Y282" s="178"/>
      <c r="Z282" s="178"/>
    </row>
    <row r="283" spans="2:26">
      <c r="B283" s="178"/>
      <c r="C283" s="178"/>
      <c r="D283" s="178"/>
      <c r="E283" s="178"/>
      <c r="F283" s="178"/>
      <c r="G283" s="178"/>
      <c r="H283" s="178"/>
      <c r="I283" s="178"/>
      <c r="J283" s="178"/>
      <c r="K283" s="227"/>
      <c r="L283" s="178"/>
      <c r="M283" s="178"/>
      <c r="N283" s="178"/>
      <c r="O283" s="178"/>
      <c r="P283" s="178"/>
      <c r="Q283" s="178"/>
      <c r="R283" s="178"/>
      <c r="S283" s="178"/>
      <c r="T283" s="178"/>
      <c r="U283" s="178"/>
      <c r="V283" s="178"/>
      <c r="W283" s="178"/>
      <c r="X283" s="178"/>
      <c r="Y283" s="178"/>
      <c r="Z283" s="178"/>
    </row>
    <row r="284" spans="2:26">
      <c r="B284" s="178"/>
      <c r="C284" s="178"/>
      <c r="D284" s="178"/>
      <c r="E284" s="178"/>
      <c r="F284" s="178"/>
      <c r="G284" s="178"/>
      <c r="H284" s="178"/>
      <c r="I284" s="178"/>
      <c r="J284" s="178"/>
      <c r="K284" s="227"/>
      <c r="L284" s="178"/>
      <c r="M284" s="178"/>
      <c r="N284" s="178"/>
      <c r="O284" s="178"/>
      <c r="P284" s="178"/>
      <c r="Q284" s="178"/>
      <c r="R284" s="178"/>
      <c r="S284" s="178"/>
      <c r="T284" s="178"/>
      <c r="U284" s="178"/>
      <c r="V284" s="178"/>
      <c r="W284" s="178"/>
      <c r="X284" s="178"/>
      <c r="Y284" s="178"/>
      <c r="Z284" s="178"/>
    </row>
  </sheetData>
  <mergeCells count="30">
    <mergeCell ref="E3:J3"/>
    <mergeCell ref="H2:J2"/>
    <mergeCell ref="S7:S8"/>
    <mergeCell ref="P6:U6"/>
    <mergeCell ref="V6:V8"/>
    <mergeCell ref="L6:O6"/>
    <mergeCell ref="M7:M8"/>
    <mergeCell ref="J7:J8"/>
    <mergeCell ref="C6:G6"/>
    <mergeCell ref="C7:C8"/>
    <mergeCell ref="V4:X4"/>
    <mergeCell ref="W6:X6"/>
    <mergeCell ref="W7:W8"/>
    <mergeCell ref="P7:P8"/>
    <mergeCell ref="R7:R8"/>
    <mergeCell ref="U7:U8"/>
    <mergeCell ref="T7:T8"/>
    <mergeCell ref="A6:A7"/>
    <mergeCell ref="A8:A9"/>
    <mergeCell ref="W5:X5"/>
    <mergeCell ref="X7:X8"/>
    <mergeCell ref="L7:L8"/>
    <mergeCell ref="O7:O8"/>
    <mergeCell ref="B6:B8"/>
    <mergeCell ref="H7:H8"/>
    <mergeCell ref="I7:I8"/>
    <mergeCell ref="G7:G8"/>
    <mergeCell ref="D7:D8"/>
    <mergeCell ref="E7:E8"/>
    <mergeCell ref="F7:F8"/>
  </mergeCells>
  <phoneticPr fontId="2" type="noConversion"/>
  <pageMargins left="0.51" right="0.52" top="0.49" bottom="0.3" header="0.31" footer="0.17"/>
  <pageSetup paperSize="9" scale="96" orientation="portrait" r:id="rId1"/>
  <headerFooter alignWithMargins="0"/>
  <colBreaks count="1" manualBreakCount="1">
    <brk id="10" max="71"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outlinePr summaryBelow="0"/>
  </sheetPr>
  <dimension ref="A1:BU272"/>
  <sheetViews>
    <sheetView zoomScaleNormal="100" zoomScaleSheetLayoutView="100" workbookViewId="0">
      <pane xSplit="1" ySplit="63" topLeftCell="B252" activePane="bottomRight" state="frozen"/>
      <selection pane="topRight" activeCell="B1" sqref="B1"/>
      <selection pane="bottomLeft" activeCell="A64" sqref="A64"/>
      <selection pane="bottomRight" activeCell="L259" sqref="L259:R259"/>
    </sheetView>
  </sheetViews>
  <sheetFormatPr defaultColWidth="11" defaultRowHeight="17" outlineLevelRow="1"/>
  <cols>
    <col min="1" max="1" width="17.5" style="654" customWidth="1"/>
    <col min="2" max="2" width="8.875" style="654" customWidth="1"/>
    <col min="3" max="3" width="9.75" style="654" customWidth="1"/>
    <col min="4" max="4" width="9.625" style="654" customWidth="1"/>
    <col min="5" max="6" width="9.125" style="654" customWidth="1"/>
    <col min="7" max="7" width="10.25" style="654" customWidth="1"/>
    <col min="8" max="8" width="15.375" style="654" customWidth="1"/>
    <col min="9" max="9" width="12" style="654" customWidth="1"/>
    <col min="10" max="10" width="7.375" style="654" customWidth="1"/>
    <col min="11" max="11" width="1.375" style="654" customWidth="1"/>
    <col min="12" max="12" width="10" style="654" customWidth="1"/>
    <col min="13" max="13" width="12" style="654" customWidth="1"/>
    <col min="14" max="14" width="9.875" style="654" customWidth="1"/>
    <col min="15" max="15" width="9.625" style="654" customWidth="1"/>
    <col min="16" max="16" width="8.25" style="654" customWidth="1"/>
    <col min="17" max="17" width="9.125" style="654" customWidth="1"/>
    <col min="18" max="18" width="13.75" style="654" customWidth="1"/>
    <col min="19" max="19" width="13.25" style="654" customWidth="1"/>
    <col min="20" max="20" width="11.25" style="654" customWidth="1"/>
    <col min="21" max="21" width="11.875" style="654" customWidth="1"/>
    <col min="22" max="22" width="12.5" style="653" customWidth="1"/>
    <col min="23" max="23" width="7.875" style="654" customWidth="1"/>
    <col min="24" max="24" width="7.75" style="654" customWidth="1"/>
    <col min="25" max="25" width="8.5" style="654" customWidth="1"/>
    <col min="26" max="27" width="6.25" style="654" customWidth="1"/>
    <col min="28" max="28" width="11.125" style="654" customWidth="1"/>
    <col min="29" max="29" width="7.25" style="654" customWidth="1"/>
    <col min="30" max="30" width="9" style="654" customWidth="1"/>
    <col min="31" max="31" width="14.5" style="654" customWidth="1"/>
    <col min="32" max="32" width="9.875" style="654" customWidth="1"/>
    <col min="33" max="33" width="13.25" style="654" customWidth="1"/>
    <col min="34" max="34" width="12.875" style="654" customWidth="1"/>
    <col min="35" max="35" width="13.25" style="654" customWidth="1"/>
    <col min="36" max="36" width="12.375" style="654" customWidth="1"/>
    <col min="37" max="37" width="13.875" style="654" customWidth="1"/>
    <col min="38" max="16384" width="11" style="654"/>
  </cols>
  <sheetData>
    <row r="1" spans="1:73" s="309" customFormat="1">
      <c r="J1" s="310" t="s">
        <v>1428</v>
      </c>
      <c r="V1" s="342"/>
      <c r="X1" s="310"/>
      <c r="BU1" s="311" t="s">
        <v>2517</v>
      </c>
    </row>
    <row r="2" spans="1:73" s="618" customFormat="1" ht="23.3" customHeight="1">
      <c r="G2" s="1918" t="s">
        <v>2161</v>
      </c>
      <c r="H2" s="1918"/>
      <c r="I2" s="1918"/>
      <c r="J2" s="1918"/>
      <c r="L2" s="312" t="s">
        <v>2162</v>
      </c>
      <c r="M2" s="312"/>
      <c r="N2" s="312"/>
      <c r="V2" s="619"/>
      <c r="Y2" s="620"/>
      <c r="Z2" s="620"/>
      <c r="AA2" s="620"/>
      <c r="AB2" s="620"/>
      <c r="AC2" s="620"/>
      <c r="AD2" s="620" t="s">
        <v>2520</v>
      </c>
      <c r="AM2" s="620" t="s">
        <v>2520</v>
      </c>
      <c r="AN2" s="620" t="s">
        <v>2520</v>
      </c>
    </row>
    <row r="3" spans="1:73" s="309" customFormat="1" ht="23.95" customHeight="1">
      <c r="E3" s="1919" t="s">
        <v>2163</v>
      </c>
      <c r="F3" s="1919"/>
      <c r="G3" s="1919"/>
      <c r="H3" s="1919"/>
      <c r="I3" s="1919"/>
      <c r="J3" s="1919"/>
      <c r="L3" s="313" t="s">
        <v>2164</v>
      </c>
      <c r="M3" s="313"/>
      <c r="N3" s="313"/>
      <c r="V3" s="342"/>
      <c r="Y3" s="621"/>
      <c r="Z3" s="621"/>
      <c r="AA3" s="621"/>
      <c r="AB3" s="621"/>
      <c r="AC3" s="621"/>
      <c r="AD3" s="621"/>
      <c r="AM3" s="621"/>
      <c r="AN3" s="621"/>
    </row>
    <row r="4" spans="1:73" s="309" customFormat="1" ht="16.5" customHeight="1">
      <c r="A4" s="621" t="s">
        <v>2520</v>
      </c>
      <c r="C4" s="313"/>
      <c r="D4" s="313"/>
      <c r="E4" s="313"/>
      <c r="F4" s="313" t="s">
        <v>2520</v>
      </c>
      <c r="O4" s="313"/>
      <c r="Q4" s="313"/>
      <c r="R4" s="313"/>
      <c r="S4" s="313"/>
      <c r="T4" s="1942" t="s">
        <v>2165</v>
      </c>
      <c r="U4" s="1942"/>
      <c r="V4" s="343"/>
      <c r="W4" s="1935" t="s">
        <v>2252</v>
      </c>
      <c r="X4" s="1935"/>
      <c r="AC4" s="311"/>
      <c r="AD4" s="311" t="s">
        <v>1428</v>
      </c>
    </row>
    <row r="5" spans="1:73" s="309" customFormat="1" ht="17.7" thickBot="1">
      <c r="I5" s="1937" t="s">
        <v>1428</v>
      </c>
      <c r="J5" s="1937"/>
      <c r="K5" s="311" t="s">
        <v>2517</v>
      </c>
      <c r="L5" s="623" t="s">
        <v>1428</v>
      </c>
      <c r="M5" s="624"/>
      <c r="N5" s="624"/>
      <c r="O5" s="624"/>
      <c r="P5" s="624"/>
      <c r="Q5" s="624"/>
      <c r="R5" s="624"/>
      <c r="S5" s="624"/>
      <c r="T5" s="1943" t="s">
        <v>2166</v>
      </c>
      <c r="U5" s="1943"/>
      <c r="V5" s="624"/>
      <c r="W5" s="1936" t="s">
        <v>2166</v>
      </c>
      <c r="X5" s="1936"/>
      <c r="Y5" s="624"/>
      <c r="Z5" s="624"/>
      <c r="AA5" s="624"/>
      <c r="AB5" s="624"/>
      <c r="AC5" s="624"/>
      <c r="AD5" s="625"/>
    </row>
    <row r="6" spans="1:73" s="309" customFormat="1" ht="23.95" customHeight="1">
      <c r="A6" s="1920" t="s">
        <v>2167</v>
      </c>
      <c r="B6" s="1929" t="s">
        <v>3164</v>
      </c>
      <c r="C6" s="1927"/>
      <c r="D6" s="1927"/>
      <c r="E6" s="1927"/>
      <c r="F6" s="1927"/>
      <c r="G6" s="1927"/>
      <c r="H6" s="1927"/>
      <c r="I6" s="1927"/>
      <c r="J6" s="1928"/>
      <c r="K6" s="311" t="s">
        <v>116</v>
      </c>
      <c r="L6" s="1927" t="s">
        <v>3165</v>
      </c>
      <c r="M6" s="1927"/>
      <c r="N6" s="1927"/>
      <c r="O6" s="1927"/>
      <c r="P6" s="1927"/>
      <c r="Q6" s="1927"/>
      <c r="R6" s="1927"/>
      <c r="S6" s="1928"/>
      <c r="T6" s="626"/>
      <c r="U6" s="627"/>
      <c r="V6" s="622"/>
      <c r="W6" s="1923" t="s">
        <v>2168</v>
      </c>
      <c r="X6" s="1938" t="s">
        <v>2169</v>
      </c>
      <c r="Y6" s="342"/>
      <c r="Z6" s="342"/>
      <c r="AA6" s="342"/>
      <c r="AB6" s="342"/>
      <c r="AC6" s="342"/>
    </row>
    <row r="7" spans="1:73" s="309" customFormat="1" ht="19.55" customHeight="1">
      <c r="A7" s="1921"/>
      <c r="B7" s="1925" t="s">
        <v>1434</v>
      </c>
      <c r="C7" s="628" t="s">
        <v>117</v>
      </c>
      <c r="D7" s="1932" t="s">
        <v>2170</v>
      </c>
      <c r="E7" s="628" t="s">
        <v>118</v>
      </c>
      <c r="F7" s="629" t="s">
        <v>2171</v>
      </c>
      <c r="G7" s="628" t="s">
        <v>119</v>
      </c>
      <c r="H7" s="630" t="s">
        <v>2172</v>
      </c>
      <c r="I7" s="628" t="s">
        <v>2173</v>
      </c>
      <c r="J7" s="1925" t="s">
        <v>2089</v>
      </c>
      <c r="K7" s="311" t="s">
        <v>2517</v>
      </c>
      <c r="L7" s="1930" t="s">
        <v>2174</v>
      </c>
      <c r="M7" s="631" t="s">
        <v>120</v>
      </c>
      <c r="N7" s="631" t="s">
        <v>121</v>
      </c>
      <c r="O7" s="631" t="s">
        <v>122</v>
      </c>
      <c r="P7" s="632" t="s">
        <v>123</v>
      </c>
      <c r="Q7" s="631" t="s">
        <v>124</v>
      </c>
      <c r="R7" s="631" t="s">
        <v>2175</v>
      </c>
      <c r="S7" s="630" t="s">
        <v>2176</v>
      </c>
      <c r="T7" s="1940" t="s">
        <v>1832</v>
      </c>
      <c r="U7" s="1941" t="s">
        <v>2177</v>
      </c>
      <c r="V7" s="633"/>
      <c r="W7" s="1924"/>
      <c r="X7" s="1939"/>
      <c r="Y7" s="342"/>
    </row>
    <row r="8" spans="1:73" s="309" customFormat="1" ht="19.55" customHeight="1">
      <c r="A8" s="1921"/>
      <c r="B8" s="1926"/>
      <c r="C8" s="631" t="s">
        <v>125</v>
      </c>
      <c r="D8" s="1933"/>
      <c r="E8" s="631" t="s">
        <v>2178</v>
      </c>
      <c r="F8" s="632" t="s">
        <v>2517</v>
      </c>
      <c r="G8" s="631" t="s">
        <v>126</v>
      </c>
      <c r="H8" s="630" t="s">
        <v>2179</v>
      </c>
      <c r="I8" s="631" t="s">
        <v>2180</v>
      </c>
      <c r="J8" s="1926"/>
      <c r="K8" s="311" t="s">
        <v>2517</v>
      </c>
      <c r="L8" s="1931"/>
      <c r="M8" s="631" t="s">
        <v>127</v>
      </c>
      <c r="N8" s="631" t="s">
        <v>128</v>
      </c>
      <c r="O8" s="631" t="s">
        <v>2181</v>
      </c>
      <c r="P8" s="632" t="s">
        <v>129</v>
      </c>
      <c r="Q8" s="631" t="s">
        <v>130</v>
      </c>
      <c r="R8" s="631" t="s">
        <v>2182</v>
      </c>
      <c r="S8" s="630" t="s">
        <v>2183</v>
      </c>
      <c r="T8" s="1940"/>
      <c r="U8" s="1941"/>
      <c r="V8" s="633"/>
      <c r="W8" s="1924"/>
      <c r="X8" s="1939"/>
      <c r="Y8" s="342"/>
    </row>
    <row r="9" spans="1:73" s="309" customFormat="1" ht="20.25" customHeight="1">
      <c r="A9" s="1921"/>
      <c r="B9" s="1926"/>
      <c r="C9" s="631" t="s">
        <v>131</v>
      </c>
      <c r="D9" s="1933"/>
      <c r="E9" s="631" t="s">
        <v>132</v>
      </c>
      <c r="F9" s="632" t="s">
        <v>2184</v>
      </c>
      <c r="G9" s="631" t="s">
        <v>133</v>
      </c>
      <c r="H9" s="630" t="s">
        <v>2185</v>
      </c>
      <c r="I9" s="631" t="s">
        <v>1189</v>
      </c>
      <c r="J9" s="1926"/>
      <c r="K9" s="634" t="s">
        <v>2520</v>
      </c>
      <c r="L9" s="1931"/>
      <c r="M9" s="631" t="s">
        <v>134</v>
      </c>
      <c r="N9" s="631" t="s">
        <v>135</v>
      </c>
      <c r="O9" s="631" t="s">
        <v>2186</v>
      </c>
      <c r="P9" s="632" t="s">
        <v>136</v>
      </c>
      <c r="Q9" s="631" t="s">
        <v>137</v>
      </c>
      <c r="R9" s="635" t="s">
        <v>2187</v>
      </c>
      <c r="S9" s="636" t="s">
        <v>2188</v>
      </c>
      <c r="T9" s="1940"/>
      <c r="U9" s="1941"/>
      <c r="V9" s="637"/>
      <c r="W9" s="1924"/>
      <c r="X9" s="1939"/>
      <c r="Y9" s="342"/>
    </row>
    <row r="10" spans="1:73" s="309" customFormat="1" ht="104.3" customHeight="1" thickBot="1">
      <c r="A10" s="1922"/>
      <c r="B10" s="638" t="s">
        <v>3050</v>
      </c>
      <c r="C10" s="639" t="s">
        <v>2278</v>
      </c>
      <c r="D10" s="639" t="s">
        <v>2279</v>
      </c>
      <c r="E10" s="639" t="s">
        <v>2189</v>
      </c>
      <c r="F10" s="639" t="s">
        <v>2190</v>
      </c>
      <c r="G10" s="639" t="s">
        <v>2281</v>
      </c>
      <c r="H10" s="639" t="s">
        <v>2280</v>
      </c>
      <c r="I10" s="639" t="s">
        <v>2191</v>
      </c>
      <c r="J10" s="639" t="s">
        <v>3075</v>
      </c>
      <c r="K10" s="640"/>
      <c r="L10" s="641" t="s">
        <v>3050</v>
      </c>
      <c r="M10" s="639" t="s">
        <v>2282</v>
      </c>
      <c r="N10" s="639" t="s">
        <v>2192</v>
      </c>
      <c r="O10" s="639" t="s">
        <v>2283</v>
      </c>
      <c r="P10" s="639" t="s">
        <v>2193</v>
      </c>
      <c r="Q10" s="639" t="s">
        <v>2284</v>
      </c>
      <c r="R10" s="639" t="s">
        <v>2194</v>
      </c>
      <c r="S10" s="639" t="s">
        <v>2195</v>
      </c>
      <c r="T10" s="639" t="s">
        <v>2286</v>
      </c>
      <c r="U10" s="642" t="s">
        <v>2285</v>
      </c>
      <c r="V10" s="643"/>
      <c r="W10" s="644" t="s">
        <v>2196</v>
      </c>
      <c r="X10" s="642" t="s">
        <v>2197</v>
      </c>
      <c r="Y10" s="342"/>
      <c r="AB10" s="309" t="s">
        <v>1428</v>
      </c>
    </row>
    <row r="11" spans="1:73" ht="29.25" hidden="1" customHeight="1">
      <c r="A11" s="645" t="s">
        <v>3163</v>
      </c>
      <c r="B11" s="646">
        <f>SUM(C11:J11)</f>
        <v>1913</v>
      </c>
      <c r="C11" s="647">
        <v>11</v>
      </c>
      <c r="D11" s="647">
        <v>250</v>
      </c>
      <c r="E11" s="648">
        <v>37</v>
      </c>
      <c r="F11" s="647">
        <v>1011</v>
      </c>
      <c r="G11" s="647">
        <v>4</v>
      </c>
      <c r="H11" s="649">
        <v>155</v>
      </c>
      <c r="I11" s="647">
        <v>388</v>
      </c>
      <c r="J11" s="647">
        <v>57</v>
      </c>
      <c r="K11" s="650"/>
      <c r="L11" s="646">
        <f>SUM(M11:S11)</f>
        <v>42</v>
      </c>
      <c r="M11" s="647">
        <v>0</v>
      </c>
      <c r="N11" s="647">
        <v>0</v>
      </c>
      <c r="O11" s="646">
        <v>37</v>
      </c>
      <c r="P11" s="646">
        <v>0</v>
      </c>
      <c r="Q11" s="651">
        <v>3</v>
      </c>
      <c r="R11" s="652">
        <v>2</v>
      </c>
      <c r="S11" s="646">
        <v>0</v>
      </c>
      <c r="T11" s="646">
        <v>203</v>
      </c>
      <c r="U11" s="646">
        <v>14</v>
      </c>
      <c r="V11" s="650"/>
      <c r="W11" s="648">
        <v>10</v>
      </c>
      <c r="X11" s="647">
        <v>69</v>
      </c>
      <c r="Y11" s="653"/>
      <c r="AG11" s="655"/>
    </row>
    <row r="12" spans="1:73" ht="31.6" hidden="1" customHeight="1" collapsed="1">
      <c r="A12" s="645" t="s">
        <v>3162</v>
      </c>
      <c r="B12" s="646">
        <f t="shared" ref="B12:J12" si="0">SUM(B13:B24)</f>
        <v>2519</v>
      </c>
      <c r="C12" s="646">
        <f t="shared" si="0"/>
        <v>54</v>
      </c>
      <c r="D12" s="646">
        <f t="shared" si="0"/>
        <v>438</v>
      </c>
      <c r="E12" s="646">
        <f t="shared" si="0"/>
        <v>99</v>
      </c>
      <c r="F12" s="646">
        <f t="shared" si="0"/>
        <v>1219</v>
      </c>
      <c r="G12" s="646">
        <f t="shared" si="0"/>
        <v>2</v>
      </c>
      <c r="H12" s="646">
        <f t="shared" si="0"/>
        <v>349</v>
      </c>
      <c r="I12" s="646">
        <f t="shared" si="0"/>
        <v>286</v>
      </c>
      <c r="J12" s="646">
        <f t="shared" si="0"/>
        <v>72</v>
      </c>
      <c r="L12" s="646">
        <f>SUM(L13:L24)</f>
        <v>90</v>
      </c>
      <c r="M12" s="646">
        <f>SUM(M13:M23)</f>
        <v>2</v>
      </c>
      <c r="N12" s="646">
        <f t="shared" ref="N12:X12" si="1">SUM(N13:N24)</f>
        <v>46</v>
      </c>
      <c r="O12" s="646">
        <f t="shared" si="1"/>
        <v>42</v>
      </c>
      <c r="P12" s="646">
        <f t="shared" si="1"/>
        <v>0</v>
      </c>
      <c r="Q12" s="646">
        <f t="shared" si="1"/>
        <v>0</v>
      </c>
      <c r="R12" s="646">
        <f t="shared" si="1"/>
        <v>0</v>
      </c>
      <c r="S12" s="646">
        <f t="shared" si="1"/>
        <v>0</v>
      </c>
      <c r="T12" s="646">
        <v>122</v>
      </c>
      <c r="U12" s="646">
        <v>21</v>
      </c>
      <c r="V12" s="650"/>
      <c r="W12" s="646">
        <f t="shared" si="1"/>
        <v>51</v>
      </c>
      <c r="X12" s="646">
        <f t="shared" si="1"/>
        <v>53</v>
      </c>
      <c r="Y12" s="650"/>
      <c r="Z12" s="654" t="s">
        <v>2198</v>
      </c>
      <c r="AG12" s="655"/>
    </row>
    <row r="13" spans="1:73" ht="41.95" hidden="1" customHeight="1" outlineLevel="1">
      <c r="A13" s="530" t="s">
        <v>2202</v>
      </c>
      <c r="B13" s="646">
        <v>104</v>
      </c>
      <c r="C13" s="656">
        <v>0</v>
      </c>
      <c r="D13" s="656">
        <v>15</v>
      </c>
      <c r="E13" s="656">
        <v>5</v>
      </c>
      <c r="F13" s="656">
        <v>72</v>
      </c>
      <c r="G13" s="656">
        <v>0</v>
      </c>
      <c r="H13" s="656">
        <v>6</v>
      </c>
      <c r="I13" s="656">
        <v>3</v>
      </c>
      <c r="J13" s="656">
        <f t="shared" ref="J13:J24" si="2">B13-SUM(C13:I13)</f>
        <v>3</v>
      </c>
      <c r="L13" s="656">
        <f t="shared" ref="L13:L24" si="3">SUM(M13:S13)</f>
        <v>4</v>
      </c>
      <c r="M13" s="656">
        <v>0</v>
      </c>
      <c r="N13" s="646">
        <v>0</v>
      </c>
      <c r="O13" s="646">
        <v>4</v>
      </c>
      <c r="P13" s="646">
        <v>0</v>
      </c>
      <c r="Q13" s="656">
        <v>0</v>
      </c>
      <c r="R13" s="656">
        <v>0</v>
      </c>
      <c r="S13" s="646">
        <v>0</v>
      </c>
      <c r="T13" s="646"/>
      <c r="U13" s="646"/>
      <c r="V13" s="650"/>
      <c r="W13" s="646">
        <v>0</v>
      </c>
      <c r="X13" s="657">
        <v>6</v>
      </c>
      <c r="Y13" s="658"/>
      <c r="AG13" s="655"/>
    </row>
    <row r="14" spans="1:73" ht="41.95" hidden="1" customHeight="1" outlineLevel="1">
      <c r="A14" s="530" t="s">
        <v>2203</v>
      </c>
      <c r="B14" s="646">
        <v>169</v>
      </c>
      <c r="C14" s="656">
        <v>2</v>
      </c>
      <c r="D14" s="656">
        <v>34</v>
      </c>
      <c r="E14" s="656">
        <v>12</v>
      </c>
      <c r="F14" s="656">
        <v>109</v>
      </c>
      <c r="G14" s="656">
        <v>0</v>
      </c>
      <c r="H14" s="656">
        <v>9</v>
      </c>
      <c r="I14" s="656">
        <v>2</v>
      </c>
      <c r="J14" s="656">
        <f t="shared" si="2"/>
        <v>1</v>
      </c>
      <c r="L14" s="656">
        <f t="shared" si="3"/>
        <v>13</v>
      </c>
      <c r="M14" s="656">
        <v>0</v>
      </c>
      <c r="N14" s="646">
        <v>8</v>
      </c>
      <c r="O14" s="646">
        <v>5</v>
      </c>
      <c r="P14" s="656">
        <v>0</v>
      </c>
      <c r="Q14" s="656">
        <v>0</v>
      </c>
      <c r="R14" s="656">
        <v>0</v>
      </c>
      <c r="S14" s="646">
        <v>0</v>
      </c>
      <c r="T14" s="646"/>
      <c r="U14" s="646"/>
      <c r="V14" s="650"/>
      <c r="W14" s="646">
        <v>17</v>
      </c>
      <c r="X14" s="657">
        <v>11</v>
      </c>
      <c r="Y14" s="658"/>
      <c r="AG14" s="655"/>
    </row>
    <row r="15" spans="1:73" ht="41.95" hidden="1" customHeight="1" outlineLevel="1">
      <c r="A15" s="530" t="s">
        <v>2204</v>
      </c>
      <c r="B15" s="646">
        <v>196</v>
      </c>
      <c r="C15" s="656">
        <v>5</v>
      </c>
      <c r="D15" s="656">
        <v>38</v>
      </c>
      <c r="E15" s="656">
        <v>12</v>
      </c>
      <c r="F15" s="656">
        <v>88</v>
      </c>
      <c r="G15" s="646">
        <v>0</v>
      </c>
      <c r="H15" s="656">
        <v>28</v>
      </c>
      <c r="I15" s="656">
        <v>18</v>
      </c>
      <c r="J15" s="656">
        <f t="shared" si="2"/>
        <v>7</v>
      </c>
      <c r="L15" s="656">
        <f t="shared" si="3"/>
        <v>34</v>
      </c>
      <c r="M15" s="656">
        <v>2</v>
      </c>
      <c r="N15" s="646">
        <v>31</v>
      </c>
      <c r="O15" s="646">
        <v>1</v>
      </c>
      <c r="P15" s="656">
        <v>0</v>
      </c>
      <c r="Q15" s="656">
        <v>0</v>
      </c>
      <c r="R15" s="656">
        <v>0</v>
      </c>
      <c r="S15" s="646">
        <v>0</v>
      </c>
      <c r="T15" s="646"/>
      <c r="U15" s="646"/>
      <c r="V15" s="650"/>
      <c r="W15" s="646">
        <v>0</v>
      </c>
      <c r="X15" s="657">
        <v>0</v>
      </c>
      <c r="Y15" s="658"/>
      <c r="AG15" s="655"/>
    </row>
    <row r="16" spans="1:73" ht="41.95" hidden="1" customHeight="1" outlineLevel="1">
      <c r="A16" s="530" t="s">
        <v>2205</v>
      </c>
      <c r="B16" s="646">
        <v>306</v>
      </c>
      <c r="C16" s="656">
        <v>3</v>
      </c>
      <c r="D16" s="656">
        <v>45</v>
      </c>
      <c r="E16" s="656">
        <v>14</v>
      </c>
      <c r="F16" s="656">
        <v>176</v>
      </c>
      <c r="G16" s="656">
        <v>0</v>
      </c>
      <c r="H16" s="656">
        <v>44</v>
      </c>
      <c r="I16" s="656">
        <v>22</v>
      </c>
      <c r="J16" s="656">
        <f t="shared" si="2"/>
        <v>2</v>
      </c>
      <c r="L16" s="656">
        <f t="shared" si="3"/>
        <v>6</v>
      </c>
      <c r="M16" s="656">
        <v>0</v>
      </c>
      <c r="N16" s="646">
        <v>1</v>
      </c>
      <c r="O16" s="646">
        <v>5</v>
      </c>
      <c r="P16" s="656">
        <v>0</v>
      </c>
      <c r="Q16" s="656">
        <v>0</v>
      </c>
      <c r="R16" s="656">
        <v>0</v>
      </c>
      <c r="S16" s="646">
        <v>0</v>
      </c>
      <c r="T16" s="646"/>
      <c r="U16" s="646"/>
      <c r="V16" s="650"/>
      <c r="W16" s="646">
        <v>0</v>
      </c>
      <c r="X16" s="659">
        <v>6</v>
      </c>
      <c r="Y16" s="658"/>
      <c r="AG16" s="655"/>
    </row>
    <row r="17" spans="1:33" ht="41.95" hidden="1" customHeight="1" outlineLevel="1">
      <c r="A17" s="530" t="s">
        <v>2764</v>
      </c>
      <c r="B17" s="646">
        <v>216</v>
      </c>
      <c r="C17" s="656">
        <v>3</v>
      </c>
      <c r="D17" s="656">
        <v>28</v>
      </c>
      <c r="E17" s="656">
        <v>8</v>
      </c>
      <c r="F17" s="656">
        <v>107</v>
      </c>
      <c r="G17" s="646">
        <v>0</v>
      </c>
      <c r="H17" s="656">
        <v>23</v>
      </c>
      <c r="I17" s="656">
        <v>31</v>
      </c>
      <c r="J17" s="656">
        <f t="shared" si="2"/>
        <v>16</v>
      </c>
      <c r="L17" s="656">
        <f t="shared" si="3"/>
        <v>4</v>
      </c>
      <c r="M17" s="656">
        <v>0</v>
      </c>
      <c r="N17" s="646">
        <v>0</v>
      </c>
      <c r="O17" s="646">
        <v>4</v>
      </c>
      <c r="P17" s="656">
        <v>0</v>
      </c>
      <c r="Q17" s="656">
        <v>0</v>
      </c>
      <c r="R17" s="656">
        <v>0</v>
      </c>
      <c r="S17" s="646">
        <v>0</v>
      </c>
      <c r="T17" s="646"/>
      <c r="U17" s="646"/>
      <c r="V17" s="650"/>
      <c r="W17" s="646">
        <v>1</v>
      </c>
      <c r="X17" s="657">
        <v>5</v>
      </c>
      <c r="Y17" s="658"/>
      <c r="AG17" s="655"/>
    </row>
    <row r="18" spans="1:33" ht="41.95" hidden="1" customHeight="1" outlineLevel="1">
      <c r="A18" s="530" t="s">
        <v>2206</v>
      </c>
      <c r="B18" s="646">
        <v>237</v>
      </c>
      <c r="C18" s="656">
        <v>12</v>
      </c>
      <c r="D18" s="656">
        <v>22</v>
      </c>
      <c r="E18" s="656">
        <v>9</v>
      </c>
      <c r="F18" s="656">
        <v>100</v>
      </c>
      <c r="G18" s="646">
        <v>0</v>
      </c>
      <c r="H18" s="656">
        <v>47</v>
      </c>
      <c r="I18" s="656">
        <v>38</v>
      </c>
      <c r="J18" s="656">
        <f t="shared" si="2"/>
        <v>9</v>
      </c>
      <c r="L18" s="656">
        <f t="shared" si="3"/>
        <v>5</v>
      </c>
      <c r="M18" s="646">
        <v>0</v>
      </c>
      <c r="O18" s="654">
        <v>5</v>
      </c>
      <c r="P18" s="656">
        <v>0</v>
      </c>
      <c r="Q18" s="656">
        <v>0</v>
      </c>
      <c r="R18" s="656">
        <v>0</v>
      </c>
      <c r="S18" s="646">
        <v>0</v>
      </c>
      <c r="T18" s="646"/>
      <c r="U18" s="646"/>
      <c r="V18" s="650"/>
      <c r="W18" s="646">
        <v>10</v>
      </c>
      <c r="X18" s="657">
        <v>8</v>
      </c>
      <c r="Y18" s="658"/>
      <c r="AG18" s="655"/>
    </row>
    <row r="19" spans="1:33" ht="41.95" hidden="1" customHeight="1" outlineLevel="1">
      <c r="A19" s="530" t="s">
        <v>2210</v>
      </c>
      <c r="B19" s="646">
        <v>302</v>
      </c>
      <c r="C19" s="656">
        <v>4</v>
      </c>
      <c r="D19" s="656">
        <v>80</v>
      </c>
      <c r="E19" s="656">
        <v>11</v>
      </c>
      <c r="F19" s="656">
        <v>129</v>
      </c>
      <c r="G19" s="646">
        <v>0</v>
      </c>
      <c r="H19" s="656">
        <v>33</v>
      </c>
      <c r="I19" s="656">
        <v>37</v>
      </c>
      <c r="J19" s="656">
        <f t="shared" si="2"/>
        <v>8</v>
      </c>
      <c r="L19" s="656">
        <f t="shared" si="3"/>
        <v>4</v>
      </c>
      <c r="M19" s="656">
        <v>0</v>
      </c>
      <c r="N19" s="646">
        <v>1</v>
      </c>
      <c r="O19" s="646">
        <v>3</v>
      </c>
      <c r="P19" s="656">
        <v>0</v>
      </c>
      <c r="Q19" s="656">
        <v>0</v>
      </c>
      <c r="R19" s="656"/>
      <c r="S19" s="646">
        <v>0</v>
      </c>
      <c r="T19" s="646"/>
      <c r="U19" s="646"/>
      <c r="V19" s="650"/>
      <c r="W19" s="646">
        <v>6</v>
      </c>
      <c r="X19" s="657">
        <v>1</v>
      </c>
      <c r="Y19" s="658"/>
      <c r="AG19" s="655"/>
    </row>
    <row r="20" spans="1:33" ht="41.95" hidden="1" customHeight="1" outlineLevel="1">
      <c r="A20" s="530" t="s">
        <v>2207</v>
      </c>
      <c r="B20" s="646">
        <v>295</v>
      </c>
      <c r="C20" s="656">
        <v>11</v>
      </c>
      <c r="D20" s="656">
        <v>32</v>
      </c>
      <c r="E20" s="656">
        <v>4</v>
      </c>
      <c r="F20" s="656">
        <v>173</v>
      </c>
      <c r="G20" s="646">
        <v>0</v>
      </c>
      <c r="H20" s="656">
        <v>41</v>
      </c>
      <c r="I20" s="656">
        <v>24</v>
      </c>
      <c r="J20" s="656">
        <f t="shared" si="2"/>
        <v>10</v>
      </c>
      <c r="L20" s="656">
        <f t="shared" si="3"/>
        <v>4</v>
      </c>
      <c r="M20" s="656">
        <v>0</v>
      </c>
      <c r="N20" s="656">
        <v>4</v>
      </c>
      <c r="O20" s="656">
        <v>0</v>
      </c>
      <c r="P20" s="656">
        <v>0</v>
      </c>
      <c r="Q20" s="656">
        <v>0</v>
      </c>
      <c r="R20" s="656">
        <v>0</v>
      </c>
      <c r="S20" s="646">
        <v>0</v>
      </c>
      <c r="T20" s="646"/>
      <c r="U20" s="646"/>
      <c r="V20" s="650"/>
      <c r="W20" s="646">
        <v>4</v>
      </c>
      <c r="X20" s="657">
        <v>2</v>
      </c>
      <c r="Y20" s="658"/>
      <c r="AG20" s="655"/>
    </row>
    <row r="21" spans="1:33" ht="41.95" hidden="1" customHeight="1" outlineLevel="1">
      <c r="A21" s="530" t="s">
        <v>2768</v>
      </c>
      <c r="B21" s="646">
        <v>191</v>
      </c>
      <c r="C21" s="656">
        <v>0</v>
      </c>
      <c r="D21" s="656">
        <v>43</v>
      </c>
      <c r="E21" s="656">
        <v>14</v>
      </c>
      <c r="F21" s="656">
        <v>60</v>
      </c>
      <c r="G21" s="646">
        <v>1</v>
      </c>
      <c r="H21" s="656">
        <v>37</v>
      </c>
      <c r="I21" s="656">
        <v>30</v>
      </c>
      <c r="J21" s="656">
        <f t="shared" si="2"/>
        <v>6</v>
      </c>
      <c r="L21" s="656">
        <f t="shared" si="3"/>
        <v>8</v>
      </c>
      <c r="M21" s="656">
        <v>0</v>
      </c>
      <c r="N21" s="656">
        <v>1</v>
      </c>
      <c r="O21" s="656">
        <v>7</v>
      </c>
      <c r="P21" s="656">
        <v>0</v>
      </c>
      <c r="Q21" s="656">
        <v>0</v>
      </c>
      <c r="R21" s="656">
        <v>0</v>
      </c>
      <c r="S21" s="646">
        <v>0</v>
      </c>
      <c r="T21" s="646"/>
      <c r="U21" s="646"/>
      <c r="V21" s="650"/>
      <c r="W21" s="646">
        <v>2</v>
      </c>
      <c r="X21" s="659">
        <v>3</v>
      </c>
      <c r="Y21" s="658"/>
      <c r="AG21" s="655"/>
    </row>
    <row r="22" spans="1:33" ht="41.95" hidden="1" customHeight="1" outlineLevel="1">
      <c r="A22" s="530" t="s">
        <v>2769</v>
      </c>
      <c r="B22" s="656">
        <v>161</v>
      </c>
      <c r="C22" s="656">
        <v>7</v>
      </c>
      <c r="D22" s="656">
        <v>22</v>
      </c>
      <c r="E22" s="656">
        <v>3</v>
      </c>
      <c r="F22" s="656">
        <v>82</v>
      </c>
      <c r="G22" s="656">
        <v>0</v>
      </c>
      <c r="H22" s="656">
        <v>29</v>
      </c>
      <c r="I22" s="656">
        <v>16</v>
      </c>
      <c r="J22" s="656">
        <f t="shared" si="2"/>
        <v>2</v>
      </c>
      <c r="L22" s="656">
        <f t="shared" si="3"/>
        <v>2</v>
      </c>
      <c r="M22" s="656">
        <v>0</v>
      </c>
      <c r="N22" s="656">
        <v>0</v>
      </c>
      <c r="O22" s="656">
        <v>2</v>
      </c>
      <c r="P22" s="656">
        <v>0</v>
      </c>
      <c r="Q22" s="656">
        <v>0</v>
      </c>
      <c r="R22" s="656">
        <v>0</v>
      </c>
      <c r="S22" s="646">
        <v>0</v>
      </c>
      <c r="T22" s="646"/>
      <c r="U22" s="646"/>
      <c r="V22" s="650"/>
      <c r="W22" s="646">
        <v>9</v>
      </c>
      <c r="X22" s="657">
        <v>10</v>
      </c>
      <c r="Y22" s="658"/>
      <c r="AG22" s="655"/>
    </row>
    <row r="23" spans="1:33" ht="41.95" hidden="1" customHeight="1" outlineLevel="1">
      <c r="A23" s="530" t="s">
        <v>2208</v>
      </c>
      <c r="B23" s="658">
        <v>214</v>
      </c>
      <c r="C23" s="658">
        <v>2</v>
      </c>
      <c r="D23" s="658">
        <v>51</v>
      </c>
      <c r="E23" s="658">
        <v>7</v>
      </c>
      <c r="F23" s="658">
        <v>67</v>
      </c>
      <c r="G23" s="658">
        <v>1</v>
      </c>
      <c r="H23" s="658">
        <v>46</v>
      </c>
      <c r="I23" s="658">
        <v>36</v>
      </c>
      <c r="J23" s="658">
        <f t="shared" si="2"/>
        <v>4</v>
      </c>
      <c r="K23" s="653"/>
      <c r="L23" s="656">
        <f t="shared" si="3"/>
        <v>6</v>
      </c>
      <c r="M23" s="658">
        <v>0</v>
      </c>
      <c r="N23" s="656">
        <v>0</v>
      </c>
      <c r="O23" s="656">
        <v>6</v>
      </c>
      <c r="P23" s="656">
        <v>0</v>
      </c>
      <c r="Q23" s="656">
        <v>0</v>
      </c>
      <c r="R23" s="656">
        <v>0</v>
      </c>
      <c r="S23" s="646">
        <v>0</v>
      </c>
      <c r="T23" s="646"/>
      <c r="U23" s="646"/>
      <c r="V23" s="650"/>
      <c r="W23" s="646">
        <v>0</v>
      </c>
      <c r="X23" s="657">
        <v>0</v>
      </c>
      <c r="Y23" s="658"/>
      <c r="AG23" s="655"/>
    </row>
    <row r="24" spans="1:33" ht="41.95" hidden="1" customHeight="1" outlineLevel="1" thickBot="1">
      <c r="A24" s="531" t="s">
        <v>2209</v>
      </c>
      <c r="B24" s="660">
        <v>128</v>
      </c>
      <c r="C24" s="653">
        <v>5</v>
      </c>
      <c r="D24" s="653">
        <v>28</v>
      </c>
      <c r="E24" s="653">
        <v>0</v>
      </c>
      <c r="F24" s="653">
        <v>56</v>
      </c>
      <c r="G24" s="653">
        <v>0</v>
      </c>
      <c r="H24" s="653">
        <v>6</v>
      </c>
      <c r="I24" s="653">
        <v>29</v>
      </c>
      <c r="J24" s="653">
        <f t="shared" si="2"/>
        <v>4</v>
      </c>
      <c r="L24" s="656">
        <f t="shared" si="3"/>
        <v>0</v>
      </c>
      <c r="M24" s="654">
        <v>0</v>
      </c>
      <c r="N24" s="658">
        <v>0</v>
      </c>
      <c r="O24" s="658">
        <v>0</v>
      </c>
      <c r="P24" s="658">
        <v>0</v>
      </c>
      <c r="Q24" s="658">
        <v>0</v>
      </c>
      <c r="R24" s="658">
        <v>0</v>
      </c>
      <c r="S24" s="650">
        <v>0</v>
      </c>
      <c r="T24" s="650"/>
      <c r="U24" s="650"/>
      <c r="V24" s="650"/>
      <c r="W24" s="650">
        <v>2</v>
      </c>
      <c r="X24" s="661">
        <v>1</v>
      </c>
      <c r="Y24" s="658"/>
      <c r="AG24" s="655"/>
    </row>
    <row r="25" spans="1:33" ht="30.75" hidden="1" customHeight="1" collapsed="1">
      <c r="A25" s="645" t="s">
        <v>3161</v>
      </c>
      <c r="B25" s="650">
        <f t="shared" ref="B25:J25" si="4">SUM(B26:B37)</f>
        <v>1825</v>
      </c>
      <c r="C25" s="650">
        <f t="shared" si="4"/>
        <v>40</v>
      </c>
      <c r="D25" s="650">
        <f t="shared" si="4"/>
        <v>150</v>
      </c>
      <c r="E25" s="650">
        <f t="shared" si="4"/>
        <v>103</v>
      </c>
      <c r="F25" s="650">
        <f t="shared" si="4"/>
        <v>1096</v>
      </c>
      <c r="G25" s="650">
        <f t="shared" si="4"/>
        <v>12</v>
      </c>
      <c r="H25" s="650">
        <f t="shared" si="4"/>
        <v>159</v>
      </c>
      <c r="I25" s="650">
        <f t="shared" si="4"/>
        <v>214</v>
      </c>
      <c r="J25" s="650">
        <f t="shared" si="4"/>
        <v>51</v>
      </c>
      <c r="K25" s="653"/>
      <c r="L25" s="650">
        <f t="shared" ref="L25:X25" si="5">SUM(L26:L37)</f>
        <v>57</v>
      </c>
      <c r="M25" s="650">
        <f t="shared" si="5"/>
        <v>1</v>
      </c>
      <c r="N25" s="650">
        <f t="shared" si="5"/>
        <v>1</v>
      </c>
      <c r="O25" s="650">
        <f t="shared" si="5"/>
        <v>35</v>
      </c>
      <c r="P25" s="650">
        <f t="shared" si="5"/>
        <v>6</v>
      </c>
      <c r="Q25" s="650">
        <f t="shared" si="5"/>
        <v>2</v>
      </c>
      <c r="R25" s="650">
        <f t="shared" si="5"/>
        <v>12</v>
      </c>
      <c r="S25" s="650">
        <f t="shared" si="5"/>
        <v>0</v>
      </c>
      <c r="T25" s="650">
        <v>112</v>
      </c>
      <c r="U25" s="650">
        <v>32</v>
      </c>
      <c r="V25" s="650"/>
      <c r="W25" s="650">
        <f t="shared" si="5"/>
        <v>76</v>
      </c>
      <c r="X25" s="650">
        <f t="shared" si="5"/>
        <v>148</v>
      </c>
      <c r="Y25" s="658"/>
      <c r="AG25" s="655"/>
    </row>
    <row r="26" spans="1:33" ht="41.95" hidden="1" customHeight="1" outlineLevel="1">
      <c r="A26" s="530" t="s">
        <v>2202</v>
      </c>
      <c r="B26" s="650">
        <v>295</v>
      </c>
      <c r="C26" s="658">
        <v>7</v>
      </c>
      <c r="D26" s="658">
        <v>24</v>
      </c>
      <c r="E26" s="658">
        <v>1</v>
      </c>
      <c r="F26" s="658">
        <v>199</v>
      </c>
      <c r="G26" s="658">
        <v>0</v>
      </c>
      <c r="H26" s="658">
        <v>28</v>
      </c>
      <c r="I26" s="658">
        <v>33</v>
      </c>
      <c r="J26" s="658">
        <f t="shared" ref="J26:J37" si="6">B26-SUM(C26:I26)</f>
        <v>3</v>
      </c>
      <c r="K26" s="653"/>
      <c r="L26" s="658">
        <f t="shared" ref="L26:L37" si="7">SUM(M26:S26)</f>
        <v>3</v>
      </c>
      <c r="M26" s="658">
        <v>0</v>
      </c>
      <c r="N26" s="658">
        <v>0</v>
      </c>
      <c r="O26" s="658">
        <v>2</v>
      </c>
      <c r="P26" s="650">
        <v>0</v>
      </c>
      <c r="Q26" s="658">
        <v>0</v>
      </c>
      <c r="R26" s="658">
        <v>1</v>
      </c>
      <c r="S26" s="650">
        <v>0</v>
      </c>
      <c r="T26" s="650"/>
      <c r="U26" s="650"/>
      <c r="V26" s="650"/>
      <c r="W26" s="650">
        <v>6</v>
      </c>
      <c r="X26" s="661">
        <v>52</v>
      </c>
      <c r="Y26" s="658"/>
      <c r="AG26" s="655"/>
    </row>
    <row r="27" spans="1:33" ht="41.95" hidden="1" customHeight="1" outlineLevel="1">
      <c r="A27" s="530" t="s">
        <v>2203</v>
      </c>
      <c r="B27" s="650">
        <v>216</v>
      </c>
      <c r="C27" s="658">
        <v>1</v>
      </c>
      <c r="D27" s="658">
        <v>30</v>
      </c>
      <c r="E27" s="658">
        <v>8</v>
      </c>
      <c r="F27" s="658">
        <v>117</v>
      </c>
      <c r="G27" s="658">
        <v>0</v>
      </c>
      <c r="H27" s="658">
        <v>33</v>
      </c>
      <c r="I27" s="658">
        <v>25</v>
      </c>
      <c r="J27" s="658">
        <f t="shared" si="6"/>
        <v>2</v>
      </c>
      <c r="K27" s="653"/>
      <c r="L27" s="658">
        <f t="shared" si="7"/>
        <v>10</v>
      </c>
      <c r="M27" s="658">
        <v>0</v>
      </c>
      <c r="N27" s="650">
        <v>0</v>
      </c>
      <c r="O27" s="650">
        <v>6</v>
      </c>
      <c r="P27" s="658">
        <v>0</v>
      </c>
      <c r="Q27" s="658">
        <v>0</v>
      </c>
      <c r="R27" s="658">
        <v>4</v>
      </c>
      <c r="S27" s="650">
        <v>0</v>
      </c>
      <c r="T27" s="650"/>
      <c r="U27" s="650"/>
      <c r="V27" s="650"/>
      <c r="W27" s="650">
        <v>3</v>
      </c>
      <c r="X27" s="661">
        <v>7</v>
      </c>
      <c r="Y27" s="658"/>
      <c r="AG27" s="655"/>
    </row>
    <row r="28" spans="1:33" ht="41.95" hidden="1" customHeight="1" outlineLevel="1">
      <c r="A28" s="530" t="s">
        <v>2204</v>
      </c>
      <c r="B28" s="650">
        <v>134</v>
      </c>
      <c r="C28" s="658">
        <v>4</v>
      </c>
      <c r="D28" s="658">
        <v>20</v>
      </c>
      <c r="E28" s="658">
        <v>12</v>
      </c>
      <c r="F28" s="658">
        <v>49</v>
      </c>
      <c r="G28" s="650">
        <v>0</v>
      </c>
      <c r="H28" s="658">
        <v>15</v>
      </c>
      <c r="I28" s="658">
        <v>29</v>
      </c>
      <c r="J28" s="658">
        <f t="shared" si="6"/>
        <v>5</v>
      </c>
      <c r="K28" s="653"/>
      <c r="L28" s="658">
        <f t="shared" si="7"/>
        <v>6</v>
      </c>
      <c r="M28" s="658">
        <v>0</v>
      </c>
      <c r="N28" s="650">
        <v>1</v>
      </c>
      <c r="O28" s="650">
        <v>5</v>
      </c>
      <c r="P28" s="658">
        <v>0</v>
      </c>
      <c r="Q28" s="658">
        <v>0</v>
      </c>
      <c r="R28" s="658">
        <v>0</v>
      </c>
      <c r="S28" s="650">
        <v>0</v>
      </c>
      <c r="T28" s="650"/>
      <c r="U28" s="650"/>
      <c r="V28" s="650"/>
      <c r="W28" s="650">
        <v>4</v>
      </c>
      <c r="X28" s="661">
        <v>8</v>
      </c>
      <c r="Y28" s="658"/>
      <c r="AG28" s="655"/>
    </row>
    <row r="29" spans="1:33" ht="41.95" hidden="1" customHeight="1" outlineLevel="1">
      <c r="A29" s="530" t="s">
        <v>2205</v>
      </c>
      <c r="B29" s="650">
        <v>127</v>
      </c>
      <c r="C29" s="658">
        <v>4</v>
      </c>
      <c r="D29" s="658">
        <v>23</v>
      </c>
      <c r="E29" s="658">
        <v>12</v>
      </c>
      <c r="F29" s="658">
        <v>37</v>
      </c>
      <c r="G29" s="658">
        <v>2</v>
      </c>
      <c r="H29" s="658">
        <v>22</v>
      </c>
      <c r="I29" s="658">
        <v>24</v>
      </c>
      <c r="J29" s="658">
        <f t="shared" si="6"/>
        <v>3</v>
      </c>
      <c r="K29" s="653"/>
      <c r="L29" s="658">
        <f t="shared" si="7"/>
        <v>7</v>
      </c>
      <c r="M29" s="658">
        <v>0</v>
      </c>
      <c r="N29" s="650">
        <v>0</v>
      </c>
      <c r="O29" s="650">
        <v>3</v>
      </c>
      <c r="P29" s="658">
        <v>0</v>
      </c>
      <c r="Q29" s="658">
        <v>0</v>
      </c>
      <c r="R29" s="658">
        <v>4</v>
      </c>
      <c r="S29" s="650">
        <v>0</v>
      </c>
      <c r="T29" s="650"/>
      <c r="U29" s="650"/>
      <c r="V29" s="650"/>
      <c r="W29" s="650">
        <v>0</v>
      </c>
      <c r="X29" s="662">
        <v>11</v>
      </c>
      <c r="Y29" s="658"/>
      <c r="AG29" s="655"/>
    </row>
    <row r="30" spans="1:33" ht="41.95" hidden="1" customHeight="1" outlineLevel="1">
      <c r="A30" s="530" t="s">
        <v>2764</v>
      </c>
      <c r="B30" s="650">
        <v>141</v>
      </c>
      <c r="C30" s="658">
        <v>11</v>
      </c>
      <c r="D30" s="658">
        <v>1</v>
      </c>
      <c r="E30" s="658">
        <v>28</v>
      </c>
      <c r="F30" s="658">
        <v>61</v>
      </c>
      <c r="G30" s="650">
        <v>0</v>
      </c>
      <c r="H30" s="658">
        <v>12</v>
      </c>
      <c r="I30" s="658">
        <v>26</v>
      </c>
      <c r="J30" s="658">
        <f t="shared" si="6"/>
        <v>2</v>
      </c>
      <c r="K30" s="653"/>
      <c r="L30" s="658">
        <f t="shared" si="7"/>
        <v>7</v>
      </c>
      <c r="M30" s="658">
        <v>0</v>
      </c>
      <c r="N30" s="650">
        <v>0</v>
      </c>
      <c r="O30" s="650">
        <v>5</v>
      </c>
      <c r="P30" s="658">
        <v>0</v>
      </c>
      <c r="Q30" s="658">
        <v>0</v>
      </c>
      <c r="R30" s="658">
        <v>2</v>
      </c>
      <c r="S30" s="650">
        <v>0</v>
      </c>
      <c r="T30" s="650"/>
      <c r="U30" s="650"/>
      <c r="V30" s="650"/>
      <c r="W30" s="650">
        <v>7</v>
      </c>
      <c r="X30" s="661">
        <v>19</v>
      </c>
      <c r="Y30" s="658"/>
      <c r="AG30" s="655"/>
    </row>
    <row r="31" spans="1:33" ht="41.95" hidden="1" customHeight="1" outlineLevel="1">
      <c r="A31" s="530" t="s">
        <v>2206</v>
      </c>
      <c r="B31" s="650">
        <v>174</v>
      </c>
      <c r="C31" s="658">
        <v>0</v>
      </c>
      <c r="D31" s="658">
        <v>29</v>
      </c>
      <c r="E31" s="658">
        <v>13</v>
      </c>
      <c r="F31" s="658">
        <v>115</v>
      </c>
      <c r="G31" s="650">
        <v>0</v>
      </c>
      <c r="H31" s="658">
        <v>2</v>
      </c>
      <c r="I31" s="658">
        <v>12</v>
      </c>
      <c r="J31" s="658">
        <f t="shared" si="6"/>
        <v>3</v>
      </c>
      <c r="K31" s="653"/>
      <c r="L31" s="658">
        <f t="shared" si="7"/>
        <v>9</v>
      </c>
      <c r="M31" s="658">
        <v>0</v>
      </c>
      <c r="N31" s="650">
        <v>0</v>
      </c>
      <c r="O31" s="650">
        <v>9</v>
      </c>
      <c r="P31" s="658">
        <v>0</v>
      </c>
      <c r="Q31" s="658">
        <v>0</v>
      </c>
      <c r="R31" s="658">
        <v>0</v>
      </c>
      <c r="S31" s="650">
        <v>0</v>
      </c>
      <c r="T31" s="650"/>
      <c r="U31" s="650"/>
      <c r="V31" s="650"/>
      <c r="W31" s="650">
        <v>14</v>
      </c>
      <c r="X31" s="661">
        <v>9</v>
      </c>
      <c r="Y31" s="658"/>
      <c r="AG31" s="655"/>
    </row>
    <row r="32" spans="1:33" ht="41.95" hidden="1" customHeight="1" outlineLevel="1">
      <c r="A32" s="530" t="s">
        <v>2210</v>
      </c>
      <c r="B32" s="650">
        <v>151</v>
      </c>
      <c r="C32" s="658">
        <v>1</v>
      </c>
      <c r="D32" s="658">
        <v>8</v>
      </c>
      <c r="E32" s="658">
        <v>1</v>
      </c>
      <c r="F32" s="658">
        <v>107</v>
      </c>
      <c r="G32" s="650">
        <v>2</v>
      </c>
      <c r="H32" s="658">
        <v>12</v>
      </c>
      <c r="I32" s="658">
        <v>13</v>
      </c>
      <c r="J32" s="658">
        <f t="shared" si="6"/>
        <v>7</v>
      </c>
      <c r="K32" s="653"/>
      <c r="L32" s="658">
        <f t="shared" si="7"/>
        <v>3</v>
      </c>
      <c r="M32" s="650">
        <v>0</v>
      </c>
      <c r="N32" s="650">
        <v>0</v>
      </c>
      <c r="O32" s="650">
        <v>0</v>
      </c>
      <c r="P32" s="658">
        <v>0</v>
      </c>
      <c r="Q32" s="658">
        <v>2</v>
      </c>
      <c r="R32" s="658">
        <v>1</v>
      </c>
      <c r="S32" s="650">
        <v>0</v>
      </c>
      <c r="T32" s="650"/>
      <c r="U32" s="650"/>
      <c r="V32" s="650"/>
      <c r="W32" s="650">
        <v>6</v>
      </c>
      <c r="X32" s="661">
        <v>5</v>
      </c>
      <c r="Y32" s="658"/>
      <c r="AG32" s="655"/>
    </row>
    <row r="33" spans="1:33" ht="41.95" hidden="1" customHeight="1" outlineLevel="1">
      <c r="A33" s="530" t="s">
        <v>2207</v>
      </c>
      <c r="B33" s="650">
        <v>151</v>
      </c>
      <c r="C33" s="658">
        <v>0</v>
      </c>
      <c r="D33" s="658">
        <v>6</v>
      </c>
      <c r="E33" s="658">
        <v>2</v>
      </c>
      <c r="F33" s="658">
        <v>96</v>
      </c>
      <c r="G33" s="650">
        <v>0</v>
      </c>
      <c r="H33" s="658">
        <v>16</v>
      </c>
      <c r="I33" s="658">
        <v>26</v>
      </c>
      <c r="J33" s="658">
        <f t="shared" si="6"/>
        <v>5</v>
      </c>
      <c r="K33" s="653"/>
      <c r="L33" s="658">
        <f t="shared" si="7"/>
        <v>0</v>
      </c>
      <c r="M33" s="658">
        <v>0</v>
      </c>
      <c r="N33" s="658">
        <v>0</v>
      </c>
      <c r="O33" s="658">
        <v>0</v>
      </c>
      <c r="P33" s="658">
        <v>0</v>
      </c>
      <c r="Q33" s="658">
        <v>0</v>
      </c>
      <c r="R33" s="658">
        <v>0</v>
      </c>
      <c r="S33" s="650">
        <f>M33-SUM(N33:R33)</f>
        <v>0</v>
      </c>
      <c r="T33" s="650"/>
      <c r="U33" s="650"/>
      <c r="V33" s="650"/>
      <c r="W33" s="650">
        <v>11</v>
      </c>
      <c r="X33" s="661">
        <v>1</v>
      </c>
      <c r="Y33" s="658"/>
      <c r="AG33" s="655"/>
    </row>
    <row r="34" spans="1:33" ht="41.95" hidden="1" customHeight="1" outlineLevel="1">
      <c r="A34" s="530" t="s">
        <v>2768</v>
      </c>
      <c r="B34" s="650">
        <v>82</v>
      </c>
      <c r="C34" s="658">
        <v>7</v>
      </c>
      <c r="D34" s="658">
        <v>1</v>
      </c>
      <c r="E34" s="658">
        <v>5</v>
      </c>
      <c r="F34" s="658">
        <v>49</v>
      </c>
      <c r="G34" s="650">
        <v>0</v>
      </c>
      <c r="H34" s="658">
        <v>2</v>
      </c>
      <c r="I34" s="658">
        <v>11</v>
      </c>
      <c r="J34" s="658">
        <f t="shared" si="6"/>
        <v>7</v>
      </c>
      <c r="K34" s="653"/>
      <c r="L34" s="658">
        <f t="shared" si="7"/>
        <v>3</v>
      </c>
      <c r="M34" s="658">
        <v>1</v>
      </c>
      <c r="N34" s="658">
        <v>0</v>
      </c>
      <c r="O34" s="658">
        <v>2</v>
      </c>
      <c r="P34" s="658">
        <v>0</v>
      </c>
      <c r="Q34" s="658">
        <v>0</v>
      </c>
      <c r="R34" s="658">
        <v>0</v>
      </c>
      <c r="S34" s="650">
        <v>0</v>
      </c>
      <c r="T34" s="650"/>
      <c r="U34" s="650"/>
      <c r="V34" s="650"/>
      <c r="W34" s="650">
        <v>4</v>
      </c>
      <c r="X34" s="662">
        <v>3</v>
      </c>
      <c r="Y34" s="658"/>
      <c r="AG34" s="655"/>
    </row>
    <row r="35" spans="1:33" ht="41.95" hidden="1" customHeight="1" outlineLevel="1">
      <c r="A35" s="530" t="s">
        <v>2769</v>
      </c>
      <c r="B35" s="658">
        <v>109</v>
      </c>
      <c r="C35" s="658">
        <v>3</v>
      </c>
      <c r="D35" s="658">
        <v>1</v>
      </c>
      <c r="E35" s="658">
        <v>18</v>
      </c>
      <c r="F35" s="658">
        <v>65</v>
      </c>
      <c r="G35" s="658">
        <v>0</v>
      </c>
      <c r="H35" s="658">
        <v>4</v>
      </c>
      <c r="I35" s="658">
        <v>13</v>
      </c>
      <c r="J35" s="658">
        <f t="shared" si="6"/>
        <v>5</v>
      </c>
      <c r="K35" s="653"/>
      <c r="L35" s="658">
        <f t="shared" si="7"/>
        <v>5</v>
      </c>
      <c r="M35" s="658">
        <v>0</v>
      </c>
      <c r="N35" s="658">
        <v>0</v>
      </c>
      <c r="O35" s="658">
        <v>0</v>
      </c>
      <c r="P35" s="658">
        <v>5</v>
      </c>
      <c r="Q35" s="658">
        <v>0</v>
      </c>
      <c r="R35" s="658">
        <v>0</v>
      </c>
      <c r="S35" s="650">
        <v>0</v>
      </c>
      <c r="T35" s="650"/>
      <c r="U35" s="650"/>
      <c r="V35" s="650"/>
      <c r="W35" s="650">
        <v>7</v>
      </c>
      <c r="X35" s="661">
        <v>16</v>
      </c>
      <c r="Y35" s="658"/>
      <c r="AG35" s="655"/>
    </row>
    <row r="36" spans="1:33" ht="41.95" hidden="1" customHeight="1" outlineLevel="1">
      <c r="A36" s="530" t="s">
        <v>2208</v>
      </c>
      <c r="B36" s="658">
        <v>125</v>
      </c>
      <c r="C36" s="658">
        <v>2</v>
      </c>
      <c r="D36" s="658">
        <v>6</v>
      </c>
      <c r="E36" s="658">
        <v>3</v>
      </c>
      <c r="F36" s="658">
        <v>93</v>
      </c>
      <c r="G36" s="658">
        <v>4</v>
      </c>
      <c r="H36" s="658">
        <v>7</v>
      </c>
      <c r="I36" s="658">
        <v>2</v>
      </c>
      <c r="J36" s="658">
        <f t="shared" si="6"/>
        <v>8</v>
      </c>
      <c r="K36" s="653"/>
      <c r="L36" s="658">
        <f t="shared" si="7"/>
        <v>4</v>
      </c>
      <c r="M36" s="658">
        <v>0</v>
      </c>
      <c r="N36" s="658">
        <v>0</v>
      </c>
      <c r="O36" s="658">
        <v>3</v>
      </c>
      <c r="P36" s="658">
        <v>1</v>
      </c>
      <c r="Q36" s="658">
        <v>0</v>
      </c>
      <c r="R36" s="658">
        <v>0</v>
      </c>
      <c r="S36" s="650">
        <v>0</v>
      </c>
      <c r="T36" s="650"/>
      <c r="U36" s="650"/>
      <c r="V36" s="650"/>
      <c r="W36" s="650">
        <v>7</v>
      </c>
      <c r="X36" s="661">
        <v>10</v>
      </c>
      <c r="Y36" s="658"/>
      <c r="AG36" s="655"/>
    </row>
    <row r="37" spans="1:33" ht="28.55" hidden="1" customHeight="1" outlineLevel="1" thickBot="1">
      <c r="A37" s="531" t="s">
        <v>2209</v>
      </c>
      <c r="B37" s="663">
        <v>120</v>
      </c>
      <c r="C37" s="664">
        <v>0</v>
      </c>
      <c r="D37" s="664">
        <v>1</v>
      </c>
      <c r="E37" s="664">
        <v>0</v>
      </c>
      <c r="F37" s="664">
        <v>108</v>
      </c>
      <c r="G37" s="664">
        <v>4</v>
      </c>
      <c r="H37" s="664">
        <v>6</v>
      </c>
      <c r="I37" s="664">
        <v>0</v>
      </c>
      <c r="J37" s="664">
        <f t="shared" si="6"/>
        <v>1</v>
      </c>
      <c r="K37" s="653"/>
      <c r="L37" s="665">
        <f t="shared" si="7"/>
        <v>0</v>
      </c>
      <c r="M37" s="666">
        <v>0</v>
      </c>
      <c r="N37" s="666">
        <v>0</v>
      </c>
      <c r="O37" s="666">
        <v>0</v>
      </c>
      <c r="P37" s="666">
        <v>0</v>
      </c>
      <c r="Q37" s="666">
        <v>0</v>
      </c>
      <c r="R37" s="666">
        <v>0</v>
      </c>
      <c r="S37" s="667">
        <f>M37-SUM(N37:R37)</f>
        <v>0</v>
      </c>
      <c r="T37" s="667"/>
      <c r="U37" s="667"/>
      <c r="V37" s="650"/>
      <c r="W37" s="667">
        <v>7</v>
      </c>
      <c r="X37" s="668">
        <v>7</v>
      </c>
      <c r="Y37" s="658"/>
      <c r="AG37" s="655"/>
    </row>
    <row r="38" spans="1:33" ht="30.75" hidden="1" customHeight="1" collapsed="1">
      <c r="A38" s="645" t="s">
        <v>3160</v>
      </c>
      <c r="B38" s="650">
        <f>SUM(B39:B50)</f>
        <v>2499</v>
      </c>
      <c r="C38" s="650">
        <f t="shared" ref="C38:J38" si="8">SUM(C39:C50)</f>
        <v>65</v>
      </c>
      <c r="D38" s="650">
        <f t="shared" si="8"/>
        <v>184</v>
      </c>
      <c r="E38" s="650">
        <f t="shared" si="8"/>
        <v>254</v>
      </c>
      <c r="F38" s="650">
        <f t="shared" si="8"/>
        <v>1263</v>
      </c>
      <c r="G38" s="650">
        <f t="shared" si="8"/>
        <v>46</v>
      </c>
      <c r="H38" s="650">
        <f t="shared" si="8"/>
        <v>269</v>
      </c>
      <c r="I38" s="650">
        <f t="shared" si="8"/>
        <v>241</v>
      </c>
      <c r="J38" s="650">
        <f t="shared" si="8"/>
        <v>177</v>
      </c>
      <c r="K38" s="653"/>
      <c r="L38" s="650">
        <f t="shared" ref="L38:X38" si="9">SUM(L39:L50)</f>
        <v>108</v>
      </c>
      <c r="M38" s="650">
        <f t="shared" si="9"/>
        <v>6</v>
      </c>
      <c r="N38" s="650">
        <f t="shared" si="9"/>
        <v>12</v>
      </c>
      <c r="O38" s="650">
        <f t="shared" si="9"/>
        <v>43</v>
      </c>
      <c r="P38" s="650">
        <f t="shared" si="9"/>
        <v>2</v>
      </c>
      <c r="Q38" s="650">
        <f t="shared" si="9"/>
        <v>22</v>
      </c>
      <c r="R38" s="650">
        <f t="shared" si="9"/>
        <v>19</v>
      </c>
      <c r="S38" s="650">
        <f t="shared" si="9"/>
        <v>4</v>
      </c>
      <c r="T38" s="650">
        <v>97</v>
      </c>
      <c r="U38" s="650">
        <v>46</v>
      </c>
      <c r="V38" s="650"/>
      <c r="W38" s="650">
        <f t="shared" si="9"/>
        <v>145</v>
      </c>
      <c r="X38" s="650">
        <f t="shared" si="9"/>
        <v>236</v>
      </c>
      <c r="Y38" s="658"/>
      <c r="AG38" s="655"/>
    </row>
    <row r="39" spans="1:33" ht="41.95" hidden="1" customHeight="1" outlineLevel="1">
      <c r="A39" s="530" t="s">
        <v>2202</v>
      </c>
      <c r="B39" s="650">
        <v>246</v>
      </c>
      <c r="C39" s="658">
        <v>8</v>
      </c>
      <c r="D39" s="658">
        <v>14</v>
      </c>
      <c r="E39" s="658">
        <v>20</v>
      </c>
      <c r="F39" s="658">
        <v>141</v>
      </c>
      <c r="G39" s="658">
        <v>0</v>
      </c>
      <c r="H39" s="658">
        <v>9</v>
      </c>
      <c r="I39" s="658">
        <v>24</v>
      </c>
      <c r="J39" s="658">
        <f t="shared" ref="J39:J50" si="10">B39-SUM(C39:I39)</f>
        <v>30</v>
      </c>
      <c r="K39" s="653"/>
      <c r="L39" s="658">
        <f t="shared" ref="L39:L50" si="11">SUM(M39:S39)</f>
        <v>11</v>
      </c>
      <c r="M39" s="658">
        <v>0</v>
      </c>
      <c r="N39" s="658">
        <v>0</v>
      </c>
      <c r="O39" s="658">
        <v>8</v>
      </c>
      <c r="P39" s="650">
        <v>1</v>
      </c>
      <c r="Q39" s="658">
        <v>0</v>
      </c>
      <c r="R39" s="658">
        <v>2</v>
      </c>
      <c r="S39" s="650">
        <v>0</v>
      </c>
      <c r="T39" s="650"/>
      <c r="U39" s="650"/>
      <c r="V39" s="650"/>
      <c r="W39" s="650">
        <v>0</v>
      </c>
      <c r="X39" s="661">
        <v>35</v>
      </c>
      <c r="Y39" s="658"/>
      <c r="AG39" s="655"/>
    </row>
    <row r="40" spans="1:33" ht="41.95" hidden="1" customHeight="1" outlineLevel="1">
      <c r="A40" s="530" t="s">
        <v>2203</v>
      </c>
      <c r="B40" s="650">
        <v>227</v>
      </c>
      <c r="C40" s="658">
        <v>23</v>
      </c>
      <c r="D40" s="658">
        <v>36</v>
      </c>
      <c r="E40" s="658">
        <v>24</v>
      </c>
      <c r="F40" s="658">
        <v>123</v>
      </c>
      <c r="G40" s="658">
        <v>0</v>
      </c>
      <c r="H40" s="658">
        <v>9</v>
      </c>
      <c r="I40" s="658">
        <v>4</v>
      </c>
      <c r="J40" s="658">
        <f t="shared" si="10"/>
        <v>8</v>
      </c>
      <c r="K40" s="653"/>
      <c r="L40" s="658">
        <f t="shared" si="11"/>
        <v>12</v>
      </c>
      <c r="M40" s="658">
        <v>0</v>
      </c>
      <c r="N40" s="650">
        <v>0</v>
      </c>
      <c r="O40" s="650">
        <v>6</v>
      </c>
      <c r="P40" s="658">
        <v>0</v>
      </c>
      <c r="Q40" s="658">
        <v>0</v>
      </c>
      <c r="R40" s="658">
        <v>6</v>
      </c>
      <c r="S40" s="650">
        <v>0</v>
      </c>
      <c r="T40" s="650"/>
      <c r="U40" s="650"/>
      <c r="V40" s="650"/>
      <c r="W40" s="650">
        <v>7</v>
      </c>
      <c r="X40" s="661">
        <v>14</v>
      </c>
      <c r="Y40" s="658"/>
      <c r="AG40" s="655"/>
    </row>
    <row r="41" spans="1:33" ht="41.95" hidden="1" customHeight="1" outlineLevel="1">
      <c r="A41" s="530" t="s">
        <v>2204</v>
      </c>
      <c r="B41" s="650">
        <v>192</v>
      </c>
      <c r="C41" s="658">
        <v>4</v>
      </c>
      <c r="D41" s="658">
        <v>8</v>
      </c>
      <c r="E41" s="658">
        <v>56</v>
      </c>
      <c r="F41" s="658">
        <v>55</v>
      </c>
      <c r="G41" s="650">
        <v>8</v>
      </c>
      <c r="H41" s="658">
        <v>19</v>
      </c>
      <c r="I41" s="658">
        <v>27</v>
      </c>
      <c r="J41" s="658">
        <f t="shared" si="10"/>
        <v>15</v>
      </c>
      <c r="K41" s="653"/>
      <c r="L41" s="658">
        <f t="shared" si="11"/>
        <v>2</v>
      </c>
      <c r="M41" s="658">
        <v>0</v>
      </c>
      <c r="N41" s="650">
        <v>0</v>
      </c>
      <c r="O41" s="650">
        <v>2</v>
      </c>
      <c r="P41" s="658">
        <v>0</v>
      </c>
      <c r="Q41" s="658">
        <v>0</v>
      </c>
      <c r="R41" s="658">
        <v>0</v>
      </c>
      <c r="S41" s="650">
        <v>0</v>
      </c>
      <c r="T41" s="650"/>
      <c r="U41" s="650"/>
      <c r="V41" s="650"/>
      <c r="W41" s="650">
        <v>10</v>
      </c>
      <c r="X41" s="661">
        <v>25</v>
      </c>
      <c r="Y41" s="658"/>
      <c r="AG41" s="655"/>
    </row>
    <row r="42" spans="1:33" ht="41.95" hidden="1" customHeight="1" outlineLevel="1">
      <c r="A42" s="530" t="s">
        <v>2205</v>
      </c>
      <c r="B42" s="650">
        <v>198</v>
      </c>
      <c r="C42" s="658">
        <v>4</v>
      </c>
      <c r="D42" s="658">
        <v>13</v>
      </c>
      <c r="E42" s="658">
        <v>21</v>
      </c>
      <c r="F42" s="658">
        <v>97</v>
      </c>
      <c r="G42" s="658">
        <v>0</v>
      </c>
      <c r="H42" s="658">
        <v>16</v>
      </c>
      <c r="I42" s="658">
        <v>29</v>
      </c>
      <c r="J42" s="658">
        <f t="shared" si="10"/>
        <v>18</v>
      </c>
      <c r="K42" s="653"/>
      <c r="L42" s="658">
        <f t="shared" si="11"/>
        <v>8</v>
      </c>
      <c r="M42" s="658">
        <v>1</v>
      </c>
      <c r="N42" s="650">
        <v>0</v>
      </c>
      <c r="O42" s="650">
        <v>6</v>
      </c>
      <c r="P42" s="658">
        <v>0</v>
      </c>
      <c r="Q42" s="658">
        <v>0</v>
      </c>
      <c r="R42" s="658">
        <v>1</v>
      </c>
      <c r="S42" s="650">
        <v>0</v>
      </c>
      <c r="T42" s="650"/>
      <c r="U42" s="650"/>
      <c r="V42" s="650"/>
      <c r="W42" s="650">
        <v>16</v>
      </c>
      <c r="X42" s="662">
        <v>32</v>
      </c>
      <c r="Y42" s="658"/>
      <c r="AG42" s="655"/>
    </row>
    <row r="43" spans="1:33" ht="41.95" hidden="1" customHeight="1" outlineLevel="1">
      <c r="A43" s="530" t="s">
        <v>2764</v>
      </c>
      <c r="B43" s="650">
        <v>178</v>
      </c>
      <c r="C43" s="658">
        <v>3</v>
      </c>
      <c r="D43" s="658">
        <v>4</v>
      </c>
      <c r="E43" s="658">
        <v>29</v>
      </c>
      <c r="F43" s="658">
        <v>54</v>
      </c>
      <c r="G43" s="650">
        <v>12</v>
      </c>
      <c r="H43" s="658">
        <v>31</v>
      </c>
      <c r="I43" s="658">
        <v>29</v>
      </c>
      <c r="J43" s="658">
        <f t="shared" si="10"/>
        <v>16</v>
      </c>
      <c r="K43" s="653"/>
      <c r="L43" s="658">
        <f t="shared" si="11"/>
        <v>8</v>
      </c>
      <c r="M43" s="658">
        <v>1</v>
      </c>
      <c r="N43" s="650">
        <v>0</v>
      </c>
      <c r="O43" s="650">
        <v>6</v>
      </c>
      <c r="P43" s="658">
        <v>0</v>
      </c>
      <c r="Q43" s="658">
        <v>0</v>
      </c>
      <c r="R43" s="658">
        <v>1</v>
      </c>
      <c r="S43" s="650">
        <v>0</v>
      </c>
      <c r="T43" s="650"/>
      <c r="U43" s="650"/>
      <c r="V43" s="650"/>
      <c r="W43" s="650">
        <v>10</v>
      </c>
      <c r="X43" s="661">
        <v>20</v>
      </c>
      <c r="Y43" s="658"/>
      <c r="AG43" s="655"/>
    </row>
    <row r="44" spans="1:33" ht="41.95" hidden="1" customHeight="1" outlineLevel="1">
      <c r="A44" s="530" t="s">
        <v>2206</v>
      </c>
      <c r="B44" s="650">
        <v>173</v>
      </c>
      <c r="C44" s="658">
        <v>8</v>
      </c>
      <c r="D44" s="658">
        <v>9</v>
      </c>
      <c r="E44" s="658">
        <v>17</v>
      </c>
      <c r="F44" s="658">
        <v>64</v>
      </c>
      <c r="G44" s="650">
        <v>0</v>
      </c>
      <c r="H44" s="658">
        <v>39</v>
      </c>
      <c r="I44" s="658">
        <v>12</v>
      </c>
      <c r="J44" s="658">
        <f t="shared" si="10"/>
        <v>24</v>
      </c>
      <c r="K44" s="653"/>
      <c r="L44" s="658">
        <f t="shared" si="11"/>
        <v>4</v>
      </c>
      <c r="M44" s="658">
        <v>0</v>
      </c>
      <c r="N44" s="650">
        <v>0</v>
      </c>
      <c r="O44" s="650">
        <v>1</v>
      </c>
      <c r="P44" s="658">
        <v>0</v>
      </c>
      <c r="Q44" s="658">
        <v>1</v>
      </c>
      <c r="R44" s="658">
        <v>2</v>
      </c>
      <c r="S44" s="650">
        <v>0</v>
      </c>
      <c r="T44" s="650"/>
      <c r="U44" s="650"/>
      <c r="V44" s="650"/>
      <c r="W44" s="650">
        <v>34</v>
      </c>
      <c r="X44" s="661">
        <v>24</v>
      </c>
      <c r="Y44" s="658"/>
      <c r="AG44" s="655"/>
    </row>
    <row r="45" spans="1:33" ht="41.95" hidden="1" customHeight="1" outlineLevel="1">
      <c r="A45" s="530" t="s">
        <v>2210</v>
      </c>
      <c r="B45" s="650">
        <v>268</v>
      </c>
      <c r="C45" s="658">
        <v>9</v>
      </c>
      <c r="D45" s="658">
        <v>18</v>
      </c>
      <c r="E45" s="658">
        <v>7</v>
      </c>
      <c r="F45" s="658">
        <v>158</v>
      </c>
      <c r="G45" s="650">
        <v>0</v>
      </c>
      <c r="H45" s="658">
        <v>26</v>
      </c>
      <c r="I45" s="658">
        <v>41</v>
      </c>
      <c r="J45" s="658">
        <f t="shared" si="10"/>
        <v>9</v>
      </c>
      <c r="K45" s="653"/>
      <c r="L45" s="658">
        <f t="shared" si="11"/>
        <v>41</v>
      </c>
      <c r="M45" s="650">
        <v>3</v>
      </c>
      <c r="N45" s="650">
        <v>12</v>
      </c>
      <c r="O45" s="650">
        <v>4</v>
      </c>
      <c r="P45" s="658">
        <v>1</v>
      </c>
      <c r="Q45" s="658">
        <v>21</v>
      </c>
      <c r="R45" s="658">
        <v>0</v>
      </c>
      <c r="S45" s="650">
        <v>0</v>
      </c>
      <c r="T45" s="650"/>
      <c r="U45" s="650"/>
      <c r="V45" s="650"/>
      <c r="W45" s="650">
        <v>14</v>
      </c>
      <c r="X45" s="661">
        <v>11</v>
      </c>
      <c r="Y45" s="658"/>
      <c r="AG45" s="655"/>
    </row>
    <row r="46" spans="1:33" ht="41.95" hidden="1" customHeight="1" outlineLevel="1">
      <c r="A46" s="530" t="s">
        <v>2207</v>
      </c>
      <c r="B46" s="650">
        <v>243</v>
      </c>
      <c r="C46" s="658">
        <v>1</v>
      </c>
      <c r="D46" s="658">
        <v>20</v>
      </c>
      <c r="E46" s="658">
        <v>16</v>
      </c>
      <c r="F46" s="658">
        <v>146</v>
      </c>
      <c r="G46" s="650">
        <v>4</v>
      </c>
      <c r="H46" s="658">
        <v>28</v>
      </c>
      <c r="I46" s="658">
        <v>22</v>
      </c>
      <c r="J46" s="658">
        <f t="shared" si="10"/>
        <v>6</v>
      </c>
      <c r="K46" s="653"/>
      <c r="L46" s="658">
        <f t="shared" si="11"/>
        <v>9</v>
      </c>
      <c r="M46" s="658">
        <v>1</v>
      </c>
      <c r="N46" s="658">
        <v>0</v>
      </c>
      <c r="O46" s="658">
        <v>6</v>
      </c>
      <c r="P46" s="658">
        <v>0</v>
      </c>
      <c r="Q46" s="658">
        <v>0</v>
      </c>
      <c r="R46" s="658">
        <v>2</v>
      </c>
      <c r="S46" s="650">
        <v>0</v>
      </c>
      <c r="T46" s="650"/>
      <c r="U46" s="650"/>
      <c r="V46" s="650"/>
      <c r="W46" s="650">
        <v>13</v>
      </c>
      <c r="X46" s="661">
        <v>10</v>
      </c>
      <c r="Y46" s="658"/>
      <c r="AG46" s="655"/>
    </row>
    <row r="47" spans="1:33" ht="41.95" hidden="1" customHeight="1" outlineLevel="1">
      <c r="A47" s="530" t="s">
        <v>2768</v>
      </c>
      <c r="B47" s="650">
        <v>232</v>
      </c>
      <c r="C47" s="658">
        <v>2</v>
      </c>
      <c r="D47" s="658">
        <v>10</v>
      </c>
      <c r="E47" s="658">
        <v>25</v>
      </c>
      <c r="F47" s="658">
        <v>162</v>
      </c>
      <c r="G47" s="650">
        <v>2</v>
      </c>
      <c r="H47" s="658">
        <v>20</v>
      </c>
      <c r="I47" s="658">
        <v>7</v>
      </c>
      <c r="J47" s="658">
        <f t="shared" si="10"/>
        <v>4</v>
      </c>
      <c r="K47" s="653"/>
      <c r="L47" s="658">
        <f t="shared" si="11"/>
        <v>1</v>
      </c>
      <c r="M47" s="658">
        <v>0</v>
      </c>
      <c r="N47" s="658">
        <v>0</v>
      </c>
      <c r="O47" s="658">
        <v>0</v>
      </c>
      <c r="P47" s="658">
        <v>0</v>
      </c>
      <c r="Q47" s="658">
        <v>0</v>
      </c>
      <c r="R47" s="658">
        <v>1</v>
      </c>
      <c r="S47" s="650">
        <v>0</v>
      </c>
      <c r="T47" s="650"/>
      <c r="U47" s="650"/>
      <c r="V47" s="650"/>
      <c r="W47" s="650">
        <v>17</v>
      </c>
      <c r="X47" s="662">
        <v>21</v>
      </c>
      <c r="Y47" s="658"/>
      <c r="AG47" s="655"/>
    </row>
    <row r="48" spans="1:33" ht="41.95" hidden="1" customHeight="1" outlineLevel="1">
      <c r="A48" s="530" t="s">
        <v>2769</v>
      </c>
      <c r="B48" s="658">
        <v>160</v>
      </c>
      <c r="C48" s="658">
        <v>1</v>
      </c>
      <c r="D48" s="658">
        <v>17</v>
      </c>
      <c r="E48" s="658">
        <v>13</v>
      </c>
      <c r="F48" s="658">
        <v>78</v>
      </c>
      <c r="G48" s="658">
        <v>9</v>
      </c>
      <c r="H48" s="658">
        <v>23</v>
      </c>
      <c r="I48" s="658">
        <v>13</v>
      </c>
      <c r="J48" s="658">
        <f t="shared" si="10"/>
        <v>6</v>
      </c>
      <c r="K48" s="653"/>
      <c r="L48" s="658">
        <f t="shared" si="11"/>
        <v>3</v>
      </c>
      <c r="M48" s="658">
        <v>0</v>
      </c>
      <c r="N48" s="658">
        <v>0</v>
      </c>
      <c r="O48" s="658">
        <v>0</v>
      </c>
      <c r="P48" s="658">
        <v>0</v>
      </c>
      <c r="Q48" s="658">
        <v>0</v>
      </c>
      <c r="R48" s="658">
        <v>3</v>
      </c>
      <c r="S48" s="650">
        <v>0</v>
      </c>
      <c r="T48" s="650"/>
      <c r="U48" s="650"/>
      <c r="V48" s="650"/>
      <c r="W48" s="650">
        <v>6</v>
      </c>
      <c r="X48" s="661">
        <v>18</v>
      </c>
      <c r="Y48" s="658"/>
      <c r="AG48" s="655"/>
    </row>
    <row r="49" spans="1:33" ht="41.95" hidden="1" customHeight="1" outlineLevel="1">
      <c r="A49" s="530" t="s">
        <v>2208</v>
      </c>
      <c r="B49" s="658">
        <v>246</v>
      </c>
      <c r="C49" s="658">
        <v>1</v>
      </c>
      <c r="D49" s="658">
        <v>29</v>
      </c>
      <c r="E49" s="658">
        <v>10</v>
      </c>
      <c r="F49" s="658">
        <v>111</v>
      </c>
      <c r="G49" s="658">
        <v>7</v>
      </c>
      <c r="H49" s="658">
        <v>34</v>
      </c>
      <c r="I49" s="658">
        <v>24</v>
      </c>
      <c r="J49" s="658">
        <f t="shared" si="10"/>
        <v>30</v>
      </c>
      <c r="K49" s="653"/>
      <c r="L49" s="658">
        <f t="shared" si="11"/>
        <v>2</v>
      </c>
      <c r="M49" s="658">
        <v>0</v>
      </c>
      <c r="N49" s="658">
        <v>0</v>
      </c>
      <c r="O49" s="658">
        <v>1</v>
      </c>
      <c r="P49" s="658">
        <v>0</v>
      </c>
      <c r="Q49" s="658">
        <v>0</v>
      </c>
      <c r="R49" s="658">
        <v>1</v>
      </c>
      <c r="S49" s="650">
        <v>0</v>
      </c>
      <c r="T49" s="650"/>
      <c r="U49" s="650"/>
      <c r="V49" s="650"/>
      <c r="W49" s="650">
        <v>8</v>
      </c>
      <c r="X49" s="661">
        <v>11</v>
      </c>
      <c r="Y49" s="658"/>
      <c r="AG49" s="655"/>
    </row>
    <row r="50" spans="1:33" ht="41.95" hidden="1" customHeight="1" outlineLevel="1" thickBot="1">
      <c r="A50" s="531" t="s">
        <v>2209</v>
      </c>
      <c r="B50" s="663">
        <v>136</v>
      </c>
      <c r="C50" s="664">
        <v>1</v>
      </c>
      <c r="D50" s="664">
        <v>6</v>
      </c>
      <c r="E50" s="664">
        <v>16</v>
      </c>
      <c r="F50" s="664">
        <v>74</v>
      </c>
      <c r="G50" s="664">
        <v>4</v>
      </c>
      <c r="H50" s="664">
        <v>15</v>
      </c>
      <c r="I50" s="664">
        <v>9</v>
      </c>
      <c r="J50" s="664">
        <f t="shared" si="10"/>
        <v>11</v>
      </c>
      <c r="K50" s="653"/>
      <c r="L50" s="665">
        <f t="shared" si="11"/>
        <v>7</v>
      </c>
      <c r="M50" s="666">
        <v>0</v>
      </c>
      <c r="N50" s="666">
        <v>0</v>
      </c>
      <c r="O50" s="666">
        <v>3</v>
      </c>
      <c r="P50" s="666">
        <v>0</v>
      </c>
      <c r="Q50" s="666">
        <v>0</v>
      </c>
      <c r="R50" s="666">
        <v>0</v>
      </c>
      <c r="S50" s="667">
        <v>4</v>
      </c>
      <c r="T50" s="667"/>
      <c r="U50" s="667"/>
      <c r="V50" s="650"/>
      <c r="W50" s="667">
        <v>10</v>
      </c>
      <c r="X50" s="668">
        <v>15</v>
      </c>
      <c r="Y50" s="658"/>
      <c r="AG50" s="655"/>
    </row>
    <row r="51" spans="1:33" ht="27" hidden="1" customHeight="1" collapsed="1">
      <c r="A51" s="645" t="s">
        <v>1717</v>
      </c>
      <c r="B51" s="650">
        <f t="shared" ref="B51:X51" si="12">SUM(B52:B63)</f>
        <v>1735</v>
      </c>
      <c r="C51" s="650">
        <f t="shared" si="12"/>
        <v>42</v>
      </c>
      <c r="D51" s="650">
        <f t="shared" si="12"/>
        <v>167</v>
      </c>
      <c r="E51" s="650">
        <f t="shared" si="12"/>
        <v>156</v>
      </c>
      <c r="F51" s="650">
        <f t="shared" si="12"/>
        <v>843</v>
      </c>
      <c r="G51" s="650">
        <f t="shared" si="12"/>
        <v>9</v>
      </c>
      <c r="H51" s="650">
        <f t="shared" si="12"/>
        <v>194</v>
      </c>
      <c r="I51" s="650">
        <f t="shared" si="12"/>
        <v>144</v>
      </c>
      <c r="J51" s="650">
        <f t="shared" si="12"/>
        <v>180</v>
      </c>
      <c r="K51" s="650">
        <f t="shared" si="12"/>
        <v>0</v>
      </c>
      <c r="L51" s="650">
        <f t="shared" si="12"/>
        <v>128</v>
      </c>
      <c r="M51" s="650">
        <f t="shared" si="12"/>
        <v>30</v>
      </c>
      <c r="N51" s="650">
        <f t="shared" si="12"/>
        <v>8</v>
      </c>
      <c r="O51" s="650">
        <f t="shared" si="12"/>
        <v>45</v>
      </c>
      <c r="P51" s="650">
        <f t="shared" si="12"/>
        <v>3</v>
      </c>
      <c r="Q51" s="650">
        <f t="shared" si="12"/>
        <v>2</v>
      </c>
      <c r="R51" s="650">
        <f t="shared" si="12"/>
        <v>16</v>
      </c>
      <c r="S51" s="650">
        <f t="shared" si="12"/>
        <v>24</v>
      </c>
      <c r="T51" s="650">
        <v>78</v>
      </c>
      <c r="U51" s="650">
        <v>43</v>
      </c>
      <c r="V51" s="650"/>
      <c r="W51" s="650">
        <f t="shared" si="12"/>
        <v>210</v>
      </c>
      <c r="X51" s="650">
        <f t="shared" si="12"/>
        <v>149</v>
      </c>
      <c r="Y51" s="658"/>
      <c r="AG51" s="655"/>
    </row>
    <row r="52" spans="1:33" ht="41.95" hidden="1" customHeight="1" outlineLevel="1">
      <c r="A52" s="530" t="s">
        <v>1900</v>
      </c>
      <c r="B52" s="653">
        <v>158</v>
      </c>
      <c r="C52" s="653">
        <v>3</v>
      </c>
      <c r="D52" s="653">
        <v>13</v>
      </c>
      <c r="E52" s="653">
        <v>13</v>
      </c>
      <c r="F52" s="653">
        <v>97</v>
      </c>
      <c r="G52" s="653">
        <v>4</v>
      </c>
      <c r="H52" s="653">
        <v>12</v>
      </c>
      <c r="I52" s="653">
        <v>12</v>
      </c>
      <c r="J52" s="653">
        <f t="shared" ref="J52:J63" si="13">B52-SUM(C52:I52)</f>
        <v>4</v>
      </c>
      <c r="K52" s="653"/>
      <c r="L52" s="658">
        <f t="shared" ref="L52:L63" si="14">SUM(M52:S52)</f>
        <v>19</v>
      </c>
      <c r="M52" s="658">
        <v>1</v>
      </c>
      <c r="N52" s="658">
        <v>0</v>
      </c>
      <c r="O52" s="658">
        <v>6</v>
      </c>
      <c r="P52" s="658">
        <v>0</v>
      </c>
      <c r="Q52" s="658">
        <v>0</v>
      </c>
      <c r="R52" s="658">
        <v>10</v>
      </c>
      <c r="S52" s="650">
        <v>2</v>
      </c>
      <c r="T52" s="650"/>
      <c r="U52" s="650"/>
      <c r="V52" s="650"/>
      <c r="W52" s="650">
        <v>36</v>
      </c>
      <c r="X52" s="661">
        <v>18</v>
      </c>
      <c r="Y52" s="658"/>
      <c r="AG52" s="655"/>
    </row>
    <row r="53" spans="1:33" ht="41.95" hidden="1" customHeight="1" outlineLevel="1">
      <c r="A53" s="530" t="s">
        <v>2203</v>
      </c>
      <c r="B53" s="653">
        <v>176</v>
      </c>
      <c r="C53" s="653">
        <v>8</v>
      </c>
      <c r="D53" s="653">
        <v>38</v>
      </c>
      <c r="E53" s="653">
        <v>14</v>
      </c>
      <c r="F53" s="653">
        <v>87</v>
      </c>
      <c r="G53" s="653">
        <v>0</v>
      </c>
      <c r="H53" s="653">
        <v>15</v>
      </c>
      <c r="I53" s="653">
        <v>4</v>
      </c>
      <c r="J53" s="653">
        <f t="shared" si="13"/>
        <v>10</v>
      </c>
      <c r="K53" s="653"/>
      <c r="L53" s="658">
        <f t="shared" si="14"/>
        <v>11</v>
      </c>
      <c r="M53" s="658">
        <v>1</v>
      </c>
      <c r="N53" s="658">
        <v>8</v>
      </c>
      <c r="O53" s="658">
        <v>1</v>
      </c>
      <c r="P53" s="658">
        <v>0</v>
      </c>
      <c r="Q53" s="658">
        <v>0</v>
      </c>
      <c r="R53" s="658">
        <v>1</v>
      </c>
      <c r="S53" s="650">
        <v>0</v>
      </c>
      <c r="T53" s="650"/>
      <c r="U53" s="650"/>
      <c r="V53" s="650"/>
      <c r="W53" s="650">
        <v>23</v>
      </c>
      <c r="X53" s="661">
        <v>19</v>
      </c>
      <c r="Y53" s="658"/>
      <c r="AG53" s="655"/>
    </row>
    <row r="54" spans="1:33" ht="41.95" hidden="1" customHeight="1" outlineLevel="1">
      <c r="A54" s="530" t="s">
        <v>2204</v>
      </c>
      <c r="B54" s="653">
        <v>167</v>
      </c>
      <c r="C54" s="653">
        <v>7</v>
      </c>
      <c r="D54" s="653">
        <v>23</v>
      </c>
      <c r="E54" s="653">
        <v>16</v>
      </c>
      <c r="F54" s="653">
        <v>78</v>
      </c>
      <c r="G54" s="653">
        <v>2</v>
      </c>
      <c r="H54" s="653">
        <v>17</v>
      </c>
      <c r="I54" s="653">
        <v>9</v>
      </c>
      <c r="J54" s="653">
        <f t="shared" si="13"/>
        <v>15</v>
      </c>
      <c r="K54" s="653"/>
      <c r="L54" s="658">
        <f t="shared" si="14"/>
        <v>15</v>
      </c>
      <c r="M54" s="658">
        <v>2</v>
      </c>
      <c r="N54" s="658">
        <v>0</v>
      </c>
      <c r="O54" s="658">
        <v>12</v>
      </c>
      <c r="P54" s="658">
        <v>0</v>
      </c>
      <c r="Q54" s="658">
        <v>0</v>
      </c>
      <c r="R54" s="658">
        <v>0</v>
      </c>
      <c r="S54" s="650">
        <v>1</v>
      </c>
      <c r="T54" s="650"/>
      <c r="U54" s="650"/>
      <c r="V54" s="650"/>
      <c r="W54" s="650">
        <v>14</v>
      </c>
      <c r="X54" s="661">
        <v>10</v>
      </c>
      <c r="Y54" s="658"/>
      <c r="AG54" s="655"/>
    </row>
    <row r="55" spans="1:33" ht="41.95" hidden="1" customHeight="1" outlineLevel="1">
      <c r="A55" s="530" t="s">
        <v>2205</v>
      </c>
      <c r="B55" s="653">
        <v>166</v>
      </c>
      <c r="C55" s="653">
        <v>4</v>
      </c>
      <c r="D55" s="653">
        <v>19</v>
      </c>
      <c r="E55" s="653">
        <v>30</v>
      </c>
      <c r="F55" s="653">
        <v>37</v>
      </c>
      <c r="G55" s="653">
        <v>0</v>
      </c>
      <c r="H55" s="653">
        <v>25</v>
      </c>
      <c r="I55" s="653">
        <v>8</v>
      </c>
      <c r="J55" s="653">
        <f t="shared" si="13"/>
        <v>43</v>
      </c>
      <c r="K55" s="653"/>
      <c r="L55" s="658">
        <f t="shared" si="14"/>
        <v>21</v>
      </c>
      <c r="M55" s="658">
        <v>7</v>
      </c>
      <c r="N55" s="658">
        <v>0</v>
      </c>
      <c r="O55" s="658">
        <v>13</v>
      </c>
      <c r="P55" s="658">
        <v>0</v>
      </c>
      <c r="Q55" s="658">
        <v>0</v>
      </c>
      <c r="R55" s="658">
        <v>1</v>
      </c>
      <c r="S55" s="650">
        <v>0</v>
      </c>
      <c r="T55" s="650"/>
      <c r="U55" s="650"/>
      <c r="V55" s="650"/>
      <c r="W55" s="650">
        <v>19</v>
      </c>
      <c r="X55" s="661">
        <v>21</v>
      </c>
      <c r="Y55" s="658"/>
      <c r="AG55" s="655"/>
    </row>
    <row r="56" spans="1:33" ht="41.95" hidden="1" customHeight="1" outlineLevel="1">
      <c r="A56" s="530" t="s">
        <v>2764</v>
      </c>
      <c r="B56" s="653">
        <v>149</v>
      </c>
      <c r="C56" s="653">
        <v>5</v>
      </c>
      <c r="D56" s="653">
        <v>3</v>
      </c>
      <c r="E56" s="653">
        <v>11</v>
      </c>
      <c r="F56" s="653">
        <v>56</v>
      </c>
      <c r="G56" s="653">
        <v>1</v>
      </c>
      <c r="H56" s="653">
        <v>49</v>
      </c>
      <c r="I56" s="653">
        <v>12</v>
      </c>
      <c r="J56" s="653">
        <f t="shared" si="13"/>
        <v>12</v>
      </c>
      <c r="K56" s="653"/>
      <c r="L56" s="658">
        <f t="shared" si="14"/>
        <v>1</v>
      </c>
      <c r="M56" s="658">
        <v>0</v>
      </c>
      <c r="N56" s="658">
        <v>0</v>
      </c>
      <c r="O56" s="658">
        <v>1</v>
      </c>
      <c r="P56" s="658">
        <v>0</v>
      </c>
      <c r="Q56" s="658">
        <v>0</v>
      </c>
      <c r="R56" s="658">
        <v>0</v>
      </c>
      <c r="S56" s="650">
        <v>0</v>
      </c>
      <c r="T56" s="650"/>
      <c r="U56" s="650"/>
      <c r="V56" s="650"/>
      <c r="W56" s="650">
        <v>23</v>
      </c>
      <c r="X56" s="661">
        <v>26</v>
      </c>
      <c r="Y56" s="658"/>
      <c r="AG56" s="655"/>
    </row>
    <row r="57" spans="1:33" ht="41.95" hidden="1" customHeight="1" outlineLevel="1">
      <c r="A57" s="530" t="s">
        <v>2206</v>
      </c>
      <c r="B57" s="653">
        <v>158</v>
      </c>
      <c r="C57" s="653">
        <v>1</v>
      </c>
      <c r="D57" s="653">
        <v>7</v>
      </c>
      <c r="E57" s="653">
        <v>22</v>
      </c>
      <c r="F57" s="653">
        <v>74</v>
      </c>
      <c r="G57" s="653">
        <v>2</v>
      </c>
      <c r="H57" s="653">
        <v>20</v>
      </c>
      <c r="I57" s="653">
        <v>18</v>
      </c>
      <c r="J57" s="653">
        <f t="shared" si="13"/>
        <v>14</v>
      </c>
      <c r="K57" s="653"/>
      <c r="L57" s="658">
        <f t="shared" si="14"/>
        <v>6</v>
      </c>
      <c r="M57" s="658">
        <v>4</v>
      </c>
      <c r="N57" s="658">
        <v>0</v>
      </c>
      <c r="O57" s="658">
        <v>2</v>
      </c>
      <c r="P57" s="658">
        <v>0</v>
      </c>
      <c r="Q57" s="658">
        <v>0</v>
      </c>
      <c r="R57" s="658">
        <v>0</v>
      </c>
      <c r="S57" s="650">
        <v>0</v>
      </c>
      <c r="T57" s="650"/>
      <c r="U57" s="650"/>
      <c r="V57" s="650"/>
      <c r="W57" s="650">
        <v>27</v>
      </c>
      <c r="X57" s="661">
        <v>11</v>
      </c>
      <c r="Y57" s="658"/>
      <c r="AG57" s="655"/>
    </row>
    <row r="58" spans="1:33" ht="41.95" hidden="1" customHeight="1" outlineLevel="1">
      <c r="A58" s="530" t="s">
        <v>2210</v>
      </c>
      <c r="B58" s="653">
        <v>158</v>
      </c>
      <c r="C58" s="653">
        <v>4</v>
      </c>
      <c r="D58" s="653">
        <v>17</v>
      </c>
      <c r="E58" s="653">
        <v>4</v>
      </c>
      <c r="F58" s="653">
        <v>64</v>
      </c>
      <c r="G58" s="653">
        <v>0</v>
      </c>
      <c r="H58" s="653">
        <v>22</v>
      </c>
      <c r="I58" s="653">
        <v>12</v>
      </c>
      <c r="J58" s="653">
        <f t="shared" si="13"/>
        <v>35</v>
      </c>
      <c r="K58" s="653"/>
      <c r="L58" s="658">
        <f t="shared" si="14"/>
        <v>8</v>
      </c>
      <c r="M58" s="658">
        <v>4</v>
      </c>
      <c r="N58" s="658">
        <v>0</v>
      </c>
      <c r="O58" s="658">
        <v>3</v>
      </c>
      <c r="P58" s="658">
        <v>0</v>
      </c>
      <c r="Q58" s="658">
        <v>0</v>
      </c>
      <c r="R58" s="658">
        <v>1</v>
      </c>
      <c r="S58" s="650">
        <v>0</v>
      </c>
      <c r="T58" s="650"/>
      <c r="U58" s="650"/>
      <c r="V58" s="650"/>
      <c r="W58" s="650">
        <v>12</v>
      </c>
      <c r="X58" s="661">
        <v>4</v>
      </c>
      <c r="Y58" s="658"/>
      <c r="AG58" s="655"/>
    </row>
    <row r="59" spans="1:33" ht="41.95" hidden="1" customHeight="1" outlineLevel="1">
      <c r="A59" s="530" t="s">
        <v>2207</v>
      </c>
      <c r="B59" s="653">
        <v>196</v>
      </c>
      <c r="C59" s="653">
        <v>2</v>
      </c>
      <c r="D59" s="653">
        <v>35</v>
      </c>
      <c r="E59" s="653">
        <v>2</v>
      </c>
      <c r="F59" s="653">
        <v>101</v>
      </c>
      <c r="G59" s="653">
        <v>0</v>
      </c>
      <c r="H59" s="653">
        <v>13</v>
      </c>
      <c r="I59" s="653">
        <v>28</v>
      </c>
      <c r="J59" s="653">
        <f t="shared" si="13"/>
        <v>15</v>
      </c>
      <c r="K59" s="653"/>
      <c r="L59" s="658">
        <f t="shared" si="14"/>
        <v>2</v>
      </c>
      <c r="M59" s="658">
        <v>0</v>
      </c>
      <c r="N59" s="658">
        <v>0</v>
      </c>
      <c r="O59" s="658">
        <v>2</v>
      </c>
      <c r="P59" s="658">
        <v>0</v>
      </c>
      <c r="Q59" s="658">
        <v>0</v>
      </c>
      <c r="R59" s="658">
        <v>0</v>
      </c>
      <c r="S59" s="650">
        <v>0</v>
      </c>
      <c r="T59" s="650"/>
      <c r="U59" s="650"/>
      <c r="V59" s="650"/>
      <c r="W59" s="650">
        <v>12</v>
      </c>
      <c r="X59" s="661">
        <v>2</v>
      </c>
      <c r="Y59" s="658"/>
      <c r="AG59" s="655"/>
    </row>
    <row r="60" spans="1:33" ht="41.95" hidden="1" customHeight="1" outlineLevel="1">
      <c r="A60" s="530" t="s">
        <v>2768</v>
      </c>
      <c r="B60" s="653">
        <v>78</v>
      </c>
      <c r="C60" s="653">
        <v>5</v>
      </c>
      <c r="D60" s="653">
        <v>2</v>
      </c>
      <c r="E60" s="653">
        <v>14</v>
      </c>
      <c r="F60" s="653">
        <v>43</v>
      </c>
      <c r="G60" s="653">
        <v>0</v>
      </c>
      <c r="H60" s="653">
        <v>10</v>
      </c>
      <c r="I60" s="653">
        <v>2</v>
      </c>
      <c r="J60" s="653">
        <f t="shared" si="13"/>
        <v>2</v>
      </c>
      <c r="K60" s="653"/>
      <c r="L60" s="658">
        <f t="shared" si="14"/>
        <v>17</v>
      </c>
      <c r="M60" s="658">
        <v>11</v>
      </c>
      <c r="N60" s="658">
        <v>0</v>
      </c>
      <c r="O60" s="658">
        <v>0</v>
      </c>
      <c r="P60" s="658">
        <v>3</v>
      </c>
      <c r="Q60" s="658">
        <v>0</v>
      </c>
      <c r="R60" s="658">
        <v>2</v>
      </c>
      <c r="S60" s="650">
        <v>1</v>
      </c>
      <c r="T60" s="650"/>
      <c r="U60" s="650"/>
      <c r="V60" s="650"/>
      <c r="W60" s="650">
        <v>15</v>
      </c>
      <c r="X60" s="661">
        <v>2</v>
      </c>
      <c r="Y60" s="658"/>
      <c r="AG60" s="655"/>
    </row>
    <row r="61" spans="1:33" ht="41.95" hidden="1" customHeight="1" outlineLevel="1">
      <c r="A61" s="530" t="s">
        <v>2769</v>
      </c>
      <c r="B61" s="653">
        <v>76</v>
      </c>
      <c r="C61" s="653">
        <v>2</v>
      </c>
      <c r="D61" s="653">
        <v>1</v>
      </c>
      <c r="E61" s="653">
        <v>8</v>
      </c>
      <c r="F61" s="653">
        <v>45</v>
      </c>
      <c r="G61" s="653">
        <v>0</v>
      </c>
      <c r="H61" s="653">
        <v>1</v>
      </c>
      <c r="I61" s="653">
        <v>6</v>
      </c>
      <c r="J61" s="653">
        <f t="shared" si="13"/>
        <v>13</v>
      </c>
      <c r="K61" s="653"/>
      <c r="L61" s="658">
        <f t="shared" si="14"/>
        <v>13</v>
      </c>
      <c r="M61" s="658">
        <v>0</v>
      </c>
      <c r="N61" s="658">
        <v>0</v>
      </c>
      <c r="O61" s="658">
        <v>1</v>
      </c>
      <c r="P61" s="658">
        <v>0</v>
      </c>
      <c r="Q61" s="658">
        <v>0</v>
      </c>
      <c r="R61" s="658">
        <v>0</v>
      </c>
      <c r="S61" s="650">
        <v>12</v>
      </c>
      <c r="T61" s="650"/>
      <c r="U61" s="650"/>
      <c r="V61" s="650"/>
      <c r="W61" s="650">
        <v>10</v>
      </c>
      <c r="X61" s="661">
        <v>7</v>
      </c>
      <c r="Y61" s="658"/>
      <c r="AG61" s="655"/>
    </row>
    <row r="62" spans="1:33" ht="41.95" hidden="1" customHeight="1" outlineLevel="1">
      <c r="A62" s="530" t="s">
        <v>2208</v>
      </c>
      <c r="B62" s="653">
        <v>102</v>
      </c>
      <c r="C62" s="653">
        <v>1</v>
      </c>
      <c r="D62" s="653">
        <v>6</v>
      </c>
      <c r="E62" s="653">
        <v>13</v>
      </c>
      <c r="F62" s="653">
        <v>44</v>
      </c>
      <c r="G62" s="653">
        <v>0</v>
      </c>
      <c r="H62" s="653">
        <v>5</v>
      </c>
      <c r="I62" s="653">
        <v>23</v>
      </c>
      <c r="J62" s="653">
        <f t="shared" si="13"/>
        <v>10</v>
      </c>
      <c r="K62" s="653"/>
      <c r="L62" s="658">
        <f t="shared" si="14"/>
        <v>13</v>
      </c>
      <c r="M62" s="658">
        <v>0</v>
      </c>
      <c r="N62" s="658">
        <v>0</v>
      </c>
      <c r="O62" s="658">
        <v>3</v>
      </c>
      <c r="P62" s="658">
        <v>0</v>
      </c>
      <c r="Q62" s="658">
        <v>1</v>
      </c>
      <c r="R62" s="658">
        <v>1</v>
      </c>
      <c r="S62" s="650">
        <v>8</v>
      </c>
      <c r="T62" s="650"/>
      <c r="U62" s="650"/>
      <c r="V62" s="650"/>
      <c r="W62" s="650">
        <v>5</v>
      </c>
      <c r="X62" s="661">
        <v>16</v>
      </c>
      <c r="Y62" s="658"/>
      <c r="AG62" s="655"/>
    </row>
    <row r="63" spans="1:33" ht="45.7" hidden="1" customHeight="1" outlineLevel="1" thickBot="1">
      <c r="A63" s="531" t="s">
        <v>2209</v>
      </c>
      <c r="B63" s="664">
        <v>151</v>
      </c>
      <c r="C63" s="664">
        <v>0</v>
      </c>
      <c r="D63" s="664">
        <v>3</v>
      </c>
      <c r="E63" s="664">
        <v>9</v>
      </c>
      <c r="F63" s="664">
        <v>117</v>
      </c>
      <c r="G63" s="664">
        <v>0</v>
      </c>
      <c r="H63" s="664">
        <v>5</v>
      </c>
      <c r="I63" s="664">
        <v>10</v>
      </c>
      <c r="J63" s="664">
        <f t="shared" si="13"/>
        <v>7</v>
      </c>
      <c r="K63" s="653"/>
      <c r="L63" s="666">
        <f t="shared" si="14"/>
        <v>2</v>
      </c>
      <c r="M63" s="666">
        <v>0</v>
      </c>
      <c r="N63" s="666">
        <v>0</v>
      </c>
      <c r="O63" s="666">
        <v>1</v>
      </c>
      <c r="P63" s="666">
        <v>0</v>
      </c>
      <c r="Q63" s="666">
        <v>1</v>
      </c>
      <c r="R63" s="666">
        <v>0</v>
      </c>
      <c r="S63" s="667">
        <v>0</v>
      </c>
      <c r="T63" s="667"/>
      <c r="U63" s="667"/>
      <c r="V63" s="650"/>
      <c r="W63" s="667">
        <v>14</v>
      </c>
      <c r="X63" s="668">
        <v>13</v>
      </c>
      <c r="Y63" s="658"/>
      <c r="AG63" s="655"/>
    </row>
    <row r="64" spans="1:33" ht="29.25" hidden="1" customHeight="1" collapsed="1">
      <c r="A64" s="645" t="s">
        <v>2813</v>
      </c>
      <c r="B64" s="650">
        <f t="shared" ref="B64:X64" si="15">SUM(B65:B76)</f>
        <v>2014</v>
      </c>
      <c r="C64" s="650">
        <f t="shared" si="15"/>
        <v>45</v>
      </c>
      <c r="D64" s="650">
        <f t="shared" si="15"/>
        <v>184</v>
      </c>
      <c r="E64" s="650">
        <f t="shared" si="15"/>
        <v>126</v>
      </c>
      <c r="F64" s="650">
        <f t="shared" si="15"/>
        <v>1130</v>
      </c>
      <c r="G64" s="650">
        <f t="shared" si="15"/>
        <v>35</v>
      </c>
      <c r="H64" s="650">
        <f t="shared" si="15"/>
        <v>162</v>
      </c>
      <c r="I64" s="650">
        <f t="shared" si="15"/>
        <v>185</v>
      </c>
      <c r="J64" s="650">
        <f t="shared" si="15"/>
        <v>147</v>
      </c>
      <c r="K64" s="650">
        <f t="shared" si="15"/>
        <v>0</v>
      </c>
      <c r="L64" s="650">
        <f t="shared" si="15"/>
        <v>163</v>
      </c>
      <c r="M64" s="650">
        <f t="shared" si="15"/>
        <v>14</v>
      </c>
      <c r="N64" s="650">
        <f t="shared" si="15"/>
        <v>3</v>
      </c>
      <c r="O64" s="650">
        <f t="shared" si="15"/>
        <v>66</v>
      </c>
      <c r="P64" s="650">
        <f t="shared" si="15"/>
        <v>1</v>
      </c>
      <c r="Q64" s="650">
        <f t="shared" si="15"/>
        <v>7</v>
      </c>
      <c r="R64" s="650">
        <f t="shared" si="15"/>
        <v>66</v>
      </c>
      <c r="S64" s="650">
        <f t="shared" si="15"/>
        <v>6</v>
      </c>
      <c r="T64" s="650">
        <v>33</v>
      </c>
      <c r="U64" s="650">
        <v>52</v>
      </c>
      <c r="V64" s="650"/>
      <c r="W64" s="650">
        <f t="shared" si="15"/>
        <v>163</v>
      </c>
      <c r="X64" s="650">
        <f t="shared" si="15"/>
        <v>132</v>
      </c>
      <c r="Y64" s="658"/>
      <c r="AG64" s="655"/>
    </row>
    <row r="65" spans="1:33" ht="34.5" hidden="1" customHeight="1" outlineLevel="1">
      <c r="A65" s="530" t="s">
        <v>1900</v>
      </c>
      <c r="B65" s="653">
        <v>200</v>
      </c>
      <c r="C65" s="653">
        <v>4</v>
      </c>
      <c r="D65" s="653">
        <v>15</v>
      </c>
      <c r="E65" s="653">
        <v>10</v>
      </c>
      <c r="F65" s="653">
        <v>139</v>
      </c>
      <c r="G65" s="653">
        <v>4</v>
      </c>
      <c r="H65" s="653">
        <v>10</v>
      </c>
      <c r="I65" s="653">
        <v>15</v>
      </c>
      <c r="J65" s="653">
        <f t="shared" ref="J65:J76" si="16">B65-SUM(C65:I65)</f>
        <v>3</v>
      </c>
      <c r="K65" s="653"/>
      <c r="L65" s="658">
        <f t="shared" ref="L65:L76" si="17">SUM(M65:S65)</f>
        <v>9</v>
      </c>
      <c r="M65" s="658">
        <v>1</v>
      </c>
      <c r="N65" s="658">
        <v>3</v>
      </c>
      <c r="O65" s="658">
        <v>2</v>
      </c>
      <c r="P65" s="658">
        <v>0</v>
      </c>
      <c r="Q65" s="658">
        <v>0</v>
      </c>
      <c r="R65" s="658">
        <v>0</v>
      </c>
      <c r="S65" s="650">
        <v>3</v>
      </c>
      <c r="T65" s="650"/>
      <c r="U65" s="650"/>
      <c r="V65" s="650"/>
      <c r="W65" s="650">
        <v>32</v>
      </c>
      <c r="X65" s="661">
        <v>34</v>
      </c>
      <c r="Y65" s="658"/>
      <c r="AG65" s="655"/>
    </row>
    <row r="66" spans="1:33" ht="34.5" hidden="1" customHeight="1" outlineLevel="1">
      <c r="A66" s="530" t="s">
        <v>2203</v>
      </c>
      <c r="B66" s="653">
        <v>213</v>
      </c>
      <c r="C66" s="653">
        <v>0</v>
      </c>
      <c r="D66" s="653">
        <v>61</v>
      </c>
      <c r="E66" s="653">
        <v>18</v>
      </c>
      <c r="F66" s="653">
        <v>102</v>
      </c>
      <c r="G66" s="653">
        <v>0</v>
      </c>
      <c r="H66" s="653">
        <v>8</v>
      </c>
      <c r="I66" s="653">
        <v>12</v>
      </c>
      <c r="J66" s="653">
        <f t="shared" si="16"/>
        <v>12</v>
      </c>
      <c r="K66" s="653"/>
      <c r="L66" s="658">
        <f t="shared" si="17"/>
        <v>57</v>
      </c>
      <c r="M66" s="658">
        <v>0</v>
      </c>
      <c r="N66" s="658">
        <v>0</v>
      </c>
      <c r="O66" s="658">
        <v>7</v>
      </c>
      <c r="P66" s="658">
        <v>1</v>
      </c>
      <c r="Q66" s="658">
        <v>1</v>
      </c>
      <c r="R66" s="658">
        <v>48</v>
      </c>
      <c r="S66" s="650">
        <v>0</v>
      </c>
      <c r="T66" s="650"/>
      <c r="U66" s="650"/>
      <c r="V66" s="650"/>
      <c r="W66" s="650">
        <v>11</v>
      </c>
      <c r="X66" s="661">
        <v>13</v>
      </c>
      <c r="Y66" s="658"/>
      <c r="AG66" s="655"/>
    </row>
    <row r="67" spans="1:33" ht="34.5" hidden="1" customHeight="1" outlineLevel="1">
      <c r="A67" s="530" t="s">
        <v>2204</v>
      </c>
      <c r="B67" s="653">
        <v>121</v>
      </c>
      <c r="C67" s="653">
        <v>2</v>
      </c>
      <c r="D67" s="653">
        <v>1</v>
      </c>
      <c r="E67" s="653">
        <v>11</v>
      </c>
      <c r="F67" s="653">
        <v>75</v>
      </c>
      <c r="G67" s="653">
        <v>0</v>
      </c>
      <c r="H67" s="653">
        <v>4</v>
      </c>
      <c r="I67" s="653">
        <v>14</v>
      </c>
      <c r="J67" s="653">
        <f t="shared" si="16"/>
        <v>14</v>
      </c>
      <c r="K67" s="653"/>
      <c r="L67" s="658">
        <f t="shared" si="17"/>
        <v>2</v>
      </c>
      <c r="M67" s="658">
        <v>0</v>
      </c>
      <c r="N67" s="658">
        <v>0</v>
      </c>
      <c r="O67" s="658">
        <v>2</v>
      </c>
      <c r="P67" s="658">
        <v>0</v>
      </c>
      <c r="Q67" s="658">
        <v>0</v>
      </c>
      <c r="R67" s="658">
        <v>0</v>
      </c>
      <c r="S67" s="650">
        <v>0</v>
      </c>
      <c r="T67" s="650"/>
      <c r="U67" s="650"/>
      <c r="V67" s="650"/>
      <c r="W67" s="650">
        <v>14</v>
      </c>
      <c r="X67" s="661">
        <v>16</v>
      </c>
      <c r="Y67" s="658"/>
      <c r="AG67" s="655"/>
    </row>
    <row r="68" spans="1:33" ht="34.5" hidden="1" customHeight="1" outlineLevel="1">
      <c r="A68" s="530" t="s">
        <v>2205</v>
      </c>
      <c r="B68" s="653">
        <v>111</v>
      </c>
      <c r="C68" s="653">
        <v>0</v>
      </c>
      <c r="D68" s="653">
        <v>4</v>
      </c>
      <c r="E68" s="653">
        <v>8</v>
      </c>
      <c r="F68" s="653">
        <v>68</v>
      </c>
      <c r="G68" s="653">
        <v>0</v>
      </c>
      <c r="H68" s="653">
        <v>5</v>
      </c>
      <c r="I68" s="653">
        <v>23</v>
      </c>
      <c r="J68" s="653">
        <f t="shared" si="16"/>
        <v>3</v>
      </c>
      <c r="K68" s="653"/>
      <c r="L68" s="658">
        <f t="shared" si="17"/>
        <v>7</v>
      </c>
      <c r="M68" s="658">
        <v>4</v>
      </c>
      <c r="N68" s="658">
        <v>0</v>
      </c>
      <c r="O68" s="658">
        <v>3</v>
      </c>
      <c r="P68" s="658">
        <v>0</v>
      </c>
      <c r="Q68" s="658">
        <v>0</v>
      </c>
      <c r="R68" s="658">
        <v>0</v>
      </c>
      <c r="S68" s="650">
        <v>0</v>
      </c>
      <c r="T68" s="650"/>
      <c r="U68" s="650"/>
      <c r="V68" s="650"/>
      <c r="W68" s="650">
        <v>9</v>
      </c>
      <c r="X68" s="661">
        <v>11</v>
      </c>
      <c r="Y68" s="658"/>
      <c r="AG68" s="655"/>
    </row>
    <row r="69" spans="1:33" ht="34.5" hidden="1" customHeight="1" outlineLevel="1">
      <c r="A69" s="530" t="s">
        <v>2764</v>
      </c>
      <c r="B69" s="653">
        <v>213</v>
      </c>
      <c r="C69" s="653">
        <v>2</v>
      </c>
      <c r="D69" s="653">
        <v>25</v>
      </c>
      <c r="E69" s="653">
        <v>18</v>
      </c>
      <c r="F69" s="653">
        <v>105</v>
      </c>
      <c r="G69" s="653">
        <v>2</v>
      </c>
      <c r="H69" s="653">
        <v>22</v>
      </c>
      <c r="I69" s="653">
        <v>29</v>
      </c>
      <c r="J69" s="653">
        <f t="shared" si="16"/>
        <v>10</v>
      </c>
      <c r="K69" s="653"/>
      <c r="L69" s="658">
        <f t="shared" si="17"/>
        <v>17</v>
      </c>
      <c r="M69" s="658">
        <v>2</v>
      </c>
      <c r="N69" s="658">
        <v>0</v>
      </c>
      <c r="O69" s="658">
        <v>10</v>
      </c>
      <c r="P69" s="658">
        <v>0</v>
      </c>
      <c r="Q69" s="658">
        <v>0</v>
      </c>
      <c r="R69" s="658">
        <v>4</v>
      </c>
      <c r="S69" s="650">
        <v>1</v>
      </c>
      <c r="T69" s="650"/>
      <c r="U69" s="650"/>
      <c r="V69" s="650"/>
      <c r="W69" s="650">
        <v>13</v>
      </c>
      <c r="X69" s="661">
        <v>11</v>
      </c>
      <c r="Y69" s="658"/>
      <c r="AG69" s="655"/>
    </row>
    <row r="70" spans="1:33" ht="34.5" hidden="1" customHeight="1" outlineLevel="1">
      <c r="A70" s="530" t="s">
        <v>2206</v>
      </c>
      <c r="B70" s="653">
        <v>158</v>
      </c>
      <c r="C70" s="653">
        <v>4</v>
      </c>
      <c r="D70" s="653">
        <v>19</v>
      </c>
      <c r="E70" s="653">
        <v>7</v>
      </c>
      <c r="F70" s="653">
        <v>88</v>
      </c>
      <c r="G70" s="653">
        <v>4</v>
      </c>
      <c r="H70" s="653">
        <v>7</v>
      </c>
      <c r="I70" s="653">
        <v>16</v>
      </c>
      <c r="J70" s="653">
        <f t="shared" si="16"/>
        <v>13</v>
      </c>
      <c r="K70" s="653"/>
      <c r="L70" s="658">
        <f t="shared" si="17"/>
        <v>32</v>
      </c>
      <c r="M70" s="658">
        <v>0</v>
      </c>
      <c r="N70" s="658">
        <v>0</v>
      </c>
      <c r="O70" s="658">
        <v>15</v>
      </c>
      <c r="P70" s="658">
        <v>0</v>
      </c>
      <c r="Q70" s="658">
        <v>3</v>
      </c>
      <c r="R70" s="658">
        <v>14</v>
      </c>
      <c r="S70" s="650">
        <v>0</v>
      </c>
      <c r="T70" s="650"/>
      <c r="U70" s="650"/>
      <c r="V70" s="650"/>
      <c r="W70" s="650">
        <v>16</v>
      </c>
      <c r="X70" s="661">
        <v>9</v>
      </c>
      <c r="Y70" s="658"/>
      <c r="AG70" s="655"/>
    </row>
    <row r="71" spans="1:33" ht="34.5" hidden="1" customHeight="1" outlineLevel="1">
      <c r="A71" s="530" t="s">
        <v>2210</v>
      </c>
      <c r="B71" s="653">
        <v>210</v>
      </c>
      <c r="C71" s="653">
        <v>2</v>
      </c>
      <c r="D71" s="653">
        <v>19</v>
      </c>
      <c r="E71" s="653">
        <v>6</v>
      </c>
      <c r="F71" s="653">
        <v>127</v>
      </c>
      <c r="G71" s="653">
        <v>5</v>
      </c>
      <c r="H71" s="653">
        <v>20</v>
      </c>
      <c r="I71" s="653">
        <v>15</v>
      </c>
      <c r="J71" s="653">
        <f t="shared" si="16"/>
        <v>16</v>
      </c>
      <c r="K71" s="653"/>
      <c r="L71" s="658">
        <f t="shared" si="17"/>
        <v>0</v>
      </c>
      <c r="M71" s="658">
        <v>0</v>
      </c>
      <c r="N71" s="658">
        <v>0</v>
      </c>
      <c r="O71" s="658">
        <v>0</v>
      </c>
      <c r="P71" s="658">
        <v>0</v>
      </c>
      <c r="Q71" s="658">
        <v>0</v>
      </c>
      <c r="R71" s="658">
        <v>0</v>
      </c>
      <c r="S71" s="650">
        <v>0</v>
      </c>
      <c r="T71" s="650"/>
      <c r="U71" s="650"/>
      <c r="V71" s="650"/>
      <c r="W71" s="650">
        <v>9</v>
      </c>
      <c r="X71" s="661">
        <v>3</v>
      </c>
      <c r="Y71" s="658"/>
      <c r="AG71" s="655"/>
    </row>
    <row r="72" spans="1:33" ht="34.5" hidden="1" customHeight="1" outlineLevel="1">
      <c r="A72" s="530" t="s">
        <v>2207</v>
      </c>
      <c r="B72" s="653">
        <v>245</v>
      </c>
      <c r="C72" s="653">
        <v>7</v>
      </c>
      <c r="D72" s="653">
        <v>10</v>
      </c>
      <c r="E72" s="653">
        <v>6</v>
      </c>
      <c r="F72" s="653">
        <v>135</v>
      </c>
      <c r="G72" s="653">
        <v>11</v>
      </c>
      <c r="H72" s="653">
        <v>29</v>
      </c>
      <c r="I72" s="653">
        <v>18</v>
      </c>
      <c r="J72" s="653">
        <f t="shared" si="16"/>
        <v>29</v>
      </c>
      <c r="K72" s="653"/>
      <c r="L72" s="658">
        <f t="shared" si="17"/>
        <v>9</v>
      </c>
      <c r="M72" s="658">
        <v>7</v>
      </c>
      <c r="N72" s="658">
        <v>0</v>
      </c>
      <c r="O72" s="658">
        <v>0</v>
      </c>
      <c r="P72" s="658">
        <v>0</v>
      </c>
      <c r="Q72" s="658">
        <v>1</v>
      </c>
      <c r="R72" s="658">
        <v>0</v>
      </c>
      <c r="S72" s="650">
        <v>1</v>
      </c>
      <c r="T72" s="650"/>
      <c r="U72" s="650"/>
      <c r="V72" s="650"/>
      <c r="W72" s="650">
        <v>10</v>
      </c>
      <c r="X72" s="661">
        <v>0</v>
      </c>
      <c r="Y72" s="658"/>
      <c r="AG72" s="655"/>
    </row>
    <row r="73" spans="1:33" ht="34.5" hidden="1" customHeight="1" outlineLevel="1">
      <c r="A73" s="530" t="s">
        <v>2768</v>
      </c>
      <c r="B73" s="653">
        <v>149</v>
      </c>
      <c r="C73" s="653">
        <v>6</v>
      </c>
      <c r="D73" s="653">
        <v>3</v>
      </c>
      <c r="E73" s="653">
        <v>8</v>
      </c>
      <c r="F73" s="653">
        <v>91</v>
      </c>
      <c r="G73" s="653">
        <v>2</v>
      </c>
      <c r="H73" s="653">
        <v>13</v>
      </c>
      <c r="I73" s="653">
        <v>15</v>
      </c>
      <c r="J73" s="653">
        <f t="shared" si="16"/>
        <v>11</v>
      </c>
      <c r="K73" s="653"/>
      <c r="L73" s="658">
        <f t="shared" si="17"/>
        <v>0</v>
      </c>
      <c r="M73" s="658">
        <v>0</v>
      </c>
      <c r="N73" s="658">
        <v>0</v>
      </c>
      <c r="O73" s="658">
        <v>0</v>
      </c>
      <c r="P73" s="658">
        <v>0</v>
      </c>
      <c r="Q73" s="658">
        <v>0</v>
      </c>
      <c r="R73" s="658">
        <v>0</v>
      </c>
      <c r="S73" s="650">
        <v>0</v>
      </c>
      <c r="T73" s="650"/>
      <c r="U73" s="650"/>
      <c r="V73" s="650"/>
      <c r="W73" s="650">
        <v>3</v>
      </c>
      <c r="X73" s="661">
        <v>9</v>
      </c>
      <c r="Y73" s="658"/>
      <c r="AG73" s="655"/>
    </row>
    <row r="74" spans="1:33" ht="34.5" hidden="1" customHeight="1" outlineLevel="1">
      <c r="A74" s="530" t="s">
        <v>2769</v>
      </c>
      <c r="B74" s="653">
        <v>178</v>
      </c>
      <c r="C74" s="653">
        <v>3</v>
      </c>
      <c r="D74" s="653">
        <v>17</v>
      </c>
      <c r="E74" s="653">
        <v>9</v>
      </c>
      <c r="F74" s="653">
        <v>92</v>
      </c>
      <c r="G74" s="653">
        <v>6</v>
      </c>
      <c r="H74" s="653">
        <v>13</v>
      </c>
      <c r="I74" s="653">
        <v>25</v>
      </c>
      <c r="J74" s="653">
        <f t="shared" si="16"/>
        <v>13</v>
      </c>
      <c r="K74" s="653"/>
      <c r="L74" s="658">
        <f t="shared" si="17"/>
        <v>14</v>
      </c>
      <c r="M74" s="658">
        <v>0</v>
      </c>
      <c r="N74" s="658">
        <v>0</v>
      </c>
      <c r="O74" s="658">
        <v>14</v>
      </c>
      <c r="P74" s="658">
        <v>0</v>
      </c>
      <c r="Q74" s="658">
        <v>0</v>
      </c>
      <c r="R74" s="658">
        <v>0</v>
      </c>
      <c r="S74" s="650">
        <v>0</v>
      </c>
      <c r="T74" s="650"/>
      <c r="U74" s="650"/>
      <c r="V74" s="650"/>
      <c r="W74" s="650">
        <v>22</v>
      </c>
      <c r="X74" s="661">
        <v>8</v>
      </c>
      <c r="Y74" s="658"/>
      <c r="AG74" s="655"/>
    </row>
    <row r="75" spans="1:33" ht="34.5" hidden="1" customHeight="1" outlineLevel="1">
      <c r="A75" s="530" t="s">
        <v>2208</v>
      </c>
      <c r="B75" s="653">
        <v>116</v>
      </c>
      <c r="C75" s="653">
        <v>3</v>
      </c>
      <c r="D75" s="653">
        <v>3</v>
      </c>
      <c r="E75" s="653">
        <v>19</v>
      </c>
      <c r="F75" s="653">
        <v>57</v>
      </c>
      <c r="G75" s="653">
        <v>1</v>
      </c>
      <c r="H75" s="653">
        <v>16</v>
      </c>
      <c r="I75" s="653">
        <v>0</v>
      </c>
      <c r="J75" s="653">
        <f t="shared" si="16"/>
        <v>17</v>
      </c>
      <c r="K75" s="653"/>
      <c r="L75" s="658">
        <f t="shared" si="17"/>
        <v>12</v>
      </c>
      <c r="M75" s="658">
        <v>0</v>
      </c>
      <c r="N75" s="658">
        <v>0</v>
      </c>
      <c r="O75" s="658">
        <v>9</v>
      </c>
      <c r="P75" s="658">
        <v>0</v>
      </c>
      <c r="Q75" s="658">
        <v>2</v>
      </c>
      <c r="R75" s="658">
        <v>0</v>
      </c>
      <c r="S75" s="650">
        <v>1</v>
      </c>
      <c r="T75" s="650"/>
      <c r="U75" s="650"/>
      <c r="V75" s="650"/>
      <c r="W75" s="650">
        <v>14</v>
      </c>
      <c r="X75" s="661">
        <v>5</v>
      </c>
      <c r="Y75" s="658"/>
      <c r="AG75" s="655"/>
    </row>
    <row r="76" spans="1:33" ht="34.5" hidden="1" customHeight="1" outlineLevel="1" thickBot="1">
      <c r="A76" s="531" t="s">
        <v>2209</v>
      </c>
      <c r="B76" s="664">
        <v>100</v>
      </c>
      <c r="C76" s="664">
        <v>12</v>
      </c>
      <c r="D76" s="664">
        <v>7</v>
      </c>
      <c r="E76" s="664">
        <v>6</v>
      </c>
      <c r="F76" s="664">
        <v>51</v>
      </c>
      <c r="G76" s="664">
        <v>0</v>
      </c>
      <c r="H76" s="664">
        <v>15</v>
      </c>
      <c r="I76" s="664">
        <v>3</v>
      </c>
      <c r="J76" s="664">
        <f t="shared" si="16"/>
        <v>6</v>
      </c>
      <c r="K76" s="653"/>
      <c r="L76" s="666">
        <f t="shared" si="17"/>
        <v>4</v>
      </c>
      <c r="M76" s="666">
        <v>0</v>
      </c>
      <c r="N76" s="666">
        <v>0</v>
      </c>
      <c r="O76" s="666">
        <v>4</v>
      </c>
      <c r="P76" s="666">
        <v>0</v>
      </c>
      <c r="Q76" s="666">
        <v>0</v>
      </c>
      <c r="R76" s="666">
        <v>0</v>
      </c>
      <c r="S76" s="667">
        <v>0</v>
      </c>
      <c r="T76" s="667"/>
      <c r="U76" s="667"/>
      <c r="V76" s="650"/>
      <c r="W76" s="667">
        <v>10</v>
      </c>
      <c r="X76" s="668">
        <v>13</v>
      </c>
      <c r="Y76" s="658"/>
      <c r="AG76" s="655"/>
    </row>
    <row r="77" spans="1:33" ht="27" hidden="1" customHeight="1" collapsed="1">
      <c r="A77" s="645" t="s">
        <v>2812</v>
      </c>
      <c r="B77" s="650">
        <f t="shared" ref="B77:X77" si="18">SUM(B78:B89)</f>
        <v>2003</v>
      </c>
      <c r="C77" s="650">
        <f t="shared" si="18"/>
        <v>58</v>
      </c>
      <c r="D77" s="650">
        <f t="shared" si="18"/>
        <v>80</v>
      </c>
      <c r="E77" s="650">
        <f t="shared" si="18"/>
        <v>97</v>
      </c>
      <c r="F77" s="650">
        <f t="shared" si="18"/>
        <v>1187</v>
      </c>
      <c r="G77" s="650">
        <f t="shared" si="18"/>
        <v>48</v>
      </c>
      <c r="H77" s="650">
        <f t="shared" si="18"/>
        <v>145</v>
      </c>
      <c r="I77" s="650">
        <f t="shared" si="18"/>
        <v>210</v>
      </c>
      <c r="J77" s="650">
        <f t="shared" si="18"/>
        <v>178</v>
      </c>
      <c r="K77" s="650">
        <f t="shared" si="18"/>
        <v>0</v>
      </c>
      <c r="L77" s="650">
        <f t="shared" si="18"/>
        <v>85</v>
      </c>
      <c r="M77" s="650">
        <f t="shared" si="18"/>
        <v>12</v>
      </c>
      <c r="N77" s="650">
        <f t="shared" si="18"/>
        <v>0</v>
      </c>
      <c r="O77" s="650">
        <f t="shared" si="18"/>
        <v>49</v>
      </c>
      <c r="P77" s="650">
        <f t="shared" si="18"/>
        <v>0</v>
      </c>
      <c r="Q77" s="650">
        <f t="shared" si="18"/>
        <v>0</v>
      </c>
      <c r="R77" s="650">
        <f t="shared" si="18"/>
        <v>24</v>
      </c>
      <c r="S77" s="650">
        <f t="shared" si="18"/>
        <v>0</v>
      </c>
      <c r="T77" s="650">
        <v>19</v>
      </c>
      <c r="U77" s="650">
        <v>29</v>
      </c>
      <c r="V77" s="650"/>
      <c r="W77" s="650">
        <f t="shared" si="18"/>
        <v>106</v>
      </c>
      <c r="X77" s="650">
        <f t="shared" si="18"/>
        <v>122</v>
      </c>
      <c r="Y77" s="658"/>
      <c r="AG77" s="655"/>
    </row>
    <row r="78" spans="1:33" ht="35.35" hidden="1" customHeight="1" outlineLevel="1">
      <c r="A78" s="530" t="s">
        <v>1900</v>
      </c>
      <c r="B78" s="653">
        <v>153</v>
      </c>
      <c r="C78" s="653">
        <v>17</v>
      </c>
      <c r="D78" s="653">
        <v>5</v>
      </c>
      <c r="E78" s="653">
        <v>9</v>
      </c>
      <c r="F78" s="653">
        <v>75</v>
      </c>
      <c r="G78" s="653">
        <v>0</v>
      </c>
      <c r="H78" s="653">
        <v>14</v>
      </c>
      <c r="I78" s="653">
        <v>10</v>
      </c>
      <c r="J78" s="653">
        <f t="shared" ref="J78:J89" si="19">B78-SUM(C78:I78)</f>
        <v>23</v>
      </c>
      <c r="K78" s="653"/>
      <c r="L78" s="658">
        <f t="shared" ref="L78:L89" si="20">SUM(M78:S78)</f>
        <v>18</v>
      </c>
      <c r="M78" s="658">
        <v>10</v>
      </c>
      <c r="N78" s="658">
        <v>0</v>
      </c>
      <c r="O78" s="658">
        <v>3</v>
      </c>
      <c r="P78" s="658">
        <v>0</v>
      </c>
      <c r="Q78" s="658">
        <v>0</v>
      </c>
      <c r="R78" s="658">
        <v>5</v>
      </c>
      <c r="S78" s="650">
        <v>0</v>
      </c>
      <c r="T78" s="650"/>
      <c r="U78" s="650"/>
      <c r="V78" s="650"/>
      <c r="W78" s="650">
        <v>7</v>
      </c>
      <c r="X78" s="661">
        <v>6</v>
      </c>
      <c r="Y78" s="658"/>
      <c r="AG78" s="655"/>
    </row>
    <row r="79" spans="1:33" ht="35.35" hidden="1" customHeight="1" outlineLevel="1">
      <c r="A79" s="530" t="s">
        <v>2203</v>
      </c>
      <c r="B79" s="653">
        <v>200</v>
      </c>
      <c r="C79" s="653">
        <v>3</v>
      </c>
      <c r="D79" s="653">
        <v>0</v>
      </c>
      <c r="E79" s="653">
        <v>6</v>
      </c>
      <c r="F79" s="653">
        <v>156</v>
      </c>
      <c r="G79" s="653">
        <v>0</v>
      </c>
      <c r="H79" s="653">
        <v>4</v>
      </c>
      <c r="I79" s="653">
        <v>16</v>
      </c>
      <c r="J79" s="653">
        <f t="shared" si="19"/>
        <v>15</v>
      </c>
      <c r="K79" s="653"/>
      <c r="L79" s="658">
        <f t="shared" si="20"/>
        <v>9</v>
      </c>
      <c r="M79" s="658">
        <v>1</v>
      </c>
      <c r="N79" s="658">
        <v>0</v>
      </c>
      <c r="O79" s="658">
        <v>2</v>
      </c>
      <c r="P79" s="658">
        <v>0</v>
      </c>
      <c r="Q79" s="658">
        <v>0</v>
      </c>
      <c r="R79" s="658">
        <v>6</v>
      </c>
      <c r="S79" s="650">
        <v>0</v>
      </c>
      <c r="T79" s="650"/>
      <c r="U79" s="650"/>
      <c r="V79" s="650"/>
      <c r="W79" s="650">
        <v>26</v>
      </c>
      <c r="X79" s="661">
        <v>15</v>
      </c>
      <c r="Y79" s="658"/>
      <c r="AG79" s="655"/>
    </row>
    <row r="80" spans="1:33" ht="35.35" hidden="1" customHeight="1" outlineLevel="1">
      <c r="A80" s="530" t="s">
        <v>2204</v>
      </c>
      <c r="B80" s="653">
        <v>190</v>
      </c>
      <c r="C80" s="653">
        <v>3</v>
      </c>
      <c r="D80" s="653">
        <v>7</v>
      </c>
      <c r="E80" s="653">
        <v>11</v>
      </c>
      <c r="F80" s="653">
        <v>113</v>
      </c>
      <c r="G80" s="653">
        <v>5</v>
      </c>
      <c r="H80" s="653">
        <v>15</v>
      </c>
      <c r="I80" s="653">
        <v>23</v>
      </c>
      <c r="J80" s="653">
        <f t="shared" si="19"/>
        <v>13</v>
      </c>
      <c r="K80" s="653"/>
      <c r="L80" s="658">
        <f t="shared" si="20"/>
        <v>9</v>
      </c>
      <c r="M80" s="658">
        <v>1</v>
      </c>
      <c r="N80" s="658">
        <v>0</v>
      </c>
      <c r="O80" s="658">
        <v>8</v>
      </c>
      <c r="P80" s="658">
        <v>0</v>
      </c>
      <c r="Q80" s="658">
        <v>0</v>
      </c>
      <c r="R80" s="658">
        <v>0</v>
      </c>
      <c r="S80" s="650">
        <v>0</v>
      </c>
      <c r="T80" s="650"/>
      <c r="U80" s="650"/>
      <c r="V80" s="650"/>
      <c r="W80" s="650">
        <v>15</v>
      </c>
      <c r="X80" s="661">
        <v>15</v>
      </c>
      <c r="Y80" s="658"/>
      <c r="AG80" s="655"/>
    </row>
    <row r="81" spans="1:33" ht="35.35" hidden="1" customHeight="1" outlineLevel="1">
      <c r="A81" s="530" t="s">
        <v>2205</v>
      </c>
      <c r="B81" s="653">
        <v>164</v>
      </c>
      <c r="C81" s="653">
        <v>8</v>
      </c>
      <c r="D81" s="653">
        <v>1</v>
      </c>
      <c r="E81" s="653">
        <v>14</v>
      </c>
      <c r="F81" s="653">
        <v>84</v>
      </c>
      <c r="G81" s="653">
        <v>4</v>
      </c>
      <c r="H81" s="653">
        <v>22</v>
      </c>
      <c r="I81" s="653">
        <v>25</v>
      </c>
      <c r="J81" s="653">
        <f t="shared" si="19"/>
        <v>6</v>
      </c>
      <c r="K81" s="653"/>
      <c r="L81" s="658">
        <f t="shared" si="20"/>
        <v>6</v>
      </c>
      <c r="M81" s="658">
        <v>0</v>
      </c>
      <c r="N81" s="658">
        <v>0</v>
      </c>
      <c r="O81" s="658">
        <v>6</v>
      </c>
      <c r="P81" s="658">
        <v>0</v>
      </c>
      <c r="Q81" s="658">
        <v>0</v>
      </c>
      <c r="R81" s="658">
        <v>0</v>
      </c>
      <c r="S81" s="650">
        <v>0</v>
      </c>
      <c r="T81" s="650"/>
      <c r="U81" s="650"/>
      <c r="V81" s="650"/>
      <c r="W81" s="650">
        <v>14</v>
      </c>
      <c r="X81" s="661">
        <v>23</v>
      </c>
      <c r="Y81" s="658"/>
      <c r="AG81" s="655"/>
    </row>
    <row r="82" spans="1:33" ht="35.35" hidden="1" customHeight="1" outlineLevel="1">
      <c r="A82" s="530" t="s">
        <v>2764</v>
      </c>
      <c r="B82" s="653">
        <v>51</v>
      </c>
      <c r="C82" s="653">
        <v>2</v>
      </c>
      <c r="D82" s="653">
        <v>8</v>
      </c>
      <c r="E82" s="653">
        <v>0</v>
      </c>
      <c r="F82" s="653">
        <v>0</v>
      </c>
      <c r="G82" s="653">
        <v>6</v>
      </c>
      <c r="H82" s="653">
        <v>0</v>
      </c>
      <c r="I82" s="653">
        <v>34</v>
      </c>
      <c r="J82" s="653">
        <f t="shared" si="19"/>
        <v>1</v>
      </c>
      <c r="K82" s="653"/>
      <c r="L82" s="658">
        <f t="shared" si="20"/>
        <v>9</v>
      </c>
      <c r="M82" s="658">
        <v>0</v>
      </c>
      <c r="N82" s="658">
        <v>0</v>
      </c>
      <c r="O82" s="658">
        <v>9</v>
      </c>
      <c r="P82" s="658">
        <v>0</v>
      </c>
      <c r="Q82" s="658">
        <v>0</v>
      </c>
      <c r="R82" s="658">
        <v>0</v>
      </c>
      <c r="S82" s="650">
        <v>0</v>
      </c>
      <c r="T82" s="650"/>
      <c r="U82" s="650"/>
      <c r="V82" s="650"/>
      <c r="W82" s="650">
        <v>20</v>
      </c>
      <c r="X82" s="661">
        <v>12</v>
      </c>
      <c r="Y82" s="658"/>
      <c r="AG82" s="655"/>
    </row>
    <row r="83" spans="1:33" ht="35.35" hidden="1" customHeight="1" outlineLevel="1">
      <c r="A83" s="530" t="s">
        <v>2206</v>
      </c>
      <c r="B83" s="653">
        <v>182</v>
      </c>
      <c r="C83" s="653">
        <v>1</v>
      </c>
      <c r="D83" s="653">
        <v>1</v>
      </c>
      <c r="E83" s="653">
        <v>6</v>
      </c>
      <c r="F83" s="653">
        <v>91</v>
      </c>
      <c r="G83" s="653">
        <v>0</v>
      </c>
      <c r="H83" s="653">
        <v>21</v>
      </c>
      <c r="I83" s="653">
        <v>17</v>
      </c>
      <c r="J83" s="653">
        <f t="shared" si="19"/>
        <v>45</v>
      </c>
      <c r="K83" s="653"/>
      <c r="L83" s="658">
        <f t="shared" si="20"/>
        <v>1</v>
      </c>
      <c r="M83" s="658">
        <v>0</v>
      </c>
      <c r="N83" s="658">
        <v>0</v>
      </c>
      <c r="O83" s="658">
        <v>1</v>
      </c>
      <c r="P83" s="658">
        <v>0</v>
      </c>
      <c r="Q83" s="658">
        <v>0</v>
      </c>
      <c r="R83" s="658">
        <v>0</v>
      </c>
      <c r="S83" s="650">
        <v>0</v>
      </c>
      <c r="T83" s="650"/>
      <c r="U83" s="650"/>
      <c r="V83" s="650"/>
      <c r="W83" s="650">
        <v>5</v>
      </c>
      <c r="X83" s="661">
        <v>8</v>
      </c>
      <c r="Y83" s="658"/>
      <c r="AG83" s="655"/>
    </row>
    <row r="84" spans="1:33" ht="35.35" hidden="1" customHeight="1" outlineLevel="1">
      <c r="A84" s="530" t="s">
        <v>2210</v>
      </c>
      <c r="B84" s="653">
        <v>312</v>
      </c>
      <c r="C84" s="653">
        <v>6</v>
      </c>
      <c r="D84" s="653">
        <v>50</v>
      </c>
      <c r="E84" s="653">
        <v>12</v>
      </c>
      <c r="F84" s="653">
        <v>175</v>
      </c>
      <c r="G84" s="653">
        <v>0</v>
      </c>
      <c r="H84" s="653">
        <v>7</v>
      </c>
      <c r="I84" s="653">
        <v>37</v>
      </c>
      <c r="J84" s="653">
        <f t="shared" si="19"/>
        <v>25</v>
      </c>
      <c r="K84" s="653"/>
      <c r="L84" s="658">
        <f t="shared" si="20"/>
        <v>4</v>
      </c>
      <c r="M84" s="658">
        <v>0</v>
      </c>
      <c r="N84" s="658">
        <v>0</v>
      </c>
      <c r="O84" s="658">
        <v>4</v>
      </c>
      <c r="P84" s="658">
        <v>0</v>
      </c>
      <c r="Q84" s="658">
        <v>0</v>
      </c>
      <c r="R84" s="658">
        <v>0</v>
      </c>
      <c r="S84" s="650">
        <v>0</v>
      </c>
      <c r="T84" s="650"/>
      <c r="U84" s="650"/>
      <c r="V84" s="650"/>
      <c r="W84" s="650">
        <v>5</v>
      </c>
      <c r="X84" s="661">
        <v>0</v>
      </c>
      <c r="Y84" s="658"/>
      <c r="AG84" s="655"/>
    </row>
    <row r="85" spans="1:33" ht="35.35" hidden="1" customHeight="1" outlineLevel="1">
      <c r="A85" s="530" t="s">
        <v>2207</v>
      </c>
      <c r="B85" s="653">
        <v>200</v>
      </c>
      <c r="C85" s="653">
        <v>9</v>
      </c>
      <c r="D85" s="653">
        <v>5</v>
      </c>
      <c r="E85" s="653">
        <v>5</v>
      </c>
      <c r="F85" s="653">
        <v>138</v>
      </c>
      <c r="G85" s="653">
        <v>4</v>
      </c>
      <c r="H85" s="653">
        <v>17</v>
      </c>
      <c r="I85" s="653">
        <v>12</v>
      </c>
      <c r="J85" s="653">
        <f t="shared" si="19"/>
        <v>10</v>
      </c>
      <c r="K85" s="653"/>
      <c r="L85" s="658">
        <f t="shared" si="20"/>
        <v>11</v>
      </c>
      <c r="M85" s="658">
        <v>0</v>
      </c>
      <c r="N85" s="658">
        <v>0</v>
      </c>
      <c r="O85" s="658">
        <v>2</v>
      </c>
      <c r="P85" s="658">
        <v>0</v>
      </c>
      <c r="Q85" s="658">
        <v>0</v>
      </c>
      <c r="R85" s="658">
        <v>9</v>
      </c>
      <c r="S85" s="650">
        <v>0</v>
      </c>
      <c r="T85" s="650"/>
      <c r="U85" s="650"/>
      <c r="V85" s="650"/>
      <c r="W85" s="650">
        <v>4</v>
      </c>
      <c r="X85" s="661">
        <v>2</v>
      </c>
      <c r="Y85" s="658"/>
      <c r="AG85" s="655"/>
    </row>
    <row r="86" spans="1:33" ht="35.35" hidden="1" customHeight="1" outlineLevel="1">
      <c r="A86" s="530" t="s">
        <v>2768</v>
      </c>
      <c r="B86" s="653">
        <v>178</v>
      </c>
      <c r="C86" s="653">
        <v>4</v>
      </c>
      <c r="D86" s="653">
        <v>0</v>
      </c>
      <c r="E86" s="653">
        <v>12</v>
      </c>
      <c r="F86" s="653">
        <v>125</v>
      </c>
      <c r="G86" s="653">
        <v>0</v>
      </c>
      <c r="H86" s="653">
        <v>9</v>
      </c>
      <c r="I86" s="653">
        <v>10</v>
      </c>
      <c r="J86" s="653">
        <f t="shared" si="19"/>
        <v>18</v>
      </c>
      <c r="K86" s="653"/>
      <c r="L86" s="658">
        <f t="shared" si="20"/>
        <v>2</v>
      </c>
      <c r="M86" s="658">
        <v>0</v>
      </c>
      <c r="N86" s="658">
        <v>0</v>
      </c>
      <c r="O86" s="658">
        <v>2</v>
      </c>
      <c r="P86" s="658">
        <v>0</v>
      </c>
      <c r="Q86" s="658">
        <v>0</v>
      </c>
      <c r="R86" s="658">
        <v>0</v>
      </c>
      <c r="S86" s="650">
        <v>0</v>
      </c>
      <c r="T86" s="650"/>
      <c r="U86" s="650"/>
      <c r="V86" s="650"/>
      <c r="W86" s="650">
        <v>4</v>
      </c>
      <c r="X86" s="661">
        <v>3</v>
      </c>
      <c r="Y86" s="658"/>
      <c r="AG86" s="655"/>
    </row>
    <row r="87" spans="1:33" ht="35.35" hidden="1" customHeight="1" outlineLevel="1">
      <c r="A87" s="530" t="s">
        <v>2769</v>
      </c>
      <c r="B87" s="653">
        <v>162</v>
      </c>
      <c r="C87" s="653">
        <v>5</v>
      </c>
      <c r="D87" s="653">
        <v>2</v>
      </c>
      <c r="E87" s="653">
        <v>7</v>
      </c>
      <c r="F87" s="653">
        <v>67</v>
      </c>
      <c r="G87" s="653">
        <v>21</v>
      </c>
      <c r="H87" s="653">
        <v>34</v>
      </c>
      <c r="I87" s="653">
        <v>11</v>
      </c>
      <c r="J87" s="653">
        <f t="shared" si="19"/>
        <v>15</v>
      </c>
      <c r="K87" s="653"/>
      <c r="L87" s="658">
        <f t="shared" si="20"/>
        <v>0</v>
      </c>
      <c r="M87" s="658">
        <v>0</v>
      </c>
      <c r="N87" s="658">
        <v>0</v>
      </c>
      <c r="O87" s="658">
        <v>0</v>
      </c>
      <c r="P87" s="658">
        <v>0</v>
      </c>
      <c r="Q87" s="658">
        <v>0</v>
      </c>
      <c r="R87" s="658">
        <v>0</v>
      </c>
      <c r="S87" s="650">
        <v>0</v>
      </c>
      <c r="T87" s="650"/>
      <c r="U87" s="650"/>
      <c r="V87" s="650"/>
      <c r="W87" s="650">
        <v>4</v>
      </c>
      <c r="X87" s="661">
        <v>20</v>
      </c>
      <c r="Y87" s="658"/>
      <c r="AG87" s="655"/>
    </row>
    <row r="88" spans="1:33" ht="35.35" hidden="1" customHeight="1" outlineLevel="1">
      <c r="A88" s="530" t="s">
        <v>2208</v>
      </c>
      <c r="B88" s="653">
        <v>137</v>
      </c>
      <c r="C88" s="653">
        <v>0</v>
      </c>
      <c r="D88" s="653">
        <v>1</v>
      </c>
      <c r="E88" s="653">
        <v>10</v>
      </c>
      <c r="F88" s="653">
        <v>115</v>
      </c>
      <c r="G88" s="653">
        <v>2</v>
      </c>
      <c r="H88" s="653">
        <v>2</v>
      </c>
      <c r="I88" s="653">
        <v>4</v>
      </c>
      <c r="J88" s="653">
        <f t="shared" si="19"/>
        <v>3</v>
      </c>
      <c r="K88" s="653"/>
      <c r="L88" s="658">
        <f t="shared" si="20"/>
        <v>10</v>
      </c>
      <c r="M88" s="658">
        <v>0</v>
      </c>
      <c r="N88" s="658">
        <v>0</v>
      </c>
      <c r="O88" s="658">
        <v>6</v>
      </c>
      <c r="P88" s="658">
        <v>0</v>
      </c>
      <c r="Q88" s="658">
        <v>0</v>
      </c>
      <c r="R88" s="658">
        <v>4</v>
      </c>
      <c r="S88" s="650">
        <v>0</v>
      </c>
      <c r="T88" s="650"/>
      <c r="U88" s="650"/>
      <c r="V88" s="650"/>
      <c r="W88" s="650">
        <v>2</v>
      </c>
      <c r="X88" s="661">
        <v>9</v>
      </c>
      <c r="Y88" s="658"/>
      <c r="AG88" s="655"/>
    </row>
    <row r="89" spans="1:33" ht="35.35" hidden="1" customHeight="1" outlineLevel="1" thickBot="1">
      <c r="A89" s="531" t="s">
        <v>2209</v>
      </c>
      <c r="B89" s="664">
        <v>74</v>
      </c>
      <c r="C89" s="664">
        <v>0</v>
      </c>
      <c r="D89" s="664">
        <v>0</v>
      </c>
      <c r="E89" s="664">
        <v>5</v>
      </c>
      <c r="F89" s="664">
        <v>48</v>
      </c>
      <c r="G89" s="664">
        <v>6</v>
      </c>
      <c r="H89" s="664">
        <v>0</v>
      </c>
      <c r="I89" s="664">
        <v>11</v>
      </c>
      <c r="J89" s="664">
        <f t="shared" si="19"/>
        <v>4</v>
      </c>
      <c r="K89" s="653"/>
      <c r="L89" s="666">
        <f t="shared" si="20"/>
        <v>6</v>
      </c>
      <c r="M89" s="666">
        <v>0</v>
      </c>
      <c r="N89" s="666">
        <v>0</v>
      </c>
      <c r="O89" s="666">
        <v>6</v>
      </c>
      <c r="P89" s="666">
        <v>0</v>
      </c>
      <c r="Q89" s="666">
        <v>0</v>
      </c>
      <c r="R89" s="666">
        <v>0</v>
      </c>
      <c r="S89" s="667">
        <v>0</v>
      </c>
      <c r="T89" s="667"/>
      <c r="U89" s="667"/>
      <c r="V89" s="650"/>
      <c r="W89" s="667">
        <v>0</v>
      </c>
      <c r="X89" s="668">
        <v>9</v>
      </c>
      <c r="Y89" s="658"/>
      <c r="AG89" s="655"/>
    </row>
    <row r="90" spans="1:33" ht="28.55" hidden="1" customHeight="1" collapsed="1">
      <c r="A90" s="645" t="s">
        <v>2811</v>
      </c>
      <c r="B90" s="650">
        <f t="shared" ref="B90:X90" si="21">SUM(B91:B102)</f>
        <v>1969</v>
      </c>
      <c r="C90" s="650">
        <f t="shared" si="21"/>
        <v>21</v>
      </c>
      <c r="D90" s="650">
        <f t="shared" si="21"/>
        <v>106</v>
      </c>
      <c r="E90" s="650">
        <f t="shared" si="21"/>
        <v>157</v>
      </c>
      <c r="F90" s="650">
        <f t="shared" si="21"/>
        <v>1099</v>
      </c>
      <c r="G90" s="650">
        <f t="shared" si="21"/>
        <v>28</v>
      </c>
      <c r="H90" s="650">
        <f t="shared" si="21"/>
        <v>197</v>
      </c>
      <c r="I90" s="650">
        <f t="shared" si="21"/>
        <v>231</v>
      </c>
      <c r="J90" s="650">
        <f t="shared" si="21"/>
        <v>130</v>
      </c>
      <c r="K90" s="650">
        <f t="shared" si="21"/>
        <v>0</v>
      </c>
      <c r="L90" s="650">
        <f t="shared" si="21"/>
        <v>52</v>
      </c>
      <c r="M90" s="650">
        <f t="shared" si="21"/>
        <v>0</v>
      </c>
      <c r="N90" s="650">
        <f t="shared" si="21"/>
        <v>0</v>
      </c>
      <c r="O90" s="650">
        <f t="shared" si="21"/>
        <v>43</v>
      </c>
      <c r="P90" s="650">
        <f t="shared" si="21"/>
        <v>0</v>
      </c>
      <c r="Q90" s="650">
        <f t="shared" si="21"/>
        <v>1</v>
      </c>
      <c r="R90" s="650">
        <f t="shared" si="21"/>
        <v>7</v>
      </c>
      <c r="S90" s="650">
        <f t="shared" si="21"/>
        <v>1</v>
      </c>
      <c r="T90" s="650">
        <v>21</v>
      </c>
      <c r="U90" s="650">
        <v>23</v>
      </c>
      <c r="V90" s="650"/>
      <c r="W90" s="650">
        <f t="shared" si="21"/>
        <v>58</v>
      </c>
      <c r="X90" s="650">
        <f t="shared" si="21"/>
        <v>234</v>
      </c>
      <c r="Y90" s="658"/>
      <c r="AG90" s="655"/>
    </row>
    <row r="91" spans="1:33" ht="30.1" hidden="1" customHeight="1" outlineLevel="1">
      <c r="A91" s="530" t="s">
        <v>1900</v>
      </c>
      <c r="B91" s="653">
        <v>162</v>
      </c>
      <c r="C91" s="653">
        <v>1</v>
      </c>
      <c r="D91" s="653">
        <v>15</v>
      </c>
      <c r="E91" s="653">
        <v>4</v>
      </c>
      <c r="F91" s="653">
        <v>112</v>
      </c>
      <c r="G91" s="653">
        <v>0</v>
      </c>
      <c r="H91" s="653">
        <v>1</v>
      </c>
      <c r="I91" s="653">
        <v>19</v>
      </c>
      <c r="J91" s="653">
        <f t="shared" ref="J91:J102" si="22">B91-SUM(C91:I91)</f>
        <v>10</v>
      </c>
      <c r="K91" s="653"/>
      <c r="L91" s="658">
        <f t="shared" ref="L91:L102" si="23">SUM(M91:S91)</f>
        <v>2</v>
      </c>
      <c r="M91" s="658">
        <v>0</v>
      </c>
      <c r="N91" s="658">
        <v>0</v>
      </c>
      <c r="O91" s="658">
        <v>1</v>
      </c>
      <c r="P91" s="658">
        <v>0</v>
      </c>
      <c r="Q91" s="658">
        <v>0</v>
      </c>
      <c r="R91" s="658">
        <v>0</v>
      </c>
      <c r="S91" s="650">
        <v>1</v>
      </c>
      <c r="T91" s="650"/>
      <c r="U91" s="650"/>
      <c r="V91" s="650"/>
      <c r="W91" s="650">
        <v>13</v>
      </c>
      <c r="X91" s="661">
        <v>33</v>
      </c>
      <c r="Y91" s="658"/>
      <c r="AG91" s="655"/>
    </row>
    <row r="92" spans="1:33" ht="30.1" hidden="1" customHeight="1" outlineLevel="1">
      <c r="A92" s="530" t="s">
        <v>2203</v>
      </c>
      <c r="B92" s="653">
        <v>168</v>
      </c>
      <c r="C92" s="653">
        <v>0</v>
      </c>
      <c r="D92" s="653">
        <v>0</v>
      </c>
      <c r="E92" s="653">
        <v>7</v>
      </c>
      <c r="F92" s="653">
        <v>114</v>
      </c>
      <c r="G92" s="653">
        <v>6</v>
      </c>
      <c r="H92" s="653">
        <v>30</v>
      </c>
      <c r="I92" s="653">
        <v>1</v>
      </c>
      <c r="J92" s="653">
        <f t="shared" si="22"/>
        <v>10</v>
      </c>
      <c r="K92" s="653"/>
      <c r="L92" s="658">
        <f t="shared" si="23"/>
        <v>4</v>
      </c>
      <c r="M92" s="658">
        <v>0</v>
      </c>
      <c r="N92" s="658">
        <v>0</v>
      </c>
      <c r="O92" s="658">
        <v>3</v>
      </c>
      <c r="P92" s="658">
        <v>0</v>
      </c>
      <c r="Q92" s="658">
        <v>0</v>
      </c>
      <c r="R92" s="658">
        <v>1</v>
      </c>
      <c r="S92" s="650">
        <v>0</v>
      </c>
      <c r="T92" s="650"/>
      <c r="U92" s="650"/>
      <c r="V92" s="650"/>
      <c r="W92" s="650">
        <v>2</v>
      </c>
      <c r="X92" s="661">
        <v>12</v>
      </c>
      <c r="Y92" s="658"/>
      <c r="AG92" s="655"/>
    </row>
    <row r="93" spans="1:33" ht="30.1" hidden="1" customHeight="1" outlineLevel="1">
      <c r="A93" s="530" t="s">
        <v>2204</v>
      </c>
      <c r="B93" s="653">
        <v>172</v>
      </c>
      <c r="C93" s="653">
        <v>3</v>
      </c>
      <c r="D93" s="653">
        <v>3</v>
      </c>
      <c r="E93" s="653">
        <v>29</v>
      </c>
      <c r="F93" s="653">
        <v>91</v>
      </c>
      <c r="G93" s="653">
        <v>0</v>
      </c>
      <c r="H93" s="653">
        <v>20</v>
      </c>
      <c r="I93" s="653">
        <v>17</v>
      </c>
      <c r="J93" s="653">
        <f t="shared" si="22"/>
        <v>9</v>
      </c>
      <c r="K93" s="653"/>
      <c r="L93" s="658">
        <f t="shared" si="23"/>
        <v>13</v>
      </c>
      <c r="M93" s="658">
        <v>0</v>
      </c>
      <c r="N93" s="658">
        <v>0</v>
      </c>
      <c r="O93" s="658">
        <v>11</v>
      </c>
      <c r="P93" s="658">
        <v>0</v>
      </c>
      <c r="Q93" s="658">
        <v>0</v>
      </c>
      <c r="R93" s="658">
        <v>2</v>
      </c>
      <c r="S93" s="650">
        <v>0</v>
      </c>
      <c r="T93" s="650"/>
      <c r="U93" s="650"/>
      <c r="V93" s="650"/>
      <c r="W93" s="650">
        <v>3</v>
      </c>
      <c r="X93" s="661">
        <v>54</v>
      </c>
      <c r="Y93" s="658"/>
      <c r="AG93" s="655"/>
    </row>
    <row r="94" spans="1:33" ht="30.1" hidden="1" customHeight="1" outlineLevel="1">
      <c r="A94" s="530" t="s">
        <v>2205</v>
      </c>
      <c r="B94" s="653">
        <v>159</v>
      </c>
      <c r="C94" s="653">
        <v>4</v>
      </c>
      <c r="D94" s="653">
        <v>0</v>
      </c>
      <c r="E94" s="653">
        <v>21</v>
      </c>
      <c r="F94" s="653">
        <v>84</v>
      </c>
      <c r="G94" s="653">
        <v>15</v>
      </c>
      <c r="H94" s="653">
        <v>15</v>
      </c>
      <c r="I94" s="653">
        <v>11</v>
      </c>
      <c r="J94" s="653">
        <f t="shared" si="22"/>
        <v>9</v>
      </c>
      <c r="K94" s="653"/>
      <c r="L94" s="658">
        <f t="shared" si="23"/>
        <v>10</v>
      </c>
      <c r="M94" s="658">
        <v>0</v>
      </c>
      <c r="N94" s="658">
        <v>0</v>
      </c>
      <c r="O94" s="658">
        <v>9</v>
      </c>
      <c r="P94" s="658">
        <v>0</v>
      </c>
      <c r="Q94" s="658">
        <v>1</v>
      </c>
      <c r="R94" s="658">
        <v>0</v>
      </c>
      <c r="S94" s="650">
        <v>0</v>
      </c>
      <c r="T94" s="650"/>
      <c r="U94" s="650"/>
      <c r="V94" s="650"/>
      <c r="W94" s="650">
        <v>4</v>
      </c>
      <c r="X94" s="661">
        <v>3</v>
      </c>
      <c r="Y94" s="658"/>
      <c r="AG94" s="655"/>
    </row>
    <row r="95" spans="1:33" ht="30.1" hidden="1" customHeight="1" outlineLevel="1">
      <c r="A95" s="530" t="s">
        <v>2764</v>
      </c>
      <c r="B95" s="653">
        <v>133</v>
      </c>
      <c r="C95" s="653">
        <v>0</v>
      </c>
      <c r="D95" s="653">
        <v>9</v>
      </c>
      <c r="E95" s="653">
        <v>14</v>
      </c>
      <c r="F95" s="653">
        <v>66</v>
      </c>
      <c r="G95" s="653">
        <v>0</v>
      </c>
      <c r="H95" s="653">
        <v>8</v>
      </c>
      <c r="I95" s="653">
        <v>13</v>
      </c>
      <c r="J95" s="653">
        <f t="shared" si="22"/>
        <v>23</v>
      </c>
      <c r="K95" s="653"/>
      <c r="L95" s="658">
        <f t="shared" si="23"/>
        <v>4</v>
      </c>
      <c r="M95" s="658">
        <v>0</v>
      </c>
      <c r="N95" s="658">
        <v>0</v>
      </c>
      <c r="O95" s="658">
        <v>3</v>
      </c>
      <c r="P95" s="658">
        <v>0</v>
      </c>
      <c r="Q95" s="658">
        <v>0</v>
      </c>
      <c r="R95" s="658">
        <v>1</v>
      </c>
      <c r="S95" s="650">
        <v>0</v>
      </c>
      <c r="T95" s="650"/>
      <c r="U95" s="650"/>
      <c r="V95" s="650"/>
      <c r="W95" s="650">
        <v>3</v>
      </c>
      <c r="X95" s="661">
        <v>28</v>
      </c>
      <c r="Y95" s="658"/>
      <c r="AG95" s="655"/>
    </row>
    <row r="96" spans="1:33" ht="30.1" hidden="1" customHeight="1" outlineLevel="1">
      <c r="A96" s="530" t="s">
        <v>2206</v>
      </c>
      <c r="B96" s="653">
        <v>114</v>
      </c>
      <c r="C96" s="653">
        <v>2</v>
      </c>
      <c r="D96" s="653">
        <v>3</v>
      </c>
      <c r="E96" s="653">
        <v>13</v>
      </c>
      <c r="F96" s="653">
        <v>84</v>
      </c>
      <c r="G96" s="653">
        <v>0</v>
      </c>
      <c r="H96" s="653">
        <v>2</v>
      </c>
      <c r="I96" s="653">
        <v>7</v>
      </c>
      <c r="J96" s="653">
        <f t="shared" si="22"/>
        <v>3</v>
      </c>
      <c r="K96" s="653"/>
      <c r="L96" s="658">
        <f t="shared" si="23"/>
        <v>0</v>
      </c>
      <c r="M96" s="658">
        <v>0</v>
      </c>
      <c r="N96" s="658">
        <v>0</v>
      </c>
      <c r="O96" s="658">
        <v>0</v>
      </c>
      <c r="P96" s="658">
        <v>0</v>
      </c>
      <c r="Q96" s="658">
        <v>0</v>
      </c>
      <c r="R96" s="658">
        <v>0</v>
      </c>
      <c r="S96" s="650">
        <v>0</v>
      </c>
      <c r="T96" s="650"/>
      <c r="U96" s="650"/>
      <c r="V96" s="650"/>
      <c r="W96" s="650">
        <v>6</v>
      </c>
      <c r="X96" s="661">
        <v>10</v>
      </c>
      <c r="Y96" s="658"/>
      <c r="AG96" s="655"/>
    </row>
    <row r="97" spans="1:33" ht="30.1" hidden="1" customHeight="1" outlineLevel="1">
      <c r="A97" s="530" t="s">
        <v>2210</v>
      </c>
      <c r="B97" s="653">
        <v>352</v>
      </c>
      <c r="C97" s="653">
        <v>4</v>
      </c>
      <c r="D97" s="653">
        <v>36</v>
      </c>
      <c r="E97" s="653">
        <v>6</v>
      </c>
      <c r="F97" s="653">
        <v>184</v>
      </c>
      <c r="G97" s="653">
        <v>0</v>
      </c>
      <c r="H97" s="653">
        <v>47</v>
      </c>
      <c r="I97" s="653">
        <v>68</v>
      </c>
      <c r="J97" s="653">
        <f t="shared" si="22"/>
        <v>7</v>
      </c>
      <c r="K97" s="653"/>
      <c r="L97" s="658">
        <f t="shared" si="23"/>
        <v>1</v>
      </c>
      <c r="M97" s="658">
        <v>0</v>
      </c>
      <c r="N97" s="658">
        <v>0</v>
      </c>
      <c r="O97" s="658">
        <v>0</v>
      </c>
      <c r="P97" s="658">
        <v>0</v>
      </c>
      <c r="Q97" s="658">
        <v>0</v>
      </c>
      <c r="R97" s="658">
        <v>1</v>
      </c>
      <c r="S97" s="650">
        <v>0</v>
      </c>
      <c r="T97" s="650"/>
      <c r="U97" s="650"/>
      <c r="V97" s="650"/>
      <c r="W97" s="650">
        <v>4</v>
      </c>
      <c r="X97" s="661">
        <v>7</v>
      </c>
      <c r="Y97" s="658"/>
      <c r="AG97" s="655"/>
    </row>
    <row r="98" spans="1:33" ht="30.1" hidden="1" customHeight="1" outlineLevel="1">
      <c r="A98" s="530" t="s">
        <v>2207</v>
      </c>
      <c r="B98" s="653">
        <v>173</v>
      </c>
      <c r="C98" s="653">
        <v>0</v>
      </c>
      <c r="D98" s="653">
        <v>12</v>
      </c>
      <c r="E98" s="653">
        <v>7</v>
      </c>
      <c r="F98" s="653">
        <v>101</v>
      </c>
      <c r="G98" s="653">
        <v>0</v>
      </c>
      <c r="H98" s="653">
        <v>14</v>
      </c>
      <c r="I98" s="653">
        <v>29</v>
      </c>
      <c r="J98" s="653">
        <f t="shared" si="22"/>
        <v>10</v>
      </c>
      <c r="K98" s="653"/>
      <c r="L98" s="658">
        <f t="shared" si="23"/>
        <v>0</v>
      </c>
      <c r="M98" s="658">
        <v>0</v>
      </c>
      <c r="N98" s="658">
        <v>0</v>
      </c>
      <c r="O98" s="658">
        <v>0</v>
      </c>
      <c r="P98" s="658">
        <v>0</v>
      </c>
      <c r="Q98" s="658">
        <v>0</v>
      </c>
      <c r="R98" s="658">
        <v>0</v>
      </c>
      <c r="S98" s="650">
        <v>0</v>
      </c>
      <c r="T98" s="650"/>
      <c r="U98" s="650"/>
      <c r="V98" s="650"/>
      <c r="W98" s="650">
        <v>1</v>
      </c>
      <c r="X98" s="661">
        <v>7</v>
      </c>
      <c r="Y98" s="658"/>
      <c r="AG98" s="655"/>
    </row>
    <row r="99" spans="1:33" ht="30.1" hidden="1" customHeight="1" outlineLevel="1">
      <c r="A99" s="530" t="s">
        <v>2768</v>
      </c>
      <c r="B99" s="653">
        <v>140</v>
      </c>
      <c r="C99" s="653">
        <v>0</v>
      </c>
      <c r="D99" s="653">
        <v>8</v>
      </c>
      <c r="E99" s="653">
        <v>11</v>
      </c>
      <c r="F99" s="653">
        <v>75</v>
      </c>
      <c r="G99" s="653">
        <v>2</v>
      </c>
      <c r="H99" s="653">
        <v>7</v>
      </c>
      <c r="I99" s="653">
        <v>17</v>
      </c>
      <c r="J99" s="653">
        <f t="shared" si="22"/>
        <v>20</v>
      </c>
      <c r="K99" s="653"/>
      <c r="L99" s="658">
        <f t="shared" si="23"/>
        <v>2</v>
      </c>
      <c r="M99" s="658">
        <v>0</v>
      </c>
      <c r="N99" s="658">
        <v>0</v>
      </c>
      <c r="O99" s="658">
        <v>2</v>
      </c>
      <c r="P99" s="658">
        <v>0</v>
      </c>
      <c r="Q99" s="658">
        <v>0</v>
      </c>
      <c r="R99" s="658">
        <v>0</v>
      </c>
      <c r="S99" s="650">
        <v>0</v>
      </c>
      <c r="T99" s="650"/>
      <c r="U99" s="650"/>
      <c r="V99" s="650"/>
      <c r="W99" s="650">
        <v>10</v>
      </c>
      <c r="X99" s="661">
        <v>21</v>
      </c>
      <c r="Y99" s="658"/>
      <c r="AG99" s="655"/>
    </row>
    <row r="100" spans="1:33" ht="30.1" hidden="1" customHeight="1" outlineLevel="1">
      <c r="A100" s="530" t="s">
        <v>2769</v>
      </c>
      <c r="B100" s="653">
        <v>187</v>
      </c>
      <c r="C100" s="653">
        <v>5</v>
      </c>
      <c r="D100" s="653">
        <v>3</v>
      </c>
      <c r="E100" s="653">
        <v>23</v>
      </c>
      <c r="F100" s="653">
        <v>90</v>
      </c>
      <c r="G100" s="653">
        <v>5</v>
      </c>
      <c r="H100" s="653">
        <v>24</v>
      </c>
      <c r="I100" s="653">
        <v>33</v>
      </c>
      <c r="J100" s="653">
        <f t="shared" si="22"/>
        <v>4</v>
      </c>
      <c r="K100" s="653"/>
      <c r="L100" s="658">
        <f t="shared" si="23"/>
        <v>4</v>
      </c>
      <c r="M100" s="658">
        <v>0</v>
      </c>
      <c r="N100" s="658">
        <v>0</v>
      </c>
      <c r="O100" s="658">
        <v>4</v>
      </c>
      <c r="P100" s="658">
        <v>0</v>
      </c>
      <c r="Q100" s="658">
        <v>0</v>
      </c>
      <c r="R100" s="658">
        <v>0</v>
      </c>
      <c r="S100" s="650">
        <v>0</v>
      </c>
      <c r="T100" s="650"/>
      <c r="U100" s="650"/>
      <c r="V100" s="650"/>
      <c r="W100" s="650">
        <v>5</v>
      </c>
      <c r="X100" s="661">
        <v>19</v>
      </c>
      <c r="Y100" s="658"/>
      <c r="AG100" s="655"/>
    </row>
    <row r="101" spans="1:33" ht="30.1" hidden="1" customHeight="1" outlineLevel="1">
      <c r="A101" s="530" t="s">
        <v>2208</v>
      </c>
      <c r="B101" s="653">
        <v>129</v>
      </c>
      <c r="C101" s="653">
        <v>2</v>
      </c>
      <c r="D101" s="653">
        <v>8</v>
      </c>
      <c r="E101" s="653">
        <v>12</v>
      </c>
      <c r="F101" s="653">
        <v>70</v>
      </c>
      <c r="G101" s="653">
        <v>0</v>
      </c>
      <c r="H101" s="653">
        <v>12</v>
      </c>
      <c r="I101" s="653">
        <v>8</v>
      </c>
      <c r="J101" s="653">
        <f t="shared" si="22"/>
        <v>17</v>
      </c>
      <c r="K101" s="653"/>
      <c r="L101" s="658">
        <f t="shared" si="23"/>
        <v>4</v>
      </c>
      <c r="M101" s="658">
        <v>0</v>
      </c>
      <c r="N101" s="658">
        <v>0</v>
      </c>
      <c r="O101" s="658">
        <v>3</v>
      </c>
      <c r="P101" s="658">
        <v>0</v>
      </c>
      <c r="Q101" s="658">
        <v>0</v>
      </c>
      <c r="R101" s="658">
        <v>1</v>
      </c>
      <c r="S101" s="650">
        <v>0</v>
      </c>
      <c r="T101" s="650"/>
      <c r="U101" s="650"/>
      <c r="V101" s="650"/>
      <c r="W101" s="650">
        <v>4</v>
      </c>
      <c r="X101" s="661">
        <v>27</v>
      </c>
      <c r="Y101" s="658"/>
      <c r="AG101" s="655"/>
    </row>
    <row r="102" spans="1:33" ht="30.1" hidden="1" customHeight="1" outlineLevel="1" thickBot="1">
      <c r="A102" s="531" t="s">
        <v>2209</v>
      </c>
      <c r="B102" s="664">
        <v>80</v>
      </c>
      <c r="C102" s="664">
        <v>0</v>
      </c>
      <c r="D102" s="664">
        <v>9</v>
      </c>
      <c r="E102" s="664">
        <v>10</v>
      </c>
      <c r="F102" s="664">
        <v>28</v>
      </c>
      <c r="G102" s="664">
        <v>0</v>
      </c>
      <c r="H102" s="664">
        <v>17</v>
      </c>
      <c r="I102" s="664">
        <v>8</v>
      </c>
      <c r="J102" s="664">
        <f t="shared" si="22"/>
        <v>8</v>
      </c>
      <c r="K102" s="653"/>
      <c r="L102" s="666">
        <f t="shared" si="23"/>
        <v>8</v>
      </c>
      <c r="M102" s="666">
        <v>0</v>
      </c>
      <c r="N102" s="666">
        <v>0</v>
      </c>
      <c r="O102" s="666">
        <v>7</v>
      </c>
      <c r="P102" s="666">
        <v>0</v>
      </c>
      <c r="Q102" s="666">
        <v>0</v>
      </c>
      <c r="R102" s="666">
        <v>1</v>
      </c>
      <c r="S102" s="667">
        <v>0</v>
      </c>
      <c r="T102" s="667"/>
      <c r="U102" s="667"/>
      <c r="V102" s="650"/>
      <c r="W102" s="667">
        <v>3</v>
      </c>
      <c r="X102" s="668">
        <v>13</v>
      </c>
      <c r="Y102" s="658"/>
      <c r="AG102" s="655"/>
    </row>
    <row r="103" spans="1:33" ht="26.35" hidden="1" customHeight="1" collapsed="1">
      <c r="A103" s="645" t="s">
        <v>2810</v>
      </c>
      <c r="B103" s="653">
        <f t="shared" ref="B103:J103" si="24">SUM(B104:B115)</f>
        <v>2024</v>
      </c>
      <c r="C103" s="653">
        <f t="shared" si="24"/>
        <v>53</v>
      </c>
      <c r="D103" s="653">
        <f t="shared" si="24"/>
        <v>49</v>
      </c>
      <c r="E103" s="653">
        <f t="shared" si="24"/>
        <v>138</v>
      </c>
      <c r="F103" s="653">
        <f t="shared" si="24"/>
        <v>1106</v>
      </c>
      <c r="G103" s="653">
        <f t="shared" si="24"/>
        <v>74</v>
      </c>
      <c r="H103" s="653">
        <f t="shared" si="24"/>
        <v>295</v>
      </c>
      <c r="I103" s="653">
        <f t="shared" si="24"/>
        <v>216</v>
      </c>
      <c r="J103" s="653">
        <f t="shared" si="24"/>
        <v>93</v>
      </c>
      <c r="K103" s="653"/>
      <c r="L103" s="658">
        <f t="shared" ref="L103:X103" si="25">SUM(L104:L115)</f>
        <v>55</v>
      </c>
      <c r="M103" s="658">
        <f t="shared" si="25"/>
        <v>0</v>
      </c>
      <c r="N103" s="658">
        <f t="shared" si="25"/>
        <v>2</v>
      </c>
      <c r="O103" s="658">
        <f t="shared" si="25"/>
        <v>41</v>
      </c>
      <c r="P103" s="658">
        <f t="shared" si="25"/>
        <v>0</v>
      </c>
      <c r="Q103" s="658">
        <f t="shared" si="25"/>
        <v>0</v>
      </c>
      <c r="R103" s="658">
        <f t="shared" si="25"/>
        <v>10</v>
      </c>
      <c r="S103" s="658">
        <f t="shared" si="25"/>
        <v>2</v>
      </c>
      <c r="T103" s="658">
        <v>43</v>
      </c>
      <c r="U103" s="658">
        <v>45</v>
      </c>
      <c r="V103" s="658"/>
      <c r="W103" s="658">
        <f t="shared" si="25"/>
        <v>112</v>
      </c>
      <c r="X103" s="658">
        <f t="shared" si="25"/>
        <v>232</v>
      </c>
      <c r="Y103" s="658"/>
      <c r="AG103" s="655"/>
    </row>
    <row r="104" spans="1:33" ht="21.75" hidden="1" customHeight="1" outlineLevel="1">
      <c r="A104" s="530" t="s">
        <v>1900</v>
      </c>
      <c r="B104" s="653">
        <v>203</v>
      </c>
      <c r="C104" s="653">
        <v>1</v>
      </c>
      <c r="D104" s="653">
        <v>5</v>
      </c>
      <c r="E104" s="653">
        <v>15</v>
      </c>
      <c r="F104" s="653">
        <v>101</v>
      </c>
      <c r="G104" s="653">
        <v>0</v>
      </c>
      <c r="H104" s="653">
        <v>38</v>
      </c>
      <c r="I104" s="653">
        <v>33</v>
      </c>
      <c r="J104" s="653">
        <f t="shared" ref="J104:J128" si="26">B104-SUM(C104:I104)</f>
        <v>10</v>
      </c>
      <c r="K104" s="653"/>
      <c r="L104" s="658">
        <f t="shared" ref="L104:L115" si="27">SUM(M104:S104)</f>
        <v>3</v>
      </c>
      <c r="M104" s="658">
        <v>0</v>
      </c>
      <c r="N104" s="658">
        <v>0</v>
      </c>
      <c r="O104" s="658">
        <v>2</v>
      </c>
      <c r="P104" s="658">
        <v>0</v>
      </c>
      <c r="Q104" s="658">
        <v>0</v>
      </c>
      <c r="R104" s="658">
        <v>1</v>
      </c>
      <c r="S104" s="650">
        <v>0</v>
      </c>
      <c r="T104" s="650"/>
      <c r="U104" s="650"/>
      <c r="V104" s="650"/>
      <c r="W104" s="650">
        <v>13</v>
      </c>
      <c r="X104" s="661">
        <v>63</v>
      </c>
      <c r="Y104" s="658"/>
      <c r="AG104" s="655"/>
    </row>
    <row r="105" spans="1:33" ht="21.75" hidden="1" customHeight="1" outlineLevel="1">
      <c r="A105" s="530" t="s">
        <v>2203</v>
      </c>
      <c r="B105" s="653">
        <v>210</v>
      </c>
      <c r="C105" s="653">
        <v>9</v>
      </c>
      <c r="D105" s="653">
        <v>4</v>
      </c>
      <c r="E105" s="653">
        <v>15</v>
      </c>
      <c r="F105" s="653">
        <v>104</v>
      </c>
      <c r="G105" s="653">
        <v>18</v>
      </c>
      <c r="H105" s="653">
        <v>26</v>
      </c>
      <c r="I105" s="653">
        <v>15</v>
      </c>
      <c r="J105" s="653">
        <f t="shared" si="26"/>
        <v>19</v>
      </c>
      <c r="K105" s="653"/>
      <c r="L105" s="658">
        <f t="shared" si="27"/>
        <v>5</v>
      </c>
      <c r="M105" s="658">
        <v>0</v>
      </c>
      <c r="N105" s="658">
        <v>0</v>
      </c>
      <c r="O105" s="658">
        <v>4</v>
      </c>
      <c r="P105" s="658">
        <v>0</v>
      </c>
      <c r="Q105" s="658">
        <v>0</v>
      </c>
      <c r="R105" s="658">
        <v>1</v>
      </c>
      <c r="S105" s="650">
        <v>0</v>
      </c>
      <c r="T105" s="650"/>
      <c r="U105" s="650"/>
      <c r="V105" s="650"/>
      <c r="W105" s="650">
        <v>3</v>
      </c>
      <c r="X105" s="661">
        <v>6</v>
      </c>
      <c r="Y105" s="658"/>
      <c r="AG105" s="655"/>
    </row>
    <row r="106" spans="1:33" ht="21.75" hidden="1" customHeight="1" outlineLevel="1">
      <c r="A106" s="530" t="s">
        <v>2204</v>
      </c>
      <c r="B106" s="653">
        <v>238</v>
      </c>
      <c r="C106" s="653">
        <v>1</v>
      </c>
      <c r="D106" s="653">
        <v>8</v>
      </c>
      <c r="E106" s="653">
        <v>14</v>
      </c>
      <c r="F106" s="653">
        <v>134</v>
      </c>
      <c r="G106" s="653">
        <v>7</v>
      </c>
      <c r="H106" s="653">
        <v>45</v>
      </c>
      <c r="I106" s="653">
        <v>19</v>
      </c>
      <c r="J106" s="653">
        <f t="shared" si="26"/>
        <v>10</v>
      </c>
      <c r="K106" s="653"/>
      <c r="L106" s="658">
        <f t="shared" si="27"/>
        <v>5</v>
      </c>
      <c r="M106" s="658">
        <v>0</v>
      </c>
      <c r="N106" s="658">
        <v>0</v>
      </c>
      <c r="O106" s="658">
        <v>4</v>
      </c>
      <c r="P106" s="658">
        <v>0</v>
      </c>
      <c r="Q106" s="658">
        <v>0</v>
      </c>
      <c r="R106" s="658">
        <v>1</v>
      </c>
      <c r="S106" s="650">
        <v>0</v>
      </c>
      <c r="T106" s="650"/>
      <c r="U106" s="650"/>
      <c r="V106" s="650"/>
      <c r="W106" s="650">
        <v>4</v>
      </c>
      <c r="X106" s="661">
        <v>13</v>
      </c>
      <c r="Y106" s="658"/>
      <c r="AG106" s="655"/>
    </row>
    <row r="107" spans="1:33" ht="21.75" hidden="1" customHeight="1" outlineLevel="1">
      <c r="A107" s="530" t="s">
        <v>2205</v>
      </c>
      <c r="B107" s="653">
        <v>141</v>
      </c>
      <c r="C107" s="653">
        <v>15</v>
      </c>
      <c r="D107" s="653">
        <v>5</v>
      </c>
      <c r="E107" s="653">
        <v>7</v>
      </c>
      <c r="F107" s="653">
        <v>71</v>
      </c>
      <c r="G107" s="653">
        <v>4</v>
      </c>
      <c r="H107" s="653">
        <v>24</v>
      </c>
      <c r="I107" s="653">
        <v>5</v>
      </c>
      <c r="J107" s="653">
        <f t="shared" si="26"/>
        <v>10</v>
      </c>
      <c r="K107" s="653"/>
      <c r="L107" s="658">
        <f t="shared" si="27"/>
        <v>10</v>
      </c>
      <c r="M107" s="658">
        <v>0</v>
      </c>
      <c r="N107" s="658">
        <v>2</v>
      </c>
      <c r="O107" s="658">
        <v>8</v>
      </c>
      <c r="P107" s="658">
        <v>0</v>
      </c>
      <c r="Q107" s="658">
        <v>0</v>
      </c>
      <c r="R107" s="658">
        <v>0</v>
      </c>
      <c r="S107" s="650">
        <v>0</v>
      </c>
      <c r="T107" s="650"/>
      <c r="U107" s="650"/>
      <c r="V107" s="650"/>
      <c r="W107" s="650">
        <v>7</v>
      </c>
      <c r="X107" s="661">
        <v>11</v>
      </c>
      <c r="Y107" s="658"/>
      <c r="AG107" s="655"/>
    </row>
    <row r="108" spans="1:33" ht="21.75" hidden="1" customHeight="1" outlineLevel="1">
      <c r="A108" s="530" t="s">
        <v>2764</v>
      </c>
      <c r="B108" s="653">
        <v>185</v>
      </c>
      <c r="C108" s="653">
        <v>12</v>
      </c>
      <c r="D108" s="653">
        <v>3</v>
      </c>
      <c r="E108" s="653">
        <v>19</v>
      </c>
      <c r="F108" s="653">
        <v>107</v>
      </c>
      <c r="G108" s="653">
        <v>19</v>
      </c>
      <c r="H108" s="653">
        <v>11</v>
      </c>
      <c r="I108" s="653">
        <v>11</v>
      </c>
      <c r="J108" s="653">
        <f t="shared" si="26"/>
        <v>3</v>
      </c>
      <c r="K108" s="653"/>
      <c r="L108" s="658">
        <f t="shared" si="27"/>
        <v>4</v>
      </c>
      <c r="M108" s="658">
        <v>0</v>
      </c>
      <c r="N108" s="658">
        <v>0</v>
      </c>
      <c r="O108" s="658">
        <v>3</v>
      </c>
      <c r="P108" s="658">
        <v>0</v>
      </c>
      <c r="Q108" s="658">
        <v>0</v>
      </c>
      <c r="R108" s="658">
        <v>0</v>
      </c>
      <c r="S108" s="650">
        <v>1</v>
      </c>
      <c r="T108" s="650"/>
      <c r="U108" s="650"/>
      <c r="V108" s="650"/>
      <c r="W108" s="650">
        <v>7</v>
      </c>
      <c r="X108" s="661">
        <v>23</v>
      </c>
      <c r="Y108" s="658"/>
      <c r="AG108" s="655"/>
    </row>
    <row r="109" spans="1:33" ht="21.75" hidden="1" customHeight="1" outlineLevel="1">
      <c r="A109" s="530" t="s">
        <v>2206</v>
      </c>
      <c r="B109" s="653">
        <v>135</v>
      </c>
      <c r="C109" s="653">
        <v>4</v>
      </c>
      <c r="D109" s="653">
        <v>5</v>
      </c>
      <c r="E109" s="653">
        <v>17</v>
      </c>
      <c r="F109" s="653">
        <v>58</v>
      </c>
      <c r="G109" s="653">
        <v>0</v>
      </c>
      <c r="H109" s="653">
        <v>21</v>
      </c>
      <c r="I109" s="653">
        <v>25</v>
      </c>
      <c r="J109" s="653">
        <f t="shared" si="26"/>
        <v>5</v>
      </c>
      <c r="K109" s="653"/>
      <c r="L109" s="658">
        <f t="shared" si="27"/>
        <v>8</v>
      </c>
      <c r="M109" s="658">
        <v>0</v>
      </c>
      <c r="N109" s="658">
        <v>0</v>
      </c>
      <c r="O109" s="658">
        <v>7</v>
      </c>
      <c r="P109" s="658">
        <v>0</v>
      </c>
      <c r="Q109" s="658">
        <v>0</v>
      </c>
      <c r="R109" s="658">
        <v>0</v>
      </c>
      <c r="S109" s="650">
        <v>1</v>
      </c>
      <c r="T109" s="650"/>
      <c r="U109" s="650"/>
      <c r="V109" s="650"/>
      <c r="W109" s="650">
        <v>5</v>
      </c>
      <c r="X109" s="661">
        <v>23</v>
      </c>
      <c r="Y109" s="658"/>
      <c r="AG109" s="655"/>
    </row>
    <row r="110" spans="1:33" ht="21.75" hidden="1" customHeight="1" outlineLevel="1">
      <c r="A110" s="530" t="s">
        <v>2210</v>
      </c>
      <c r="B110" s="653">
        <v>264</v>
      </c>
      <c r="C110" s="653">
        <v>3</v>
      </c>
      <c r="D110" s="653">
        <v>10</v>
      </c>
      <c r="E110" s="653">
        <v>14</v>
      </c>
      <c r="F110" s="653">
        <v>144</v>
      </c>
      <c r="G110" s="653">
        <v>6</v>
      </c>
      <c r="H110" s="653">
        <v>42</v>
      </c>
      <c r="I110" s="653">
        <v>39</v>
      </c>
      <c r="J110" s="653">
        <f t="shared" si="26"/>
        <v>6</v>
      </c>
      <c r="K110" s="653"/>
      <c r="L110" s="658">
        <f t="shared" si="27"/>
        <v>6</v>
      </c>
      <c r="M110" s="658">
        <v>0</v>
      </c>
      <c r="N110" s="658">
        <v>0</v>
      </c>
      <c r="O110" s="658">
        <v>1</v>
      </c>
      <c r="P110" s="658">
        <v>0</v>
      </c>
      <c r="Q110" s="658">
        <v>0</v>
      </c>
      <c r="R110" s="658">
        <v>5</v>
      </c>
      <c r="S110" s="650">
        <v>0</v>
      </c>
      <c r="T110" s="650"/>
      <c r="U110" s="650"/>
      <c r="V110" s="650"/>
      <c r="W110" s="650">
        <v>25</v>
      </c>
      <c r="X110" s="661">
        <v>17</v>
      </c>
      <c r="Y110" s="658"/>
      <c r="AG110" s="655"/>
    </row>
    <row r="111" spans="1:33" ht="21.75" hidden="1" customHeight="1" outlineLevel="1">
      <c r="A111" s="530" t="s">
        <v>2207</v>
      </c>
      <c r="B111" s="653">
        <v>220</v>
      </c>
      <c r="C111" s="653">
        <v>0</v>
      </c>
      <c r="D111" s="653">
        <v>5</v>
      </c>
      <c r="E111" s="653">
        <v>5</v>
      </c>
      <c r="F111" s="653">
        <v>137</v>
      </c>
      <c r="G111" s="653">
        <v>8</v>
      </c>
      <c r="H111" s="653">
        <v>48</v>
      </c>
      <c r="I111" s="653">
        <v>16</v>
      </c>
      <c r="J111" s="653">
        <f t="shared" si="26"/>
        <v>1</v>
      </c>
      <c r="K111" s="653"/>
      <c r="L111" s="658">
        <f t="shared" si="27"/>
        <v>3</v>
      </c>
      <c r="M111" s="658">
        <v>0</v>
      </c>
      <c r="N111" s="658">
        <v>0</v>
      </c>
      <c r="O111" s="658">
        <v>2</v>
      </c>
      <c r="P111" s="658">
        <v>0</v>
      </c>
      <c r="Q111" s="658">
        <v>0</v>
      </c>
      <c r="R111" s="658">
        <v>1</v>
      </c>
      <c r="S111" s="650">
        <v>0</v>
      </c>
      <c r="T111" s="650"/>
      <c r="U111" s="650"/>
      <c r="V111" s="650"/>
      <c r="W111" s="650">
        <v>24</v>
      </c>
      <c r="X111" s="661">
        <v>10</v>
      </c>
      <c r="Y111" s="658"/>
      <c r="AG111" s="655"/>
    </row>
    <row r="112" spans="1:33" ht="21.75" hidden="1" customHeight="1" outlineLevel="1">
      <c r="A112" s="530" t="s">
        <v>2768</v>
      </c>
      <c r="B112" s="653">
        <v>105</v>
      </c>
      <c r="C112" s="653">
        <v>2</v>
      </c>
      <c r="D112" s="653">
        <v>2</v>
      </c>
      <c r="E112" s="653">
        <v>6</v>
      </c>
      <c r="F112" s="653">
        <v>66</v>
      </c>
      <c r="G112" s="653">
        <v>0</v>
      </c>
      <c r="H112" s="653">
        <v>10</v>
      </c>
      <c r="I112" s="653">
        <v>16</v>
      </c>
      <c r="J112" s="653">
        <f t="shared" si="26"/>
        <v>3</v>
      </c>
      <c r="K112" s="653"/>
      <c r="L112" s="658">
        <f t="shared" si="27"/>
        <v>0</v>
      </c>
      <c r="M112" s="658">
        <v>0</v>
      </c>
      <c r="N112" s="658">
        <v>0</v>
      </c>
      <c r="O112" s="658">
        <v>0</v>
      </c>
      <c r="P112" s="658">
        <v>0</v>
      </c>
      <c r="Q112" s="658">
        <v>0</v>
      </c>
      <c r="R112" s="658">
        <v>0</v>
      </c>
      <c r="S112" s="650">
        <v>0</v>
      </c>
      <c r="T112" s="650"/>
      <c r="U112" s="650"/>
      <c r="V112" s="650"/>
      <c r="W112" s="650">
        <v>4</v>
      </c>
      <c r="X112" s="661">
        <v>26</v>
      </c>
      <c r="Y112" s="658"/>
      <c r="AG112" s="655"/>
    </row>
    <row r="113" spans="1:33" ht="21.75" hidden="1" customHeight="1" outlineLevel="1">
      <c r="A113" s="530" t="s">
        <v>2769</v>
      </c>
      <c r="B113" s="653">
        <v>122</v>
      </c>
      <c r="C113" s="653">
        <v>2</v>
      </c>
      <c r="D113" s="653">
        <v>1</v>
      </c>
      <c r="E113" s="653">
        <v>12</v>
      </c>
      <c r="F113" s="653">
        <v>72</v>
      </c>
      <c r="G113" s="653">
        <v>0</v>
      </c>
      <c r="H113" s="653">
        <v>13</v>
      </c>
      <c r="I113" s="653">
        <v>15</v>
      </c>
      <c r="J113" s="653">
        <f t="shared" si="26"/>
        <v>7</v>
      </c>
      <c r="K113" s="653"/>
      <c r="L113" s="658">
        <f t="shared" si="27"/>
        <v>2</v>
      </c>
      <c r="M113" s="658">
        <v>0</v>
      </c>
      <c r="N113" s="658">
        <v>0</v>
      </c>
      <c r="O113" s="658">
        <v>2</v>
      </c>
      <c r="P113" s="658">
        <v>0</v>
      </c>
      <c r="Q113" s="658">
        <v>0</v>
      </c>
      <c r="R113" s="658">
        <v>0</v>
      </c>
      <c r="S113" s="650">
        <v>0</v>
      </c>
      <c r="T113" s="650"/>
      <c r="U113" s="650"/>
      <c r="V113" s="650"/>
      <c r="W113" s="650">
        <v>9</v>
      </c>
      <c r="X113" s="661">
        <v>20</v>
      </c>
      <c r="Y113" s="658"/>
      <c r="AG113" s="655"/>
    </row>
    <row r="114" spans="1:33" ht="21.75" hidden="1" customHeight="1" outlineLevel="1">
      <c r="A114" s="530" t="s">
        <v>2208</v>
      </c>
      <c r="B114" s="653">
        <v>123</v>
      </c>
      <c r="C114" s="653">
        <v>3</v>
      </c>
      <c r="D114" s="653">
        <v>0</v>
      </c>
      <c r="E114" s="653">
        <v>8</v>
      </c>
      <c r="F114" s="653">
        <v>74</v>
      </c>
      <c r="G114" s="653">
        <v>1</v>
      </c>
      <c r="H114" s="653">
        <v>11</v>
      </c>
      <c r="I114" s="653">
        <v>16</v>
      </c>
      <c r="J114" s="653">
        <f t="shared" si="26"/>
        <v>10</v>
      </c>
      <c r="K114" s="653"/>
      <c r="L114" s="658">
        <f t="shared" si="27"/>
        <v>8</v>
      </c>
      <c r="M114" s="658">
        <v>0</v>
      </c>
      <c r="N114" s="658">
        <v>0</v>
      </c>
      <c r="O114" s="658">
        <v>8</v>
      </c>
      <c r="P114" s="658">
        <v>0</v>
      </c>
      <c r="Q114" s="658">
        <v>0</v>
      </c>
      <c r="R114" s="658">
        <v>0</v>
      </c>
      <c r="S114" s="650">
        <v>0</v>
      </c>
      <c r="T114" s="650"/>
      <c r="U114" s="650"/>
      <c r="V114" s="650"/>
      <c r="W114" s="650">
        <v>5</v>
      </c>
      <c r="X114" s="661">
        <v>11</v>
      </c>
      <c r="Y114" s="658"/>
      <c r="AG114" s="655"/>
    </row>
    <row r="115" spans="1:33" ht="21.75" hidden="1" customHeight="1" outlineLevel="1" thickBot="1">
      <c r="A115" s="531" t="s">
        <v>2209</v>
      </c>
      <c r="B115" s="663">
        <v>78</v>
      </c>
      <c r="C115" s="664">
        <v>1</v>
      </c>
      <c r="D115" s="664">
        <v>1</v>
      </c>
      <c r="E115" s="664">
        <v>6</v>
      </c>
      <c r="F115" s="664">
        <v>38</v>
      </c>
      <c r="G115" s="664">
        <v>11</v>
      </c>
      <c r="H115" s="664">
        <v>6</v>
      </c>
      <c r="I115" s="664">
        <v>6</v>
      </c>
      <c r="J115" s="664">
        <f t="shared" si="26"/>
        <v>9</v>
      </c>
      <c r="K115" s="653"/>
      <c r="L115" s="658">
        <f t="shared" si="27"/>
        <v>1</v>
      </c>
      <c r="M115" s="658">
        <v>0</v>
      </c>
      <c r="N115" s="658">
        <v>0</v>
      </c>
      <c r="O115" s="658">
        <v>0</v>
      </c>
      <c r="P115" s="658">
        <v>0</v>
      </c>
      <c r="Q115" s="658">
        <v>0</v>
      </c>
      <c r="R115" s="658">
        <v>1</v>
      </c>
      <c r="S115" s="667">
        <v>0</v>
      </c>
      <c r="T115" s="667"/>
      <c r="U115" s="667"/>
      <c r="V115" s="650"/>
      <c r="W115" s="667">
        <v>6</v>
      </c>
      <c r="X115" s="668">
        <v>9</v>
      </c>
      <c r="Y115" s="658"/>
      <c r="AG115" s="655"/>
    </row>
    <row r="116" spans="1:33" ht="30.75" hidden="1" customHeight="1" collapsed="1">
      <c r="A116" s="645" t="s">
        <v>2809</v>
      </c>
      <c r="B116" s="653">
        <f t="shared" ref="B116:J116" si="28">SUM(B117:B128)</f>
        <v>2463</v>
      </c>
      <c r="C116" s="653">
        <f t="shared" si="28"/>
        <v>67</v>
      </c>
      <c r="D116" s="653">
        <f t="shared" si="28"/>
        <v>68</v>
      </c>
      <c r="E116" s="653">
        <f t="shared" si="28"/>
        <v>184</v>
      </c>
      <c r="F116" s="653">
        <f t="shared" si="28"/>
        <v>1327</v>
      </c>
      <c r="G116" s="653">
        <f t="shared" si="28"/>
        <v>48</v>
      </c>
      <c r="H116" s="653">
        <f t="shared" si="28"/>
        <v>416</v>
      </c>
      <c r="I116" s="653">
        <f t="shared" si="28"/>
        <v>189</v>
      </c>
      <c r="J116" s="653">
        <f t="shared" si="28"/>
        <v>164</v>
      </c>
      <c r="K116" s="653"/>
      <c r="L116" s="658">
        <f>SUM(L117:L128)</f>
        <v>69</v>
      </c>
      <c r="M116" s="658">
        <f t="shared" ref="M116:S116" si="29">SUM(M117:M128)</f>
        <v>0</v>
      </c>
      <c r="N116" s="658">
        <f t="shared" si="29"/>
        <v>0</v>
      </c>
      <c r="O116" s="658">
        <f t="shared" si="29"/>
        <v>27</v>
      </c>
      <c r="P116" s="658">
        <f t="shared" si="29"/>
        <v>24</v>
      </c>
      <c r="Q116" s="658">
        <f t="shared" si="29"/>
        <v>0</v>
      </c>
      <c r="R116" s="658">
        <f t="shared" si="29"/>
        <v>15</v>
      </c>
      <c r="S116" s="658">
        <f t="shared" si="29"/>
        <v>3</v>
      </c>
      <c r="T116" s="650">
        <v>50</v>
      </c>
      <c r="U116" s="650">
        <v>17</v>
      </c>
      <c r="V116" s="650"/>
      <c r="W116" s="650"/>
      <c r="X116" s="661"/>
      <c r="Y116" s="658"/>
      <c r="AG116" s="655"/>
    </row>
    <row r="117" spans="1:33" ht="27.7" hidden="1" customHeight="1" outlineLevel="1">
      <c r="A117" s="530" t="s">
        <v>1900</v>
      </c>
      <c r="B117" s="653">
        <v>142</v>
      </c>
      <c r="C117" s="653">
        <v>5</v>
      </c>
      <c r="D117" s="653">
        <v>2</v>
      </c>
      <c r="E117" s="653">
        <v>9</v>
      </c>
      <c r="F117" s="653">
        <v>96</v>
      </c>
      <c r="G117" s="653">
        <v>0</v>
      </c>
      <c r="H117" s="653">
        <v>14</v>
      </c>
      <c r="I117" s="653">
        <v>9</v>
      </c>
      <c r="J117" s="653">
        <f t="shared" si="26"/>
        <v>7</v>
      </c>
      <c r="K117" s="653"/>
      <c r="L117" s="658">
        <f>SUM(M117:S117)</f>
        <v>5</v>
      </c>
      <c r="M117" s="658">
        <v>0</v>
      </c>
      <c r="N117" s="658">
        <v>0</v>
      </c>
      <c r="O117" s="658">
        <v>3</v>
      </c>
      <c r="P117" s="658">
        <v>0</v>
      </c>
      <c r="Q117" s="658">
        <v>0</v>
      </c>
      <c r="R117" s="658">
        <v>2</v>
      </c>
      <c r="S117" s="650">
        <v>0</v>
      </c>
      <c r="T117" s="650">
        <v>43</v>
      </c>
      <c r="U117" s="650">
        <v>45</v>
      </c>
      <c r="V117" s="650"/>
      <c r="W117" s="650"/>
      <c r="X117" s="661"/>
      <c r="Y117" s="658"/>
      <c r="AG117" s="655"/>
    </row>
    <row r="118" spans="1:33" ht="27.7" hidden="1" customHeight="1" outlineLevel="1">
      <c r="A118" s="530" t="s">
        <v>2203</v>
      </c>
      <c r="B118" s="653">
        <v>241</v>
      </c>
      <c r="C118" s="653">
        <v>2</v>
      </c>
      <c r="D118" s="653">
        <v>1</v>
      </c>
      <c r="E118" s="653">
        <v>10</v>
      </c>
      <c r="F118" s="653">
        <v>190</v>
      </c>
      <c r="G118" s="653">
        <v>6</v>
      </c>
      <c r="H118" s="653">
        <v>13</v>
      </c>
      <c r="I118" s="653">
        <v>14</v>
      </c>
      <c r="J118" s="653">
        <f t="shared" si="26"/>
        <v>5</v>
      </c>
      <c r="K118" s="653"/>
      <c r="L118" s="658">
        <f t="shared" ref="L118:L128" si="30">SUM(M118:S118)</f>
        <v>8</v>
      </c>
      <c r="M118" s="658">
        <v>0</v>
      </c>
      <c r="N118" s="658">
        <v>0</v>
      </c>
      <c r="O118" s="658">
        <v>0</v>
      </c>
      <c r="P118" s="658">
        <v>6</v>
      </c>
      <c r="Q118" s="658">
        <v>0</v>
      </c>
      <c r="R118" s="658">
        <v>1</v>
      </c>
      <c r="S118" s="650">
        <v>1</v>
      </c>
      <c r="T118" s="650">
        <v>43</v>
      </c>
      <c r="U118" s="650">
        <v>36</v>
      </c>
      <c r="V118" s="650"/>
      <c r="W118" s="650"/>
      <c r="X118" s="661"/>
      <c r="Y118" s="658"/>
      <c r="AG118" s="655"/>
    </row>
    <row r="119" spans="1:33" ht="27.7" hidden="1" customHeight="1" outlineLevel="1">
      <c r="A119" s="530" t="s">
        <v>2204</v>
      </c>
      <c r="B119" s="653">
        <v>228</v>
      </c>
      <c r="C119" s="653">
        <v>6</v>
      </c>
      <c r="D119" s="653">
        <v>5</v>
      </c>
      <c r="E119" s="653">
        <v>15</v>
      </c>
      <c r="F119" s="653">
        <v>124</v>
      </c>
      <c r="G119" s="653">
        <v>11</v>
      </c>
      <c r="H119" s="653">
        <v>35</v>
      </c>
      <c r="I119" s="653">
        <v>15</v>
      </c>
      <c r="J119" s="653">
        <f>B119-SUM(C119:I119)</f>
        <v>17</v>
      </c>
      <c r="K119" s="653"/>
      <c r="L119" s="658">
        <f t="shared" si="30"/>
        <v>4</v>
      </c>
      <c r="M119" s="658">
        <v>0</v>
      </c>
      <c r="N119" s="658">
        <v>0</v>
      </c>
      <c r="O119" s="658">
        <v>4</v>
      </c>
      <c r="P119" s="658">
        <v>0</v>
      </c>
      <c r="Q119" s="658">
        <v>0</v>
      </c>
      <c r="R119" s="658">
        <v>0</v>
      </c>
      <c r="S119" s="650">
        <v>0</v>
      </c>
      <c r="T119" s="650">
        <v>43</v>
      </c>
      <c r="U119" s="650">
        <v>28</v>
      </c>
      <c r="V119" s="650"/>
      <c r="W119" s="650"/>
      <c r="X119" s="661"/>
      <c r="Y119" s="658"/>
      <c r="AG119" s="655"/>
    </row>
    <row r="120" spans="1:33" ht="27.7" hidden="1" customHeight="1" outlineLevel="1">
      <c r="A120" s="530" t="s">
        <v>2205</v>
      </c>
      <c r="B120" s="653">
        <v>264</v>
      </c>
      <c r="C120" s="653">
        <v>9</v>
      </c>
      <c r="D120" s="653">
        <v>10</v>
      </c>
      <c r="E120" s="653">
        <v>22</v>
      </c>
      <c r="F120" s="653">
        <v>140</v>
      </c>
      <c r="G120" s="653">
        <v>2</v>
      </c>
      <c r="H120" s="653">
        <v>35</v>
      </c>
      <c r="I120" s="653">
        <v>30</v>
      </c>
      <c r="J120" s="653">
        <f t="shared" si="26"/>
        <v>16</v>
      </c>
      <c r="K120" s="653"/>
      <c r="L120" s="658">
        <f t="shared" si="30"/>
        <v>0</v>
      </c>
      <c r="M120" s="658">
        <v>0</v>
      </c>
      <c r="N120" s="658">
        <v>0</v>
      </c>
      <c r="O120" s="658">
        <v>0</v>
      </c>
      <c r="P120" s="658">
        <v>0</v>
      </c>
      <c r="Q120" s="658">
        <v>0</v>
      </c>
      <c r="R120" s="658">
        <v>0</v>
      </c>
      <c r="S120" s="650">
        <v>0</v>
      </c>
      <c r="T120" s="650">
        <v>49</v>
      </c>
      <c r="U120" s="650">
        <v>25</v>
      </c>
      <c r="V120" s="650"/>
      <c r="W120" s="650"/>
      <c r="X120" s="661"/>
      <c r="Y120" s="658"/>
      <c r="AG120" s="655"/>
    </row>
    <row r="121" spans="1:33" ht="27.7" hidden="1" customHeight="1" outlineLevel="1">
      <c r="A121" s="530" t="s">
        <v>2764</v>
      </c>
      <c r="B121" s="653">
        <v>226</v>
      </c>
      <c r="C121" s="653">
        <v>4</v>
      </c>
      <c r="D121" s="653">
        <v>2</v>
      </c>
      <c r="E121" s="653">
        <v>24</v>
      </c>
      <c r="F121" s="653">
        <v>135</v>
      </c>
      <c r="G121" s="653">
        <v>4</v>
      </c>
      <c r="H121" s="653">
        <v>26</v>
      </c>
      <c r="I121" s="653">
        <v>15</v>
      </c>
      <c r="J121" s="653">
        <f t="shared" si="26"/>
        <v>16</v>
      </c>
      <c r="K121" s="653"/>
      <c r="L121" s="658">
        <f t="shared" si="30"/>
        <v>8</v>
      </c>
      <c r="M121" s="658">
        <v>0</v>
      </c>
      <c r="N121" s="658">
        <v>0</v>
      </c>
      <c r="O121" s="658">
        <v>7</v>
      </c>
      <c r="P121" s="658">
        <v>0</v>
      </c>
      <c r="Q121" s="658">
        <v>0</v>
      </c>
      <c r="R121" s="658">
        <v>1</v>
      </c>
      <c r="S121" s="650">
        <v>0</v>
      </c>
      <c r="T121" s="650">
        <v>48</v>
      </c>
      <c r="U121" s="650">
        <v>21</v>
      </c>
      <c r="V121" s="650"/>
      <c r="W121" s="650"/>
      <c r="X121" s="661"/>
      <c r="Y121" s="658"/>
      <c r="AG121" s="655"/>
    </row>
    <row r="122" spans="1:33" ht="27.7" hidden="1" customHeight="1" outlineLevel="1">
      <c r="A122" s="530" t="s">
        <v>2206</v>
      </c>
      <c r="B122" s="653">
        <v>218</v>
      </c>
      <c r="C122" s="653">
        <v>9</v>
      </c>
      <c r="D122" s="653">
        <v>2</v>
      </c>
      <c r="E122" s="653">
        <v>19</v>
      </c>
      <c r="F122" s="653">
        <v>103</v>
      </c>
      <c r="G122" s="653">
        <v>12</v>
      </c>
      <c r="H122" s="653">
        <v>43</v>
      </c>
      <c r="I122" s="653">
        <v>21</v>
      </c>
      <c r="J122" s="653">
        <f t="shared" si="26"/>
        <v>9</v>
      </c>
      <c r="K122" s="653"/>
      <c r="L122" s="658">
        <f t="shared" si="30"/>
        <v>6</v>
      </c>
      <c r="M122" s="658">
        <v>0</v>
      </c>
      <c r="N122" s="658">
        <v>0</v>
      </c>
      <c r="O122" s="658">
        <v>2</v>
      </c>
      <c r="P122" s="658">
        <v>0</v>
      </c>
      <c r="Q122" s="658">
        <v>0</v>
      </c>
      <c r="R122" s="658">
        <v>3</v>
      </c>
      <c r="S122" s="650">
        <v>1</v>
      </c>
      <c r="T122" s="650">
        <v>48</v>
      </c>
      <c r="U122" s="650">
        <v>21</v>
      </c>
      <c r="V122" s="650"/>
      <c r="W122" s="650"/>
      <c r="X122" s="661"/>
      <c r="Y122" s="658"/>
      <c r="AG122" s="655"/>
    </row>
    <row r="123" spans="1:33" ht="27.7" hidden="1" customHeight="1" outlineLevel="1">
      <c r="A123" s="530" t="s">
        <v>2210</v>
      </c>
      <c r="B123" s="653">
        <v>236</v>
      </c>
      <c r="C123" s="653">
        <v>4</v>
      </c>
      <c r="D123" s="653">
        <v>16</v>
      </c>
      <c r="E123" s="653">
        <v>15</v>
      </c>
      <c r="F123" s="653">
        <v>97</v>
      </c>
      <c r="G123" s="653">
        <v>0</v>
      </c>
      <c r="H123" s="653">
        <v>55</v>
      </c>
      <c r="I123" s="653">
        <v>24</v>
      </c>
      <c r="J123" s="653">
        <f t="shared" si="26"/>
        <v>25</v>
      </c>
      <c r="K123" s="653"/>
      <c r="L123" s="658">
        <f t="shared" si="30"/>
        <v>1</v>
      </c>
      <c r="M123" s="658">
        <v>0</v>
      </c>
      <c r="N123" s="658">
        <v>0</v>
      </c>
      <c r="O123" s="658">
        <v>0</v>
      </c>
      <c r="P123" s="658">
        <v>0</v>
      </c>
      <c r="Q123" s="658">
        <v>0</v>
      </c>
      <c r="R123" s="658">
        <v>1</v>
      </c>
      <c r="S123" s="650">
        <v>0</v>
      </c>
      <c r="T123" s="650">
        <v>48</v>
      </c>
      <c r="U123" s="650">
        <v>23</v>
      </c>
      <c r="V123" s="650"/>
      <c r="W123" s="650"/>
      <c r="X123" s="661"/>
      <c r="Y123" s="658"/>
      <c r="AG123" s="655"/>
    </row>
    <row r="124" spans="1:33" ht="27.7" hidden="1" customHeight="1" outlineLevel="1">
      <c r="A124" s="530" t="s">
        <v>2207</v>
      </c>
      <c r="B124" s="653">
        <v>293</v>
      </c>
      <c r="C124" s="653">
        <v>4</v>
      </c>
      <c r="D124" s="653">
        <v>16</v>
      </c>
      <c r="E124" s="653">
        <v>9</v>
      </c>
      <c r="F124" s="653">
        <v>159</v>
      </c>
      <c r="G124" s="653">
        <v>0</v>
      </c>
      <c r="H124" s="653">
        <v>79</v>
      </c>
      <c r="I124" s="653">
        <v>14</v>
      </c>
      <c r="J124" s="653">
        <f t="shared" si="26"/>
        <v>12</v>
      </c>
      <c r="K124" s="653"/>
      <c r="L124" s="658">
        <f t="shared" si="30"/>
        <v>5</v>
      </c>
      <c r="M124" s="658">
        <v>0</v>
      </c>
      <c r="N124" s="658">
        <v>0</v>
      </c>
      <c r="O124" s="658">
        <v>0</v>
      </c>
      <c r="P124" s="658">
        <v>0</v>
      </c>
      <c r="Q124" s="658">
        <v>0</v>
      </c>
      <c r="R124" s="658">
        <v>5</v>
      </c>
      <c r="S124" s="650">
        <v>0</v>
      </c>
      <c r="T124" s="650">
        <v>51</v>
      </c>
      <c r="U124" s="650">
        <v>20</v>
      </c>
      <c r="V124" s="650"/>
      <c r="W124" s="650"/>
      <c r="X124" s="661"/>
      <c r="Y124" s="658"/>
      <c r="AG124" s="655"/>
    </row>
    <row r="125" spans="1:33" ht="27.7" hidden="1" customHeight="1" outlineLevel="1">
      <c r="A125" s="530" t="s">
        <v>2768</v>
      </c>
      <c r="B125" s="653">
        <v>177</v>
      </c>
      <c r="C125" s="653">
        <v>0</v>
      </c>
      <c r="D125" s="653">
        <v>0</v>
      </c>
      <c r="E125" s="653">
        <v>12</v>
      </c>
      <c r="F125" s="653">
        <v>107</v>
      </c>
      <c r="G125" s="653">
        <v>0</v>
      </c>
      <c r="H125" s="653">
        <v>43</v>
      </c>
      <c r="I125" s="653">
        <v>13</v>
      </c>
      <c r="J125" s="653">
        <f t="shared" si="26"/>
        <v>2</v>
      </c>
      <c r="K125" s="653"/>
      <c r="L125" s="658">
        <f t="shared" si="30"/>
        <v>14</v>
      </c>
      <c r="M125" s="658">
        <v>0</v>
      </c>
      <c r="N125" s="658">
        <v>0</v>
      </c>
      <c r="O125" s="658">
        <v>2</v>
      </c>
      <c r="P125" s="658">
        <v>9</v>
      </c>
      <c r="Q125" s="658">
        <v>0</v>
      </c>
      <c r="R125" s="658">
        <v>2</v>
      </c>
      <c r="S125" s="650">
        <v>1</v>
      </c>
      <c r="T125" s="650">
        <v>49</v>
      </c>
      <c r="U125" s="650">
        <v>18</v>
      </c>
      <c r="V125" s="650"/>
      <c r="W125" s="650"/>
      <c r="X125" s="661"/>
      <c r="Y125" s="658"/>
      <c r="AG125" s="655"/>
    </row>
    <row r="126" spans="1:33" ht="27.7" hidden="1" customHeight="1" outlineLevel="1">
      <c r="A126" s="530" t="s">
        <v>2769</v>
      </c>
      <c r="B126" s="653">
        <v>153</v>
      </c>
      <c r="C126" s="653">
        <v>6</v>
      </c>
      <c r="D126" s="653">
        <v>6</v>
      </c>
      <c r="E126" s="653">
        <v>16</v>
      </c>
      <c r="F126" s="653">
        <v>70</v>
      </c>
      <c r="G126" s="653">
        <v>8</v>
      </c>
      <c r="H126" s="653">
        <v>21</v>
      </c>
      <c r="I126" s="653">
        <v>13</v>
      </c>
      <c r="J126" s="653">
        <f t="shared" si="26"/>
        <v>13</v>
      </c>
      <c r="K126" s="653"/>
      <c r="L126" s="658">
        <f t="shared" si="30"/>
        <v>14</v>
      </c>
      <c r="M126" s="658">
        <v>0</v>
      </c>
      <c r="N126" s="658">
        <v>0</v>
      </c>
      <c r="O126" s="658">
        <v>5</v>
      </c>
      <c r="P126" s="658">
        <v>9</v>
      </c>
      <c r="Q126" s="658">
        <v>0</v>
      </c>
      <c r="R126" s="658">
        <v>0</v>
      </c>
      <c r="S126" s="650">
        <v>0</v>
      </c>
      <c r="T126" s="650">
        <v>52</v>
      </c>
      <c r="U126" s="650">
        <v>21</v>
      </c>
      <c r="V126" s="650"/>
      <c r="W126" s="650"/>
      <c r="X126" s="661"/>
      <c r="Y126" s="658"/>
      <c r="AG126" s="655"/>
    </row>
    <row r="127" spans="1:33" ht="27.7" hidden="1" customHeight="1" outlineLevel="1">
      <c r="A127" s="530" t="s">
        <v>2208</v>
      </c>
      <c r="B127" s="653">
        <v>160</v>
      </c>
      <c r="C127" s="653">
        <v>7</v>
      </c>
      <c r="D127" s="653">
        <v>6</v>
      </c>
      <c r="E127" s="653">
        <v>17</v>
      </c>
      <c r="F127" s="653">
        <v>75</v>
      </c>
      <c r="G127" s="653">
        <v>3</v>
      </c>
      <c r="H127" s="653">
        <v>24</v>
      </c>
      <c r="I127" s="653">
        <v>16</v>
      </c>
      <c r="J127" s="653">
        <f t="shared" si="26"/>
        <v>12</v>
      </c>
      <c r="K127" s="653"/>
      <c r="L127" s="658">
        <f t="shared" si="30"/>
        <v>4</v>
      </c>
      <c r="M127" s="658">
        <v>0</v>
      </c>
      <c r="N127" s="658">
        <v>0</v>
      </c>
      <c r="O127" s="658">
        <v>4</v>
      </c>
      <c r="P127" s="658">
        <v>0</v>
      </c>
      <c r="Q127" s="658">
        <v>0</v>
      </c>
      <c r="R127" s="658">
        <v>0</v>
      </c>
      <c r="S127" s="650">
        <v>0</v>
      </c>
      <c r="T127" s="650">
        <v>52</v>
      </c>
      <c r="U127" s="650">
        <v>19</v>
      </c>
      <c r="V127" s="650"/>
      <c r="W127" s="650"/>
      <c r="X127" s="661"/>
      <c r="Y127" s="658"/>
      <c r="AG127" s="655"/>
    </row>
    <row r="128" spans="1:33" ht="27.7" hidden="1" customHeight="1" outlineLevel="1" thickBot="1">
      <c r="A128" s="531" t="s">
        <v>2209</v>
      </c>
      <c r="B128" s="663">
        <v>125</v>
      </c>
      <c r="C128" s="664">
        <v>11</v>
      </c>
      <c r="D128" s="664">
        <v>2</v>
      </c>
      <c r="E128" s="664">
        <v>16</v>
      </c>
      <c r="F128" s="664">
        <v>31</v>
      </c>
      <c r="G128" s="664">
        <v>2</v>
      </c>
      <c r="H128" s="664">
        <v>28</v>
      </c>
      <c r="I128" s="664">
        <v>5</v>
      </c>
      <c r="J128" s="664">
        <f t="shared" si="26"/>
        <v>30</v>
      </c>
      <c r="K128" s="653"/>
      <c r="L128" s="658">
        <f t="shared" si="30"/>
        <v>0</v>
      </c>
      <c r="M128" s="658">
        <v>0</v>
      </c>
      <c r="N128" s="658">
        <v>0</v>
      </c>
      <c r="O128" s="658">
        <v>0</v>
      </c>
      <c r="P128" s="658">
        <v>0</v>
      </c>
      <c r="Q128" s="658">
        <v>0</v>
      </c>
      <c r="R128" s="658">
        <v>0</v>
      </c>
      <c r="S128" s="667">
        <v>0</v>
      </c>
      <c r="T128" s="667">
        <v>50</v>
      </c>
      <c r="U128" s="667">
        <v>17</v>
      </c>
      <c r="V128" s="650"/>
      <c r="W128" s="650"/>
      <c r="X128" s="661"/>
      <c r="Y128" s="658"/>
      <c r="AG128" s="655"/>
    </row>
    <row r="129" spans="1:33" ht="30.75" customHeight="1" collapsed="1">
      <c r="A129" s="645" t="s">
        <v>2201</v>
      </c>
      <c r="B129" s="653">
        <f t="shared" ref="B129:J129" si="31">SUM(B130:B141)</f>
        <v>2615</v>
      </c>
      <c r="C129" s="653">
        <f t="shared" si="31"/>
        <v>80</v>
      </c>
      <c r="D129" s="653">
        <f t="shared" si="31"/>
        <v>84</v>
      </c>
      <c r="E129" s="653">
        <f t="shared" si="31"/>
        <v>259</v>
      </c>
      <c r="F129" s="653">
        <f t="shared" si="31"/>
        <v>1188</v>
      </c>
      <c r="G129" s="653">
        <f t="shared" si="31"/>
        <v>69</v>
      </c>
      <c r="H129" s="653">
        <f t="shared" si="31"/>
        <v>437</v>
      </c>
      <c r="I129" s="653">
        <f t="shared" si="31"/>
        <v>369</v>
      </c>
      <c r="J129" s="653">
        <f t="shared" si="31"/>
        <v>129</v>
      </c>
      <c r="K129" s="653"/>
      <c r="L129" s="658">
        <f>SUM(L130:L141)</f>
        <v>75</v>
      </c>
      <c r="M129" s="658">
        <f t="shared" ref="M129:S129" si="32">SUM(M130:M141)</f>
        <v>2</v>
      </c>
      <c r="N129" s="658">
        <f t="shared" si="32"/>
        <v>0</v>
      </c>
      <c r="O129" s="658">
        <f t="shared" si="32"/>
        <v>52</v>
      </c>
      <c r="P129" s="658">
        <f t="shared" si="32"/>
        <v>0</v>
      </c>
      <c r="Q129" s="658">
        <f t="shared" si="32"/>
        <v>0</v>
      </c>
      <c r="R129" s="658">
        <f t="shared" si="32"/>
        <v>13</v>
      </c>
      <c r="S129" s="658">
        <f t="shared" si="32"/>
        <v>8</v>
      </c>
      <c r="T129" s="650">
        <v>93</v>
      </c>
      <c r="U129" s="650">
        <v>12</v>
      </c>
      <c r="V129" s="650"/>
      <c r="W129" s="650"/>
      <c r="X129" s="661"/>
      <c r="Y129" s="658"/>
      <c r="AG129" s="655"/>
    </row>
    <row r="130" spans="1:33" ht="27.7" hidden="1" customHeight="1" outlineLevel="1">
      <c r="A130" s="530" t="s">
        <v>1900</v>
      </c>
      <c r="B130" s="653">
        <v>144</v>
      </c>
      <c r="C130" s="653">
        <v>2</v>
      </c>
      <c r="D130" s="653">
        <v>4</v>
      </c>
      <c r="E130" s="653">
        <v>15</v>
      </c>
      <c r="F130" s="653">
        <v>71</v>
      </c>
      <c r="G130" s="653">
        <v>0</v>
      </c>
      <c r="H130" s="653">
        <v>30</v>
      </c>
      <c r="I130" s="653">
        <v>17</v>
      </c>
      <c r="J130" s="653">
        <f>B130-SUM(C130:I130)</f>
        <v>5</v>
      </c>
      <c r="K130" s="653"/>
      <c r="L130" s="658">
        <f>SUM(M130:S130)</f>
        <v>5</v>
      </c>
      <c r="M130" s="658">
        <v>0</v>
      </c>
      <c r="N130" s="658">
        <v>0</v>
      </c>
      <c r="O130" s="658">
        <v>2</v>
      </c>
      <c r="P130" s="658">
        <v>0</v>
      </c>
      <c r="Q130" s="658">
        <v>0</v>
      </c>
      <c r="R130" s="658">
        <v>3</v>
      </c>
      <c r="S130" s="650">
        <v>0</v>
      </c>
      <c r="T130" s="650">
        <v>52</v>
      </c>
      <c r="U130" s="650">
        <v>15</v>
      </c>
      <c r="V130" s="650"/>
      <c r="W130" s="650"/>
      <c r="X130" s="661"/>
      <c r="Y130" s="658"/>
      <c r="AG130" s="655"/>
    </row>
    <row r="131" spans="1:33" ht="27.7" hidden="1" customHeight="1" outlineLevel="1">
      <c r="A131" s="530" t="s">
        <v>2203</v>
      </c>
      <c r="B131" s="653">
        <v>244</v>
      </c>
      <c r="C131" s="653">
        <v>6</v>
      </c>
      <c r="D131" s="653">
        <v>7</v>
      </c>
      <c r="E131" s="653">
        <v>13</v>
      </c>
      <c r="F131" s="653">
        <v>165</v>
      </c>
      <c r="G131" s="653">
        <v>3</v>
      </c>
      <c r="H131" s="653">
        <v>16</v>
      </c>
      <c r="I131" s="653">
        <v>30</v>
      </c>
      <c r="J131" s="653">
        <f>B131-SUM(C131:I131)</f>
        <v>4</v>
      </c>
      <c r="K131" s="653"/>
      <c r="L131" s="658">
        <f t="shared" ref="L131:L141" si="33">SUM(M131:S131)</f>
        <v>4</v>
      </c>
      <c r="M131" s="658">
        <v>0</v>
      </c>
      <c r="N131" s="658">
        <v>0</v>
      </c>
      <c r="O131" s="658">
        <v>0</v>
      </c>
      <c r="P131" s="658">
        <v>0</v>
      </c>
      <c r="Q131" s="658">
        <v>0</v>
      </c>
      <c r="R131" s="658">
        <v>4</v>
      </c>
      <c r="S131" s="650">
        <v>0</v>
      </c>
      <c r="T131" s="650">
        <v>54</v>
      </c>
      <c r="U131" s="650">
        <v>13</v>
      </c>
      <c r="V131" s="650"/>
      <c r="W131" s="650"/>
      <c r="X131" s="661"/>
      <c r="Y131" s="658"/>
      <c r="AG131" s="655"/>
    </row>
    <row r="132" spans="1:33" ht="27.7" hidden="1" customHeight="1" outlineLevel="1">
      <c r="A132" s="530" t="s">
        <v>2204</v>
      </c>
      <c r="B132" s="653">
        <v>234</v>
      </c>
      <c r="C132" s="653">
        <v>11</v>
      </c>
      <c r="D132" s="653">
        <v>0</v>
      </c>
      <c r="E132" s="653">
        <v>16</v>
      </c>
      <c r="F132" s="653">
        <v>56</v>
      </c>
      <c r="G132" s="653">
        <v>31</v>
      </c>
      <c r="H132" s="653">
        <v>68</v>
      </c>
      <c r="I132" s="653">
        <v>28</v>
      </c>
      <c r="J132" s="653">
        <f>B132-SUM(C132:I132)</f>
        <v>24</v>
      </c>
      <c r="K132" s="653"/>
      <c r="L132" s="658">
        <f t="shared" si="33"/>
        <v>0</v>
      </c>
      <c r="M132" s="658">
        <v>0</v>
      </c>
      <c r="N132" s="658">
        <v>0</v>
      </c>
      <c r="O132" s="658">
        <v>0</v>
      </c>
      <c r="P132" s="658">
        <v>0</v>
      </c>
      <c r="Q132" s="658">
        <v>0</v>
      </c>
      <c r="R132" s="658">
        <v>0</v>
      </c>
      <c r="S132" s="650">
        <v>0</v>
      </c>
      <c r="T132" s="650">
        <v>53</v>
      </c>
      <c r="U132" s="650">
        <v>14</v>
      </c>
      <c r="V132" s="650"/>
      <c r="W132" s="650"/>
      <c r="X132" s="661"/>
      <c r="Y132" s="658"/>
      <c r="AG132" s="655"/>
    </row>
    <row r="133" spans="1:33" ht="27.7" hidden="1" customHeight="1" outlineLevel="1">
      <c r="A133" s="530" t="s">
        <v>2205</v>
      </c>
      <c r="B133" s="653">
        <v>213</v>
      </c>
      <c r="C133" s="653">
        <v>9</v>
      </c>
      <c r="D133" s="653">
        <v>0</v>
      </c>
      <c r="E133" s="653">
        <v>37</v>
      </c>
      <c r="F133" s="653">
        <v>83</v>
      </c>
      <c r="G133" s="653">
        <v>12</v>
      </c>
      <c r="H133" s="653">
        <v>42</v>
      </c>
      <c r="I133" s="653">
        <v>12</v>
      </c>
      <c r="J133" s="653">
        <f t="shared" ref="J133:J141" si="34">B133-SUM(C133:I133)</f>
        <v>18</v>
      </c>
      <c r="K133" s="653"/>
      <c r="L133" s="658">
        <f t="shared" si="33"/>
        <v>0</v>
      </c>
      <c r="M133" s="658">
        <v>0</v>
      </c>
      <c r="N133" s="658">
        <v>0</v>
      </c>
      <c r="O133" s="658">
        <v>0</v>
      </c>
      <c r="P133" s="658">
        <v>0</v>
      </c>
      <c r="Q133" s="658">
        <v>0</v>
      </c>
      <c r="R133" s="658">
        <v>0</v>
      </c>
      <c r="S133" s="650">
        <v>0</v>
      </c>
      <c r="T133" s="650">
        <v>59</v>
      </c>
      <c r="U133" s="650">
        <v>16</v>
      </c>
      <c r="V133" s="650"/>
      <c r="W133" s="650"/>
      <c r="X133" s="661"/>
      <c r="Y133" s="658"/>
      <c r="AG133" s="655"/>
    </row>
    <row r="134" spans="1:33" ht="27.7" hidden="1" customHeight="1" outlineLevel="1">
      <c r="A134" s="530" t="s">
        <v>2764</v>
      </c>
      <c r="B134" s="653">
        <v>202</v>
      </c>
      <c r="C134" s="653">
        <v>10</v>
      </c>
      <c r="D134" s="653">
        <v>16</v>
      </c>
      <c r="E134" s="653">
        <v>31</v>
      </c>
      <c r="F134" s="653">
        <v>70</v>
      </c>
      <c r="G134" s="653">
        <v>1</v>
      </c>
      <c r="H134" s="653">
        <v>22</v>
      </c>
      <c r="I134" s="653">
        <v>32</v>
      </c>
      <c r="J134" s="653">
        <f t="shared" si="34"/>
        <v>20</v>
      </c>
      <c r="K134" s="653"/>
      <c r="L134" s="658">
        <f t="shared" si="33"/>
        <v>13</v>
      </c>
      <c r="M134" s="658">
        <v>0</v>
      </c>
      <c r="N134" s="658">
        <v>0</v>
      </c>
      <c r="O134" s="658">
        <v>7</v>
      </c>
      <c r="P134" s="658">
        <v>0</v>
      </c>
      <c r="Q134" s="658">
        <v>0</v>
      </c>
      <c r="R134" s="658">
        <v>4</v>
      </c>
      <c r="S134" s="650">
        <v>2</v>
      </c>
      <c r="T134" s="650">
        <v>68</v>
      </c>
      <c r="U134" s="650">
        <v>12</v>
      </c>
      <c r="V134" s="650"/>
      <c r="W134" s="650"/>
      <c r="X134" s="661"/>
      <c r="Y134" s="658"/>
      <c r="AG134" s="655"/>
    </row>
    <row r="135" spans="1:33" ht="27.7" hidden="1" customHeight="1" outlineLevel="1">
      <c r="A135" s="530" t="s">
        <v>2206</v>
      </c>
      <c r="B135" s="653">
        <v>198</v>
      </c>
      <c r="C135" s="653">
        <v>3</v>
      </c>
      <c r="D135" s="653">
        <v>18</v>
      </c>
      <c r="E135" s="653">
        <v>22</v>
      </c>
      <c r="F135" s="653">
        <v>83</v>
      </c>
      <c r="G135" s="653">
        <v>2</v>
      </c>
      <c r="H135" s="653">
        <v>39</v>
      </c>
      <c r="I135" s="653">
        <v>23</v>
      </c>
      <c r="J135" s="653">
        <f t="shared" si="34"/>
        <v>8</v>
      </c>
      <c r="K135" s="653"/>
      <c r="L135" s="658">
        <f t="shared" si="33"/>
        <v>19</v>
      </c>
      <c r="M135" s="658">
        <v>0</v>
      </c>
      <c r="N135" s="658">
        <v>0</v>
      </c>
      <c r="O135" s="658">
        <v>17</v>
      </c>
      <c r="P135" s="658">
        <v>0</v>
      </c>
      <c r="Q135" s="658">
        <v>0</v>
      </c>
      <c r="R135" s="658">
        <v>1</v>
      </c>
      <c r="S135" s="650">
        <v>1</v>
      </c>
      <c r="T135" s="650">
        <v>72</v>
      </c>
      <c r="U135" s="650">
        <v>11</v>
      </c>
      <c r="V135" s="650"/>
      <c r="W135" s="650"/>
      <c r="X135" s="661"/>
      <c r="Y135" s="658"/>
      <c r="AG135" s="655"/>
    </row>
    <row r="136" spans="1:33" ht="27.7" hidden="1" customHeight="1" outlineLevel="1">
      <c r="A136" s="530" t="s">
        <v>2210</v>
      </c>
      <c r="B136" s="653">
        <v>481</v>
      </c>
      <c r="C136" s="653">
        <v>15</v>
      </c>
      <c r="D136" s="653">
        <v>14</v>
      </c>
      <c r="E136" s="653">
        <v>12</v>
      </c>
      <c r="F136" s="653">
        <v>274</v>
      </c>
      <c r="G136" s="653">
        <v>5</v>
      </c>
      <c r="H136" s="653">
        <v>69</v>
      </c>
      <c r="I136" s="653">
        <v>88</v>
      </c>
      <c r="J136" s="653">
        <f t="shared" si="34"/>
        <v>4</v>
      </c>
      <c r="K136" s="653"/>
      <c r="L136" s="658">
        <f t="shared" si="33"/>
        <v>9</v>
      </c>
      <c r="M136" s="658">
        <v>0</v>
      </c>
      <c r="N136" s="658">
        <v>0</v>
      </c>
      <c r="O136" s="658">
        <v>8</v>
      </c>
      <c r="P136" s="658">
        <v>0</v>
      </c>
      <c r="Q136" s="658">
        <v>0</v>
      </c>
      <c r="R136" s="658">
        <v>0</v>
      </c>
      <c r="S136" s="650">
        <v>1</v>
      </c>
      <c r="T136" s="650">
        <v>74</v>
      </c>
      <c r="U136" s="650">
        <v>11</v>
      </c>
      <c r="V136" s="650"/>
      <c r="W136" s="650"/>
      <c r="X136" s="661"/>
      <c r="Y136" s="658"/>
      <c r="AG136" s="655"/>
    </row>
    <row r="137" spans="1:33" ht="27.7" hidden="1" customHeight="1" outlineLevel="1">
      <c r="A137" s="530" t="s">
        <v>2207</v>
      </c>
      <c r="B137" s="653">
        <v>337</v>
      </c>
      <c r="C137" s="653">
        <v>3</v>
      </c>
      <c r="D137" s="653">
        <v>11</v>
      </c>
      <c r="E137" s="653">
        <v>4</v>
      </c>
      <c r="F137" s="653">
        <v>203</v>
      </c>
      <c r="G137" s="653">
        <v>2</v>
      </c>
      <c r="H137" s="653">
        <v>66</v>
      </c>
      <c r="I137" s="653">
        <v>39</v>
      </c>
      <c r="J137" s="653">
        <f t="shared" si="34"/>
        <v>9</v>
      </c>
      <c r="K137" s="653"/>
      <c r="L137" s="658">
        <f t="shared" si="33"/>
        <v>2</v>
      </c>
      <c r="M137" s="658">
        <v>0</v>
      </c>
      <c r="N137" s="658">
        <v>0</v>
      </c>
      <c r="O137" s="658">
        <v>1</v>
      </c>
      <c r="P137" s="658">
        <v>0</v>
      </c>
      <c r="Q137" s="658">
        <v>0</v>
      </c>
      <c r="R137" s="658">
        <v>1</v>
      </c>
      <c r="S137" s="650">
        <v>0</v>
      </c>
      <c r="T137" s="650">
        <v>79</v>
      </c>
      <c r="U137" s="650">
        <v>10</v>
      </c>
      <c r="V137" s="650"/>
      <c r="W137" s="650"/>
      <c r="X137" s="661"/>
      <c r="Y137" s="658"/>
      <c r="AG137" s="655"/>
    </row>
    <row r="138" spans="1:33" ht="27.7" hidden="1" customHeight="1" outlineLevel="1">
      <c r="A138" s="530" t="s">
        <v>2768</v>
      </c>
      <c r="B138" s="653">
        <v>169</v>
      </c>
      <c r="C138" s="653">
        <v>9</v>
      </c>
      <c r="D138" s="653">
        <v>1</v>
      </c>
      <c r="E138" s="653">
        <v>29</v>
      </c>
      <c r="F138" s="653">
        <v>44</v>
      </c>
      <c r="G138" s="653">
        <v>1</v>
      </c>
      <c r="H138" s="653">
        <v>31</v>
      </c>
      <c r="I138" s="653">
        <v>44</v>
      </c>
      <c r="J138" s="653">
        <f t="shared" si="34"/>
        <v>10</v>
      </c>
      <c r="K138" s="653"/>
      <c r="L138" s="658">
        <f t="shared" si="33"/>
        <v>5</v>
      </c>
      <c r="M138" s="658">
        <v>0</v>
      </c>
      <c r="N138" s="658">
        <v>0</v>
      </c>
      <c r="O138" s="658">
        <v>5</v>
      </c>
      <c r="P138" s="658">
        <v>0</v>
      </c>
      <c r="Q138" s="658">
        <v>0</v>
      </c>
      <c r="R138" s="658">
        <v>0</v>
      </c>
      <c r="S138" s="650">
        <v>0</v>
      </c>
      <c r="T138" s="650">
        <v>82</v>
      </c>
      <c r="U138" s="650">
        <v>11</v>
      </c>
      <c r="V138" s="650"/>
      <c r="W138" s="650"/>
      <c r="X138" s="661"/>
      <c r="Y138" s="658"/>
      <c r="AG138" s="655"/>
    </row>
    <row r="139" spans="1:33" ht="27.7" hidden="1" customHeight="1" outlineLevel="1">
      <c r="A139" s="530" t="s">
        <v>2769</v>
      </c>
      <c r="B139" s="653">
        <v>159</v>
      </c>
      <c r="C139" s="653">
        <v>5</v>
      </c>
      <c r="D139" s="653">
        <v>4</v>
      </c>
      <c r="E139" s="653">
        <v>31</v>
      </c>
      <c r="F139" s="653">
        <v>48</v>
      </c>
      <c r="G139" s="653">
        <v>6</v>
      </c>
      <c r="H139" s="653">
        <v>30</v>
      </c>
      <c r="I139" s="653">
        <v>31</v>
      </c>
      <c r="J139" s="653">
        <f t="shared" si="34"/>
        <v>4</v>
      </c>
      <c r="K139" s="653"/>
      <c r="L139" s="658">
        <f t="shared" si="33"/>
        <v>3</v>
      </c>
      <c r="M139" s="658">
        <v>0</v>
      </c>
      <c r="N139" s="658">
        <v>0</v>
      </c>
      <c r="O139" s="658">
        <v>3</v>
      </c>
      <c r="P139" s="658">
        <v>0</v>
      </c>
      <c r="Q139" s="658">
        <v>0</v>
      </c>
      <c r="R139" s="658">
        <v>0</v>
      </c>
      <c r="S139" s="650">
        <v>0</v>
      </c>
      <c r="T139" s="650">
        <v>85</v>
      </c>
      <c r="U139" s="650">
        <v>11</v>
      </c>
      <c r="V139" s="650"/>
      <c r="W139" s="650"/>
      <c r="X139" s="661"/>
      <c r="Y139" s="658"/>
      <c r="AG139" s="655"/>
    </row>
    <row r="140" spans="1:33" ht="27.7" hidden="1" customHeight="1" outlineLevel="1">
      <c r="A140" s="530" t="s">
        <v>2208</v>
      </c>
      <c r="B140" s="653">
        <v>122</v>
      </c>
      <c r="C140" s="653">
        <v>5</v>
      </c>
      <c r="D140" s="653">
        <v>8</v>
      </c>
      <c r="E140" s="653">
        <v>16</v>
      </c>
      <c r="F140" s="653">
        <v>56</v>
      </c>
      <c r="G140" s="653">
        <v>2</v>
      </c>
      <c r="H140" s="653">
        <v>9</v>
      </c>
      <c r="I140" s="653">
        <v>13</v>
      </c>
      <c r="J140" s="653">
        <f t="shared" si="34"/>
        <v>13</v>
      </c>
      <c r="K140" s="653"/>
      <c r="L140" s="658">
        <f t="shared" si="33"/>
        <v>6</v>
      </c>
      <c r="M140" s="658">
        <v>2</v>
      </c>
      <c r="N140" s="658">
        <v>0</v>
      </c>
      <c r="O140" s="658">
        <v>3</v>
      </c>
      <c r="P140" s="658">
        <v>0</v>
      </c>
      <c r="Q140" s="658">
        <v>0</v>
      </c>
      <c r="R140" s="658">
        <v>0</v>
      </c>
      <c r="S140" s="650">
        <v>1</v>
      </c>
      <c r="T140" s="650">
        <v>90</v>
      </c>
      <c r="U140" s="650">
        <v>11</v>
      </c>
      <c r="V140" s="650"/>
      <c r="W140" s="650"/>
      <c r="X140" s="661"/>
      <c r="Y140" s="658"/>
      <c r="AG140" s="655"/>
    </row>
    <row r="141" spans="1:33" ht="27.7" hidden="1" customHeight="1" outlineLevel="1" thickBot="1">
      <c r="A141" s="531" t="s">
        <v>2209</v>
      </c>
      <c r="B141" s="663">
        <v>112</v>
      </c>
      <c r="C141" s="664">
        <v>2</v>
      </c>
      <c r="D141" s="664">
        <v>1</v>
      </c>
      <c r="E141" s="664">
        <v>33</v>
      </c>
      <c r="F141" s="664">
        <v>35</v>
      </c>
      <c r="G141" s="664">
        <v>4</v>
      </c>
      <c r="H141" s="664">
        <v>15</v>
      </c>
      <c r="I141" s="664">
        <v>12</v>
      </c>
      <c r="J141" s="664">
        <f t="shared" si="34"/>
        <v>10</v>
      </c>
      <c r="K141" s="653"/>
      <c r="L141" s="658">
        <f t="shared" si="33"/>
        <v>9</v>
      </c>
      <c r="M141" s="658">
        <v>0</v>
      </c>
      <c r="N141" s="658">
        <v>0</v>
      </c>
      <c r="O141" s="658">
        <v>6</v>
      </c>
      <c r="P141" s="658">
        <v>0</v>
      </c>
      <c r="Q141" s="658">
        <v>0</v>
      </c>
      <c r="R141" s="658">
        <v>0</v>
      </c>
      <c r="S141" s="667">
        <v>3</v>
      </c>
      <c r="T141" s="667">
        <v>93</v>
      </c>
      <c r="U141" s="667">
        <v>12</v>
      </c>
      <c r="V141" s="650"/>
      <c r="W141" s="650"/>
      <c r="X141" s="661"/>
      <c r="Y141" s="658"/>
      <c r="AG141" s="655"/>
    </row>
    <row r="142" spans="1:33" ht="30.75" customHeight="1" collapsed="1">
      <c r="A142" s="645" t="s">
        <v>56</v>
      </c>
      <c r="B142" s="653">
        <f t="shared" ref="B142:J142" si="35">SUM(B143:B154)</f>
        <v>2271</v>
      </c>
      <c r="C142" s="653">
        <f t="shared" si="35"/>
        <v>93</v>
      </c>
      <c r="D142" s="653">
        <f t="shared" si="35"/>
        <v>206</v>
      </c>
      <c r="E142" s="653">
        <f t="shared" si="35"/>
        <v>224</v>
      </c>
      <c r="F142" s="653">
        <f t="shared" si="35"/>
        <v>628</v>
      </c>
      <c r="G142" s="653">
        <f t="shared" si="35"/>
        <v>34</v>
      </c>
      <c r="H142" s="653">
        <f t="shared" si="35"/>
        <v>618</v>
      </c>
      <c r="I142" s="653">
        <f t="shared" si="35"/>
        <v>323</v>
      </c>
      <c r="J142" s="653">
        <f t="shared" si="35"/>
        <v>145</v>
      </c>
      <c r="K142" s="653"/>
      <c r="L142" s="658">
        <f>SUM(L143:L154)</f>
        <v>210</v>
      </c>
      <c r="M142" s="658">
        <f t="shared" ref="M142:S142" si="36">SUM(M143:M154)</f>
        <v>16</v>
      </c>
      <c r="N142" s="658">
        <f t="shared" si="36"/>
        <v>13</v>
      </c>
      <c r="O142" s="658">
        <f t="shared" si="36"/>
        <v>37</v>
      </c>
      <c r="P142" s="658">
        <f t="shared" si="36"/>
        <v>5</v>
      </c>
      <c r="Q142" s="658">
        <f t="shared" si="36"/>
        <v>1</v>
      </c>
      <c r="R142" s="658">
        <f t="shared" si="36"/>
        <v>105</v>
      </c>
      <c r="S142" s="658">
        <f t="shared" si="36"/>
        <v>33</v>
      </c>
      <c r="T142" s="650">
        <v>173</v>
      </c>
      <c r="U142" s="650">
        <v>26</v>
      </c>
      <c r="V142" s="650"/>
      <c r="W142" s="650"/>
      <c r="X142" s="661"/>
      <c r="Y142" s="658"/>
      <c r="AG142" s="655"/>
    </row>
    <row r="143" spans="1:33" ht="27.7" hidden="1" customHeight="1" outlineLevel="1">
      <c r="A143" s="530" t="s">
        <v>1900</v>
      </c>
      <c r="B143" s="653">
        <v>200</v>
      </c>
      <c r="C143" s="653">
        <v>12</v>
      </c>
      <c r="D143" s="653">
        <v>5</v>
      </c>
      <c r="E143" s="653">
        <v>25</v>
      </c>
      <c r="F143" s="653">
        <v>49</v>
      </c>
      <c r="G143" s="653">
        <v>2</v>
      </c>
      <c r="H143" s="653">
        <v>85</v>
      </c>
      <c r="I143" s="653">
        <v>13</v>
      </c>
      <c r="J143" s="653">
        <f>B143-SUM(C143:I143)</f>
        <v>9</v>
      </c>
      <c r="K143" s="653"/>
      <c r="L143" s="658">
        <f>SUM(M143:S143)</f>
        <v>11</v>
      </c>
      <c r="M143" s="658">
        <v>0</v>
      </c>
      <c r="N143" s="658">
        <v>5</v>
      </c>
      <c r="O143" s="658">
        <v>4</v>
      </c>
      <c r="P143" s="658">
        <v>0</v>
      </c>
      <c r="Q143" s="658">
        <v>0</v>
      </c>
      <c r="R143" s="658">
        <v>2</v>
      </c>
      <c r="S143" s="650">
        <v>0</v>
      </c>
      <c r="T143" s="650">
        <v>94</v>
      </c>
      <c r="U143" s="650">
        <v>11</v>
      </c>
      <c r="V143" s="650"/>
      <c r="W143" s="650"/>
      <c r="X143" s="661"/>
      <c r="Y143" s="658"/>
      <c r="AG143" s="655"/>
    </row>
    <row r="144" spans="1:33" ht="27.7" hidden="1" customHeight="1" outlineLevel="1">
      <c r="A144" s="530" t="s">
        <v>2203</v>
      </c>
      <c r="B144" s="653">
        <v>173</v>
      </c>
      <c r="C144" s="653">
        <v>3</v>
      </c>
      <c r="D144" s="653">
        <v>17</v>
      </c>
      <c r="E144" s="653">
        <v>23</v>
      </c>
      <c r="F144" s="653">
        <v>55</v>
      </c>
      <c r="G144" s="653">
        <v>2</v>
      </c>
      <c r="H144" s="653">
        <v>45</v>
      </c>
      <c r="I144" s="653">
        <v>17</v>
      </c>
      <c r="J144" s="653">
        <f>B144-SUM(C144:I144)</f>
        <v>11</v>
      </c>
      <c r="K144" s="653"/>
      <c r="L144" s="658">
        <f t="shared" ref="L144:L154" si="37">SUM(M144:S144)</f>
        <v>5</v>
      </c>
      <c r="M144" s="658">
        <v>0</v>
      </c>
      <c r="N144" s="658">
        <v>0</v>
      </c>
      <c r="O144" s="658">
        <v>5</v>
      </c>
      <c r="P144" s="658">
        <v>0</v>
      </c>
      <c r="Q144" s="658">
        <v>0</v>
      </c>
      <c r="R144" s="658">
        <v>0</v>
      </c>
      <c r="S144" s="650">
        <v>0</v>
      </c>
      <c r="T144" s="650">
        <v>98</v>
      </c>
      <c r="U144" s="650">
        <v>12</v>
      </c>
      <c r="V144" s="650"/>
      <c r="W144" s="650"/>
      <c r="X144" s="661"/>
      <c r="Y144" s="658"/>
      <c r="AG144" s="655"/>
    </row>
    <row r="145" spans="1:33" ht="27.7" hidden="1" customHeight="1" outlineLevel="1">
      <c r="A145" s="530" t="s">
        <v>2204</v>
      </c>
      <c r="B145" s="653">
        <v>189</v>
      </c>
      <c r="C145" s="653">
        <v>16</v>
      </c>
      <c r="D145" s="653">
        <v>3</v>
      </c>
      <c r="E145" s="653">
        <v>28</v>
      </c>
      <c r="F145" s="653">
        <v>44</v>
      </c>
      <c r="G145" s="653">
        <v>3</v>
      </c>
      <c r="H145" s="653">
        <v>72</v>
      </c>
      <c r="I145" s="653">
        <v>17</v>
      </c>
      <c r="J145" s="653">
        <f>B145-SUM(C145:I145)</f>
        <v>6</v>
      </c>
      <c r="K145" s="653"/>
      <c r="L145" s="658">
        <f t="shared" si="37"/>
        <v>12</v>
      </c>
      <c r="M145" s="658">
        <v>3</v>
      </c>
      <c r="N145" s="658">
        <v>3</v>
      </c>
      <c r="O145" s="658">
        <v>6</v>
      </c>
      <c r="P145" s="658">
        <v>0</v>
      </c>
      <c r="Q145" s="658">
        <v>0</v>
      </c>
      <c r="R145" s="658">
        <v>0</v>
      </c>
      <c r="S145" s="650">
        <v>0</v>
      </c>
      <c r="T145" s="650">
        <v>112</v>
      </c>
      <c r="U145" s="650">
        <v>15</v>
      </c>
      <c r="V145" s="650"/>
      <c r="W145" s="650"/>
      <c r="X145" s="661"/>
      <c r="Y145" s="658"/>
      <c r="AG145" s="655"/>
    </row>
    <row r="146" spans="1:33" ht="27.7" hidden="1" customHeight="1" outlineLevel="1">
      <c r="A146" s="530" t="s">
        <v>2205</v>
      </c>
      <c r="B146" s="653">
        <v>230</v>
      </c>
      <c r="C146" s="653">
        <v>16</v>
      </c>
      <c r="D146" s="653">
        <v>3</v>
      </c>
      <c r="E146" s="653">
        <v>30</v>
      </c>
      <c r="F146" s="653">
        <v>108</v>
      </c>
      <c r="G146" s="653">
        <v>13</v>
      </c>
      <c r="H146" s="653">
        <v>33</v>
      </c>
      <c r="I146" s="653">
        <v>20</v>
      </c>
      <c r="J146" s="653">
        <f t="shared" ref="J146:J154" si="38">B146-SUM(C146:I146)</f>
        <v>7</v>
      </c>
      <c r="K146" s="653"/>
      <c r="L146" s="658">
        <f t="shared" si="37"/>
        <v>12</v>
      </c>
      <c r="M146" s="658">
        <v>3</v>
      </c>
      <c r="N146" s="658">
        <v>3</v>
      </c>
      <c r="O146" s="658">
        <v>4</v>
      </c>
      <c r="P146" s="658">
        <v>0</v>
      </c>
      <c r="Q146" s="658">
        <v>0</v>
      </c>
      <c r="R146" s="658">
        <v>0</v>
      </c>
      <c r="S146" s="650">
        <v>2</v>
      </c>
      <c r="T146" s="650">
        <v>118</v>
      </c>
      <c r="U146" s="650">
        <v>14</v>
      </c>
      <c r="V146" s="650"/>
      <c r="W146" s="650"/>
      <c r="X146" s="661"/>
      <c r="Y146" s="658"/>
      <c r="AG146" s="655"/>
    </row>
    <row r="147" spans="1:33" ht="27.7" hidden="1" customHeight="1" outlineLevel="1">
      <c r="A147" s="530" t="s">
        <v>2764</v>
      </c>
      <c r="B147" s="653">
        <v>199</v>
      </c>
      <c r="C147" s="653">
        <v>8</v>
      </c>
      <c r="D147" s="653">
        <v>4</v>
      </c>
      <c r="E147" s="653">
        <v>25</v>
      </c>
      <c r="F147" s="653">
        <v>92</v>
      </c>
      <c r="G147" s="653">
        <v>3</v>
      </c>
      <c r="H147" s="653">
        <v>34</v>
      </c>
      <c r="I147" s="653">
        <v>14</v>
      </c>
      <c r="J147" s="653">
        <f t="shared" si="38"/>
        <v>19</v>
      </c>
      <c r="K147" s="653"/>
      <c r="L147" s="658">
        <f t="shared" si="37"/>
        <v>9</v>
      </c>
      <c r="M147" s="658">
        <v>2</v>
      </c>
      <c r="N147" s="658">
        <v>1</v>
      </c>
      <c r="O147" s="658">
        <v>5</v>
      </c>
      <c r="P147" s="658">
        <v>0</v>
      </c>
      <c r="Q147" s="658">
        <v>0</v>
      </c>
      <c r="R147" s="658">
        <v>0</v>
      </c>
      <c r="S147" s="650">
        <v>1</v>
      </c>
      <c r="T147" s="650">
        <v>129</v>
      </c>
      <c r="U147" s="650">
        <v>17</v>
      </c>
      <c r="V147" s="650"/>
      <c r="W147" s="650"/>
      <c r="X147" s="661"/>
      <c r="Y147" s="658"/>
      <c r="AG147" s="655"/>
    </row>
    <row r="148" spans="1:33" ht="27.7" hidden="1" customHeight="1" outlineLevel="1">
      <c r="A148" s="530" t="s">
        <v>2206</v>
      </c>
      <c r="B148" s="653">
        <v>183</v>
      </c>
      <c r="C148" s="653">
        <v>8</v>
      </c>
      <c r="D148" s="653">
        <v>54</v>
      </c>
      <c r="E148" s="653">
        <v>11</v>
      </c>
      <c r="F148" s="653">
        <v>56</v>
      </c>
      <c r="G148" s="653">
        <v>1</v>
      </c>
      <c r="H148" s="653">
        <v>18</v>
      </c>
      <c r="I148" s="653">
        <v>19</v>
      </c>
      <c r="J148" s="653">
        <f t="shared" si="38"/>
        <v>16</v>
      </c>
      <c r="K148" s="653"/>
      <c r="L148" s="658">
        <f t="shared" si="37"/>
        <v>24</v>
      </c>
      <c r="M148" s="658">
        <v>1</v>
      </c>
      <c r="N148" s="658">
        <v>0</v>
      </c>
      <c r="O148" s="658">
        <v>2</v>
      </c>
      <c r="P148" s="658">
        <v>0</v>
      </c>
      <c r="Q148" s="658">
        <v>0</v>
      </c>
      <c r="R148" s="658">
        <v>0</v>
      </c>
      <c r="S148" s="650">
        <v>21</v>
      </c>
      <c r="T148" s="650">
        <v>140</v>
      </c>
      <c r="U148" s="650">
        <v>20</v>
      </c>
      <c r="V148" s="650"/>
      <c r="W148" s="650"/>
      <c r="X148" s="661"/>
      <c r="Y148" s="658"/>
      <c r="AG148" s="655"/>
    </row>
    <row r="149" spans="1:33" ht="27.7" hidden="1" customHeight="1" outlineLevel="1">
      <c r="A149" s="530" t="s">
        <v>2210</v>
      </c>
      <c r="B149" s="653">
        <v>351</v>
      </c>
      <c r="C149" s="653">
        <v>16</v>
      </c>
      <c r="D149" s="653">
        <v>57</v>
      </c>
      <c r="E149" s="653">
        <v>21</v>
      </c>
      <c r="F149" s="653">
        <v>40</v>
      </c>
      <c r="G149" s="653">
        <v>3</v>
      </c>
      <c r="H149" s="653">
        <v>94</v>
      </c>
      <c r="I149" s="653">
        <v>95</v>
      </c>
      <c r="J149" s="653">
        <f t="shared" si="38"/>
        <v>25</v>
      </c>
      <c r="K149" s="653"/>
      <c r="L149" s="658">
        <f t="shared" si="37"/>
        <v>16</v>
      </c>
      <c r="M149" s="658">
        <v>1</v>
      </c>
      <c r="N149" s="658">
        <v>0</v>
      </c>
      <c r="O149" s="658">
        <v>1</v>
      </c>
      <c r="P149" s="658">
        <v>0</v>
      </c>
      <c r="Q149" s="658">
        <v>1</v>
      </c>
      <c r="R149" s="658">
        <v>13</v>
      </c>
      <c r="S149" s="650">
        <v>0</v>
      </c>
      <c r="T149" s="650">
        <v>146</v>
      </c>
      <c r="U149" s="650">
        <v>20</v>
      </c>
      <c r="V149" s="650"/>
      <c r="W149" s="650"/>
      <c r="X149" s="661"/>
      <c r="Y149" s="658"/>
      <c r="AG149" s="655"/>
    </row>
    <row r="150" spans="1:33" ht="27.7" hidden="1" customHeight="1" outlineLevel="1">
      <c r="A150" s="530" t="s">
        <v>2207</v>
      </c>
      <c r="B150" s="653">
        <v>212</v>
      </c>
      <c r="C150" s="653">
        <v>1</v>
      </c>
      <c r="D150" s="653">
        <v>31</v>
      </c>
      <c r="E150" s="653">
        <v>13</v>
      </c>
      <c r="F150" s="653">
        <v>30</v>
      </c>
      <c r="G150" s="653">
        <v>0</v>
      </c>
      <c r="H150" s="653">
        <v>63</v>
      </c>
      <c r="I150" s="653">
        <v>56</v>
      </c>
      <c r="J150" s="653">
        <f t="shared" si="38"/>
        <v>18</v>
      </c>
      <c r="K150" s="653"/>
      <c r="L150" s="658">
        <f t="shared" si="37"/>
        <v>36</v>
      </c>
      <c r="M150" s="658">
        <v>1</v>
      </c>
      <c r="N150" s="658">
        <v>1</v>
      </c>
      <c r="O150" s="658">
        <v>0</v>
      </c>
      <c r="P150" s="658">
        <v>0</v>
      </c>
      <c r="Q150" s="658">
        <v>0</v>
      </c>
      <c r="R150" s="658">
        <v>30</v>
      </c>
      <c r="S150" s="650">
        <v>4</v>
      </c>
      <c r="T150" s="650">
        <v>162</v>
      </c>
      <c r="U150" s="650">
        <v>23</v>
      </c>
      <c r="V150" s="650"/>
      <c r="W150" s="650"/>
      <c r="X150" s="661"/>
      <c r="Y150" s="658"/>
      <c r="AG150" s="655"/>
    </row>
    <row r="151" spans="1:33" ht="27.7" hidden="1" customHeight="1" outlineLevel="1">
      <c r="A151" s="530" t="s">
        <v>2768</v>
      </c>
      <c r="B151" s="653">
        <v>128</v>
      </c>
      <c r="C151" s="653">
        <v>2</v>
      </c>
      <c r="D151" s="653">
        <v>11</v>
      </c>
      <c r="E151" s="653">
        <v>6</v>
      </c>
      <c r="F151" s="653">
        <v>31</v>
      </c>
      <c r="G151" s="653">
        <v>3</v>
      </c>
      <c r="H151" s="653">
        <v>33</v>
      </c>
      <c r="I151" s="653">
        <v>32</v>
      </c>
      <c r="J151" s="653">
        <f t="shared" si="38"/>
        <v>10</v>
      </c>
      <c r="K151" s="653"/>
      <c r="L151" s="658">
        <f t="shared" si="37"/>
        <v>6</v>
      </c>
      <c r="M151" s="658">
        <v>2</v>
      </c>
      <c r="N151" s="658">
        <v>0</v>
      </c>
      <c r="O151" s="658">
        <v>0</v>
      </c>
      <c r="P151" s="658">
        <v>0</v>
      </c>
      <c r="Q151" s="658">
        <v>0</v>
      </c>
      <c r="R151" s="658">
        <v>2</v>
      </c>
      <c r="S151" s="650">
        <v>2</v>
      </c>
      <c r="T151" s="650">
        <v>167</v>
      </c>
      <c r="U151" s="650">
        <v>23</v>
      </c>
      <c r="V151" s="650"/>
      <c r="W151" s="650"/>
      <c r="X151" s="661"/>
      <c r="Y151" s="658"/>
      <c r="AG151" s="655"/>
    </row>
    <row r="152" spans="1:33" ht="27.7" hidden="1" customHeight="1" outlineLevel="1">
      <c r="A152" s="530" t="s">
        <v>2769</v>
      </c>
      <c r="B152" s="653">
        <v>161</v>
      </c>
      <c r="C152" s="653">
        <v>0</v>
      </c>
      <c r="D152" s="653">
        <v>2</v>
      </c>
      <c r="E152" s="653">
        <v>19</v>
      </c>
      <c r="F152" s="653">
        <v>48</v>
      </c>
      <c r="G152" s="653">
        <v>4</v>
      </c>
      <c r="H152" s="653">
        <v>62</v>
      </c>
      <c r="I152" s="653">
        <v>21</v>
      </c>
      <c r="J152" s="653">
        <f t="shared" si="38"/>
        <v>5</v>
      </c>
      <c r="K152" s="653"/>
      <c r="L152" s="658">
        <f t="shared" si="37"/>
        <v>9</v>
      </c>
      <c r="M152" s="658">
        <v>0</v>
      </c>
      <c r="N152" s="658">
        <v>0</v>
      </c>
      <c r="O152" s="658">
        <v>5</v>
      </c>
      <c r="P152" s="658">
        <v>0</v>
      </c>
      <c r="Q152" s="658">
        <v>0</v>
      </c>
      <c r="R152" s="658">
        <v>4</v>
      </c>
      <c r="S152" s="650">
        <v>0</v>
      </c>
      <c r="T152" s="650">
        <v>171</v>
      </c>
      <c r="U152" s="650">
        <v>25</v>
      </c>
      <c r="V152" s="650"/>
      <c r="W152" s="650"/>
      <c r="X152" s="661"/>
      <c r="Y152" s="658"/>
      <c r="AG152" s="655"/>
    </row>
    <row r="153" spans="1:33" ht="27.7" hidden="1" customHeight="1" outlineLevel="1">
      <c r="A153" s="530" t="s">
        <v>2208</v>
      </c>
      <c r="B153" s="653">
        <v>144</v>
      </c>
      <c r="C153" s="653">
        <v>2</v>
      </c>
      <c r="D153" s="653">
        <v>13</v>
      </c>
      <c r="E153" s="653">
        <v>7</v>
      </c>
      <c r="F153" s="653">
        <v>45</v>
      </c>
      <c r="G153" s="653">
        <v>0</v>
      </c>
      <c r="H153" s="653">
        <v>57</v>
      </c>
      <c r="I153" s="653">
        <v>11</v>
      </c>
      <c r="J153" s="653">
        <f t="shared" si="38"/>
        <v>9</v>
      </c>
      <c r="K153" s="653"/>
      <c r="L153" s="658">
        <f t="shared" si="37"/>
        <v>14</v>
      </c>
      <c r="M153" s="658">
        <v>0</v>
      </c>
      <c r="N153" s="658">
        <v>0</v>
      </c>
      <c r="O153" s="658">
        <v>4</v>
      </c>
      <c r="P153" s="658">
        <v>0</v>
      </c>
      <c r="Q153" s="658">
        <v>0</v>
      </c>
      <c r="R153" s="658">
        <v>7</v>
      </c>
      <c r="S153" s="650">
        <v>3</v>
      </c>
      <c r="T153" s="650">
        <v>174</v>
      </c>
      <c r="U153" s="650">
        <v>27</v>
      </c>
      <c r="V153" s="650"/>
      <c r="W153" s="650"/>
      <c r="X153" s="661"/>
      <c r="Y153" s="658"/>
      <c r="AG153" s="655"/>
    </row>
    <row r="154" spans="1:33" ht="27.7" hidden="1" customHeight="1" outlineLevel="1" thickBot="1">
      <c r="A154" s="531" t="s">
        <v>2209</v>
      </c>
      <c r="B154" s="663">
        <v>101</v>
      </c>
      <c r="C154" s="664">
        <v>9</v>
      </c>
      <c r="D154" s="664">
        <v>6</v>
      </c>
      <c r="E154" s="664">
        <v>16</v>
      </c>
      <c r="F154" s="664">
        <v>30</v>
      </c>
      <c r="G154" s="664">
        <v>0</v>
      </c>
      <c r="H154" s="664">
        <v>22</v>
      </c>
      <c r="I154" s="664">
        <v>8</v>
      </c>
      <c r="J154" s="664">
        <f t="shared" si="38"/>
        <v>10</v>
      </c>
      <c r="K154" s="653"/>
      <c r="L154" s="658">
        <f t="shared" si="37"/>
        <v>56</v>
      </c>
      <c r="M154" s="658">
        <v>3</v>
      </c>
      <c r="N154" s="658">
        <v>0</v>
      </c>
      <c r="O154" s="658">
        <v>1</v>
      </c>
      <c r="P154" s="658">
        <v>5</v>
      </c>
      <c r="Q154" s="658">
        <v>0</v>
      </c>
      <c r="R154" s="658">
        <v>47</v>
      </c>
      <c r="S154" s="667">
        <v>0</v>
      </c>
      <c r="T154" s="667">
        <v>173</v>
      </c>
      <c r="U154" s="667">
        <v>26</v>
      </c>
      <c r="V154" s="650"/>
      <c r="W154" s="650"/>
      <c r="X154" s="661"/>
      <c r="Y154" s="658"/>
      <c r="AG154" s="655"/>
    </row>
    <row r="155" spans="1:33" ht="30.75" customHeight="1" collapsed="1">
      <c r="A155" s="645" t="s">
        <v>667</v>
      </c>
      <c r="B155" s="653">
        <f t="shared" ref="B155:J155" si="39">SUM(B156:B167)</f>
        <v>1897</v>
      </c>
      <c r="C155" s="653">
        <f t="shared" si="39"/>
        <v>28</v>
      </c>
      <c r="D155" s="653">
        <f t="shared" si="39"/>
        <v>296</v>
      </c>
      <c r="E155" s="653">
        <f t="shared" si="39"/>
        <v>146</v>
      </c>
      <c r="F155" s="653">
        <f t="shared" si="39"/>
        <v>399</v>
      </c>
      <c r="G155" s="653">
        <f t="shared" si="39"/>
        <v>16</v>
      </c>
      <c r="H155" s="653">
        <f t="shared" si="39"/>
        <v>686</v>
      </c>
      <c r="I155" s="653">
        <f t="shared" si="39"/>
        <v>178</v>
      </c>
      <c r="J155" s="653">
        <f t="shared" si="39"/>
        <v>148</v>
      </c>
      <c r="K155" s="653"/>
      <c r="L155" s="658">
        <f>SUM(L156:L167)</f>
        <v>142</v>
      </c>
      <c r="M155" s="658">
        <f t="shared" ref="M155:S155" si="40">SUM(M156:M167)</f>
        <v>1</v>
      </c>
      <c r="N155" s="658">
        <f t="shared" si="40"/>
        <v>0</v>
      </c>
      <c r="O155" s="658">
        <f t="shared" si="40"/>
        <v>25</v>
      </c>
      <c r="P155" s="658">
        <f t="shared" si="40"/>
        <v>0</v>
      </c>
      <c r="Q155" s="658">
        <f t="shared" si="40"/>
        <v>0</v>
      </c>
      <c r="R155" s="658">
        <f t="shared" si="40"/>
        <v>98</v>
      </c>
      <c r="S155" s="658">
        <f t="shared" si="40"/>
        <v>18</v>
      </c>
      <c r="T155" s="650">
        <v>175</v>
      </c>
      <c r="U155" s="650">
        <v>29</v>
      </c>
      <c r="V155" s="650"/>
      <c r="W155" s="650"/>
      <c r="X155" s="661"/>
      <c r="Y155" s="658"/>
      <c r="AG155" s="655"/>
    </row>
    <row r="156" spans="1:33" ht="27.7" hidden="1" customHeight="1" outlineLevel="1">
      <c r="A156" s="530" t="s">
        <v>1900</v>
      </c>
      <c r="B156" s="653">
        <v>194</v>
      </c>
      <c r="C156" s="653">
        <v>1</v>
      </c>
      <c r="D156" s="653">
        <v>22</v>
      </c>
      <c r="E156" s="653">
        <v>8</v>
      </c>
      <c r="F156" s="653">
        <v>54</v>
      </c>
      <c r="G156" s="653">
        <v>1</v>
      </c>
      <c r="H156" s="653">
        <v>82</v>
      </c>
      <c r="I156" s="653">
        <v>5</v>
      </c>
      <c r="J156" s="653">
        <f>B156-SUM(C156:I156)</f>
        <v>21</v>
      </c>
      <c r="K156" s="653"/>
      <c r="L156" s="658">
        <f>SUM(M156:S156)</f>
        <v>19</v>
      </c>
      <c r="M156" s="658">
        <v>1</v>
      </c>
      <c r="N156" s="658">
        <v>0</v>
      </c>
      <c r="O156" s="658">
        <v>3</v>
      </c>
      <c r="P156" s="658">
        <v>0</v>
      </c>
      <c r="Q156" s="658">
        <v>0</v>
      </c>
      <c r="R156" s="658">
        <v>5</v>
      </c>
      <c r="S156" s="650">
        <v>10</v>
      </c>
      <c r="T156" s="650">
        <v>143</v>
      </c>
      <c r="U156" s="650">
        <v>25</v>
      </c>
      <c r="V156" s="650"/>
      <c r="W156" s="650"/>
      <c r="X156" s="661"/>
      <c r="Y156" s="658"/>
      <c r="AG156" s="655"/>
    </row>
    <row r="157" spans="1:33" ht="27.7" hidden="1" customHeight="1" outlineLevel="1">
      <c r="A157" s="530" t="s">
        <v>2203</v>
      </c>
      <c r="B157" s="653">
        <v>167</v>
      </c>
      <c r="C157" s="653">
        <v>4</v>
      </c>
      <c r="D157" s="653">
        <v>52</v>
      </c>
      <c r="E157" s="653">
        <v>5</v>
      </c>
      <c r="F157" s="653">
        <v>40</v>
      </c>
      <c r="G157" s="653">
        <v>2</v>
      </c>
      <c r="H157" s="653">
        <v>47</v>
      </c>
      <c r="I157" s="653">
        <v>7</v>
      </c>
      <c r="J157" s="653">
        <f>B157-SUM(C157:I157)</f>
        <v>10</v>
      </c>
      <c r="K157" s="653"/>
      <c r="L157" s="658">
        <f t="shared" ref="L157:L167" si="41">SUM(M157:S157)</f>
        <v>22</v>
      </c>
      <c r="M157" s="658">
        <v>0</v>
      </c>
      <c r="N157" s="658">
        <v>0</v>
      </c>
      <c r="O157" s="658">
        <v>1</v>
      </c>
      <c r="P157" s="658">
        <v>0</v>
      </c>
      <c r="Q157" s="658">
        <v>0</v>
      </c>
      <c r="R157" s="658">
        <v>18</v>
      </c>
      <c r="S157" s="650">
        <v>3</v>
      </c>
      <c r="T157" s="650">
        <v>148</v>
      </c>
      <c r="U157" s="650">
        <v>27</v>
      </c>
      <c r="V157" s="650"/>
      <c r="W157" s="650"/>
      <c r="X157" s="661"/>
      <c r="Y157" s="658"/>
      <c r="AG157" s="655"/>
    </row>
    <row r="158" spans="1:33" ht="27.7" hidden="1" customHeight="1" outlineLevel="1">
      <c r="A158" s="530" t="s">
        <v>2204</v>
      </c>
      <c r="B158" s="653">
        <v>180</v>
      </c>
      <c r="C158" s="653">
        <v>2</v>
      </c>
      <c r="D158" s="653">
        <v>24</v>
      </c>
      <c r="E158" s="653">
        <v>34</v>
      </c>
      <c r="F158" s="653">
        <v>43</v>
      </c>
      <c r="G158" s="653">
        <v>3</v>
      </c>
      <c r="H158" s="653">
        <v>58</v>
      </c>
      <c r="I158" s="653">
        <v>5</v>
      </c>
      <c r="J158" s="653">
        <f>B158-SUM(C158:I158)</f>
        <v>11</v>
      </c>
      <c r="K158" s="653"/>
      <c r="L158" s="658">
        <f t="shared" si="41"/>
        <v>16</v>
      </c>
      <c r="M158" s="658">
        <v>0</v>
      </c>
      <c r="N158" s="658">
        <v>0</v>
      </c>
      <c r="O158" s="658">
        <v>1</v>
      </c>
      <c r="P158" s="658">
        <v>0</v>
      </c>
      <c r="Q158" s="658">
        <v>0</v>
      </c>
      <c r="R158" s="658">
        <v>13</v>
      </c>
      <c r="S158" s="650">
        <v>2</v>
      </c>
      <c r="T158" s="650">
        <v>150</v>
      </c>
      <c r="U158" s="650">
        <v>28</v>
      </c>
      <c r="V158" s="650"/>
      <c r="W158" s="650"/>
      <c r="X158" s="661"/>
      <c r="Y158" s="658"/>
      <c r="AG158" s="655"/>
    </row>
    <row r="159" spans="1:33" ht="27.7" hidden="1" customHeight="1" outlineLevel="1">
      <c r="A159" s="530" t="s">
        <v>2205</v>
      </c>
      <c r="B159" s="653">
        <v>148</v>
      </c>
      <c r="C159" s="653">
        <v>1</v>
      </c>
      <c r="D159" s="653">
        <v>48</v>
      </c>
      <c r="E159" s="653">
        <v>10</v>
      </c>
      <c r="F159" s="653">
        <v>32</v>
      </c>
      <c r="G159" s="653">
        <v>1</v>
      </c>
      <c r="H159" s="653">
        <v>47</v>
      </c>
      <c r="I159" s="653">
        <v>5</v>
      </c>
      <c r="J159" s="653">
        <f t="shared" ref="J159:J167" si="42">B159-SUM(C159:I159)</f>
        <v>4</v>
      </c>
      <c r="K159" s="653"/>
      <c r="L159" s="658">
        <f t="shared" si="41"/>
        <v>4</v>
      </c>
      <c r="M159" s="658">
        <v>0</v>
      </c>
      <c r="N159" s="658">
        <v>0</v>
      </c>
      <c r="O159" s="658">
        <v>2</v>
      </c>
      <c r="P159" s="658">
        <v>0</v>
      </c>
      <c r="Q159" s="658">
        <v>0</v>
      </c>
      <c r="R159" s="658">
        <v>2</v>
      </c>
      <c r="S159" s="650">
        <v>0</v>
      </c>
      <c r="T159" s="650">
        <v>154</v>
      </c>
      <c r="U159" s="650">
        <v>29</v>
      </c>
      <c r="V159" s="650"/>
      <c r="W159" s="650"/>
      <c r="X159" s="661"/>
      <c r="Y159" s="658"/>
      <c r="AG159" s="655"/>
    </row>
    <row r="160" spans="1:33" ht="27.7" hidden="1" customHeight="1" outlineLevel="1">
      <c r="A160" s="530" t="s">
        <v>2764</v>
      </c>
      <c r="B160" s="653">
        <v>170</v>
      </c>
      <c r="C160" s="653">
        <v>0</v>
      </c>
      <c r="D160" s="653">
        <v>24</v>
      </c>
      <c r="E160" s="653">
        <v>22</v>
      </c>
      <c r="F160" s="653">
        <v>40</v>
      </c>
      <c r="G160" s="653">
        <v>2</v>
      </c>
      <c r="H160" s="653">
        <v>55</v>
      </c>
      <c r="I160" s="653">
        <v>9</v>
      </c>
      <c r="J160" s="653">
        <f t="shared" si="42"/>
        <v>18</v>
      </c>
      <c r="K160" s="653"/>
      <c r="L160" s="658">
        <f t="shared" si="41"/>
        <v>25</v>
      </c>
      <c r="M160" s="658">
        <v>0</v>
      </c>
      <c r="N160" s="658">
        <v>0</v>
      </c>
      <c r="O160" s="658">
        <v>9</v>
      </c>
      <c r="P160" s="658">
        <v>0</v>
      </c>
      <c r="Q160" s="658">
        <v>0</v>
      </c>
      <c r="R160" s="658">
        <v>16</v>
      </c>
      <c r="S160" s="650">
        <v>0</v>
      </c>
      <c r="T160" s="650">
        <v>157</v>
      </c>
      <c r="U160" s="650">
        <v>28</v>
      </c>
      <c r="V160" s="650"/>
      <c r="W160" s="650"/>
      <c r="X160" s="661"/>
      <c r="Y160" s="658"/>
      <c r="AG160" s="655"/>
    </row>
    <row r="161" spans="1:33" ht="27.7" hidden="1" customHeight="1" outlineLevel="1">
      <c r="A161" s="530" t="s">
        <v>2206</v>
      </c>
      <c r="B161" s="653">
        <v>105</v>
      </c>
      <c r="C161" s="653">
        <v>2</v>
      </c>
      <c r="D161" s="653">
        <v>23</v>
      </c>
      <c r="E161" s="653">
        <v>9</v>
      </c>
      <c r="F161" s="653">
        <v>24</v>
      </c>
      <c r="G161" s="653">
        <v>0</v>
      </c>
      <c r="H161" s="653">
        <v>30</v>
      </c>
      <c r="I161" s="653">
        <v>8</v>
      </c>
      <c r="J161" s="653">
        <f t="shared" si="42"/>
        <v>9</v>
      </c>
      <c r="K161" s="653"/>
      <c r="L161" s="658">
        <f t="shared" si="41"/>
        <v>9</v>
      </c>
      <c r="M161" s="658">
        <v>0</v>
      </c>
      <c r="N161" s="658">
        <v>0</v>
      </c>
      <c r="O161" s="658">
        <v>5</v>
      </c>
      <c r="P161" s="658">
        <v>0</v>
      </c>
      <c r="Q161" s="658">
        <v>0</v>
      </c>
      <c r="R161" s="658">
        <v>4</v>
      </c>
      <c r="S161" s="650">
        <v>0</v>
      </c>
      <c r="T161" s="650">
        <v>162</v>
      </c>
      <c r="U161" s="650">
        <v>28</v>
      </c>
      <c r="V161" s="650"/>
      <c r="W161" s="650"/>
      <c r="X161" s="661"/>
      <c r="Y161" s="658"/>
      <c r="AG161" s="655"/>
    </row>
    <row r="162" spans="1:33" ht="27.7" hidden="1" customHeight="1" outlineLevel="1">
      <c r="A162" s="530" t="s">
        <v>2210</v>
      </c>
      <c r="B162" s="653">
        <v>317</v>
      </c>
      <c r="C162" s="653">
        <v>3</v>
      </c>
      <c r="D162" s="653">
        <v>37</v>
      </c>
      <c r="E162" s="653">
        <v>10</v>
      </c>
      <c r="F162" s="653">
        <v>14</v>
      </c>
      <c r="G162" s="653">
        <v>3</v>
      </c>
      <c r="H162" s="653">
        <v>139</v>
      </c>
      <c r="I162" s="653">
        <v>74</v>
      </c>
      <c r="J162" s="653">
        <f t="shared" si="42"/>
        <v>37</v>
      </c>
      <c r="K162" s="653"/>
      <c r="L162" s="658">
        <f t="shared" si="41"/>
        <v>21</v>
      </c>
      <c r="M162" s="658">
        <v>0</v>
      </c>
      <c r="N162" s="658">
        <v>0</v>
      </c>
      <c r="O162" s="658">
        <v>0</v>
      </c>
      <c r="P162" s="658">
        <v>0</v>
      </c>
      <c r="Q162" s="658">
        <v>0</v>
      </c>
      <c r="R162" s="658">
        <v>20</v>
      </c>
      <c r="S162" s="650">
        <v>1</v>
      </c>
      <c r="T162" s="650">
        <v>164</v>
      </c>
      <c r="U162" s="650">
        <v>29</v>
      </c>
      <c r="V162" s="650"/>
      <c r="W162" s="650"/>
      <c r="X162" s="661"/>
      <c r="Y162" s="658"/>
      <c r="AG162" s="655"/>
    </row>
    <row r="163" spans="1:33" ht="27.7" hidden="1" customHeight="1" outlineLevel="1">
      <c r="A163" s="530" t="s">
        <v>2207</v>
      </c>
      <c r="B163" s="653">
        <v>135</v>
      </c>
      <c r="C163" s="653">
        <v>7</v>
      </c>
      <c r="D163" s="653">
        <v>13</v>
      </c>
      <c r="E163" s="653">
        <v>4</v>
      </c>
      <c r="F163" s="653">
        <v>15</v>
      </c>
      <c r="G163" s="653">
        <v>3</v>
      </c>
      <c r="H163" s="653">
        <v>56</v>
      </c>
      <c r="I163" s="653">
        <v>24</v>
      </c>
      <c r="J163" s="653">
        <f t="shared" si="42"/>
        <v>13</v>
      </c>
      <c r="K163" s="653"/>
      <c r="L163" s="658">
        <f t="shared" si="41"/>
        <v>12</v>
      </c>
      <c r="M163" s="658">
        <v>0</v>
      </c>
      <c r="N163" s="658">
        <v>0</v>
      </c>
      <c r="O163" s="658">
        <v>0</v>
      </c>
      <c r="P163" s="658">
        <v>0</v>
      </c>
      <c r="Q163" s="658">
        <v>0</v>
      </c>
      <c r="R163" s="658">
        <v>12</v>
      </c>
      <c r="S163" s="650">
        <v>0</v>
      </c>
      <c r="T163" s="650">
        <v>168</v>
      </c>
      <c r="U163" s="650">
        <v>31</v>
      </c>
      <c r="V163" s="650"/>
      <c r="W163" s="650"/>
      <c r="X163" s="661"/>
      <c r="Y163" s="658"/>
      <c r="AG163" s="655"/>
    </row>
    <row r="164" spans="1:33" ht="27.7" hidden="1" customHeight="1" outlineLevel="1">
      <c r="A164" s="530" t="s">
        <v>2768</v>
      </c>
      <c r="B164" s="653">
        <v>142</v>
      </c>
      <c r="C164" s="653">
        <v>2</v>
      </c>
      <c r="D164" s="653">
        <v>20</v>
      </c>
      <c r="E164" s="653">
        <v>9</v>
      </c>
      <c r="F164" s="653">
        <v>43</v>
      </c>
      <c r="G164" s="653">
        <v>0</v>
      </c>
      <c r="H164" s="653">
        <v>46</v>
      </c>
      <c r="I164" s="653">
        <v>15</v>
      </c>
      <c r="J164" s="653">
        <f t="shared" si="42"/>
        <v>7</v>
      </c>
      <c r="K164" s="653"/>
      <c r="L164" s="658">
        <f t="shared" si="41"/>
        <v>3</v>
      </c>
      <c r="M164" s="658">
        <v>0</v>
      </c>
      <c r="N164" s="658">
        <v>0</v>
      </c>
      <c r="O164" s="658">
        <v>2</v>
      </c>
      <c r="P164" s="658">
        <v>0</v>
      </c>
      <c r="Q164" s="658">
        <v>0</v>
      </c>
      <c r="R164" s="658">
        <v>1</v>
      </c>
      <c r="S164" s="650">
        <v>0</v>
      </c>
      <c r="T164" s="650">
        <v>170</v>
      </c>
      <c r="U164" s="650">
        <v>33</v>
      </c>
      <c r="V164" s="650"/>
      <c r="W164" s="650"/>
      <c r="X164" s="661"/>
      <c r="Y164" s="658"/>
      <c r="AG164" s="655"/>
    </row>
    <row r="165" spans="1:33" ht="27.7" hidden="1" customHeight="1" outlineLevel="1">
      <c r="A165" s="530" t="s">
        <v>2769</v>
      </c>
      <c r="B165" s="653">
        <v>95</v>
      </c>
      <c r="C165" s="653">
        <v>1</v>
      </c>
      <c r="D165" s="653">
        <v>5</v>
      </c>
      <c r="E165" s="653">
        <v>11</v>
      </c>
      <c r="F165" s="653">
        <v>36</v>
      </c>
      <c r="G165" s="653">
        <v>0</v>
      </c>
      <c r="H165" s="653">
        <v>29</v>
      </c>
      <c r="I165" s="653">
        <v>8</v>
      </c>
      <c r="J165" s="653">
        <f t="shared" si="42"/>
        <v>5</v>
      </c>
      <c r="K165" s="653"/>
      <c r="L165" s="658">
        <f t="shared" si="41"/>
        <v>0</v>
      </c>
      <c r="M165" s="658">
        <v>0</v>
      </c>
      <c r="N165" s="658">
        <v>0</v>
      </c>
      <c r="O165" s="658">
        <v>0</v>
      </c>
      <c r="P165" s="658">
        <v>0</v>
      </c>
      <c r="Q165" s="658">
        <v>0</v>
      </c>
      <c r="R165" s="658">
        <v>0</v>
      </c>
      <c r="S165" s="650">
        <v>0</v>
      </c>
      <c r="T165" s="650">
        <v>172</v>
      </c>
      <c r="U165" s="650">
        <v>32</v>
      </c>
      <c r="V165" s="650"/>
      <c r="W165" s="650"/>
      <c r="X165" s="661"/>
      <c r="Y165" s="658"/>
      <c r="AG165" s="655"/>
    </row>
    <row r="166" spans="1:33" ht="27.7" hidden="1" customHeight="1" outlineLevel="1">
      <c r="A166" s="530" t="s">
        <v>2208</v>
      </c>
      <c r="B166" s="653">
        <v>144</v>
      </c>
      <c r="C166" s="653">
        <v>2</v>
      </c>
      <c r="D166" s="653">
        <v>10</v>
      </c>
      <c r="E166" s="653">
        <v>15</v>
      </c>
      <c r="F166" s="653">
        <v>38</v>
      </c>
      <c r="G166" s="653">
        <v>0</v>
      </c>
      <c r="H166" s="653">
        <v>61</v>
      </c>
      <c r="I166" s="653">
        <v>10</v>
      </c>
      <c r="J166" s="653">
        <f t="shared" si="42"/>
        <v>8</v>
      </c>
      <c r="K166" s="653"/>
      <c r="L166" s="658">
        <f t="shared" si="41"/>
        <v>4</v>
      </c>
      <c r="M166" s="658">
        <v>0</v>
      </c>
      <c r="N166" s="658">
        <v>0</v>
      </c>
      <c r="O166" s="658">
        <v>1</v>
      </c>
      <c r="P166" s="658">
        <v>0</v>
      </c>
      <c r="Q166" s="658">
        <v>0</v>
      </c>
      <c r="R166" s="658">
        <v>3</v>
      </c>
      <c r="S166" s="650">
        <v>0</v>
      </c>
      <c r="T166" s="650">
        <v>171</v>
      </c>
      <c r="U166" s="650">
        <v>30</v>
      </c>
      <c r="V166" s="650"/>
      <c r="W166" s="650"/>
      <c r="X166" s="661"/>
      <c r="Y166" s="658"/>
      <c r="AG166" s="655"/>
    </row>
    <row r="167" spans="1:33" ht="27.7" hidden="1" customHeight="1" outlineLevel="1" thickBot="1">
      <c r="A167" s="531" t="s">
        <v>2209</v>
      </c>
      <c r="B167" s="663">
        <v>100</v>
      </c>
      <c r="C167" s="664">
        <v>3</v>
      </c>
      <c r="D167" s="664">
        <v>18</v>
      </c>
      <c r="E167" s="664">
        <v>9</v>
      </c>
      <c r="F167" s="664">
        <v>20</v>
      </c>
      <c r="G167" s="664">
        <v>1</v>
      </c>
      <c r="H167" s="664">
        <v>36</v>
      </c>
      <c r="I167" s="664">
        <v>8</v>
      </c>
      <c r="J167" s="664">
        <f t="shared" si="42"/>
        <v>5</v>
      </c>
      <c r="K167" s="653"/>
      <c r="L167" s="658">
        <f t="shared" si="41"/>
        <v>7</v>
      </c>
      <c r="M167" s="658">
        <v>0</v>
      </c>
      <c r="N167" s="658">
        <v>0</v>
      </c>
      <c r="O167" s="658">
        <v>1</v>
      </c>
      <c r="P167" s="658">
        <v>0</v>
      </c>
      <c r="Q167" s="658">
        <v>0</v>
      </c>
      <c r="R167" s="658">
        <v>4</v>
      </c>
      <c r="S167" s="667">
        <v>2</v>
      </c>
      <c r="T167" s="667">
        <v>175</v>
      </c>
      <c r="U167" s="667">
        <v>29</v>
      </c>
      <c r="V167" s="650"/>
      <c r="W167" s="650"/>
      <c r="X167" s="661"/>
      <c r="Y167" s="658"/>
      <c r="AG167" s="655"/>
    </row>
    <row r="168" spans="1:33" ht="30.75" customHeight="1" collapsed="1">
      <c r="A168" s="645" t="s">
        <v>694</v>
      </c>
      <c r="B168" s="653">
        <f t="shared" ref="B168:J168" si="43">SUM(B169:B180)</f>
        <v>1800</v>
      </c>
      <c r="C168" s="653">
        <f t="shared" si="43"/>
        <v>65</v>
      </c>
      <c r="D168" s="653">
        <f t="shared" si="43"/>
        <v>203</v>
      </c>
      <c r="E168" s="653">
        <f t="shared" si="43"/>
        <v>138</v>
      </c>
      <c r="F168" s="653">
        <f t="shared" si="43"/>
        <v>248</v>
      </c>
      <c r="G168" s="653">
        <f t="shared" si="43"/>
        <v>12</v>
      </c>
      <c r="H168" s="653">
        <f t="shared" si="43"/>
        <v>866</v>
      </c>
      <c r="I168" s="653">
        <f t="shared" si="43"/>
        <v>171</v>
      </c>
      <c r="J168" s="653">
        <f t="shared" si="43"/>
        <v>97</v>
      </c>
      <c r="K168" s="653"/>
      <c r="L168" s="658">
        <f>SUM(L169:L180)</f>
        <v>93</v>
      </c>
      <c r="M168" s="658">
        <f t="shared" ref="M168:S168" si="44">SUM(M169:M180)</f>
        <v>3</v>
      </c>
      <c r="N168" s="658">
        <f t="shared" si="44"/>
        <v>8</v>
      </c>
      <c r="O168" s="658">
        <f t="shared" si="44"/>
        <v>19</v>
      </c>
      <c r="P168" s="658">
        <f t="shared" si="44"/>
        <v>0</v>
      </c>
      <c r="Q168" s="658">
        <f t="shared" si="44"/>
        <v>2</v>
      </c>
      <c r="R168" s="658">
        <f t="shared" si="44"/>
        <v>57</v>
      </c>
      <c r="S168" s="658">
        <f t="shared" si="44"/>
        <v>4</v>
      </c>
      <c r="T168" s="650">
        <v>134</v>
      </c>
      <c r="U168" s="650">
        <v>31</v>
      </c>
      <c r="V168" s="650"/>
      <c r="W168" s="650"/>
      <c r="X168" s="661"/>
      <c r="Y168" s="658"/>
      <c r="AG168" s="655"/>
    </row>
    <row r="169" spans="1:33" ht="27.7" hidden="1" customHeight="1" outlineLevel="1">
      <c r="A169" s="530" t="s">
        <v>1900</v>
      </c>
      <c r="B169" s="653">
        <v>154</v>
      </c>
      <c r="C169" s="653">
        <v>4</v>
      </c>
      <c r="D169" s="653">
        <v>26</v>
      </c>
      <c r="E169" s="653">
        <v>6</v>
      </c>
      <c r="F169" s="653">
        <v>23</v>
      </c>
      <c r="G169" s="653">
        <v>1</v>
      </c>
      <c r="H169" s="653">
        <v>75</v>
      </c>
      <c r="I169" s="653">
        <v>5</v>
      </c>
      <c r="J169" s="653">
        <f>B169-SUM(C169:I169)</f>
        <v>14</v>
      </c>
      <c r="K169" s="653"/>
      <c r="L169" s="658">
        <f>SUM(M169:S169)</f>
        <v>9</v>
      </c>
      <c r="M169" s="658">
        <v>2</v>
      </c>
      <c r="N169" s="658">
        <v>0</v>
      </c>
      <c r="O169" s="658">
        <v>0</v>
      </c>
      <c r="P169" s="658">
        <v>0</v>
      </c>
      <c r="Q169" s="658">
        <v>0</v>
      </c>
      <c r="R169" s="658">
        <v>7</v>
      </c>
      <c r="S169" s="650">
        <v>0</v>
      </c>
      <c r="T169" s="650">
        <v>167</v>
      </c>
      <c r="U169" s="650">
        <v>30</v>
      </c>
      <c r="V169" s="650"/>
      <c r="W169" s="650"/>
      <c r="X169" s="661"/>
      <c r="Y169" s="658"/>
      <c r="AG169" s="655"/>
    </row>
    <row r="170" spans="1:33" ht="27.7" hidden="1" customHeight="1" outlineLevel="1">
      <c r="A170" s="530" t="s">
        <v>2203</v>
      </c>
      <c r="B170" s="653">
        <v>149</v>
      </c>
      <c r="C170" s="653">
        <v>3</v>
      </c>
      <c r="D170" s="653">
        <v>30</v>
      </c>
      <c r="E170" s="653">
        <v>6</v>
      </c>
      <c r="F170" s="653">
        <v>42</v>
      </c>
      <c r="G170" s="653">
        <v>1</v>
      </c>
      <c r="H170" s="653">
        <v>58</v>
      </c>
      <c r="I170" s="653">
        <v>8</v>
      </c>
      <c r="J170" s="653">
        <f>B170-SUM(C170:I170)</f>
        <v>1</v>
      </c>
      <c r="K170" s="653"/>
      <c r="L170" s="658">
        <f t="shared" ref="L170:L180" si="45">SUM(M170:S170)</f>
        <v>8</v>
      </c>
      <c r="M170" s="658">
        <v>0</v>
      </c>
      <c r="N170" s="658">
        <v>0</v>
      </c>
      <c r="O170" s="658">
        <v>0</v>
      </c>
      <c r="P170" s="658">
        <v>0</v>
      </c>
      <c r="Q170" s="658">
        <v>0</v>
      </c>
      <c r="R170" s="658">
        <v>8</v>
      </c>
      <c r="S170" s="650">
        <v>0</v>
      </c>
      <c r="T170" s="650">
        <v>165</v>
      </c>
      <c r="U170" s="650">
        <v>32</v>
      </c>
      <c r="V170" s="650"/>
      <c r="W170" s="650"/>
      <c r="X170" s="661"/>
      <c r="Y170" s="658"/>
      <c r="AG170" s="655"/>
    </row>
    <row r="171" spans="1:33" ht="27.7" hidden="1" customHeight="1" outlineLevel="1">
      <c r="A171" s="530" t="s">
        <v>2204</v>
      </c>
      <c r="B171" s="653">
        <v>113</v>
      </c>
      <c r="C171" s="653">
        <v>3</v>
      </c>
      <c r="D171" s="653">
        <v>8</v>
      </c>
      <c r="E171" s="653">
        <v>12</v>
      </c>
      <c r="F171" s="653">
        <v>17</v>
      </c>
      <c r="G171" s="653">
        <v>0</v>
      </c>
      <c r="H171" s="653">
        <v>66</v>
      </c>
      <c r="I171" s="653">
        <v>3</v>
      </c>
      <c r="J171" s="653">
        <f>B171-SUM(C171:I171)</f>
        <v>4</v>
      </c>
      <c r="K171" s="653"/>
      <c r="L171" s="658">
        <f t="shared" si="45"/>
        <v>10</v>
      </c>
      <c r="M171" s="658">
        <v>0</v>
      </c>
      <c r="N171" s="658">
        <v>2</v>
      </c>
      <c r="O171" s="658">
        <v>2</v>
      </c>
      <c r="P171" s="658">
        <v>0</v>
      </c>
      <c r="Q171" s="658">
        <v>2</v>
      </c>
      <c r="R171" s="658">
        <v>4</v>
      </c>
      <c r="S171" s="650">
        <v>0</v>
      </c>
      <c r="T171" s="650">
        <v>171</v>
      </c>
      <c r="U171" s="650">
        <v>34</v>
      </c>
      <c r="V171" s="650"/>
      <c r="W171" s="650"/>
      <c r="X171" s="661"/>
      <c r="Y171" s="658"/>
      <c r="AG171" s="655"/>
    </row>
    <row r="172" spans="1:33" ht="27.7" hidden="1" customHeight="1" outlineLevel="1">
      <c r="A172" s="530" t="s">
        <v>2205</v>
      </c>
      <c r="B172" s="653">
        <v>129</v>
      </c>
      <c r="C172" s="653">
        <v>4</v>
      </c>
      <c r="D172" s="653">
        <v>14</v>
      </c>
      <c r="E172" s="653">
        <v>23</v>
      </c>
      <c r="F172" s="653">
        <v>17</v>
      </c>
      <c r="G172" s="653">
        <v>3</v>
      </c>
      <c r="H172" s="653">
        <v>48</v>
      </c>
      <c r="I172" s="653">
        <v>6</v>
      </c>
      <c r="J172" s="653">
        <f t="shared" ref="J172:J180" si="46">B172-SUM(C172:I172)</f>
        <v>14</v>
      </c>
      <c r="K172" s="653"/>
      <c r="L172" s="658">
        <f t="shared" si="45"/>
        <v>7</v>
      </c>
      <c r="M172" s="658">
        <v>0</v>
      </c>
      <c r="N172" s="658">
        <v>0</v>
      </c>
      <c r="O172" s="658">
        <v>1</v>
      </c>
      <c r="P172" s="658">
        <v>0</v>
      </c>
      <c r="Q172" s="658">
        <v>0</v>
      </c>
      <c r="R172" s="658">
        <v>6</v>
      </c>
      <c r="S172" s="650">
        <v>0</v>
      </c>
      <c r="T172" s="650">
        <v>169</v>
      </c>
      <c r="U172" s="650">
        <v>33</v>
      </c>
      <c r="V172" s="650"/>
      <c r="W172" s="650"/>
      <c r="X172" s="661"/>
      <c r="Y172" s="658"/>
      <c r="AG172" s="655"/>
    </row>
    <row r="173" spans="1:33" ht="27.7" hidden="1" customHeight="1" outlineLevel="1">
      <c r="A173" s="530" t="s">
        <v>2764</v>
      </c>
      <c r="B173" s="653">
        <v>170</v>
      </c>
      <c r="C173" s="653">
        <v>9</v>
      </c>
      <c r="D173" s="653">
        <v>14</v>
      </c>
      <c r="E173" s="653">
        <v>20</v>
      </c>
      <c r="F173" s="653">
        <v>44</v>
      </c>
      <c r="G173" s="653">
        <v>1</v>
      </c>
      <c r="H173" s="653">
        <v>59</v>
      </c>
      <c r="I173" s="653">
        <v>15</v>
      </c>
      <c r="J173" s="653">
        <f t="shared" si="46"/>
        <v>8</v>
      </c>
      <c r="K173" s="653"/>
      <c r="L173" s="658">
        <f t="shared" si="45"/>
        <v>14</v>
      </c>
      <c r="M173" s="658">
        <v>0</v>
      </c>
      <c r="N173" s="658">
        <v>1</v>
      </c>
      <c r="O173" s="658">
        <v>7</v>
      </c>
      <c r="P173" s="658">
        <v>0</v>
      </c>
      <c r="Q173" s="658">
        <v>0</v>
      </c>
      <c r="R173" s="658">
        <v>5</v>
      </c>
      <c r="S173" s="650">
        <v>1</v>
      </c>
      <c r="T173" s="650">
        <v>158</v>
      </c>
      <c r="U173" s="650">
        <v>34</v>
      </c>
      <c r="V173" s="650"/>
      <c r="W173" s="650"/>
      <c r="X173" s="661"/>
      <c r="Y173" s="658"/>
      <c r="AG173" s="655"/>
    </row>
    <row r="174" spans="1:33" ht="27.7" hidden="1" customHeight="1" outlineLevel="1">
      <c r="A174" s="530" t="s">
        <v>2206</v>
      </c>
      <c r="B174" s="653">
        <v>133</v>
      </c>
      <c r="C174" s="653">
        <v>3</v>
      </c>
      <c r="D174" s="653">
        <v>12</v>
      </c>
      <c r="E174" s="653">
        <v>11</v>
      </c>
      <c r="F174" s="653">
        <v>25</v>
      </c>
      <c r="G174" s="653">
        <v>0</v>
      </c>
      <c r="H174" s="653">
        <v>67</v>
      </c>
      <c r="I174" s="653">
        <v>10</v>
      </c>
      <c r="J174" s="653">
        <f t="shared" si="46"/>
        <v>5</v>
      </c>
      <c r="K174" s="653"/>
      <c r="L174" s="658">
        <f t="shared" si="45"/>
        <v>4</v>
      </c>
      <c r="M174" s="658">
        <v>0</v>
      </c>
      <c r="N174" s="658">
        <v>0</v>
      </c>
      <c r="O174" s="658">
        <v>3</v>
      </c>
      <c r="P174" s="658">
        <v>0</v>
      </c>
      <c r="Q174" s="658">
        <v>0</v>
      </c>
      <c r="R174" s="658">
        <v>1</v>
      </c>
      <c r="S174" s="650">
        <v>0</v>
      </c>
      <c r="T174" s="650">
        <v>148</v>
      </c>
      <c r="U174" s="650">
        <v>34</v>
      </c>
      <c r="V174" s="650"/>
      <c r="W174" s="650"/>
      <c r="X174" s="661"/>
      <c r="Y174" s="658"/>
      <c r="AG174" s="655"/>
    </row>
    <row r="175" spans="1:33" ht="27.7" hidden="1" customHeight="1" outlineLevel="1">
      <c r="A175" s="530" t="s">
        <v>2210</v>
      </c>
      <c r="B175" s="653">
        <v>386</v>
      </c>
      <c r="C175" s="653">
        <v>26</v>
      </c>
      <c r="D175" s="653">
        <v>29</v>
      </c>
      <c r="E175" s="653">
        <v>10</v>
      </c>
      <c r="F175" s="653">
        <v>18</v>
      </c>
      <c r="G175" s="653">
        <v>0</v>
      </c>
      <c r="H175" s="653">
        <v>207</v>
      </c>
      <c r="I175" s="653">
        <v>74</v>
      </c>
      <c r="J175" s="653">
        <f t="shared" si="46"/>
        <v>22</v>
      </c>
      <c r="K175" s="653"/>
      <c r="L175" s="658">
        <f t="shared" si="45"/>
        <v>13</v>
      </c>
      <c r="M175" s="658">
        <v>0</v>
      </c>
      <c r="N175" s="658">
        <v>0</v>
      </c>
      <c r="O175" s="658">
        <v>0</v>
      </c>
      <c r="P175" s="658">
        <v>0</v>
      </c>
      <c r="Q175" s="658">
        <v>0</v>
      </c>
      <c r="R175" s="658">
        <v>12</v>
      </c>
      <c r="S175" s="650">
        <v>1</v>
      </c>
      <c r="T175" s="650">
        <v>149</v>
      </c>
      <c r="U175" s="650">
        <v>30</v>
      </c>
      <c r="V175" s="650"/>
      <c r="W175" s="650"/>
      <c r="X175" s="661"/>
      <c r="Y175" s="658"/>
      <c r="AG175" s="655"/>
    </row>
    <row r="176" spans="1:33" ht="27.7" hidden="1" customHeight="1" outlineLevel="1">
      <c r="A176" s="530" t="s">
        <v>2207</v>
      </c>
      <c r="B176" s="653">
        <v>187</v>
      </c>
      <c r="C176" s="653">
        <v>6</v>
      </c>
      <c r="D176" s="653">
        <v>19</v>
      </c>
      <c r="E176" s="653">
        <v>4</v>
      </c>
      <c r="F176" s="653">
        <v>8</v>
      </c>
      <c r="G176" s="653">
        <v>0</v>
      </c>
      <c r="H176" s="653">
        <v>117</v>
      </c>
      <c r="I176" s="653">
        <v>23</v>
      </c>
      <c r="J176" s="653">
        <f t="shared" si="46"/>
        <v>10</v>
      </c>
      <c r="K176" s="653"/>
      <c r="L176" s="658">
        <f t="shared" si="45"/>
        <v>12</v>
      </c>
      <c r="M176" s="658">
        <v>0</v>
      </c>
      <c r="N176" s="658">
        <v>0</v>
      </c>
      <c r="O176" s="658">
        <v>0</v>
      </c>
      <c r="P176" s="658">
        <v>0</v>
      </c>
      <c r="Q176" s="658">
        <v>0</v>
      </c>
      <c r="R176" s="658">
        <v>12</v>
      </c>
      <c r="S176" s="650">
        <v>0</v>
      </c>
      <c r="T176" s="650">
        <v>145</v>
      </c>
      <c r="U176" s="650">
        <v>31</v>
      </c>
      <c r="V176" s="650"/>
      <c r="W176" s="650"/>
      <c r="X176" s="661"/>
      <c r="Y176" s="658"/>
      <c r="AG176" s="655"/>
    </row>
    <row r="177" spans="1:33" ht="27.7" hidden="1" customHeight="1" outlineLevel="1">
      <c r="A177" s="530" t="s">
        <v>2768</v>
      </c>
      <c r="B177" s="653">
        <v>92</v>
      </c>
      <c r="C177" s="653">
        <v>4</v>
      </c>
      <c r="D177" s="653">
        <v>14</v>
      </c>
      <c r="E177" s="653">
        <v>5</v>
      </c>
      <c r="F177" s="653">
        <v>13</v>
      </c>
      <c r="G177" s="653">
        <v>1</v>
      </c>
      <c r="H177" s="653">
        <v>42</v>
      </c>
      <c r="I177" s="653">
        <v>8</v>
      </c>
      <c r="J177" s="653">
        <f t="shared" si="46"/>
        <v>5</v>
      </c>
      <c r="K177" s="653"/>
      <c r="L177" s="658">
        <f t="shared" si="45"/>
        <v>4</v>
      </c>
      <c r="M177" s="658">
        <v>0</v>
      </c>
      <c r="N177" s="658">
        <v>2</v>
      </c>
      <c r="O177" s="658">
        <v>1</v>
      </c>
      <c r="P177" s="658">
        <v>0</v>
      </c>
      <c r="Q177" s="658">
        <v>0</v>
      </c>
      <c r="R177" s="658">
        <v>1</v>
      </c>
      <c r="S177" s="650">
        <v>0</v>
      </c>
      <c r="T177" s="650">
        <v>147</v>
      </c>
      <c r="U177" s="650">
        <v>30</v>
      </c>
      <c r="V177" s="650"/>
      <c r="W177" s="650"/>
      <c r="X177" s="661"/>
      <c r="Y177" s="658"/>
      <c r="AG177" s="655"/>
    </row>
    <row r="178" spans="1:33" ht="27.7" hidden="1" customHeight="1" outlineLevel="1">
      <c r="A178" s="530" t="s">
        <v>2769</v>
      </c>
      <c r="B178" s="653">
        <v>104</v>
      </c>
      <c r="C178" s="653">
        <v>2</v>
      </c>
      <c r="D178" s="653">
        <v>17</v>
      </c>
      <c r="E178" s="653">
        <v>18</v>
      </c>
      <c r="F178" s="653">
        <v>12</v>
      </c>
      <c r="G178" s="653">
        <v>1</v>
      </c>
      <c r="H178" s="653">
        <v>44</v>
      </c>
      <c r="I178" s="653">
        <v>9</v>
      </c>
      <c r="J178" s="653">
        <f t="shared" si="46"/>
        <v>1</v>
      </c>
      <c r="K178" s="653"/>
      <c r="L178" s="658">
        <f t="shared" si="45"/>
        <v>4</v>
      </c>
      <c r="M178" s="658">
        <v>0</v>
      </c>
      <c r="N178" s="658">
        <v>2</v>
      </c>
      <c r="O178" s="658">
        <v>0</v>
      </c>
      <c r="P178" s="658">
        <v>0</v>
      </c>
      <c r="Q178" s="658">
        <v>0</v>
      </c>
      <c r="R178" s="658">
        <v>1</v>
      </c>
      <c r="S178" s="650">
        <v>1</v>
      </c>
      <c r="T178" s="650">
        <v>149</v>
      </c>
      <c r="U178" s="650">
        <v>31</v>
      </c>
      <c r="V178" s="650"/>
      <c r="W178" s="650"/>
      <c r="X178" s="661"/>
      <c r="Y178" s="658"/>
      <c r="AG178" s="655"/>
    </row>
    <row r="179" spans="1:33" ht="27.7" hidden="1" customHeight="1" outlineLevel="1">
      <c r="A179" s="530" t="s">
        <v>2208</v>
      </c>
      <c r="B179" s="653">
        <v>107</v>
      </c>
      <c r="C179" s="653">
        <v>1</v>
      </c>
      <c r="D179" s="653">
        <v>6</v>
      </c>
      <c r="E179" s="653">
        <v>20</v>
      </c>
      <c r="F179" s="653">
        <v>18</v>
      </c>
      <c r="G179" s="653">
        <v>3</v>
      </c>
      <c r="H179" s="653">
        <v>50</v>
      </c>
      <c r="I179" s="653">
        <v>5</v>
      </c>
      <c r="J179" s="653">
        <f t="shared" si="46"/>
        <v>4</v>
      </c>
      <c r="K179" s="653"/>
      <c r="L179" s="658">
        <f t="shared" si="45"/>
        <v>4</v>
      </c>
      <c r="M179" s="658">
        <v>1</v>
      </c>
      <c r="N179" s="658">
        <v>0</v>
      </c>
      <c r="O179" s="658">
        <v>3</v>
      </c>
      <c r="P179" s="658">
        <v>0</v>
      </c>
      <c r="Q179" s="658">
        <v>0</v>
      </c>
      <c r="R179" s="658">
        <v>0</v>
      </c>
      <c r="S179" s="650">
        <v>0</v>
      </c>
      <c r="T179" s="650">
        <v>144</v>
      </c>
      <c r="U179" s="650">
        <v>29</v>
      </c>
      <c r="V179" s="650"/>
      <c r="W179" s="650"/>
      <c r="X179" s="661"/>
      <c r="Y179" s="658"/>
      <c r="AG179" s="655"/>
    </row>
    <row r="180" spans="1:33" ht="27.7" hidden="1" customHeight="1" outlineLevel="1" thickBot="1">
      <c r="A180" s="531" t="s">
        <v>2209</v>
      </c>
      <c r="B180" s="663">
        <v>76</v>
      </c>
      <c r="C180" s="664">
        <v>0</v>
      </c>
      <c r="D180" s="664">
        <v>14</v>
      </c>
      <c r="E180" s="664">
        <v>3</v>
      </c>
      <c r="F180" s="664">
        <v>11</v>
      </c>
      <c r="G180" s="664">
        <v>1</v>
      </c>
      <c r="H180" s="664">
        <v>33</v>
      </c>
      <c r="I180" s="664">
        <v>5</v>
      </c>
      <c r="J180" s="664">
        <f t="shared" si="46"/>
        <v>9</v>
      </c>
      <c r="K180" s="653"/>
      <c r="L180" s="658">
        <f t="shared" si="45"/>
        <v>4</v>
      </c>
      <c r="M180" s="658">
        <v>0</v>
      </c>
      <c r="N180" s="658">
        <v>1</v>
      </c>
      <c r="O180" s="658">
        <v>2</v>
      </c>
      <c r="P180" s="658">
        <v>0</v>
      </c>
      <c r="Q180" s="658">
        <v>0</v>
      </c>
      <c r="R180" s="658">
        <v>0</v>
      </c>
      <c r="S180" s="667">
        <v>1</v>
      </c>
      <c r="T180" s="667">
        <v>134</v>
      </c>
      <c r="U180" s="667">
        <v>31</v>
      </c>
      <c r="V180" s="650"/>
      <c r="W180" s="650"/>
      <c r="X180" s="661"/>
      <c r="Y180" s="658"/>
      <c r="AG180" s="655"/>
    </row>
    <row r="181" spans="1:33" ht="30.75" customHeight="1" collapsed="1">
      <c r="A181" s="645" t="s">
        <v>161</v>
      </c>
      <c r="B181" s="653">
        <f t="shared" ref="B181:J181" si="47">SUM(B182:B193)</f>
        <v>1371</v>
      </c>
      <c r="C181" s="653">
        <f t="shared" si="47"/>
        <v>50</v>
      </c>
      <c r="D181" s="653">
        <f t="shared" si="47"/>
        <v>123</v>
      </c>
      <c r="E181" s="653">
        <f t="shared" si="47"/>
        <v>179</v>
      </c>
      <c r="F181" s="653">
        <f t="shared" si="47"/>
        <v>246</v>
      </c>
      <c r="G181" s="653">
        <f t="shared" si="47"/>
        <v>13</v>
      </c>
      <c r="H181" s="653">
        <f t="shared" si="47"/>
        <v>648</v>
      </c>
      <c r="I181" s="653">
        <f t="shared" si="47"/>
        <v>81</v>
      </c>
      <c r="J181" s="653">
        <f t="shared" si="47"/>
        <v>31</v>
      </c>
      <c r="K181" s="653"/>
      <c r="L181" s="658">
        <f>SUM(L182:L193)</f>
        <v>102</v>
      </c>
      <c r="M181" s="658">
        <f t="shared" ref="M181:S181" si="48">SUM(M182:M193)</f>
        <v>3</v>
      </c>
      <c r="N181" s="658">
        <f t="shared" si="48"/>
        <v>2</v>
      </c>
      <c r="O181" s="658">
        <f t="shared" si="48"/>
        <v>21</v>
      </c>
      <c r="P181" s="658">
        <f t="shared" si="48"/>
        <v>0</v>
      </c>
      <c r="Q181" s="658">
        <f t="shared" si="48"/>
        <v>1</v>
      </c>
      <c r="R181" s="658">
        <f t="shared" si="48"/>
        <v>55</v>
      </c>
      <c r="S181" s="658">
        <f t="shared" si="48"/>
        <v>20</v>
      </c>
      <c r="T181" s="650">
        <v>92</v>
      </c>
      <c r="U181" s="650">
        <v>36</v>
      </c>
      <c r="V181" s="650"/>
      <c r="W181" s="650"/>
      <c r="X181" s="661"/>
      <c r="Y181" s="658"/>
      <c r="AG181" s="655"/>
    </row>
    <row r="182" spans="1:33" ht="27.7" hidden="1" customHeight="1" outlineLevel="1">
      <c r="A182" s="530" t="s">
        <v>1900</v>
      </c>
      <c r="B182" s="653">
        <v>165</v>
      </c>
      <c r="C182" s="653">
        <v>7</v>
      </c>
      <c r="D182" s="653">
        <v>11</v>
      </c>
      <c r="E182" s="653">
        <v>24</v>
      </c>
      <c r="F182" s="653">
        <v>27</v>
      </c>
      <c r="G182" s="653">
        <v>0</v>
      </c>
      <c r="H182" s="653">
        <v>79</v>
      </c>
      <c r="I182" s="653">
        <v>12</v>
      </c>
      <c r="J182" s="653">
        <f>B182-SUM(C182:I182)</f>
        <v>5</v>
      </c>
      <c r="K182" s="653"/>
      <c r="L182" s="658">
        <f>SUM(M182:S182)</f>
        <v>5</v>
      </c>
      <c r="M182" s="658">
        <v>0</v>
      </c>
      <c r="N182" s="658">
        <v>1</v>
      </c>
      <c r="O182" s="658">
        <v>1</v>
      </c>
      <c r="P182" s="658">
        <v>0</v>
      </c>
      <c r="Q182" s="658">
        <v>0</v>
      </c>
      <c r="R182" s="658">
        <v>0</v>
      </c>
      <c r="S182" s="650">
        <v>3</v>
      </c>
      <c r="T182" s="650">
        <v>137</v>
      </c>
      <c r="U182" s="650">
        <v>30</v>
      </c>
      <c r="V182" s="650"/>
      <c r="W182" s="650"/>
      <c r="X182" s="661"/>
      <c r="Y182" s="658"/>
      <c r="AG182" s="655"/>
    </row>
    <row r="183" spans="1:33" ht="27.7" hidden="1" customHeight="1" outlineLevel="1">
      <c r="A183" s="530" t="s">
        <v>2203</v>
      </c>
      <c r="B183" s="653">
        <v>127</v>
      </c>
      <c r="C183" s="653">
        <v>2</v>
      </c>
      <c r="D183" s="653">
        <v>26</v>
      </c>
      <c r="E183" s="653">
        <v>6</v>
      </c>
      <c r="F183" s="653">
        <v>18</v>
      </c>
      <c r="G183" s="653">
        <v>0</v>
      </c>
      <c r="H183" s="653">
        <v>60</v>
      </c>
      <c r="I183" s="653">
        <v>13</v>
      </c>
      <c r="J183" s="653">
        <f>B183-SUM(C183:I183)</f>
        <v>2</v>
      </c>
      <c r="K183" s="653"/>
      <c r="L183" s="658">
        <f t="shared" ref="L183:L193" si="49">SUM(M183:S183)</f>
        <v>13</v>
      </c>
      <c r="M183" s="658">
        <v>0</v>
      </c>
      <c r="N183" s="658">
        <v>0</v>
      </c>
      <c r="O183" s="658">
        <v>0</v>
      </c>
      <c r="P183" s="658">
        <v>0</v>
      </c>
      <c r="Q183" s="658">
        <v>0</v>
      </c>
      <c r="R183" s="658">
        <v>10</v>
      </c>
      <c r="S183" s="650">
        <v>3</v>
      </c>
      <c r="T183" s="650">
        <v>131</v>
      </c>
      <c r="U183" s="650">
        <v>33</v>
      </c>
      <c r="V183" s="650"/>
      <c r="W183" s="650"/>
      <c r="X183" s="661"/>
      <c r="Y183" s="658"/>
      <c r="AG183" s="655"/>
    </row>
    <row r="184" spans="1:33" ht="27.7" hidden="1" customHeight="1" outlineLevel="1">
      <c r="A184" s="530" t="s">
        <v>2204</v>
      </c>
      <c r="B184" s="653">
        <v>99</v>
      </c>
      <c r="C184" s="653">
        <v>6</v>
      </c>
      <c r="D184" s="653">
        <v>10</v>
      </c>
      <c r="E184" s="653">
        <v>23</v>
      </c>
      <c r="F184" s="653">
        <v>9</v>
      </c>
      <c r="G184" s="653">
        <v>0</v>
      </c>
      <c r="H184" s="653">
        <v>37</v>
      </c>
      <c r="I184" s="653">
        <v>4</v>
      </c>
      <c r="J184" s="653">
        <f>B184-SUM(C184:I184)</f>
        <v>10</v>
      </c>
      <c r="K184" s="653"/>
      <c r="L184" s="658">
        <f t="shared" si="49"/>
        <v>5</v>
      </c>
      <c r="M184" s="658">
        <v>0</v>
      </c>
      <c r="N184" s="658">
        <v>0</v>
      </c>
      <c r="O184" s="658">
        <v>3</v>
      </c>
      <c r="P184" s="658">
        <v>0</v>
      </c>
      <c r="Q184" s="658">
        <v>0</v>
      </c>
      <c r="R184" s="658">
        <v>2</v>
      </c>
      <c r="S184" s="650">
        <v>0</v>
      </c>
      <c r="T184" s="650">
        <v>129</v>
      </c>
      <c r="U184" s="650">
        <v>32</v>
      </c>
      <c r="V184" s="650"/>
      <c r="W184" s="650"/>
      <c r="X184" s="661"/>
      <c r="Y184" s="658"/>
      <c r="AG184" s="655"/>
    </row>
    <row r="185" spans="1:33" ht="27.7" hidden="1" customHeight="1" outlineLevel="1">
      <c r="A185" s="530" t="s">
        <v>2205</v>
      </c>
      <c r="B185" s="653">
        <v>164</v>
      </c>
      <c r="C185" s="653">
        <v>8</v>
      </c>
      <c r="D185" s="653">
        <v>8</v>
      </c>
      <c r="E185" s="653">
        <v>23</v>
      </c>
      <c r="F185" s="653">
        <v>28</v>
      </c>
      <c r="G185" s="653">
        <v>0</v>
      </c>
      <c r="H185" s="653">
        <v>89</v>
      </c>
      <c r="I185" s="653">
        <v>7</v>
      </c>
      <c r="J185" s="653">
        <f t="shared" ref="J185:J193" si="50">B185-SUM(C185:I185)</f>
        <v>1</v>
      </c>
      <c r="K185" s="653"/>
      <c r="L185" s="658">
        <f t="shared" si="49"/>
        <v>8</v>
      </c>
      <c r="M185" s="658">
        <v>0</v>
      </c>
      <c r="N185" s="658">
        <v>1</v>
      </c>
      <c r="O185" s="658">
        <v>3</v>
      </c>
      <c r="P185" s="658">
        <v>0</v>
      </c>
      <c r="Q185" s="658">
        <v>0</v>
      </c>
      <c r="R185" s="658">
        <v>4</v>
      </c>
      <c r="S185" s="650">
        <v>0</v>
      </c>
      <c r="T185" s="650">
        <v>123</v>
      </c>
      <c r="U185" s="650">
        <v>34</v>
      </c>
      <c r="V185" s="650"/>
      <c r="W185" s="650"/>
      <c r="X185" s="661"/>
      <c r="Y185" s="658"/>
      <c r="AG185" s="655"/>
    </row>
    <row r="186" spans="1:33" ht="27.7" hidden="1" customHeight="1" outlineLevel="1">
      <c r="A186" s="530" t="s">
        <v>2764</v>
      </c>
      <c r="B186" s="653">
        <v>104</v>
      </c>
      <c r="C186" s="653">
        <v>6</v>
      </c>
      <c r="D186" s="653">
        <v>9</v>
      </c>
      <c r="E186" s="653">
        <v>12</v>
      </c>
      <c r="F186" s="653">
        <v>27</v>
      </c>
      <c r="G186" s="653">
        <v>2</v>
      </c>
      <c r="H186" s="653">
        <v>41</v>
      </c>
      <c r="I186" s="653">
        <v>7</v>
      </c>
      <c r="J186" s="653">
        <f t="shared" si="50"/>
        <v>0</v>
      </c>
      <c r="K186" s="653"/>
      <c r="L186" s="658">
        <f t="shared" si="49"/>
        <v>2</v>
      </c>
      <c r="M186" s="658">
        <v>0</v>
      </c>
      <c r="N186" s="658">
        <v>0</v>
      </c>
      <c r="O186" s="658">
        <v>2</v>
      </c>
      <c r="P186" s="658">
        <v>0</v>
      </c>
      <c r="Q186" s="658">
        <v>0</v>
      </c>
      <c r="R186" s="658">
        <v>0</v>
      </c>
      <c r="S186" s="650">
        <v>0</v>
      </c>
      <c r="T186" s="650">
        <v>120</v>
      </c>
      <c r="U186" s="650">
        <v>34</v>
      </c>
      <c r="V186" s="650"/>
      <c r="W186" s="650"/>
      <c r="X186" s="661"/>
      <c r="Y186" s="658"/>
      <c r="AG186" s="655"/>
    </row>
    <row r="187" spans="1:33" ht="27.7" hidden="1" customHeight="1" outlineLevel="1">
      <c r="A187" s="530" t="s">
        <v>2206</v>
      </c>
      <c r="B187" s="653">
        <v>136</v>
      </c>
      <c r="C187" s="653">
        <v>5</v>
      </c>
      <c r="D187" s="653">
        <v>12</v>
      </c>
      <c r="E187" s="653">
        <v>26</v>
      </c>
      <c r="F187" s="653">
        <v>12</v>
      </c>
      <c r="G187" s="653">
        <v>0</v>
      </c>
      <c r="H187" s="653">
        <v>69</v>
      </c>
      <c r="I187" s="653">
        <v>10</v>
      </c>
      <c r="J187" s="653">
        <f t="shared" si="50"/>
        <v>2</v>
      </c>
      <c r="K187" s="653"/>
      <c r="L187" s="658">
        <f t="shared" si="49"/>
        <v>8</v>
      </c>
      <c r="M187" s="658">
        <v>0</v>
      </c>
      <c r="N187" s="658">
        <v>0</v>
      </c>
      <c r="O187" s="658">
        <v>2</v>
      </c>
      <c r="P187" s="658">
        <v>0</v>
      </c>
      <c r="Q187" s="658">
        <v>0</v>
      </c>
      <c r="R187" s="658">
        <v>5</v>
      </c>
      <c r="S187" s="650">
        <v>1</v>
      </c>
      <c r="T187" s="650">
        <v>111</v>
      </c>
      <c r="U187" s="650">
        <v>35</v>
      </c>
      <c r="V187" s="650"/>
      <c r="W187" s="650"/>
      <c r="X187" s="661"/>
      <c r="Y187" s="658"/>
      <c r="AG187" s="655"/>
    </row>
    <row r="188" spans="1:33" ht="27.7" hidden="1" customHeight="1" outlineLevel="1">
      <c r="A188" s="530" t="s">
        <v>2210</v>
      </c>
      <c r="B188" s="653">
        <v>106</v>
      </c>
      <c r="C188" s="653">
        <v>1</v>
      </c>
      <c r="D188" s="653">
        <v>15</v>
      </c>
      <c r="E188" s="653">
        <v>12</v>
      </c>
      <c r="F188" s="653">
        <v>19</v>
      </c>
      <c r="G188" s="653">
        <v>0</v>
      </c>
      <c r="H188" s="653">
        <v>49</v>
      </c>
      <c r="I188" s="653">
        <v>5</v>
      </c>
      <c r="J188" s="653">
        <f t="shared" si="50"/>
        <v>5</v>
      </c>
      <c r="K188" s="653"/>
      <c r="L188" s="658">
        <f t="shared" si="49"/>
        <v>16</v>
      </c>
      <c r="M188" s="658">
        <v>1</v>
      </c>
      <c r="N188" s="658">
        <v>0</v>
      </c>
      <c r="O188" s="658">
        <v>0</v>
      </c>
      <c r="P188" s="658">
        <v>0</v>
      </c>
      <c r="Q188" s="658">
        <v>1</v>
      </c>
      <c r="R188" s="658">
        <v>14</v>
      </c>
      <c r="S188" s="650">
        <v>0</v>
      </c>
      <c r="T188" s="650">
        <v>109</v>
      </c>
      <c r="U188" s="650">
        <v>35</v>
      </c>
      <c r="V188" s="650"/>
      <c r="W188" s="650"/>
      <c r="X188" s="661"/>
      <c r="Y188" s="658"/>
      <c r="AG188" s="655"/>
    </row>
    <row r="189" spans="1:33" ht="27.7" hidden="1" customHeight="1" outlineLevel="1">
      <c r="A189" s="530" t="s">
        <v>2207</v>
      </c>
      <c r="B189" s="653">
        <v>82</v>
      </c>
      <c r="C189" s="653">
        <v>2</v>
      </c>
      <c r="D189" s="653">
        <v>8</v>
      </c>
      <c r="E189" s="653">
        <v>4</v>
      </c>
      <c r="F189" s="653">
        <v>23</v>
      </c>
      <c r="G189" s="653">
        <v>2</v>
      </c>
      <c r="H189" s="653">
        <v>38</v>
      </c>
      <c r="I189" s="653">
        <v>4</v>
      </c>
      <c r="J189" s="653">
        <f t="shared" si="50"/>
        <v>1</v>
      </c>
      <c r="K189" s="653"/>
      <c r="L189" s="658">
        <f t="shared" si="49"/>
        <v>10</v>
      </c>
      <c r="M189" s="658">
        <v>0</v>
      </c>
      <c r="N189" s="658">
        <v>0</v>
      </c>
      <c r="O189" s="658">
        <v>0</v>
      </c>
      <c r="P189" s="658">
        <v>0</v>
      </c>
      <c r="Q189" s="658">
        <v>0</v>
      </c>
      <c r="R189" s="658">
        <v>10</v>
      </c>
      <c r="S189" s="650">
        <v>0</v>
      </c>
      <c r="T189" s="650">
        <v>106</v>
      </c>
      <c r="U189" s="650">
        <v>34</v>
      </c>
      <c r="V189" s="650"/>
      <c r="W189" s="650"/>
      <c r="X189" s="661"/>
      <c r="Y189" s="658"/>
      <c r="AG189" s="655"/>
    </row>
    <row r="190" spans="1:33" ht="27.7" hidden="1" customHeight="1" outlineLevel="1">
      <c r="A190" s="530" t="s">
        <v>2768</v>
      </c>
      <c r="B190" s="653">
        <v>103</v>
      </c>
      <c r="C190" s="653">
        <v>4</v>
      </c>
      <c r="D190" s="653">
        <v>3</v>
      </c>
      <c r="E190" s="653">
        <v>21</v>
      </c>
      <c r="F190" s="653">
        <v>12</v>
      </c>
      <c r="G190" s="653">
        <v>3</v>
      </c>
      <c r="H190" s="653">
        <v>58</v>
      </c>
      <c r="I190" s="653">
        <v>2</v>
      </c>
      <c r="J190" s="653">
        <f t="shared" si="50"/>
        <v>0</v>
      </c>
      <c r="K190" s="653"/>
      <c r="L190" s="658">
        <f t="shared" si="49"/>
        <v>17</v>
      </c>
      <c r="M190" s="658">
        <v>1</v>
      </c>
      <c r="N190" s="658">
        <v>0</v>
      </c>
      <c r="O190" s="658">
        <v>4</v>
      </c>
      <c r="P190" s="658">
        <v>0</v>
      </c>
      <c r="Q190" s="658">
        <v>0</v>
      </c>
      <c r="R190" s="658">
        <v>3</v>
      </c>
      <c r="S190" s="650">
        <v>9</v>
      </c>
      <c r="T190" s="650">
        <v>105</v>
      </c>
      <c r="U190" s="650">
        <v>35</v>
      </c>
      <c r="V190" s="650"/>
      <c r="W190" s="650"/>
      <c r="X190" s="661"/>
      <c r="Y190" s="658"/>
      <c r="AG190" s="655"/>
    </row>
    <row r="191" spans="1:33" ht="27.7" hidden="1" customHeight="1" outlineLevel="1">
      <c r="A191" s="530" t="s">
        <v>2769</v>
      </c>
      <c r="B191" s="653">
        <v>92</v>
      </c>
      <c r="C191" s="653">
        <v>1</v>
      </c>
      <c r="D191" s="653">
        <v>6</v>
      </c>
      <c r="E191" s="653">
        <v>13</v>
      </c>
      <c r="F191" s="653">
        <v>16</v>
      </c>
      <c r="G191" s="653">
        <v>0</v>
      </c>
      <c r="H191" s="653">
        <v>47</v>
      </c>
      <c r="I191" s="653">
        <v>9</v>
      </c>
      <c r="J191" s="653">
        <f t="shared" si="50"/>
        <v>0</v>
      </c>
      <c r="K191" s="653"/>
      <c r="L191" s="658">
        <f t="shared" si="49"/>
        <v>8</v>
      </c>
      <c r="M191" s="658">
        <v>0</v>
      </c>
      <c r="N191" s="658">
        <v>0</v>
      </c>
      <c r="O191" s="658">
        <v>3</v>
      </c>
      <c r="P191" s="658">
        <v>0</v>
      </c>
      <c r="Q191" s="658">
        <v>0</v>
      </c>
      <c r="R191" s="658">
        <v>4</v>
      </c>
      <c r="S191" s="650">
        <v>1</v>
      </c>
      <c r="T191" s="650">
        <v>101</v>
      </c>
      <c r="U191" s="650">
        <v>35</v>
      </c>
      <c r="V191" s="650"/>
      <c r="W191" s="650"/>
      <c r="X191" s="661"/>
      <c r="Y191" s="658"/>
      <c r="AG191" s="655"/>
    </row>
    <row r="192" spans="1:33" ht="27.7" hidden="1" customHeight="1" outlineLevel="1">
      <c r="A192" s="530" t="s">
        <v>2208</v>
      </c>
      <c r="B192" s="653">
        <v>100</v>
      </c>
      <c r="C192" s="653">
        <v>1</v>
      </c>
      <c r="D192" s="653">
        <v>6</v>
      </c>
      <c r="E192" s="653">
        <v>12</v>
      </c>
      <c r="F192" s="653">
        <v>31</v>
      </c>
      <c r="G192" s="653">
        <v>3</v>
      </c>
      <c r="H192" s="653">
        <v>40</v>
      </c>
      <c r="I192" s="653">
        <v>4</v>
      </c>
      <c r="J192" s="653">
        <f t="shared" si="50"/>
        <v>3</v>
      </c>
      <c r="K192" s="653"/>
      <c r="L192" s="658">
        <f t="shared" si="49"/>
        <v>5</v>
      </c>
      <c r="M192" s="658">
        <v>1</v>
      </c>
      <c r="N192" s="658">
        <v>0</v>
      </c>
      <c r="O192" s="658">
        <v>1</v>
      </c>
      <c r="P192" s="658">
        <v>0</v>
      </c>
      <c r="Q192" s="658">
        <v>0</v>
      </c>
      <c r="R192" s="658">
        <v>1</v>
      </c>
      <c r="S192" s="650">
        <v>2</v>
      </c>
      <c r="T192" s="650">
        <v>102</v>
      </c>
      <c r="U192" s="650">
        <v>33</v>
      </c>
      <c r="V192" s="650"/>
      <c r="W192" s="650"/>
      <c r="X192" s="661"/>
      <c r="Y192" s="658"/>
      <c r="AG192" s="655"/>
    </row>
    <row r="193" spans="1:33" ht="27.7" hidden="1" customHeight="1" outlineLevel="1" thickBot="1">
      <c r="A193" s="531" t="s">
        <v>2209</v>
      </c>
      <c r="B193" s="663">
        <v>93</v>
      </c>
      <c r="C193" s="664">
        <v>7</v>
      </c>
      <c r="D193" s="664">
        <v>9</v>
      </c>
      <c r="E193" s="664">
        <v>3</v>
      </c>
      <c r="F193" s="664">
        <v>24</v>
      </c>
      <c r="G193" s="664">
        <v>3</v>
      </c>
      <c r="H193" s="664">
        <v>41</v>
      </c>
      <c r="I193" s="664">
        <v>4</v>
      </c>
      <c r="J193" s="664">
        <f t="shared" si="50"/>
        <v>2</v>
      </c>
      <c r="K193" s="653"/>
      <c r="L193" s="658">
        <f t="shared" si="49"/>
        <v>5</v>
      </c>
      <c r="M193" s="658">
        <v>0</v>
      </c>
      <c r="N193" s="658">
        <v>0</v>
      </c>
      <c r="O193" s="658">
        <v>2</v>
      </c>
      <c r="P193" s="658">
        <v>0</v>
      </c>
      <c r="Q193" s="658">
        <v>0</v>
      </c>
      <c r="R193" s="658">
        <v>2</v>
      </c>
      <c r="S193" s="667">
        <v>1</v>
      </c>
      <c r="T193" s="667">
        <v>92</v>
      </c>
      <c r="U193" s="667">
        <v>36</v>
      </c>
      <c r="V193" s="650"/>
      <c r="W193" s="650"/>
      <c r="X193" s="661"/>
      <c r="Y193" s="658"/>
      <c r="AG193" s="655"/>
    </row>
    <row r="194" spans="1:33" ht="30.75" customHeight="1" collapsed="1">
      <c r="A194" s="645" t="s">
        <v>3184</v>
      </c>
      <c r="B194" s="653">
        <f>SUM(B195:B206)</f>
        <v>1590</v>
      </c>
      <c r="C194" s="653">
        <f>SUM(C195:C206)</f>
        <v>46</v>
      </c>
      <c r="D194" s="653">
        <f t="shared" ref="D194:G194" si="51">SUM(D195:D206)</f>
        <v>77</v>
      </c>
      <c r="E194" s="653">
        <f>SUM(E195:E206)</f>
        <v>290</v>
      </c>
      <c r="F194" s="653">
        <f t="shared" si="51"/>
        <v>186</v>
      </c>
      <c r="G194" s="653">
        <f t="shared" si="51"/>
        <v>11</v>
      </c>
      <c r="H194" s="653">
        <f>SUM(H195:H206)</f>
        <v>815</v>
      </c>
      <c r="I194" s="653">
        <f>SUM(I195:I206)</f>
        <v>108</v>
      </c>
      <c r="J194" s="653">
        <f>SUM(J195:J206)</f>
        <v>57</v>
      </c>
      <c r="K194" s="653"/>
      <c r="L194" s="658">
        <f>SUM(L195:L206)</f>
        <v>94</v>
      </c>
      <c r="M194" s="658">
        <f t="shared" ref="M194:S194" si="52">SUM(M195:M206)</f>
        <v>4</v>
      </c>
      <c r="N194" s="658">
        <f t="shared" si="52"/>
        <v>0</v>
      </c>
      <c r="O194" s="658">
        <f t="shared" si="52"/>
        <v>12</v>
      </c>
      <c r="P194" s="658">
        <f t="shared" si="52"/>
        <v>0</v>
      </c>
      <c r="Q194" s="658">
        <f t="shared" si="52"/>
        <v>1</v>
      </c>
      <c r="R194" s="658">
        <f t="shared" si="52"/>
        <v>76</v>
      </c>
      <c r="S194" s="658">
        <f t="shared" si="52"/>
        <v>1</v>
      </c>
      <c r="T194" s="650">
        <v>70</v>
      </c>
      <c r="U194" s="650">
        <v>35</v>
      </c>
      <c r="V194" s="650"/>
      <c r="W194" s="650"/>
      <c r="X194" s="661"/>
      <c r="Y194" s="658"/>
      <c r="AG194" s="655"/>
    </row>
    <row r="195" spans="1:33" ht="27.7" hidden="1" customHeight="1" outlineLevel="1">
      <c r="A195" s="530" t="s">
        <v>1899</v>
      </c>
      <c r="B195" s="653">
        <v>145</v>
      </c>
      <c r="C195" s="653">
        <v>7</v>
      </c>
      <c r="D195" s="653">
        <v>18</v>
      </c>
      <c r="E195" s="653">
        <v>26</v>
      </c>
      <c r="F195" s="653">
        <v>16</v>
      </c>
      <c r="G195" s="653">
        <v>0</v>
      </c>
      <c r="H195" s="653">
        <v>66</v>
      </c>
      <c r="I195" s="653">
        <v>10</v>
      </c>
      <c r="J195" s="653">
        <f>B195-SUM(C195:I195)</f>
        <v>2</v>
      </c>
      <c r="K195" s="653"/>
      <c r="L195" s="658">
        <f>SUM(M195:S195)</f>
        <v>8</v>
      </c>
      <c r="M195" s="658">
        <v>0</v>
      </c>
      <c r="N195" s="658">
        <v>0</v>
      </c>
      <c r="O195" s="658">
        <v>4</v>
      </c>
      <c r="P195" s="658">
        <v>0</v>
      </c>
      <c r="Q195" s="658">
        <v>0</v>
      </c>
      <c r="R195" s="658">
        <v>3</v>
      </c>
      <c r="S195" s="650">
        <v>1</v>
      </c>
      <c r="T195" s="650">
        <v>92</v>
      </c>
      <c r="U195" s="650">
        <v>35</v>
      </c>
      <c r="V195" s="650"/>
      <c r="W195" s="650"/>
      <c r="X195" s="661"/>
      <c r="Y195" s="658"/>
      <c r="AG195" s="655"/>
    </row>
    <row r="196" spans="1:33" ht="27.7" hidden="1" customHeight="1" outlineLevel="1">
      <c r="A196" s="530" t="s">
        <v>951</v>
      </c>
      <c r="B196" s="653">
        <v>110</v>
      </c>
      <c r="C196" s="653">
        <v>2</v>
      </c>
      <c r="D196" s="653">
        <v>17</v>
      </c>
      <c r="E196" s="653">
        <v>30</v>
      </c>
      <c r="F196" s="653">
        <v>10</v>
      </c>
      <c r="G196" s="653">
        <v>2</v>
      </c>
      <c r="H196" s="653">
        <v>46</v>
      </c>
      <c r="I196" s="653">
        <v>0</v>
      </c>
      <c r="J196" s="653">
        <f>B196-SUM(C196:I196)</f>
        <v>3</v>
      </c>
      <c r="K196" s="653"/>
      <c r="L196" s="658">
        <f t="shared" ref="L196:L206" si="53">SUM(M196:S196)</f>
        <v>2</v>
      </c>
      <c r="M196" s="658">
        <v>0</v>
      </c>
      <c r="N196" s="658">
        <v>0</v>
      </c>
      <c r="O196" s="658">
        <v>0</v>
      </c>
      <c r="P196" s="658">
        <v>0</v>
      </c>
      <c r="Q196" s="658">
        <v>0</v>
      </c>
      <c r="R196" s="658">
        <v>2</v>
      </c>
      <c r="S196" s="650">
        <v>0</v>
      </c>
      <c r="T196" s="650">
        <v>92</v>
      </c>
      <c r="U196" s="650">
        <v>34</v>
      </c>
      <c r="V196" s="650"/>
      <c r="W196" s="650"/>
      <c r="X196" s="661"/>
      <c r="Y196" s="658"/>
      <c r="AG196" s="655"/>
    </row>
    <row r="197" spans="1:33" ht="27.7" hidden="1" customHeight="1" outlineLevel="1">
      <c r="A197" s="530" t="s">
        <v>952</v>
      </c>
      <c r="B197" s="653">
        <v>177</v>
      </c>
      <c r="C197" s="653">
        <v>1</v>
      </c>
      <c r="D197" s="653">
        <v>18</v>
      </c>
      <c r="E197" s="653">
        <v>44</v>
      </c>
      <c r="F197" s="653">
        <v>19</v>
      </c>
      <c r="G197" s="653">
        <v>0</v>
      </c>
      <c r="H197" s="653">
        <v>81</v>
      </c>
      <c r="I197" s="653">
        <v>8</v>
      </c>
      <c r="J197" s="653">
        <f>B197-SUM(C197:I197)</f>
        <v>6</v>
      </c>
      <c r="K197" s="653"/>
      <c r="L197" s="658">
        <f t="shared" si="53"/>
        <v>6</v>
      </c>
      <c r="M197" s="658">
        <v>0</v>
      </c>
      <c r="N197" s="658">
        <v>0</v>
      </c>
      <c r="O197" s="658">
        <v>1</v>
      </c>
      <c r="P197" s="658">
        <v>0</v>
      </c>
      <c r="Q197" s="658">
        <v>0</v>
      </c>
      <c r="R197" s="658">
        <v>5</v>
      </c>
      <c r="S197" s="650">
        <v>0</v>
      </c>
      <c r="T197" s="650">
        <v>90</v>
      </c>
      <c r="U197" s="650">
        <v>33</v>
      </c>
      <c r="V197" s="650"/>
      <c r="W197" s="650"/>
      <c r="X197" s="661"/>
      <c r="Y197" s="658"/>
      <c r="AG197" s="655"/>
    </row>
    <row r="198" spans="1:33" ht="27.7" hidden="1" customHeight="1" outlineLevel="1">
      <c r="A198" s="530" t="s">
        <v>953</v>
      </c>
      <c r="B198" s="653">
        <v>123</v>
      </c>
      <c r="C198" s="653">
        <v>4</v>
      </c>
      <c r="D198" s="653">
        <v>3</v>
      </c>
      <c r="E198" s="653">
        <v>32</v>
      </c>
      <c r="F198" s="653">
        <v>15</v>
      </c>
      <c r="G198" s="653">
        <v>0</v>
      </c>
      <c r="H198" s="653">
        <v>60</v>
      </c>
      <c r="I198" s="653">
        <v>7</v>
      </c>
      <c r="J198" s="653">
        <f t="shared" ref="J198:J206" si="54">B198-SUM(C198:I198)</f>
        <v>2</v>
      </c>
      <c r="K198" s="653"/>
      <c r="L198" s="658">
        <f t="shared" si="53"/>
        <v>16</v>
      </c>
      <c r="M198" s="658">
        <v>0</v>
      </c>
      <c r="N198" s="658">
        <v>0</v>
      </c>
      <c r="O198" s="658">
        <v>2</v>
      </c>
      <c r="P198" s="658">
        <v>0</v>
      </c>
      <c r="Q198" s="658">
        <v>0</v>
      </c>
      <c r="R198" s="658">
        <v>14</v>
      </c>
      <c r="S198" s="650">
        <v>0</v>
      </c>
      <c r="T198" s="650">
        <v>86</v>
      </c>
      <c r="U198" s="650">
        <v>35</v>
      </c>
      <c r="V198" s="650"/>
      <c r="W198" s="650"/>
      <c r="X198" s="661"/>
      <c r="Y198" s="658"/>
      <c r="AG198" s="655"/>
    </row>
    <row r="199" spans="1:33" ht="27.7" hidden="1" customHeight="1" outlineLevel="1">
      <c r="A199" s="530" t="s">
        <v>954</v>
      </c>
      <c r="B199" s="653">
        <v>153</v>
      </c>
      <c r="C199" s="653">
        <v>14</v>
      </c>
      <c r="D199" s="653">
        <v>4</v>
      </c>
      <c r="E199" s="653">
        <v>31</v>
      </c>
      <c r="F199" s="653">
        <v>12</v>
      </c>
      <c r="G199" s="653">
        <v>4</v>
      </c>
      <c r="H199" s="653">
        <v>76</v>
      </c>
      <c r="I199" s="653">
        <v>10</v>
      </c>
      <c r="J199" s="653">
        <f t="shared" si="54"/>
        <v>2</v>
      </c>
      <c r="K199" s="653"/>
      <c r="L199" s="658">
        <f t="shared" si="53"/>
        <v>6</v>
      </c>
      <c r="M199" s="658">
        <v>0</v>
      </c>
      <c r="N199" s="658">
        <v>0</v>
      </c>
      <c r="O199" s="658">
        <v>1</v>
      </c>
      <c r="P199" s="658">
        <v>0</v>
      </c>
      <c r="Q199" s="658">
        <v>0</v>
      </c>
      <c r="R199" s="658">
        <v>5</v>
      </c>
      <c r="S199" s="650">
        <v>0</v>
      </c>
      <c r="T199" s="650">
        <v>83</v>
      </c>
      <c r="U199" s="650">
        <v>34</v>
      </c>
      <c r="V199" s="650"/>
      <c r="W199" s="650"/>
      <c r="X199" s="661"/>
      <c r="Y199" s="658"/>
      <c r="AG199" s="655"/>
    </row>
    <row r="200" spans="1:33" ht="27.7" hidden="1" customHeight="1" outlineLevel="1">
      <c r="A200" s="530" t="s">
        <v>955</v>
      </c>
      <c r="B200" s="653">
        <v>120</v>
      </c>
      <c r="C200" s="653">
        <v>3</v>
      </c>
      <c r="D200" s="653">
        <v>5</v>
      </c>
      <c r="E200" s="653">
        <v>17</v>
      </c>
      <c r="F200" s="653">
        <v>20</v>
      </c>
      <c r="G200" s="653">
        <v>3</v>
      </c>
      <c r="H200" s="653">
        <v>59</v>
      </c>
      <c r="I200" s="653">
        <v>9</v>
      </c>
      <c r="J200" s="653">
        <f t="shared" si="54"/>
        <v>4</v>
      </c>
      <c r="K200" s="653"/>
      <c r="L200" s="658">
        <f t="shared" si="53"/>
        <v>9</v>
      </c>
      <c r="M200" s="658">
        <v>0</v>
      </c>
      <c r="N200" s="658">
        <v>0</v>
      </c>
      <c r="O200" s="658">
        <v>1</v>
      </c>
      <c r="P200" s="658">
        <v>0</v>
      </c>
      <c r="Q200" s="658">
        <v>0</v>
      </c>
      <c r="R200" s="658">
        <v>8</v>
      </c>
      <c r="S200" s="650">
        <v>0</v>
      </c>
      <c r="T200" s="650">
        <v>82</v>
      </c>
      <c r="U200" s="650">
        <v>33</v>
      </c>
      <c r="V200" s="650"/>
      <c r="W200" s="650"/>
      <c r="X200" s="661"/>
      <c r="Y200" s="658"/>
      <c r="AG200" s="655"/>
    </row>
    <row r="201" spans="1:33" ht="27.7" hidden="1" customHeight="1" outlineLevel="1">
      <c r="A201" s="530" t="s">
        <v>956</v>
      </c>
      <c r="B201" s="653">
        <v>190</v>
      </c>
      <c r="C201" s="653">
        <v>10</v>
      </c>
      <c r="D201" s="653">
        <v>1</v>
      </c>
      <c r="E201" s="653">
        <v>19</v>
      </c>
      <c r="F201" s="653">
        <v>40</v>
      </c>
      <c r="G201" s="653">
        <v>0</v>
      </c>
      <c r="H201" s="653">
        <v>98</v>
      </c>
      <c r="I201" s="653">
        <v>15</v>
      </c>
      <c r="J201" s="653">
        <f t="shared" si="54"/>
        <v>7</v>
      </c>
      <c r="K201" s="653"/>
      <c r="L201" s="658">
        <f t="shared" si="53"/>
        <v>25</v>
      </c>
      <c r="M201" s="658">
        <v>0</v>
      </c>
      <c r="N201" s="658">
        <v>0</v>
      </c>
      <c r="O201" s="658">
        <v>0</v>
      </c>
      <c r="P201" s="658">
        <v>0</v>
      </c>
      <c r="Q201" s="658">
        <v>0</v>
      </c>
      <c r="R201" s="658">
        <v>25</v>
      </c>
      <c r="S201" s="650">
        <v>0</v>
      </c>
      <c r="T201" s="650">
        <v>85</v>
      </c>
      <c r="U201" s="650">
        <v>35</v>
      </c>
      <c r="V201" s="650"/>
      <c r="W201" s="650"/>
      <c r="X201" s="661"/>
      <c r="Y201" s="658"/>
      <c r="AG201" s="655"/>
    </row>
    <row r="202" spans="1:33" ht="27.7" hidden="1" customHeight="1" outlineLevel="1">
      <c r="A202" s="530" t="s">
        <v>957</v>
      </c>
      <c r="B202" s="653">
        <v>145</v>
      </c>
      <c r="C202" s="653">
        <v>2</v>
      </c>
      <c r="D202" s="653">
        <v>4</v>
      </c>
      <c r="E202" s="653">
        <v>7</v>
      </c>
      <c r="F202" s="653">
        <v>7</v>
      </c>
      <c r="G202" s="653">
        <v>1</v>
      </c>
      <c r="H202" s="653">
        <v>78</v>
      </c>
      <c r="I202" s="653">
        <v>19</v>
      </c>
      <c r="J202" s="653">
        <f t="shared" si="54"/>
        <v>27</v>
      </c>
      <c r="K202" s="653"/>
      <c r="L202" s="658">
        <f t="shared" si="53"/>
        <v>12</v>
      </c>
      <c r="M202" s="658">
        <v>2</v>
      </c>
      <c r="N202" s="658">
        <v>0</v>
      </c>
      <c r="O202" s="658">
        <v>0</v>
      </c>
      <c r="P202" s="658">
        <v>0</v>
      </c>
      <c r="Q202" s="658">
        <v>0</v>
      </c>
      <c r="R202" s="658">
        <v>10</v>
      </c>
      <c r="S202" s="650">
        <v>0</v>
      </c>
      <c r="T202" s="650">
        <v>85</v>
      </c>
      <c r="U202" s="650">
        <v>34</v>
      </c>
      <c r="V202" s="650"/>
      <c r="W202" s="650"/>
      <c r="X202" s="661"/>
      <c r="Y202" s="658"/>
      <c r="AG202" s="655"/>
    </row>
    <row r="203" spans="1:33" ht="27.7" hidden="1" customHeight="1" outlineLevel="1">
      <c r="A203" s="530" t="s">
        <v>958</v>
      </c>
      <c r="B203" s="653">
        <v>95</v>
      </c>
      <c r="C203" s="653">
        <v>2</v>
      </c>
      <c r="D203" s="653">
        <v>3</v>
      </c>
      <c r="E203" s="653">
        <v>19</v>
      </c>
      <c r="F203" s="653">
        <v>7</v>
      </c>
      <c r="G203" s="653">
        <v>0</v>
      </c>
      <c r="H203" s="653">
        <v>61</v>
      </c>
      <c r="I203" s="653">
        <v>3</v>
      </c>
      <c r="J203" s="653">
        <f t="shared" si="54"/>
        <v>0</v>
      </c>
      <c r="K203" s="653"/>
      <c r="L203" s="658">
        <f t="shared" si="53"/>
        <v>3</v>
      </c>
      <c r="M203" s="658">
        <v>0</v>
      </c>
      <c r="N203" s="658">
        <v>0</v>
      </c>
      <c r="O203" s="658">
        <v>2</v>
      </c>
      <c r="P203" s="658">
        <v>0</v>
      </c>
      <c r="Q203" s="658">
        <v>0</v>
      </c>
      <c r="R203" s="658">
        <v>1</v>
      </c>
      <c r="S203" s="650">
        <v>0</v>
      </c>
      <c r="T203" s="650">
        <v>81</v>
      </c>
      <c r="U203" s="650">
        <v>38</v>
      </c>
      <c r="V203" s="650"/>
      <c r="W203" s="650"/>
      <c r="X203" s="661"/>
      <c r="Y203" s="658"/>
      <c r="AG203" s="655"/>
    </row>
    <row r="204" spans="1:33" ht="27.7" hidden="1" customHeight="1" outlineLevel="1">
      <c r="A204" s="530" t="s">
        <v>959</v>
      </c>
      <c r="B204" s="653">
        <v>127</v>
      </c>
      <c r="C204" s="653">
        <v>1</v>
      </c>
      <c r="D204" s="653">
        <v>4</v>
      </c>
      <c r="E204" s="653">
        <v>26</v>
      </c>
      <c r="F204" s="653">
        <v>15</v>
      </c>
      <c r="G204" s="653">
        <v>0</v>
      </c>
      <c r="H204" s="653">
        <v>72</v>
      </c>
      <c r="I204" s="653">
        <v>9</v>
      </c>
      <c r="J204" s="653">
        <f t="shared" si="54"/>
        <v>0</v>
      </c>
      <c r="K204" s="653"/>
      <c r="L204" s="658">
        <f t="shared" si="53"/>
        <v>1</v>
      </c>
      <c r="M204" s="658">
        <v>0</v>
      </c>
      <c r="N204" s="658">
        <v>0</v>
      </c>
      <c r="O204" s="658">
        <v>0</v>
      </c>
      <c r="P204" s="658">
        <v>0</v>
      </c>
      <c r="Q204" s="658">
        <v>0</v>
      </c>
      <c r="R204" s="658">
        <v>1</v>
      </c>
      <c r="S204" s="650">
        <v>0</v>
      </c>
      <c r="T204" s="650">
        <v>78</v>
      </c>
      <c r="U204" s="650">
        <v>38</v>
      </c>
      <c r="V204" s="650"/>
      <c r="W204" s="650"/>
      <c r="X204" s="661"/>
      <c r="Y204" s="658"/>
      <c r="AG204" s="655"/>
    </row>
    <row r="205" spans="1:33" ht="27.7" hidden="1" customHeight="1" outlineLevel="1">
      <c r="A205" s="530" t="s">
        <v>960</v>
      </c>
      <c r="B205" s="653">
        <v>103</v>
      </c>
      <c r="C205" s="653">
        <v>0</v>
      </c>
      <c r="D205" s="653">
        <v>0</v>
      </c>
      <c r="E205" s="653">
        <v>22</v>
      </c>
      <c r="F205" s="653">
        <v>13</v>
      </c>
      <c r="G205" s="653">
        <v>0</v>
      </c>
      <c r="H205" s="653">
        <v>48</v>
      </c>
      <c r="I205" s="653">
        <v>17</v>
      </c>
      <c r="J205" s="653">
        <f t="shared" si="54"/>
        <v>3</v>
      </c>
      <c r="K205" s="653"/>
      <c r="L205" s="658">
        <f t="shared" si="53"/>
        <v>4</v>
      </c>
      <c r="M205" s="658">
        <v>2</v>
      </c>
      <c r="N205" s="658">
        <v>0</v>
      </c>
      <c r="O205" s="658">
        <v>0</v>
      </c>
      <c r="P205" s="658">
        <v>0</v>
      </c>
      <c r="Q205" s="658">
        <v>1</v>
      </c>
      <c r="R205" s="658">
        <v>1</v>
      </c>
      <c r="S205" s="650">
        <v>0</v>
      </c>
      <c r="T205" s="650">
        <v>74</v>
      </c>
      <c r="U205" s="650">
        <v>36</v>
      </c>
      <c r="V205" s="650"/>
      <c r="W205" s="650"/>
      <c r="X205" s="661"/>
      <c r="Y205" s="658"/>
      <c r="AG205" s="655"/>
    </row>
    <row r="206" spans="1:33" ht="27.7" hidden="1" customHeight="1" outlineLevel="1" thickBot="1">
      <c r="A206" s="531" t="s">
        <v>961</v>
      </c>
      <c r="B206" s="663">
        <v>102</v>
      </c>
      <c r="C206" s="664">
        <v>0</v>
      </c>
      <c r="D206" s="664">
        <v>0</v>
      </c>
      <c r="E206" s="664">
        <v>17</v>
      </c>
      <c r="F206" s="664">
        <v>12</v>
      </c>
      <c r="G206" s="664">
        <v>1</v>
      </c>
      <c r="H206" s="664">
        <v>70</v>
      </c>
      <c r="I206" s="664">
        <v>1</v>
      </c>
      <c r="J206" s="664">
        <f t="shared" si="54"/>
        <v>1</v>
      </c>
      <c r="K206" s="653"/>
      <c r="L206" s="658">
        <f t="shared" si="53"/>
        <v>2</v>
      </c>
      <c r="M206" s="658">
        <v>0</v>
      </c>
      <c r="N206" s="658">
        <v>0</v>
      </c>
      <c r="O206" s="658">
        <v>1</v>
      </c>
      <c r="P206" s="658">
        <v>0</v>
      </c>
      <c r="Q206" s="658">
        <v>0</v>
      </c>
      <c r="R206" s="658">
        <v>1</v>
      </c>
      <c r="S206" s="667">
        <v>0</v>
      </c>
      <c r="T206" s="667">
        <v>70</v>
      </c>
      <c r="U206" s="667">
        <v>35</v>
      </c>
      <c r="V206" s="650"/>
      <c r="W206" s="650"/>
      <c r="X206" s="661"/>
      <c r="Y206" s="658"/>
      <c r="AG206" s="655"/>
    </row>
    <row r="207" spans="1:33" ht="30.75" customHeight="1" collapsed="1">
      <c r="A207" s="645" t="s">
        <v>3228</v>
      </c>
      <c r="B207" s="653">
        <f>SUM(B208:B219)</f>
        <v>1140</v>
      </c>
      <c r="C207" s="653">
        <f>SUM(C208:C219)</f>
        <v>31</v>
      </c>
      <c r="D207" s="653">
        <f t="shared" ref="D207" si="55">SUM(D208:D219)</f>
        <v>60</v>
      </c>
      <c r="E207" s="653">
        <f>SUM(E208:E219)</f>
        <v>223</v>
      </c>
      <c r="F207" s="653">
        <f t="shared" ref="F207:G207" si="56">SUM(F208:F219)</f>
        <v>269</v>
      </c>
      <c r="G207" s="653">
        <f t="shared" si="56"/>
        <v>3</v>
      </c>
      <c r="H207" s="653">
        <f>SUM(H208:H219)</f>
        <v>433</v>
      </c>
      <c r="I207" s="653">
        <f>SUM(I208:I219)</f>
        <v>85</v>
      </c>
      <c r="J207" s="653">
        <f>SUM(J208:J219)</f>
        <v>36</v>
      </c>
      <c r="K207" s="653"/>
      <c r="L207" s="658">
        <f>SUM(L208:L219)</f>
        <v>43</v>
      </c>
      <c r="M207" s="658">
        <f t="shared" ref="M207:S207" si="57">SUM(M208:M219)</f>
        <v>3</v>
      </c>
      <c r="N207" s="658">
        <f t="shared" si="57"/>
        <v>0</v>
      </c>
      <c r="O207" s="658">
        <f t="shared" si="57"/>
        <v>4</v>
      </c>
      <c r="P207" s="658">
        <f t="shared" si="57"/>
        <v>0</v>
      </c>
      <c r="Q207" s="658">
        <f t="shared" si="57"/>
        <v>0</v>
      </c>
      <c r="R207" s="658">
        <f t="shared" si="57"/>
        <v>36</v>
      </c>
      <c r="S207" s="658">
        <f t="shared" si="57"/>
        <v>0</v>
      </c>
      <c r="T207" s="650">
        <v>46</v>
      </c>
      <c r="U207" s="650">
        <v>35</v>
      </c>
      <c r="V207" s="650"/>
      <c r="W207" s="650"/>
      <c r="X207" s="661"/>
      <c r="Y207" s="658"/>
      <c r="AG207" s="655"/>
    </row>
    <row r="208" spans="1:33" ht="27.7" hidden="1" customHeight="1" outlineLevel="1">
      <c r="A208" s="530" t="s">
        <v>1899</v>
      </c>
      <c r="B208" s="653">
        <v>143</v>
      </c>
      <c r="C208" s="653">
        <v>0</v>
      </c>
      <c r="D208" s="653">
        <v>0</v>
      </c>
      <c r="E208" s="653">
        <v>51</v>
      </c>
      <c r="F208" s="653">
        <v>4</v>
      </c>
      <c r="G208" s="653">
        <v>1</v>
      </c>
      <c r="H208" s="653">
        <v>78</v>
      </c>
      <c r="I208" s="653">
        <v>7</v>
      </c>
      <c r="J208" s="653">
        <f>B208-SUM(C208:I208)</f>
        <v>2</v>
      </c>
      <c r="K208" s="653"/>
      <c r="L208" s="658">
        <f>SUM(M208:S208)</f>
        <v>1</v>
      </c>
      <c r="M208" s="658">
        <v>0</v>
      </c>
      <c r="N208" s="658">
        <v>0</v>
      </c>
      <c r="O208" s="658">
        <v>0</v>
      </c>
      <c r="P208" s="658">
        <v>0</v>
      </c>
      <c r="Q208" s="658">
        <v>0</v>
      </c>
      <c r="R208" s="658">
        <v>1</v>
      </c>
      <c r="S208" s="650">
        <v>0</v>
      </c>
      <c r="T208" s="650">
        <v>63</v>
      </c>
      <c r="U208" s="650">
        <v>34</v>
      </c>
      <c r="V208" s="650"/>
      <c r="W208" s="650"/>
      <c r="X208" s="661"/>
      <c r="Y208" s="658"/>
      <c r="AG208" s="655"/>
    </row>
    <row r="209" spans="1:33" ht="27.7" hidden="1" customHeight="1" outlineLevel="1">
      <c r="A209" s="530" t="s">
        <v>951</v>
      </c>
      <c r="B209" s="653">
        <v>85</v>
      </c>
      <c r="C209" s="653">
        <v>0</v>
      </c>
      <c r="D209" s="653">
        <v>6</v>
      </c>
      <c r="E209" s="653">
        <v>24</v>
      </c>
      <c r="F209" s="653">
        <v>9</v>
      </c>
      <c r="G209" s="653">
        <v>0</v>
      </c>
      <c r="H209" s="653">
        <v>40</v>
      </c>
      <c r="I209" s="653">
        <v>5</v>
      </c>
      <c r="J209" s="653">
        <f>B209-SUM(C209:I209)</f>
        <v>1</v>
      </c>
      <c r="K209" s="653"/>
      <c r="L209" s="658">
        <f t="shared" ref="L209:L219" si="58">SUM(M209:S209)</f>
        <v>2</v>
      </c>
      <c r="M209" s="658">
        <v>0</v>
      </c>
      <c r="N209" s="658">
        <v>0</v>
      </c>
      <c r="O209" s="658">
        <v>1</v>
      </c>
      <c r="P209" s="658">
        <v>0</v>
      </c>
      <c r="Q209" s="658">
        <v>0</v>
      </c>
      <c r="R209" s="658">
        <v>1</v>
      </c>
      <c r="S209" s="650">
        <v>0</v>
      </c>
      <c r="T209" s="650">
        <v>65</v>
      </c>
      <c r="U209" s="650">
        <v>33</v>
      </c>
      <c r="V209" s="650"/>
      <c r="W209" s="650"/>
      <c r="X209" s="661"/>
      <c r="Y209" s="658"/>
      <c r="AG209" s="655"/>
    </row>
    <row r="210" spans="1:33" ht="27.7" hidden="1" customHeight="1" outlineLevel="1">
      <c r="A210" s="530" t="s">
        <v>952</v>
      </c>
      <c r="B210" s="653">
        <v>153</v>
      </c>
      <c r="C210" s="653">
        <v>1</v>
      </c>
      <c r="D210" s="653">
        <v>3</v>
      </c>
      <c r="E210" s="653">
        <v>31</v>
      </c>
      <c r="F210" s="653">
        <v>25</v>
      </c>
      <c r="G210" s="653">
        <v>0</v>
      </c>
      <c r="H210" s="653">
        <v>76</v>
      </c>
      <c r="I210" s="653">
        <v>11</v>
      </c>
      <c r="J210" s="653">
        <f>B210-SUM(C210:I210)</f>
        <v>6</v>
      </c>
      <c r="K210" s="653"/>
      <c r="L210" s="658">
        <f t="shared" si="58"/>
        <v>8</v>
      </c>
      <c r="M210" s="658">
        <v>1</v>
      </c>
      <c r="N210" s="658">
        <v>0</v>
      </c>
      <c r="O210" s="658">
        <v>0</v>
      </c>
      <c r="P210" s="658">
        <v>0</v>
      </c>
      <c r="Q210" s="658">
        <v>0</v>
      </c>
      <c r="R210" s="658">
        <v>7</v>
      </c>
      <c r="S210" s="650">
        <v>0</v>
      </c>
      <c r="T210" s="650">
        <v>61</v>
      </c>
      <c r="U210" s="650">
        <v>31</v>
      </c>
      <c r="V210" s="650"/>
      <c r="W210" s="650"/>
      <c r="X210" s="661"/>
      <c r="Y210" s="658"/>
      <c r="AG210" s="655"/>
    </row>
    <row r="211" spans="1:33" ht="27.7" hidden="1" customHeight="1" outlineLevel="1">
      <c r="A211" s="530" t="s">
        <v>953</v>
      </c>
      <c r="B211" s="653">
        <v>89</v>
      </c>
      <c r="C211" s="653">
        <v>0</v>
      </c>
      <c r="D211" s="653">
        <v>10</v>
      </c>
      <c r="E211" s="653">
        <v>31</v>
      </c>
      <c r="F211" s="653">
        <v>10</v>
      </c>
      <c r="G211" s="653">
        <v>0</v>
      </c>
      <c r="H211" s="653">
        <v>30</v>
      </c>
      <c r="I211" s="653">
        <v>5</v>
      </c>
      <c r="J211" s="653">
        <f t="shared" ref="J211:J219" si="59">B211-SUM(C211:I211)</f>
        <v>3</v>
      </c>
      <c r="K211" s="653"/>
      <c r="L211" s="658">
        <f t="shared" si="58"/>
        <v>2</v>
      </c>
      <c r="M211" s="658">
        <v>0</v>
      </c>
      <c r="N211" s="658">
        <v>0</v>
      </c>
      <c r="O211" s="658">
        <v>0</v>
      </c>
      <c r="P211" s="658">
        <v>0</v>
      </c>
      <c r="Q211" s="658">
        <v>0</v>
      </c>
      <c r="R211" s="658">
        <v>2</v>
      </c>
      <c r="S211" s="650">
        <v>0</v>
      </c>
      <c r="T211" s="650">
        <v>55</v>
      </c>
      <c r="U211" s="650">
        <v>33</v>
      </c>
      <c r="V211" s="650"/>
      <c r="W211" s="650"/>
      <c r="X211" s="661"/>
      <c r="Y211" s="658"/>
      <c r="AG211" s="655"/>
    </row>
    <row r="212" spans="1:33" ht="27.7" hidden="1" customHeight="1" outlineLevel="1">
      <c r="A212" s="530" t="s">
        <v>954</v>
      </c>
      <c r="B212" s="653">
        <v>104</v>
      </c>
      <c r="C212" s="653">
        <v>1</v>
      </c>
      <c r="D212" s="653">
        <v>9</v>
      </c>
      <c r="E212" s="653">
        <v>20</v>
      </c>
      <c r="F212" s="653">
        <v>23</v>
      </c>
      <c r="G212" s="653">
        <v>0</v>
      </c>
      <c r="H212" s="653">
        <v>45</v>
      </c>
      <c r="I212" s="653">
        <v>6</v>
      </c>
      <c r="J212" s="653">
        <f t="shared" si="59"/>
        <v>0</v>
      </c>
      <c r="K212" s="653"/>
      <c r="L212" s="658">
        <f t="shared" si="58"/>
        <v>4</v>
      </c>
      <c r="M212" s="658">
        <v>0</v>
      </c>
      <c r="N212" s="658">
        <v>0</v>
      </c>
      <c r="O212" s="658">
        <v>0</v>
      </c>
      <c r="P212" s="658">
        <v>0</v>
      </c>
      <c r="Q212" s="658">
        <v>0</v>
      </c>
      <c r="R212" s="658">
        <v>4</v>
      </c>
      <c r="S212" s="650">
        <v>0</v>
      </c>
      <c r="T212" s="650">
        <v>54</v>
      </c>
      <c r="U212" s="650">
        <v>32</v>
      </c>
      <c r="V212" s="650"/>
      <c r="W212" s="650"/>
      <c r="X212" s="661"/>
      <c r="Y212" s="658"/>
      <c r="AG212" s="655"/>
    </row>
    <row r="213" spans="1:33" ht="27.7" hidden="1" customHeight="1" outlineLevel="1">
      <c r="A213" s="530" t="s">
        <v>955</v>
      </c>
      <c r="B213" s="653">
        <v>125</v>
      </c>
      <c r="C213" s="653">
        <v>23</v>
      </c>
      <c r="D213" s="653">
        <v>20</v>
      </c>
      <c r="E213" s="653">
        <v>5</v>
      </c>
      <c r="F213" s="653">
        <v>38</v>
      </c>
      <c r="G213" s="653">
        <v>0</v>
      </c>
      <c r="H213" s="653">
        <v>23</v>
      </c>
      <c r="I213" s="653">
        <v>11</v>
      </c>
      <c r="J213" s="653">
        <f t="shared" si="59"/>
        <v>5</v>
      </c>
      <c r="K213" s="653"/>
      <c r="L213" s="658">
        <f t="shared" si="58"/>
        <v>2</v>
      </c>
      <c r="M213" s="658">
        <v>0</v>
      </c>
      <c r="N213" s="658">
        <v>0</v>
      </c>
      <c r="O213" s="658">
        <v>0</v>
      </c>
      <c r="P213" s="658">
        <v>0</v>
      </c>
      <c r="Q213" s="658">
        <v>0</v>
      </c>
      <c r="R213" s="658">
        <v>2</v>
      </c>
      <c r="S213" s="650">
        <v>0</v>
      </c>
      <c r="T213" s="650">
        <v>52</v>
      </c>
      <c r="U213" s="650">
        <v>34</v>
      </c>
      <c r="V213" s="650"/>
      <c r="W213" s="650"/>
      <c r="X213" s="661"/>
      <c r="Y213" s="658"/>
      <c r="AG213" s="655"/>
    </row>
    <row r="214" spans="1:33" ht="27.7" hidden="1" customHeight="1" outlineLevel="1">
      <c r="A214" s="530" t="s">
        <v>956</v>
      </c>
      <c r="B214" s="653">
        <v>98</v>
      </c>
      <c r="C214" s="653">
        <v>1</v>
      </c>
      <c r="D214" s="653">
        <v>5</v>
      </c>
      <c r="E214" s="653">
        <v>14</v>
      </c>
      <c r="F214" s="653">
        <v>34</v>
      </c>
      <c r="G214" s="653">
        <v>0</v>
      </c>
      <c r="H214" s="653">
        <v>31</v>
      </c>
      <c r="I214" s="653">
        <v>10</v>
      </c>
      <c r="J214" s="653">
        <f t="shared" si="59"/>
        <v>3</v>
      </c>
      <c r="K214" s="653"/>
      <c r="L214" s="658">
        <f t="shared" si="58"/>
        <v>10</v>
      </c>
      <c r="M214" s="658">
        <v>0</v>
      </c>
      <c r="N214" s="658">
        <v>0</v>
      </c>
      <c r="O214" s="658">
        <v>0</v>
      </c>
      <c r="P214" s="658">
        <v>0</v>
      </c>
      <c r="Q214" s="658">
        <v>0</v>
      </c>
      <c r="R214" s="658">
        <v>10</v>
      </c>
      <c r="S214" s="650">
        <v>0</v>
      </c>
      <c r="T214" s="650">
        <v>47</v>
      </c>
      <c r="U214" s="650">
        <v>36</v>
      </c>
      <c r="V214" s="650"/>
      <c r="W214" s="650"/>
      <c r="X214" s="661"/>
      <c r="Y214" s="658"/>
      <c r="AG214" s="655"/>
    </row>
    <row r="215" spans="1:33" ht="27.7" hidden="1" customHeight="1" outlineLevel="1">
      <c r="A215" s="530" t="s">
        <v>957</v>
      </c>
      <c r="B215" s="653">
        <v>62</v>
      </c>
      <c r="C215" s="653">
        <v>0</v>
      </c>
      <c r="D215" s="653">
        <v>3</v>
      </c>
      <c r="E215" s="653">
        <v>6</v>
      </c>
      <c r="F215" s="653">
        <v>32</v>
      </c>
      <c r="G215" s="653">
        <v>0</v>
      </c>
      <c r="H215" s="653">
        <v>15</v>
      </c>
      <c r="I215" s="653">
        <v>5</v>
      </c>
      <c r="J215" s="653">
        <f t="shared" si="59"/>
        <v>1</v>
      </c>
      <c r="K215" s="653"/>
      <c r="L215" s="658">
        <f t="shared" si="58"/>
        <v>4</v>
      </c>
      <c r="M215" s="658">
        <v>0</v>
      </c>
      <c r="N215" s="658">
        <v>0</v>
      </c>
      <c r="O215" s="658">
        <v>0</v>
      </c>
      <c r="P215" s="658">
        <v>0</v>
      </c>
      <c r="Q215" s="658">
        <v>0</v>
      </c>
      <c r="R215" s="658">
        <v>4</v>
      </c>
      <c r="S215" s="650">
        <v>0</v>
      </c>
      <c r="T215" s="650">
        <v>49</v>
      </c>
      <c r="U215" s="650">
        <v>36</v>
      </c>
      <c r="V215" s="650"/>
      <c r="W215" s="650"/>
      <c r="X215" s="661"/>
      <c r="Y215" s="658"/>
      <c r="AG215" s="655"/>
    </row>
    <row r="216" spans="1:33" ht="27.7" hidden="1" customHeight="1" outlineLevel="1">
      <c r="A216" s="530" t="s">
        <v>958</v>
      </c>
      <c r="B216" s="653">
        <v>48</v>
      </c>
      <c r="C216" s="653">
        <v>2</v>
      </c>
      <c r="D216" s="653">
        <v>0</v>
      </c>
      <c r="E216" s="653">
        <v>7</v>
      </c>
      <c r="F216" s="653">
        <v>11</v>
      </c>
      <c r="G216" s="653">
        <v>0</v>
      </c>
      <c r="H216" s="653">
        <v>19</v>
      </c>
      <c r="I216" s="653">
        <v>8</v>
      </c>
      <c r="J216" s="653">
        <f t="shared" si="59"/>
        <v>1</v>
      </c>
      <c r="K216" s="653"/>
      <c r="L216" s="658">
        <f t="shared" si="58"/>
        <v>3</v>
      </c>
      <c r="M216" s="658">
        <v>0</v>
      </c>
      <c r="N216" s="658">
        <v>0</v>
      </c>
      <c r="O216" s="658">
        <v>1</v>
      </c>
      <c r="P216" s="658">
        <v>0</v>
      </c>
      <c r="Q216" s="658">
        <v>0</v>
      </c>
      <c r="R216" s="658">
        <v>2</v>
      </c>
      <c r="S216" s="650">
        <v>0</v>
      </c>
      <c r="T216" s="650">
        <v>50</v>
      </c>
      <c r="U216" s="650">
        <v>37</v>
      </c>
      <c r="V216" s="650"/>
      <c r="W216" s="650"/>
      <c r="X216" s="661"/>
      <c r="Y216" s="658"/>
      <c r="AG216" s="655"/>
    </row>
    <row r="217" spans="1:33" ht="27.7" hidden="1" customHeight="1" outlineLevel="1">
      <c r="A217" s="530" t="s">
        <v>959</v>
      </c>
      <c r="B217" s="653">
        <v>76</v>
      </c>
      <c r="C217" s="653">
        <v>1</v>
      </c>
      <c r="D217" s="653">
        <v>0</v>
      </c>
      <c r="E217" s="653">
        <v>13</v>
      </c>
      <c r="F217" s="653">
        <v>27</v>
      </c>
      <c r="G217" s="653">
        <v>0</v>
      </c>
      <c r="H217" s="653">
        <v>26</v>
      </c>
      <c r="I217" s="653">
        <v>3</v>
      </c>
      <c r="J217" s="653">
        <f t="shared" si="59"/>
        <v>6</v>
      </c>
      <c r="K217" s="653"/>
      <c r="L217" s="658">
        <f t="shared" si="58"/>
        <v>1</v>
      </c>
      <c r="M217" s="658">
        <v>0</v>
      </c>
      <c r="N217" s="658">
        <v>0</v>
      </c>
      <c r="O217" s="658">
        <v>1</v>
      </c>
      <c r="P217" s="658">
        <v>0</v>
      </c>
      <c r="Q217" s="658">
        <v>0</v>
      </c>
      <c r="R217" s="658">
        <v>0</v>
      </c>
      <c r="S217" s="650">
        <v>0</v>
      </c>
      <c r="T217" s="650">
        <v>49</v>
      </c>
      <c r="U217" s="650">
        <v>35</v>
      </c>
      <c r="V217" s="650"/>
      <c r="W217" s="650"/>
      <c r="X217" s="661"/>
      <c r="Y217" s="658"/>
      <c r="AG217" s="655"/>
    </row>
    <row r="218" spans="1:33" ht="27.7" hidden="1" customHeight="1" outlineLevel="1">
      <c r="A218" s="530" t="s">
        <v>960</v>
      </c>
      <c r="B218" s="653">
        <v>114</v>
      </c>
      <c r="C218" s="653">
        <v>1</v>
      </c>
      <c r="D218" s="653">
        <v>0</v>
      </c>
      <c r="E218" s="653">
        <v>17</v>
      </c>
      <c r="F218" s="653">
        <v>44</v>
      </c>
      <c r="G218" s="653">
        <v>2</v>
      </c>
      <c r="H218" s="653">
        <v>31</v>
      </c>
      <c r="I218" s="653">
        <v>12</v>
      </c>
      <c r="J218" s="653">
        <f t="shared" si="59"/>
        <v>7</v>
      </c>
      <c r="K218" s="653"/>
      <c r="L218" s="658">
        <f t="shared" si="58"/>
        <v>4</v>
      </c>
      <c r="M218" s="658">
        <v>2</v>
      </c>
      <c r="N218" s="658">
        <v>0</v>
      </c>
      <c r="O218" s="658">
        <v>0</v>
      </c>
      <c r="P218" s="658">
        <v>0</v>
      </c>
      <c r="Q218" s="658">
        <v>0</v>
      </c>
      <c r="R218" s="658">
        <v>2</v>
      </c>
      <c r="S218" s="650">
        <v>0</v>
      </c>
      <c r="T218" s="650">
        <v>50</v>
      </c>
      <c r="U218" s="650">
        <v>34</v>
      </c>
      <c r="V218" s="650"/>
      <c r="W218" s="650"/>
      <c r="X218" s="661"/>
      <c r="Y218" s="658"/>
      <c r="AG218" s="655"/>
    </row>
    <row r="219" spans="1:33" ht="27.7" hidden="1" customHeight="1" outlineLevel="1" thickBot="1">
      <c r="A219" s="531" t="s">
        <v>961</v>
      </c>
      <c r="B219" s="663">
        <v>43</v>
      </c>
      <c r="C219" s="664">
        <v>1</v>
      </c>
      <c r="D219" s="664">
        <v>4</v>
      </c>
      <c r="E219" s="664">
        <v>4</v>
      </c>
      <c r="F219" s="664">
        <v>12</v>
      </c>
      <c r="G219" s="664">
        <v>0</v>
      </c>
      <c r="H219" s="664">
        <v>19</v>
      </c>
      <c r="I219" s="664">
        <v>2</v>
      </c>
      <c r="J219" s="664">
        <f t="shared" si="59"/>
        <v>1</v>
      </c>
      <c r="K219" s="653"/>
      <c r="L219" s="658">
        <f t="shared" si="58"/>
        <v>2</v>
      </c>
      <c r="M219" s="658">
        <v>0</v>
      </c>
      <c r="N219" s="658">
        <v>0</v>
      </c>
      <c r="O219" s="658">
        <v>1</v>
      </c>
      <c r="P219" s="658">
        <v>0</v>
      </c>
      <c r="Q219" s="658">
        <v>0</v>
      </c>
      <c r="R219" s="658">
        <v>1</v>
      </c>
      <c r="S219" s="667">
        <v>0</v>
      </c>
      <c r="T219" s="667">
        <v>46</v>
      </c>
      <c r="U219" s="667">
        <v>35</v>
      </c>
      <c r="V219" s="650"/>
      <c r="W219" s="650"/>
      <c r="X219" s="661"/>
      <c r="Y219" s="658"/>
      <c r="AG219" s="655"/>
    </row>
    <row r="220" spans="1:33" ht="30.75" customHeight="1" collapsed="1">
      <c r="A220" s="645" t="s">
        <v>3324</v>
      </c>
      <c r="B220" s="653">
        <f>SUM(B221:B232)</f>
        <v>1072</v>
      </c>
      <c r="C220" s="653">
        <f>SUM(C221:C232)</f>
        <v>15</v>
      </c>
      <c r="D220" s="653">
        <f t="shared" ref="D220" si="60">SUM(D221:D232)</f>
        <v>35</v>
      </c>
      <c r="E220" s="653">
        <f>SUM(E221:E232)</f>
        <v>82</v>
      </c>
      <c r="F220" s="653">
        <f t="shared" ref="F220:G220" si="61">SUM(F221:F232)</f>
        <v>250</v>
      </c>
      <c r="G220" s="653">
        <f t="shared" si="61"/>
        <v>16</v>
      </c>
      <c r="H220" s="653">
        <f>SUM(H221:H232)</f>
        <v>560</v>
      </c>
      <c r="I220" s="653">
        <f>SUM(I221:I232)</f>
        <v>73</v>
      </c>
      <c r="J220" s="653">
        <f>SUM(J221:J232)</f>
        <v>41</v>
      </c>
      <c r="K220" s="653"/>
      <c r="L220" s="658">
        <f>SUM(L221:L232)</f>
        <v>44</v>
      </c>
      <c r="M220" s="658">
        <f t="shared" ref="M220:S220" si="62">SUM(M221:M232)</f>
        <v>7</v>
      </c>
      <c r="N220" s="658">
        <f t="shared" si="62"/>
        <v>8</v>
      </c>
      <c r="O220" s="658">
        <f t="shared" si="62"/>
        <v>11</v>
      </c>
      <c r="P220" s="658">
        <f t="shared" si="62"/>
        <v>0</v>
      </c>
      <c r="Q220" s="658">
        <f t="shared" si="62"/>
        <v>1</v>
      </c>
      <c r="R220" s="658">
        <f t="shared" si="62"/>
        <v>17</v>
      </c>
      <c r="S220" s="658">
        <f t="shared" si="62"/>
        <v>0</v>
      </c>
      <c r="T220" s="650">
        <v>43</v>
      </c>
      <c r="U220" s="650">
        <v>35</v>
      </c>
      <c r="V220" s="650"/>
      <c r="W220" s="650"/>
      <c r="X220" s="661"/>
      <c r="Y220" s="658"/>
      <c r="AG220" s="655"/>
    </row>
    <row r="221" spans="1:33" ht="27.7" hidden="1" customHeight="1" outlineLevel="1">
      <c r="A221" s="530" t="s">
        <v>1899</v>
      </c>
      <c r="B221" s="653">
        <v>76</v>
      </c>
      <c r="C221" s="653">
        <v>0</v>
      </c>
      <c r="D221" s="653">
        <v>4</v>
      </c>
      <c r="E221" s="653">
        <v>6</v>
      </c>
      <c r="F221" s="653">
        <v>21</v>
      </c>
      <c r="G221" s="653">
        <v>0</v>
      </c>
      <c r="H221" s="653">
        <v>36</v>
      </c>
      <c r="I221" s="653">
        <v>5</v>
      </c>
      <c r="J221" s="653">
        <f>B221-SUM(C221:I221)</f>
        <v>4</v>
      </c>
      <c r="K221" s="653"/>
      <c r="L221" s="658">
        <f>SUM(M221:S221)</f>
        <v>7</v>
      </c>
      <c r="M221" s="658">
        <v>1</v>
      </c>
      <c r="N221" s="658">
        <v>0</v>
      </c>
      <c r="O221" s="658">
        <v>6</v>
      </c>
      <c r="P221" s="658">
        <v>0</v>
      </c>
      <c r="Q221" s="658">
        <v>0</v>
      </c>
      <c r="R221" s="658">
        <v>0</v>
      </c>
      <c r="S221" s="650">
        <v>0</v>
      </c>
      <c r="T221" s="650">
        <v>47</v>
      </c>
      <c r="U221" s="650">
        <v>34</v>
      </c>
      <c r="V221" s="650"/>
      <c r="W221" s="650"/>
      <c r="X221" s="661"/>
      <c r="Y221" s="658"/>
      <c r="AG221" s="655"/>
    </row>
    <row r="222" spans="1:33" ht="27.7" hidden="1" customHeight="1" outlineLevel="1">
      <c r="A222" s="530" t="s">
        <v>951</v>
      </c>
      <c r="B222" s="653">
        <v>48</v>
      </c>
      <c r="C222" s="653">
        <v>1</v>
      </c>
      <c r="D222" s="653">
        <v>1</v>
      </c>
      <c r="E222" s="653">
        <v>1</v>
      </c>
      <c r="F222" s="653">
        <v>16</v>
      </c>
      <c r="G222" s="653">
        <v>0</v>
      </c>
      <c r="H222" s="653">
        <v>20</v>
      </c>
      <c r="I222" s="653">
        <v>7</v>
      </c>
      <c r="J222" s="653">
        <f>B222-SUM(C222:I222)</f>
        <v>2</v>
      </c>
      <c r="K222" s="653"/>
      <c r="L222" s="658">
        <f t="shared" ref="L222:L232" si="63">SUM(M222:S222)</f>
        <v>0</v>
      </c>
      <c r="M222" s="658">
        <v>0</v>
      </c>
      <c r="N222" s="658">
        <v>0</v>
      </c>
      <c r="O222" s="658">
        <v>0</v>
      </c>
      <c r="P222" s="658">
        <v>0</v>
      </c>
      <c r="Q222" s="658">
        <v>0</v>
      </c>
      <c r="R222" s="658">
        <v>0</v>
      </c>
      <c r="S222" s="650">
        <v>0</v>
      </c>
      <c r="T222" s="650">
        <v>43</v>
      </c>
      <c r="U222" s="650">
        <v>31</v>
      </c>
      <c r="V222" s="650"/>
      <c r="W222" s="650"/>
      <c r="X222" s="661"/>
      <c r="Y222" s="658"/>
      <c r="AG222" s="655"/>
    </row>
    <row r="223" spans="1:33" ht="27.7" hidden="1" customHeight="1" outlineLevel="1">
      <c r="A223" s="530" t="s">
        <v>952</v>
      </c>
      <c r="B223" s="653">
        <v>93</v>
      </c>
      <c r="C223" s="653">
        <v>3</v>
      </c>
      <c r="D223" s="653">
        <v>4</v>
      </c>
      <c r="E223" s="653">
        <v>4</v>
      </c>
      <c r="F223" s="653">
        <v>29</v>
      </c>
      <c r="G223" s="653">
        <v>1</v>
      </c>
      <c r="H223" s="653">
        <v>46</v>
      </c>
      <c r="I223" s="653">
        <v>6</v>
      </c>
      <c r="J223" s="653">
        <f>B223-SUM(C223:I223)</f>
        <v>0</v>
      </c>
      <c r="K223" s="653"/>
      <c r="L223" s="658">
        <f t="shared" si="63"/>
        <v>8</v>
      </c>
      <c r="M223" s="658">
        <v>0</v>
      </c>
      <c r="N223" s="658">
        <v>6</v>
      </c>
      <c r="O223" s="658">
        <v>0</v>
      </c>
      <c r="P223" s="658">
        <v>0</v>
      </c>
      <c r="Q223" s="658">
        <v>0</v>
      </c>
      <c r="R223" s="658">
        <v>2</v>
      </c>
      <c r="S223" s="650">
        <v>0</v>
      </c>
      <c r="T223" s="650">
        <v>48</v>
      </c>
      <c r="U223" s="650">
        <v>31</v>
      </c>
      <c r="V223" s="650"/>
      <c r="W223" s="650"/>
      <c r="X223" s="661"/>
      <c r="Y223" s="658"/>
      <c r="AG223" s="655"/>
    </row>
    <row r="224" spans="1:33" ht="27.7" hidden="1" customHeight="1" outlineLevel="1">
      <c r="A224" s="530" t="s">
        <v>953</v>
      </c>
      <c r="B224" s="653">
        <v>108</v>
      </c>
      <c r="C224" s="653">
        <v>2</v>
      </c>
      <c r="D224" s="653">
        <v>0</v>
      </c>
      <c r="E224" s="653">
        <v>5</v>
      </c>
      <c r="F224" s="653">
        <v>21</v>
      </c>
      <c r="G224" s="653">
        <v>0</v>
      </c>
      <c r="H224" s="653">
        <v>64</v>
      </c>
      <c r="I224" s="653">
        <v>8</v>
      </c>
      <c r="J224" s="653">
        <f t="shared" ref="J224:J232" si="64">B224-SUM(C224:I224)</f>
        <v>8</v>
      </c>
      <c r="K224" s="653"/>
      <c r="L224" s="658">
        <f t="shared" si="63"/>
        <v>3</v>
      </c>
      <c r="M224" s="658">
        <v>0</v>
      </c>
      <c r="N224" s="658">
        <v>2</v>
      </c>
      <c r="O224" s="658">
        <v>0</v>
      </c>
      <c r="P224" s="658">
        <v>0</v>
      </c>
      <c r="Q224" s="658">
        <v>0</v>
      </c>
      <c r="R224" s="658">
        <v>1</v>
      </c>
      <c r="S224" s="650">
        <v>0</v>
      </c>
      <c r="T224" s="650">
        <v>51</v>
      </c>
      <c r="U224" s="650">
        <v>31</v>
      </c>
      <c r="V224" s="650"/>
      <c r="W224" s="650"/>
      <c r="X224" s="661"/>
      <c r="Y224" s="658"/>
      <c r="AG224" s="655"/>
    </row>
    <row r="225" spans="1:33" ht="27.7" hidden="1" customHeight="1" outlineLevel="1">
      <c r="A225" s="530" t="s">
        <v>954</v>
      </c>
      <c r="B225" s="653">
        <v>109</v>
      </c>
      <c r="C225" s="653">
        <v>0</v>
      </c>
      <c r="D225" s="653">
        <v>1</v>
      </c>
      <c r="E225" s="653">
        <v>15</v>
      </c>
      <c r="F225" s="653">
        <v>11</v>
      </c>
      <c r="G225" s="653">
        <v>0</v>
      </c>
      <c r="H225" s="653">
        <v>67</v>
      </c>
      <c r="I225" s="653">
        <v>7</v>
      </c>
      <c r="J225" s="653">
        <f t="shared" si="64"/>
        <v>8</v>
      </c>
      <c r="K225" s="653"/>
      <c r="L225" s="658">
        <f t="shared" si="63"/>
        <v>0</v>
      </c>
      <c r="M225" s="658">
        <v>0</v>
      </c>
      <c r="N225" s="658">
        <v>0</v>
      </c>
      <c r="O225" s="658">
        <v>0</v>
      </c>
      <c r="P225" s="658">
        <v>0</v>
      </c>
      <c r="Q225" s="658">
        <v>0</v>
      </c>
      <c r="R225" s="658">
        <v>0</v>
      </c>
      <c r="S225" s="650">
        <v>0</v>
      </c>
      <c r="T225" s="650">
        <v>51</v>
      </c>
      <c r="U225" s="650">
        <v>33</v>
      </c>
      <c r="V225" s="650"/>
      <c r="W225" s="650"/>
      <c r="X225" s="661"/>
      <c r="Y225" s="658"/>
      <c r="AG225" s="655"/>
    </row>
    <row r="226" spans="1:33" ht="27.7" hidden="1" customHeight="1" outlineLevel="1">
      <c r="A226" s="530" t="s">
        <v>955</v>
      </c>
      <c r="B226" s="653">
        <v>128</v>
      </c>
      <c r="C226" s="653">
        <v>1</v>
      </c>
      <c r="D226" s="653">
        <v>0</v>
      </c>
      <c r="E226" s="653">
        <v>12</v>
      </c>
      <c r="F226" s="653">
        <v>27</v>
      </c>
      <c r="G226" s="653">
        <v>0</v>
      </c>
      <c r="H226" s="653">
        <v>77</v>
      </c>
      <c r="I226" s="653">
        <v>7</v>
      </c>
      <c r="J226" s="653">
        <f t="shared" si="64"/>
        <v>4</v>
      </c>
      <c r="K226" s="653"/>
      <c r="L226" s="658">
        <f t="shared" si="63"/>
        <v>10</v>
      </c>
      <c r="M226" s="658">
        <v>6</v>
      </c>
      <c r="N226" s="658">
        <v>0</v>
      </c>
      <c r="O226" s="658">
        <v>2</v>
      </c>
      <c r="P226" s="658">
        <v>0</v>
      </c>
      <c r="Q226" s="658">
        <v>1</v>
      </c>
      <c r="R226" s="658">
        <v>1</v>
      </c>
      <c r="S226" s="650">
        <v>0</v>
      </c>
      <c r="T226" s="650">
        <v>49</v>
      </c>
      <c r="U226" s="650">
        <v>35</v>
      </c>
      <c r="V226" s="650"/>
      <c r="W226" s="650"/>
      <c r="X226" s="661"/>
      <c r="Y226" s="658"/>
      <c r="AG226" s="655"/>
    </row>
    <row r="227" spans="1:33" ht="27.7" hidden="1" customHeight="1" outlineLevel="1">
      <c r="A227" s="530" t="s">
        <v>956</v>
      </c>
      <c r="B227" s="653">
        <v>94</v>
      </c>
      <c r="C227" s="653">
        <v>2</v>
      </c>
      <c r="D227" s="653">
        <v>11</v>
      </c>
      <c r="E227" s="653">
        <v>2</v>
      </c>
      <c r="F227" s="653">
        <v>27</v>
      </c>
      <c r="G227" s="653">
        <v>8</v>
      </c>
      <c r="H227" s="653">
        <v>35</v>
      </c>
      <c r="I227" s="653">
        <v>9</v>
      </c>
      <c r="J227" s="653">
        <f t="shared" si="64"/>
        <v>0</v>
      </c>
      <c r="K227" s="653"/>
      <c r="L227" s="658">
        <f t="shared" si="63"/>
        <v>3</v>
      </c>
      <c r="M227" s="658">
        <v>0</v>
      </c>
      <c r="N227" s="658">
        <v>0</v>
      </c>
      <c r="O227" s="658">
        <v>0</v>
      </c>
      <c r="P227" s="658">
        <v>0</v>
      </c>
      <c r="Q227" s="658">
        <v>0</v>
      </c>
      <c r="R227" s="658">
        <v>3</v>
      </c>
      <c r="S227" s="650">
        <v>0</v>
      </c>
      <c r="T227" s="650">
        <v>46</v>
      </c>
      <c r="U227" s="650">
        <v>35</v>
      </c>
      <c r="V227" s="650"/>
      <c r="W227" s="650"/>
      <c r="X227" s="661"/>
      <c r="Y227" s="658"/>
      <c r="AG227" s="655"/>
    </row>
    <row r="228" spans="1:33" ht="27.7" hidden="1" customHeight="1" outlineLevel="1">
      <c r="A228" s="530" t="s">
        <v>957</v>
      </c>
      <c r="B228" s="653">
        <v>94</v>
      </c>
      <c r="C228" s="653">
        <v>1</v>
      </c>
      <c r="D228" s="653">
        <v>4</v>
      </c>
      <c r="E228" s="653">
        <v>10</v>
      </c>
      <c r="F228" s="653">
        <v>31</v>
      </c>
      <c r="G228" s="653">
        <v>4</v>
      </c>
      <c r="H228" s="653">
        <v>35</v>
      </c>
      <c r="I228" s="653">
        <v>6</v>
      </c>
      <c r="J228" s="653">
        <f t="shared" si="64"/>
        <v>3</v>
      </c>
      <c r="K228" s="653"/>
      <c r="L228" s="658">
        <f t="shared" si="63"/>
        <v>6</v>
      </c>
      <c r="M228" s="658">
        <v>0</v>
      </c>
      <c r="N228" s="658">
        <v>0</v>
      </c>
      <c r="O228" s="658">
        <v>1</v>
      </c>
      <c r="P228" s="658">
        <v>0</v>
      </c>
      <c r="Q228" s="658">
        <v>0</v>
      </c>
      <c r="R228" s="658">
        <v>5</v>
      </c>
      <c r="S228" s="650">
        <v>0</v>
      </c>
      <c r="T228" s="650">
        <v>46</v>
      </c>
      <c r="U228" s="650">
        <v>36</v>
      </c>
      <c r="V228" s="650"/>
      <c r="W228" s="650"/>
      <c r="X228" s="661"/>
      <c r="Y228" s="658"/>
      <c r="AG228" s="655"/>
    </row>
    <row r="229" spans="1:33" ht="27.7" hidden="1" customHeight="1" outlineLevel="1">
      <c r="A229" s="530" t="s">
        <v>958</v>
      </c>
      <c r="B229" s="653">
        <v>67</v>
      </c>
      <c r="C229" s="653">
        <v>2</v>
      </c>
      <c r="D229" s="653">
        <v>1</v>
      </c>
      <c r="E229" s="653">
        <v>7</v>
      </c>
      <c r="F229" s="653">
        <v>16</v>
      </c>
      <c r="G229" s="653">
        <v>0</v>
      </c>
      <c r="H229" s="653">
        <v>34</v>
      </c>
      <c r="I229" s="653">
        <v>7</v>
      </c>
      <c r="J229" s="653">
        <f t="shared" si="64"/>
        <v>0</v>
      </c>
      <c r="K229" s="653"/>
      <c r="L229" s="658">
        <f t="shared" si="63"/>
        <v>1</v>
      </c>
      <c r="M229" s="658">
        <v>0</v>
      </c>
      <c r="N229" s="658">
        <v>0</v>
      </c>
      <c r="O229" s="658">
        <v>0</v>
      </c>
      <c r="P229" s="658">
        <v>0</v>
      </c>
      <c r="Q229" s="658">
        <v>0</v>
      </c>
      <c r="R229" s="658">
        <v>1</v>
      </c>
      <c r="S229" s="650">
        <v>0</v>
      </c>
      <c r="T229" s="650">
        <v>43</v>
      </c>
      <c r="U229" s="650">
        <v>37</v>
      </c>
      <c r="V229" s="650"/>
      <c r="W229" s="650"/>
      <c r="X229" s="661"/>
      <c r="Y229" s="658"/>
      <c r="AG229" s="655"/>
    </row>
    <row r="230" spans="1:33" ht="27.7" hidden="1" customHeight="1" outlineLevel="1">
      <c r="A230" s="530" t="s">
        <v>959</v>
      </c>
      <c r="B230" s="653">
        <v>87</v>
      </c>
      <c r="C230" s="653">
        <v>3</v>
      </c>
      <c r="D230" s="653">
        <v>0</v>
      </c>
      <c r="E230" s="653">
        <v>9</v>
      </c>
      <c r="F230" s="653">
        <v>21</v>
      </c>
      <c r="G230" s="653">
        <v>0</v>
      </c>
      <c r="H230" s="653">
        <v>47</v>
      </c>
      <c r="I230" s="653">
        <v>1</v>
      </c>
      <c r="J230" s="653">
        <f t="shared" si="64"/>
        <v>6</v>
      </c>
      <c r="K230" s="653"/>
      <c r="L230" s="658">
        <f t="shared" si="63"/>
        <v>2</v>
      </c>
      <c r="M230" s="658">
        <v>0</v>
      </c>
      <c r="N230" s="658">
        <v>0</v>
      </c>
      <c r="O230" s="658">
        <v>0</v>
      </c>
      <c r="P230" s="658">
        <v>0</v>
      </c>
      <c r="Q230" s="658">
        <v>0</v>
      </c>
      <c r="R230" s="658">
        <v>2</v>
      </c>
      <c r="S230" s="650">
        <v>0</v>
      </c>
      <c r="T230" s="650">
        <v>45</v>
      </c>
      <c r="U230" s="650">
        <v>38</v>
      </c>
      <c r="V230" s="650"/>
      <c r="W230" s="650"/>
      <c r="X230" s="661"/>
      <c r="Y230" s="658"/>
      <c r="AG230" s="655"/>
    </row>
    <row r="231" spans="1:33" ht="27.7" hidden="1" customHeight="1" outlineLevel="1">
      <c r="A231" s="530" t="s">
        <v>960</v>
      </c>
      <c r="B231" s="653">
        <v>75</v>
      </c>
      <c r="C231" s="653">
        <v>0</v>
      </c>
      <c r="D231" s="653">
        <v>9</v>
      </c>
      <c r="E231" s="653">
        <v>6</v>
      </c>
      <c r="F231" s="653">
        <v>11</v>
      </c>
      <c r="G231" s="653">
        <v>0</v>
      </c>
      <c r="H231" s="653">
        <v>44</v>
      </c>
      <c r="I231" s="653">
        <v>3</v>
      </c>
      <c r="J231" s="653">
        <f t="shared" si="64"/>
        <v>2</v>
      </c>
      <c r="K231" s="653"/>
      <c r="L231" s="658">
        <f t="shared" si="63"/>
        <v>2</v>
      </c>
      <c r="M231" s="658">
        <v>0</v>
      </c>
      <c r="N231" s="658">
        <v>0</v>
      </c>
      <c r="O231" s="658">
        <v>1</v>
      </c>
      <c r="P231" s="658">
        <v>0</v>
      </c>
      <c r="Q231" s="658">
        <v>0</v>
      </c>
      <c r="R231" s="658">
        <v>1</v>
      </c>
      <c r="S231" s="650">
        <v>0</v>
      </c>
      <c r="T231" s="650">
        <v>40</v>
      </c>
      <c r="U231" s="650">
        <v>36</v>
      </c>
      <c r="V231" s="650"/>
      <c r="W231" s="650"/>
      <c r="X231" s="661"/>
      <c r="Y231" s="658"/>
      <c r="AG231" s="655"/>
    </row>
    <row r="232" spans="1:33" ht="27.7" hidden="1" customHeight="1" outlineLevel="1" thickBot="1">
      <c r="A232" s="531" t="s">
        <v>961</v>
      </c>
      <c r="B232" s="663">
        <v>93</v>
      </c>
      <c r="C232" s="664">
        <v>0</v>
      </c>
      <c r="D232" s="664">
        <v>0</v>
      </c>
      <c r="E232" s="664">
        <v>5</v>
      </c>
      <c r="F232" s="664">
        <v>19</v>
      </c>
      <c r="G232" s="664">
        <v>3</v>
      </c>
      <c r="H232" s="664">
        <v>55</v>
      </c>
      <c r="I232" s="664">
        <v>7</v>
      </c>
      <c r="J232" s="664">
        <f t="shared" si="64"/>
        <v>4</v>
      </c>
      <c r="K232" s="653"/>
      <c r="L232" s="658">
        <f t="shared" si="63"/>
        <v>2</v>
      </c>
      <c r="M232" s="658">
        <v>0</v>
      </c>
      <c r="N232" s="658">
        <v>0</v>
      </c>
      <c r="O232" s="658">
        <v>1</v>
      </c>
      <c r="P232" s="658">
        <v>0</v>
      </c>
      <c r="Q232" s="658">
        <v>0</v>
      </c>
      <c r="R232" s="658">
        <v>1</v>
      </c>
      <c r="S232" s="667">
        <v>0</v>
      </c>
      <c r="T232" s="667">
        <v>43</v>
      </c>
      <c r="U232" s="667">
        <v>35</v>
      </c>
      <c r="V232" s="650"/>
      <c r="W232" s="650"/>
      <c r="X232" s="661"/>
      <c r="Y232" s="658"/>
      <c r="AG232" s="655"/>
    </row>
    <row r="233" spans="1:33" ht="30.75" customHeight="1" collapsed="1">
      <c r="A233" s="645" t="s">
        <v>3376</v>
      </c>
      <c r="B233" s="653">
        <f>SUM(B234:B245)</f>
        <v>1512</v>
      </c>
      <c r="C233" s="653">
        <f>SUM(C234:C245)</f>
        <v>57</v>
      </c>
      <c r="D233" s="653">
        <f t="shared" ref="D233" si="65">SUM(D234:D245)</f>
        <v>41</v>
      </c>
      <c r="E233" s="653">
        <f>SUM(E234:E245)</f>
        <v>162</v>
      </c>
      <c r="F233" s="653">
        <f t="shared" ref="F233:G233" si="66">SUM(F234:F245)</f>
        <v>392</v>
      </c>
      <c r="G233" s="653">
        <f t="shared" si="66"/>
        <v>12</v>
      </c>
      <c r="H233" s="653">
        <f>SUM(H234:H245)</f>
        <v>601</v>
      </c>
      <c r="I233" s="653">
        <f>SUM(I234:I245)</f>
        <v>173</v>
      </c>
      <c r="J233" s="653">
        <f>SUM(J234:J245)</f>
        <v>74</v>
      </c>
      <c r="K233" s="653"/>
      <c r="L233" s="658">
        <f>SUM(L234:L245)</f>
        <v>38</v>
      </c>
      <c r="M233" s="658">
        <f t="shared" ref="M233:S233" si="67">SUM(M234:M245)</f>
        <v>0</v>
      </c>
      <c r="N233" s="658">
        <f t="shared" si="67"/>
        <v>1</v>
      </c>
      <c r="O233" s="658">
        <f t="shared" si="67"/>
        <v>6</v>
      </c>
      <c r="P233" s="658">
        <f t="shared" si="67"/>
        <v>0</v>
      </c>
      <c r="Q233" s="658">
        <f t="shared" si="67"/>
        <v>0</v>
      </c>
      <c r="R233" s="658">
        <f t="shared" si="67"/>
        <v>8</v>
      </c>
      <c r="S233" s="658">
        <f t="shared" si="67"/>
        <v>23</v>
      </c>
      <c r="T233" s="650">
        <v>34</v>
      </c>
      <c r="U233" s="650">
        <v>33</v>
      </c>
      <c r="V233" s="650"/>
      <c r="W233" s="650"/>
      <c r="X233" s="661"/>
      <c r="Y233" s="658"/>
      <c r="AG233" s="655"/>
    </row>
    <row r="234" spans="1:33" ht="27.7" hidden="1" customHeight="1" outlineLevel="1">
      <c r="A234" s="530" t="s">
        <v>1899</v>
      </c>
      <c r="B234" s="653">
        <v>87</v>
      </c>
      <c r="C234" s="653">
        <v>0</v>
      </c>
      <c r="D234" s="653">
        <v>2</v>
      </c>
      <c r="E234" s="653">
        <v>12</v>
      </c>
      <c r="F234" s="653">
        <v>33</v>
      </c>
      <c r="G234" s="653">
        <v>0</v>
      </c>
      <c r="H234" s="653">
        <v>38</v>
      </c>
      <c r="I234" s="653">
        <v>2</v>
      </c>
      <c r="J234" s="653">
        <f>B234-SUM(C234:I234)</f>
        <v>0</v>
      </c>
      <c r="K234" s="653"/>
      <c r="L234" s="658">
        <f>SUM(M234:S234)</f>
        <v>4</v>
      </c>
      <c r="M234" s="658">
        <v>0</v>
      </c>
      <c r="N234" s="658">
        <v>1</v>
      </c>
      <c r="O234" s="658">
        <v>2</v>
      </c>
      <c r="P234" s="658">
        <v>0</v>
      </c>
      <c r="Q234" s="658">
        <v>0</v>
      </c>
      <c r="R234" s="658">
        <v>1</v>
      </c>
      <c r="S234" s="650">
        <v>0</v>
      </c>
      <c r="T234" s="650">
        <v>41</v>
      </c>
      <c r="U234" s="650">
        <v>34</v>
      </c>
      <c r="V234" s="650"/>
      <c r="W234" s="650"/>
      <c r="X234" s="661"/>
      <c r="Y234" s="658"/>
      <c r="AG234" s="655"/>
    </row>
    <row r="235" spans="1:33" ht="27.7" hidden="1" customHeight="1" outlineLevel="1">
      <c r="A235" s="530" t="s">
        <v>951</v>
      </c>
      <c r="B235" s="653">
        <v>108</v>
      </c>
      <c r="C235" s="653">
        <v>0</v>
      </c>
      <c r="D235" s="653">
        <v>5</v>
      </c>
      <c r="E235" s="653">
        <v>10</v>
      </c>
      <c r="F235" s="653">
        <v>25</v>
      </c>
      <c r="G235" s="653">
        <v>0</v>
      </c>
      <c r="H235" s="653">
        <v>52</v>
      </c>
      <c r="I235" s="653">
        <v>15</v>
      </c>
      <c r="J235" s="653">
        <f>B235-SUM(C235:I235)</f>
        <v>1</v>
      </c>
      <c r="K235" s="653"/>
      <c r="L235" s="658">
        <f t="shared" ref="L235:L245" si="68">SUM(M235:S235)</f>
        <v>0</v>
      </c>
      <c r="M235" s="658">
        <v>0</v>
      </c>
      <c r="N235" s="658">
        <v>0</v>
      </c>
      <c r="O235" s="658">
        <v>0</v>
      </c>
      <c r="P235" s="658">
        <v>0</v>
      </c>
      <c r="Q235" s="658">
        <v>0</v>
      </c>
      <c r="R235" s="658">
        <v>0</v>
      </c>
      <c r="S235" s="650">
        <v>0</v>
      </c>
      <c r="T235" s="650">
        <v>37</v>
      </c>
      <c r="U235" s="650">
        <v>37</v>
      </c>
      <c r="V235" s="650"/>
      <c r="W235" s="650"/>
      <c r="X235" s="661"/>
      <c r="Y235" s="658"/>
      <c r="AG235" s="655"/>
    </row>
    <row r="236" spans="1:33" ht="27.7" hidden="1" customHeight="1" outlineLevel="1">
      <c r="A236" s="530" t="s">
        <v>952</v>
      </c>
      <c r="B236" s="653">
        <v>189</v>
      </c>
      <c r="C236" s="653">
        <v>3</v>
      </c>
      <c r="D236" s="653">
        <v>5</v>
      </c>
      <c r="E236" s="653">
        <v>21</v>
      </c>
      <c r="F236" s="653">
        <v>41</v>
      </c>
      <c r="G236" s="653">
        <v>0</v>
      </c>
      <c r="H236" s="653">
        <v>57</v>
      </c>
      <c r="I236" s="653">
        <v>44</v>
      </c>
      <c r="J236" s="653">
        <f>B236-SUM(C236:I236)</f>
        <v>18</v>
      </c>
      <c r="K236" s="653"/>
      <c r="L236" s="658">
        <f t="shared" si="68"/>
        <v>5</v>
      </c>
      <c r="M236" s="658">
        <v>0</v>
      </c>
      <c r="N236" s="658">
        <v>0</v>
      </c>
      <c r="O236" s="658">
        <v>2</v>
      </c>
      <c r="P236" s="658">
        <v>0</v>
      </c>
      <c r="Q236" s="658">
        <v>0</v>
      </c>
      <c r="R236" s="658">
        <v>0</v>
      </c>
      <c r="S236" s="650">
        <v>3</v>
      </c>
      <c r="T236" s="650">
        <v>39</v>
      </c>
      <c r="U236" s="650">
        <v>40</v>
      </c>
      <c r="V236" s="650"/>
      <c r="W236" s="650"/>
      <c r="X236" s="661"/>
      <c r="Y236" s="658"/>
      <c r="AG236" s="655"/>
    </row>
    <row r="237" spans="1:33" ht="27.7" hidden="1" customHeight="1" outlineLevel="1">
      <c r="A237" s="530" t="s">
        <v>953</v>
      </c>
      <c r="B237" s="653">
        <v>159</v>
      </c>
      <c r="C237" s="653">
        <v>1</v>
      </c>
      <c r="D237" s="653">
        <v>5</v>
      </c>
      <c r="E237" s="653">
        <v>19</v>
      </c>
      <c r="F237" s="653">
        <v>56</v>
      </c>
      <c r="G237" s="653">
        <v>0</v>
      </c>
      <c r="H237" s="653">
        <v>61</v>
      </c>
      <c r="I237" s="653">
        <v>17</v>
      </c>
      <c r="J237" s="653">
        <f t="shared" ref="J237:J245" si="69">B237-SUM(C237:I237)</f>
        <v>0</v>
      </c>
      <c r="K237" s="653"/>
      <c r="L237" s="658">
        <f t="shared" si="68"/>
        <v>12</v>
      </c>
      <c r="M237" s="658">
        <v>0</v>
      </c>
      <c r="N237" s="658">
        <v>0</v>
      </c>
      <c r="O237" s="658">
        <v>2</v>
      </c>
      <c r="P237" s="658">
        <v>0</v>
      </c>
      <c r="Q237" s="658">
        <v>0</v>
      </c>
      <c r="R237" s="658">
        <v>0</v>
      </c>
      <c r="S237" s="650">
        <v>10</v>
      </c>
      <c r="T237" s="650">
        <v>35</v>
      </c>
      <c r="U237" s="650">
        <v>50</v>
      </c>
      <c r="V237" s="650"/>
      <c r="W237" s="650"/>
      <c r="X237" s="661"/>
      <c r="Y237" s="658"/>
      <c r="AG237" s="655"/>
    </row>
    <row r="238" spans="1:33" ht="27.7" hidden="1" customHeight="1" outlineLevel="1">
      <c r="A238" s="530" t="s">
        <v>954</v>
      </c>
      <c r="B238" s="653">
        <v>154</v>
      </c>
      <c r="C238" s="653">
        <v>7</v>
      </c>
      <c r="D238" s="653">
        <v>9</v>
      </c>
      <c r="E238" s="653">
        <v>13</v>
      </c>
      <c r="F238" s="653">
        <v>45</v>
      </c>
      <c r="G238" s="653">
        <v>3</v>
      </c>
      <c r="H238" s="653">
        <v>59</v>
      </c>
      <c r="I238" s="653">
        <v>15</v>
      </c>
      <c r="J238" s="653">
        <f t="shared" si="69"/>
        <v>3</v>
      </c>
      <c r="K238" s="653"/>
      <c r="L238" s="658">
        <f t="shared" si="68"/>
        <v>3</v>
      </c>
      <c r="M238" s="658">
        <v>0</v>
      </c>
      <c r="N238" s="658">
        <v>0</v>
      </c>
      <c r="O238" s="658">
        <v>0</v>
      </c>
      <c r="P238" s="658">
        <v>0</v>
      </c>
      <c r="Q238" s="658">
        <v>0</v>
      </c>
      <c r="R238" s="658">
        <v>1</v>
      </c>
      <c r="S238" s="650">
        <v>2</v>
      </c>
      <c r="T238" s="650">
        <v>32</v>
      </c>
      <c r="U238" s="650">
        <v>48</v>
      </c>
      <c r="V238" s="650"/>
      <c r="W238" s="650"/>
      <c r="X238" s="661"/>
      <c r="Y238" s="658"/>
      <c r="AG238" s="655"/>
    </row>
    <row r="239" spans="1:33" ht="27.7" hidden="1" customHeight="1" outlineLevel="1">
      <c r="A239" s="530" t="s">
        <v>955</v>
      </c>
      <c r="B239" s="653">
        <v>112</v>
      </c>
      <c r="C239" s="653">
        <v>5</v>
      </c>
      <c r="D239" s="653">
        <v>1</v>
      </c>
      <c r="E239" s="653">
        <v>13</v>
      </c>
      <c r="F239" s="653">
        <v>43</v>
      </c>
      <c r="G239" s="653">
        <v>0</v>
      </c>
      <c r="H239" s="653">
        <v>38</v>
      </c>
      <c r="I239" s="653">
        <v>11</v>
      </c>
      <c r="J239" s="653">
        <f t="shared" si="69"/>
        <v>1</v>
      </c>
      <c r="K239" s="653"/>
      <c r="L239" s="658">
        <f t="shared" si="68"/>
        <v>3</v>
      </c>
      <c r="M239" s="658">
        <v>0</v>
      </c>
      <c r="N239" s="658">
        <v>0</v>
      </c>
      <c r="O239" s="658">
        <v>0</v>
      </c>
      <c r="P239" s="658">
        <v>0</v>
      </c>
      <c r="Q239" s="658">
        <v>0</v>
      </c>
      <c r="R239" s="658">
        <v>0</v>
      </c>
      <c r="S239" s="650">
        <v>3</v>
      </c>
      <c r="T239" s="650">
        <v>32</v>
      </c>
      <c r="U239" s="650">
        <v>45</v>
      </c>
      <c r="V239" s="650"/>
      <c r="W239" s="650"/>
      <c r="X239" s="661"/>
      <c r="Y239" s="658"/>
      <c r="AG239" s="655"/>
    </row>
    <row r="240" spans="1:33" ht="27.7" hidden="1" customHeight="1" outlineLevel="1">
      <c r="A240" s="530" t="s">
        <v>956</v>
      </c>
      <c r="B240" s="653">
        <v>149</v>
      </c>
      <c r="C240" s="653">
        <v>9</v>
      </c>
      <c r="D240" s="653">
        <v>0</v>
      </c>
      <c r="E240" s="653">
        <v>7</v>
      </c>
      <c r="F240" s="653">
        <v>37</v>
      </c>
      <c r="G240" s="653">
        <v>0</v>
      </c>
      <c r="H240" s="653">
        <v>48</v>
      </c>
      <c r="I240" s="653">
        <v>24</v>
      </c>
      <c r="J240" s="653">
        <f t="shared" si="69"/>
        <v>24</v>
      </c>
      <c r="K240" s="653"/>
      <c r="L240" s="658">
        <f t="shared" si="68"/>
        <v>1</v>
      </c>
      <c r="M240" s="658">
        <v>0</v>
      </c>
      <c r="N240" s="658">
        <v>0</v>
      </c>
      <c r="O240" s="658">
        <v>0</v>
      </c>
      <c r="P240" s="658">
        <v>0</v>
      </c>
      <c r="Q240" s="658">
        <v>0</v>
      </c>
      <c r="R240" s="658">
        <v>0</v>
      </c>
      <c r="S240" s="650">
        <v>1</v>
      </c>
      <c r="T240" s="650">
        <v>32</v>
      </c>
      <c r="U240" s="650">
        <v>44</v>
      </c>
      <c r="V240" s="650"/>
      <c r="W240" s="650"/>
      <c r="X240" s="661"/>
      <c r="Y240" s="658"/>
      <c r="AG240" s="655"/>
    </row>
    <row r="241" spans="1:33" ht="27.7" hidden="1" customHeight="1" outlineLevel="1">
      <c r="A241" s="530" t="s">
        <v>957</v>
      </c>
      <c r="B241" s="653">
        <v>115</v>
      </c>
      <c r="C241" s="653">
        <v>7</v>
      </c>
      <c r="D241" s="653">
        <v>1</v>
      </c>
      <c r="E241" s="653">
        <v>1</v>
      </c>
      <c r="F241" s="653">
        <v>33</v>
      </c>
      <c r="G241" s="653">
        <v>0</v>
      </c>
      <c r="H241" s="653">
        <v>52</v>
      </c>
      <c r="I241" s="653">
        <v>18</v>
      </c>
      <c r="J241" s="653">
        <f t="shared" si="69"/>
        <v>3</v>
      </c>
      <c r="K241" s="653"/>
      <c r="L241" s="658">
        <f t="shared" si="68"/>
        <v>5</v>
      </c>
      <c r="M241" s="658">
        <v>0</v>
      </c>
      <c r="N241" s="658">
        <v>0</v>
      </c>
      <c r="O241" s="658">
        <v>0</v>
      </c>
      <c r="P241" s="658">
        <v>0</v>
      </c>
      <c r="Q241" s="658">
        <v>0</v>
      </c>
      <c r="R241" s="658">
        <v>2</v>
      </c>
      <c r="S241" s="650">
        <v>3</v>
      </c>
      <c r="T241" s="650">
        <v>32</v>
      </c>
      <c r="U241" s="650">
        <v>40</v>
      </c>
      <c r="V241" s="650"/>
      <c r="W241" s="650"/>
      <c r="X241" s="661"/>
      <c r="Y241" s="658"/>
      <c r="AG241" s="655"/>
    </row>
    <row r="242" spans="1:33" ht="27.7" hidden="1" customHeight="1" outlineLevel="1">
      <c r="A242" s="530" t="s">
        <v>958</v>
      </c>
      <c r="B242" s="653">
        <v>132</v>
      </c>
      <c r="C242" s="653">
        <v>12</v>
      </c>
      <c r="D242" s="653">
        <v>3</v>
      </c>
      <c r="E242" s="653">
        <v>12</v>
      </c>
      <c r="F242" s="653">
        <v>26</v>
      </c>
      <c r="G242" s="653">
        <v>1</v>
      </c>
      <c r="H242" s="653">
        <v>59</v>
      </c>
      <c r="I242" s="653">
        <v>17</v>
      </c>
      <c r="J242" s="653">
        <f t="shared" si="69"/>
        <v>2</v>
      </c>
      <c r="K242" s="653"/>
      <c r="L242" s="658">
        <f t="shared" si="68"/>
        <v>2</v>
      </c>
      <c r="M242" s="658">
        <v>0</v>
      </c>
      <c r="N242" s="658">
        <v>0</v>
      </c>
      <c r="O242" s="658">
        <v>0</v>
      </c>
      <c r="P242" s="658">
        <v>0</v>
      </c>
      <c r="Q242" s="658">
        <v>0</v>
      </c>
      <c r="R242" s="658">
        <v>2</v>
      </c>
      <c r="S242" s="650">
        <v>0</v>
      </c>
      <c r="T242" s="650">
        <v>31</v>
      </c>
      <c r="U242" s="650">
        <v>42</v>
      </c>
      <c r="V242" s="650"/>
      <c r="W242" s="650"/>
      <c r="X242" s="661"/>
      <c r="Y242" s="658"/>
      <c r="AG242" s="655"/>
    </row>
    <row r="243" spans="1:33" ht="27.7" hidden="1" customHeight="1" outlineLevel="1">
      <c r="A243" s="530" t="s">
        <v>959</v>
      </c>
      <c r="B243" s="653">
        <v>138</v>
      </c>
      <c r="C243" s="653">
        <v>3</v>
      </c>
      <c r="D243" s="653">
        <v>5</v>
      </c>
      <c r="E243" s="653">
        <v>13</v>
      </c>
      <c r="F243" s="653">
        <v>32</v>
      </c>
      <c r="G243" s="653">
        <v>8</v>
      </c>
      <c r="H243" s="653">
        <v>66</v>
      </c>
      <c r="I243" s="653">
        <v>5</v>
      </c>
      <c r="J243" s="653">
        <f t="shared" si="69"/>
        <v>6</v>
      </c>
      <c r="K243" s="653"/>
      <c r="L243" s="658">
        <f t="shared" si="68"/>
        <v>1</v>
      </c>
      <c r="M243" s="658">
        <v>0</v>
      </c>
      <c r="N243" s="658">
        <v>0</v>
      </c>
      <c r="O243" s="658">
        <v>0</v>
      </c>
      <c r="P243" s="658">
        <v>0</v>
      </c>
      <c r="Q243" s="658">
        <v>0</v>
      </c>
      <c r="R243" s="658">
        <v>0</v>
      </c>
      <c r="S243" s="650">
        <v>1</v>
      </c>
      <c r="T243" s="650">
        <v>30</v>
      </c>
      <c r="U243" s="650">
        <v>39</v>
      </c>
      <c r="V243" s="650"/>
      <c r="W243" s="650"/>
      <c r="X243" s="661"/>
      <c r="Y243" s="658"/>
      <c r="AG243" s="655"/>
    </row>
    <row r="244" spans="1:33" ht="27.7" hidden="1" customHeight="1" outlineLevel="1">
      <c r="A244" s="530" t="s">
        <v>960</v>
      </c>
      <c r="B244" s="653">
        <v>126</v>
      </c>
      <c r="C244" s="653">
        <v>4</v>
      </c>
      <c r="D244" s="653">
        <v>4</v>
      </c>
      <c r="E244" s="653">
        <v>29</v>
      </c>
      <c r="F244" s="653">
        <v>18</v>
      </c>
      <c r="G244" s="653">
        <v>0</v>
      </c>
      <c r="H244" s="653">
        <v>52</v>
      </c>
      <c r="I244" s="653">
        <v>5</v>
      </c>
      <c r="J244" s="653">
        <f t="shared" si="69"/>
        <v>14</v>
      </c>
      <c r="K244" s="653"/>
      <c r="L244" s="658">
        <f t="shared" si="68"/>
        <v>1</v>
      </c>
      <c r="M244" s="658">
        <v>0</v>
      </c>
      <c r="N244" s="658">
        <v>0</v>
      </c>
      <c r="O244" s="658">
        <v>0</v>
      </c>
      <c r="P244" s="658">
        <v>0</v>
      </c>
      <c r="Q244" s="658">
        <v>0</v>
      </c>
      <c r="R244" s="658">
        <v>1</v>
      </c>
      <c r="S244" s="650">
        <v>0</v>
      </c>
      <c r="T244" s="650">
        <v>31</v>
      </c>
      <c r="U244" s="650">
        <v>37</v>
      </c>
      <c r="V244" s="650"/>
      <c r="W244" s="650"/>
      <c r="X244" s="661"/>
      <c r="Y244" s="658"/>
      <c r="AG244" s="655"/>
    </row>
    <row r="245" spans="1:33" ht="27.7" hidden="1" customHeight="1" outlineLevel="1" thickBot="1">
      <c r="A245" s="531" t="s">
        <v>961</v>
      </c>
      <c r="B245" s="663">
        <v>43</v>
      </c>
      <c r="C245" s="664">
        <v>6</v>
      </c>
      <c r="D245" s="664">
        <v>1</v>
      </c>
      <c r="E245" s="664">
        <v>12</v>
      </c>
      <c r="F245" s="664">
        <v>3</v>
      </c>
      <c r="G245" s="664">
        <v>0</v>
      </c>
      <c r="H245" s="664">
        <v>19</v>
      </c>
      <c r="I245" s="664">
        <v>0</v>
      </c>
      <c r="J245" s="664">
        <f t="shared" si="69"/>
        <v>2</v>
      </c>
      <c r="K245" s="653"/>
      <c r="L245" s="658">
        <f t="shared" si="68"/>
        <v>1</v>
      </c>
      <c r="M245" s="658">
        <v>0</v>
      </c>
      <c r="N245" s="658">
        <v>0</v>
      </c>
      <c r="O245" s="658">
        <v>0</v>
      </c>
      <c r="P245" s="658">
        <v>0</v>
      </c>
      <c r="Q245" s="658">
        <v>0</v>
      </c>
      <c r="R245" s="658">
        <v>1</v>
      </c>
      <c r="S245" s="667">
        <v>0</v>
      </c>
      <c r="T245" s="667">
        <v>34</v>
      </c>
      <c r="U245" s="667">
        <v>33</v>
      </c>
      <c r="V245" s="650"/>
      <c r="W245" s="650"/>
      <c r="X245" s="661"/>
      <c r="Y245" s="658"/>
      <c r="AG245" s="655"/>
    </row>
    <row r="246" spans="1:33" ht="30.75" customHeight="1">
      <c r="A246" s="645" t="s">
        <v>3425</v>
      </c>
      <c r="B246" s="653">
        <f>SUM(B247:B258)</f>
        <v>1651</v>
      </c>
      <c r="C246" s="653">
        <f>SUM(C247:C258)</f>
        <v>46</v>
      </c>
      <c r="D246" s="653">
        <f t="shared" ref="D246" si="70">SUM(D247:D258)</f>
        <v>45</v>
      </c>
      <c r="E246" s="653">
        <f>SUM(E247:E258)</f>
        <v>246</v>
      </c>
      <c r="F246" s="653">
        <f t="shared" ref="F246:G246" si="71">SUM(F247:F258)</f>
        <v>375</v>
      </c>
      <c r="G246" s="653">
        <f t="shared" si="71"/>
        <v>17</v>
      </c>
      <c r="H246" s="653">
        <f>SUM(H247:H258)</f>
        <v>725</v>
      </c>
      <c r="I246" s="653">
        <f>SUM(I247:I258)</f>
        <v>117</v>
      </c>
      <c r="J246" s="653">
        <f>SUM(J247:J258)</f>
        <v>80</v>
      </c>
      <c r="K246" s="653"/>
      <c r="L246" s="658">
        <f>SUM(L247:L258)</f>
        <v>16</v>
      </c>
      <c r="M246" s="658">
        <f t="shared" ref="M246:S246" si="72">SUM(M247:M258)</f>
        <v>0</v>
      </c>
      <c r="N246" s="658">
        <f t="shared" si="72"/>
        <v>0</v>
      </c>
      <c r="O246" s="658">
        <f t="shared" si="72"/>
        <v>0</v>
      </c>
      <c r="P246" s="658">
        <f t="shared" si="72"/>
        <v>0</v>
      </c>
      <c r="Q246" s="658">
        <f t="shared" si="72"/>
        <v>0</v>
      </c>
      <c r="R246" s="658">
        <f t="shared" si="72"/>
        <v>15</v>
      </c>
      <c r="S246" s="658">
        <f t="shared" si="72"/>
        <v>1</v>
      </c>
      <c r="T246" s="650">
        <v>29</v>
      </c>
      <c r="U246" s="650">
        <v>36</v>
      </c>
      <c r="V246" s="650"/>
      <c r="W246" s="650"/>
      <c r="X246" s="661"/>
      <c r="Y246" s="658"/>
      <c r="AG246" s="655"/>
    </row>
    <row r="247" spans="1:33" ht="27.7" customHeight="1" outlineLevel="1">
      <c r="A247" s="530" t="s">
        <v>1899</v>
      </c>
      <c r="B247" s="653">
        <v>90</v>
      </c>
      <c r="C247" s="653">
        <v>0</v>
      </c>
      <c r="D247" s="653">
        <v>1</v>
      </c>
      <c r="E247" s="653">
        <v>25</v>
      </c>
      <c r="F247" s="653">
        <v>8</v>
      </c>
      <c r="G247" s="653">
        <v>0</v>
      </c>
      <c r="H247" s="653">
        <v>49</v>
      </c>
      <c r="I247" s="653">
        <v>5</v>
      </c>
      <c r="J247" s="653">
        <f>B247-SUM(C247:I247)</f>
        <v>2</v>
      </c>
      <c r="K247" s="653"/>
      <c r="L247" s="658">
        <f>SUM(M247:S247)</f>
        <v>1</v>
      </c>
      <c r="M247" s="658">
        <v>0</v>
      </c>
      <c r="N247" s="658">
        <v>0</v>
      </c>
      <c r="O247" s="658">
        <v>0</v>
      </c>
      <c r="P247" s="658">
        <v>0</v>
      </c>
      <c r="Q247" s="658">
        <v>0</v>
      </c>
      <c r="R247" s="658">
        <v>1</v>
      </c>
      <c r="S247" s="650">
        <v>0</v>
      </c>
      <c r="T247" s="650">
        <v>34</v>
      </c>
      <c r="U247" s="650">
        <v>32</v>
      </c>
      <c r="V247" s="650"/>
      <c r="W247" s="650"/>
      <c r="X247" s="661"/>
      <c r="Y247" s="658"/>
      <c r="AG247" s="655"/>
    </row>
    <row r="248" spans="1:33" ht="27.7" customHeight="1" outlineLevel="1">
      <c r="A248" s="530" t="s">
        <v>951</v>
      </c>
      <c r="B248" s="653">
        <v>167</v>
      </c>
      <c r="C248" s="653">
        <v>3</v>
      </c>
      <c r="D248" s="653">
        <v>16</v>
      </c>
      <c r="E248" s="653">
        <v>17</v>
      </c>
      <c r="F248" s="653">
        <v>31</v>
      </c>
      <c r="G248" s="653">
        <v>5</v>
      </c>
      <c r="H248" s="653">
        <v>74</v>
      </c>
      <c r="I248" s="653">
        <v>11</v>
      </c>
      <c r="J248" s="653">
        <f>B248-SUM(C248:I248)</f>
        <v>10</v>
      </c>
      <c r="K248" s="653"/>
      <c r="L248" s="658">
        <f t="shared" ref="L248:L258" si="73">SUM(M248:S248)</f>
        <v>1</v>
      </c>
      <c r="M248" s="658">
        <v>0</v>
      </c>
      <c r="N248" s="658">
        <v>0</v>
      </c>
      <c r="O248" s="658">
        <v>0</v>
      </c>
      <c r="P248" s="658">
        <v>0</v>
      </c>
      <c r="Q248" s="658">
        <v>0</v>
      </c>
      <c r="R248" s="658">
        <v>1</v>
      </c>
      <c r="S248" s="650">
        <v>0</v>
      </c>
      <c r="T248" s="650">
        <v>32</v>
      </c>
      <c r="U248" s="650">
        <v>32</v>
      </c>
      <c r="V248" s="650"/>
      <c r="W248" s="650"/>
      <c r="X248" s="661"/>
      <c r="Y248" s="658"/>
      <c r="AG248" s="655"/>
    </row>
    <row r="249" spans="1:33" ht="27.7" customHeight="1" outlineLevel="1">
      <c r="A249" s="530" t="s">
        <v>952</v>
      </c>
      <c r="B249" s="653">
        <v>185</v>
      </c>
      <c r="C249" s="653">
        <v>3</v>
      </c>
      <c r="D249" s="653">
        <v>2</v>
      </c>
      <c r="E249" s="653">
        <v>45</v>
      </c>
      <c r="F249" s="653">
        <v>17</v>
      </c>
      <c r="G249" s="653">
        <v>0</v>
      </c>
      <c r="H249" s="653">
        <v>90</v>
      </c>
      <c r="I249" s="653">
        <v>17</v>
      </c>
      <c r="J249" s="653">
        <f>B249-SUM(C249:I249)</f>
        <v>11</v>
      </c>
      <c r="K249" s="653"/>
      <c r="L249" s="658">
        <f t="shared" si="73"/>
        <v>2</v>
      </c>
      <c r="M249" s="658">
        <v>0</v>
      </c>
      <c r="N249" s="658">
        <v>0</v>
      </c>
      <c r="O249" s="658">
        <v>0</v>
      </c>
      <c r="P249" s="658">
        <v>0</v>
      </c>
      <c r="Q249" s="658">
        <v>0</v>
      </c>
      <c r="R249" s="658">
        <v>2</v>
      </c>
      <c r="S249" s="650">
        <v>0</v>
      </c>
      <c r="T249" s="650">
        <v>33</v>
      </c>
      <c r="U249" s="650">
        <v>33</v>
      </c>
      <c r="V249" s="650"/>
      <c r="W249" s="650"/>
      <c r="X249" s="661"/>
      <c r="Y249" s="658"/>
      <c r="AG249" s="655"/>
    </row>
    <row r="250" spans="1:33" ht="27.7" customHeight="1" outlineLevel="1">
      <c r="A250" s="530" t="s">
        <v>953</v>
      </c>
      <c r="B250" s="653">
        <v>152</v>
      </c>
      <c r="C250" s="653">
        <v>2</v>
      </c>
      <c r="D250" s="653">
        <v>0</v>
      </c>
      <c r="E250" s="653">
        <v>37</v>
      </c>
      <c r="F250" s="653">
        <v>40</v>
      </c>
      <c r="G250" s="653">
        <v>0</v>
      </c>
      <c r="H250" s="653">
        <v>60</v>
      </c>
      <c r="I250" s="653">
        <v>5</v>
      </c>
      <c r="J250" s="653">
        <f>B250-SUM(C250:I250)</f>
        <v>8</v>
      </c>
      <c r="K250" s="653"/>
      <c r="L250" s="658">
        <f t="shared" si="73"/>
        <v>0</v>
      </c>
      <c r="M250" s="658">
        <v>0</v>
      </c>
      <c r="N250" s="658">
        <v>0</v>
      </c>
      <c r="O250" s="658">
        <v>0</v>
      </c>
      <c r="P250" s="658">
        <v>0</v>
      </c>
      <c r="Q250" s="658">
        <v>0</v>
      </c>
      <c r="R250" s="658">
        <v>0</v>
      </c>
      <c r="S250" s="650">
        <v>0</v>
      </c>
      <c r="T250" s="650">
        <v>30</v>
      </c>
      <c r="U250" s="650">
        <v>31</v>
      </c>
      <c r="V250" s="650"/>
      <c r="W250" s="650"/>
      <c r="X250" s="661"/>
      <c r="Y250" s="658"/>
      <c r="AG250" s="655"/>
    </row>
    <row r="251" spans="1:33" ht="27.7" customHeight="1" outlineLevel="1">
      <c r="A251" s="530" t="s">
        <v>954</v>
      </c>
      <c r="B251" s="653">
        <v>154</v>
      </c>
      <c r="C251" s="653">
        <v>4</v>
      </c>
      <c r="D251" s="653">
        <v>0</v>
      </c>
      <c r="E251" s="653">
        <v>32</v>
      </c>
      <c r="F251" s="653">
        <v>39</v>
      </c>
      <c r="G251" s="653">
        <v>0</v>
      </c>
      <c r="H251" s="653">
        <v>51</v>
      </c>
      <c r="I251" s="653">
        <v>13</v>
      </c>
      <c r="J251" s="653">
        <f t="shared" ref="J251:J258" si="74">B251-SUM(C251:I251)</f>
        <v>15</v>
      </c>
      <c r="K251" s="653"/>
      <c r="L251" s="658">
        <f t="shared" si="73"/>
        <v>0</v>
      </c>
      <c r="M251" s="658">
        <v>0</v>
      </c>
      <c r="N251" s="658">
        <v>0</v>
      </c>
      <c r="O251" s="658">
        <v>0</v>
      </c>
      <c r="P251" s="658">
        <v>0</v>
      </c>
      <c r="Q251" s="658">
        <v>0</v>
      </c>
      <c r="R251" s="658">
        <v>0</v>
      </c>
      <c r="S251" s="650">
        <v>0</v>
      </c>
      <c r="T251" s="650">
        <v>28</v>
      </c>
      <c r="U251" s="650">
        <v>32</v>
      </c>
      <c r="V251" s="650"/>
      <c r="W251" s="650"/>
      <c r="X251" s="661"/>
      <c r="Y251" s="658"/>
      <c r="AG251" s="655"/>
    </row>
    <row r="252" spans="1:33" ht="27.7" customHeight="1" outlineLevel="1">
      <c r="A252" s="530" t="s">
        <v>955</v>
      </c>
      <c r="B252" s="653">
        <v>118</v>
      </c>
      <c r="C252" s="653">
        <v>4</v>
      </c>
      <c r="D252" s="653">
        <v>4</v>
      </c>
      <c r="E252" s="653">
        <v>18</v>
      </c>
      <c r="F252" s="653">
        <v>27</v>
      </c>
      <c r="G252" s="653">
        <v>1</v>
      </c>
      <c r="H252" s="653">
        <v>53</v>
      </c>
      <c r="I252" s="653">
        <v>11</v>
      </c>
      <c r="J252" s="653">
        <f t="shared" si="74"/>
        <v>0</v>
      </c>
      <c r="K252" s="653"/>
      <c r="L252" s="658">
        <f t="shared" si="73"/>
        <v>1</v>
      </c>
      <c r="M252" s="658">
        <v>0</v>
      </c>
      <c r="N252" s="658">
        <v>0</v>
      </c>
      <c r="O252" s="658">
        <v>0</v>
      </c>
      <c r="P252" s="658">
        <v>0</v>
      </c>
      <c r="Q252" s="658">
        <v>0</v>
      </c>
      <c r="R252" s="658">
        <v>1</v>
      </c>
      <c r="S252" s="650">
        <v>0</v>
      </c>
      <c r="T252" s="650">
        <v>27</v>
      </c>
      <c r="U252" s="650">
        <v>32</v>
      </c>
      <c r="V252" s="650"/>
      <c r="W252" s="650"/>
      <c r="X252" s="661"/>
      <c r="Y252" s="658"/>
      <c r="AG252" s="655"/>
    </row>
    <row r="253" spans="1:33" ht="27.7" customHeight="1" outlineLevel="1">
      <c r="A253" s="530" t="s">
        <v>956</v>
      </c>
      <c r="B253" s="653">
        <v>153</v>
      </c>
      <c r="C253" s="653">
        <v>11</v>
      </c>
      <c r="D253" s="653">
        <v>3</v>
      </c>
      <c r="E253" s="653">
        <v>12</v>
      </c>
      <c r="F253" s="653">
        <v>35</v>
      </c>
      <c r="G253" s="653">
        <v>5</v>
      </c>
      <c r="H253" s="653">
        <v>68</v>
      </c>
      <c r="I253" s="653">
        <v>13</v>
      </c>
      <c r="J253" s="653">
        <f t="shared" si="74"/>
        <v>6</v>
      </c>
      <c r="K253" s="653"/>
      <c r="L253" s="658">
        <f t="shared" si="73"/>
        <v>2</v>
      </c>
      <c r="M253" s="658">
        <v>0</v>
      </c>
      <c r="N253" s="658">
        <v>0</v>
      </c>
      <c r="O253" s="658">
        <v>0</v>
      </c>
      <c r="P253" s="658">
        <v>0</v>
      </c>
      <c r="Q253" s="658">
        <v>0</v>
      </c>
      <c r="R253" s="658">
        <v>2</v>
      </c>
      <c r="S253" s="650">
        <v>0</v>
      </c>
      <c r="T253" s="650">
        <v>29</v>
      </c>
      <c r="U253" s="650">
        <v>33</v>
      </c>
      <c r="V253" s="650"/>
      <c r="W253" s="650"/>
      <c r="X253" s="661"/>
      <c r="Y253" s="658"/>
      <c r="AG253" s="655"/>
    </row>
    <row r="254" spans="1:33" ht="27.7" customHeight="1" outlineLevel="1">
      <c r="A254" s="530" t="s">
        <v>957</v>
      </c>
      <c r="B254" s="653">
        <v>129</v>
      </c>
      <c r="C254" s="653">
        <v>10</v>
      </c>
      <c r="D254" s="653">
        <v>2</v>
      </c>
      <c r="E254" s="653">
        <v>7</v>
      </c>
      <c r="F254" s="653">
        <v>51</v>
      </c>
      <c r="G254" s="653">
        <v>0</v>
      </c>
      <c r="H254" s="653">
        <v>50</v>
      </c>
      <c r="I254" s="653">
        <v>6</v>
      </c>
      <c r="J254" s="653">
        <f t="shared" si="74"/>
        <v>3</v>
      </c>
      <c r="K254" s="653"/>
      <c r="L254" s="658">
        <f t="shared" si="73"/>
        <v>3</v>
      </c>
      <c r="M254" s="658">
        <v>0</v>
      </c>
      <c r="N254" s="658">
        <v>0</v>
      </c>
      <c r="O254" s="658">
        <v>0</v>
      </c>
      <c r="P254" s="658">
        <v>0</v>
      </c>
      <c r="Q254" s="658">
        <v>0</v>
      </c>
      <c r="R254" s="658">
        <v>2</v>
      </c>
      <c r="S254" s="650">
        <v>1</v>
      </c>
      <c r="T254" s="650">
        <v>29</v>
      </c>
      <c r="U254" s="650">
        <v>33</v>
      </c>
      <c r="V254" s="650"/>
      <c r="W254" s="650"/>
      <c r="X254" s="661"/>
      <c r="Y254" s="658"/>
      <c r="AG254" s="655"/>
    </row>
    <row r="255" spans="1:33" ht="27.7" customHeight="1" outlineLevel="1">
      <c r="A255" s="530" t="s">
        <v>958</v>
      </c>
      <c r="B255" s="653">
        <v>153</v>
      </c>
      <c r="C255" s="653">
        <v>3</v>
      </c>
      <c r="D255" s="653">
        <v>15</v>
      </c>
      <c r="E255" s="653">
        <v>12</v>
      </c>
      <c r="F255" s="653">
        <v>43</v>
      </c>
      <c r="G255" s="653">
        <v>1</v>
      </c>
      <c r="H255" s="653">
        <v>68</v>
      </c>
      <c r="I255" s="653">
        <v>9</v>
      </c>
      <c r="J255" s="653">
        <f t="shared" si="74"/>
        <v>2</v>
      </c>
      <c r="K255" s="653"/>
      <c r="L255" s="658">
        <f t="shared" si="73"/>
        <v>4</v>
      </c>
      <c r="M255" s="658">
        <v>0</v>
      </c>
      <c r="N255" s="658">
        <v>0</v>
      </c>
      <c r="O255" s="658">
        <v>0</v>
      </c>
      <c r="P255" s="658">
        <v>0</v>
      </c>
      <c r="Q255" s="658">
        <v>0</v>
      </c>
      <c r="R255" s="658">
        <v>4</v>
      </c>
      <c r="S255" s="650">
        <v>0</v>
      </c>
      <c r="T255" s="650">
        <v>27</v>
      </c>
      <c r="U255" s="650">
        <v>33</v>
      </c>
      <c r="V255" s="650"/>
      <c r="W255" s="650"/>
      <c r="X255" s="661"/>
      <c r="Y255" s="658"/>
      <c r="AG255" s="655"/>
    </row>
    <row r="256" spans="1:33" ht="27.7" customHeight="1" outlineLevel="1">
      <c r="A256" s="530" t="s">
        <v>959</v>
      </c>
      <c r="B256" s="653">
        <v>141</v>
      </c>
      <c r="C256" s="653">
        <v>5</v>
      </c>
      <c r="D256" s="653">
        <v>0</v>
      </c>
      <c r="E256" s="653">
        <v>15</v>
      </c>
      <c r="F256" s="653">
        <v>34</v>
      </c>
      <c r="G256" s="653">
        <v>2</v>
      </c>
      <c r="H256" s="653">
        <v>65</v>
      </c>
      <c r="I256" s="653">
        <v>12</v>
      </c>
      <c r="J256" s="653">
        <f t="shared" si="74"/>
        <v>8</v>
      </c>
      <c r="K256" s="653"/>
      <c r="L256" s="658">
        <f t="shared" si="73"/>
        <v>1</v>
      </c>
      <c r="M256" s="658">
        <v>0</v>
      </c>
      <c r="N256" s="658">
        <v>0</v>
      </c>
      <c r="O256" s="658">
        <v>0</v>
      </c>
      <c r="P256" s="658">
        <v>0</v>
      </c>
      <c r="Q256" s="658">
        <v>0</v>
      </c>
      <c r="R256" s="658">
        <v>1</v>
      </c>
      <c r="S256" s="650">
        <v>0</v>
      </c>
      <c r="T256" s="650">
        <v>29</v>
      </c>
      <c r="U256" s="650">
        <v>33</v>
      </c>
      <c r="V256" s="650"/>
      <c r="W256" s="650"/>
      <c r="X256" s="661"/>
      <c r="Y256" s="658"/>
      <c r="AG256" s="655"/>
    </row>
    <row r="257" spans="1:38" ht="27.7" customHeight="1" outlineLevel="1">
      <c r="A257" s="530" t="s">
        <v>960</v>
      </c>
      <c r="B257" s="653">
        <v>131</v>
      </c>
      <c r="C257" s="653">
        <v>1</v>
      </c>
      <c r="D257" s="653">
        <v>2</v>
      </c>
      <c r="E257" s="653">
        <v>17</v>
      </c>
      <c r="F257" s="653">
        <v>28</v>
      </c>
      <c r="G257" s="653">
        <v>3</v>
      </c>
      <c r="H257" s="653">
        <v>57</v>
      </c>
      <c r="I257" s="653">
        <v>12</v>
      </c>
      <c r="J257" s="653">
        <f t="shared" si="74"/>
        <v>11</v>
      </c>
      <c r="K257" s="653"/>
      <c r="L257" s="658">
        <f t="shared" si="73"/>
        <v>1</v>
      </c>
      <c r="M257" s="658">
        <v>0</v>
      </c>
      <c r="N257" s="658">
        <v>0</v>
      </c>
      <c r="O257" s="658">
        <v>0</v>
      </c>
      <c r="P257" s="658">
        <v>0</v>
      </c>
      <c r="Q257" s="658">
        <v>0</v>
      </c>
      <c r="R257" s="658">
        <v>1</v>
      </c>
      <c r="S257" s="650">
        <v>0</v>
      </c>
      <c r="T257" s="650">
        <v>29</v>
      </c>
      <c r="U257" s="650">
        <v>35</v>
      </c>
      <c r="V257" s="650"/>
      <c r="W257" s="650"/>
      <c r="X257" s="661"/>
      <c r="Y257" s="658"/>
      <c r="AG257" s="655"/>
    </row>
    <row r="258" spans="1:38" ht="27.7" customHeight="1" outlineLevel="1" thickBot="1">
      <c r="A258" s="531" t="s">
        <v>961</v>
      </c>
      <c r="B258" s="663">
        <v>78</v>
      </c>
      <c r="C258" s="664">
        <v>0</v>
      </c>
      <c r="D258" s="664">
        <v>0</v>
      </c>
      <c r="E258" s="664">
        <v>9</v>
      </c>
      <c r="F258" s="664">
        <v>22</v>
      </c>
      <c r="G258" s="664">
        <v>0</v>
      </c>
      <c r="H258" s="664">
        <v>40</v>
      </c>
      <c r="I258" s="664">
        <v>3</v>
      </c>
      <c r="J258" s="664">
        <f t="shared" si="74"/>
        <v>4</v>
      </c>
      <c r="K258" s="653"/>
      <c r="L258" s="658">
        <f t="shared" si="73"/>
        <v>0</v>
      </c>
      <c r="M258" s="658">
        <v>0</v>
      </c>
      <c r="N258" s="658">
        <v>0</v>
      </c>
      <c r="O258" s="658">
        <v>0</v>
      </c>
      <c r="P258" s="658">
        <v>0</v>
      </c>
      <c r="Q258" s="658">
        <v>0</v>
      </c>
      <c r="R258" s="658">
        <v>0</v>
      </c>
      <c r="S258" s="667">
        <v>0</v>
      </c>
      <c r="T258" s="667">
        <v>29</v>
      </c>
      <c r="U258" s="667">
        <v>36</v>
      </c>
      <c r="V258" s="650"/>
      <c r="W258" s="650"/>
      <c r="X258" s="661"/>
      <c r="Y258" s="658"/>
      <c r="AG258" s="655"/>
    </row>
    <row r="259" spans="1:38" s="669" customFormat="1" ht="15.8" customHeight="1">
      <c r="A259" s="669" t="s">
        <v>2228</v>
      </c>
      <c r="L259" s="1934" t="s">
        <v>2229</v>
      </c>
      <c r="M259" s="1934"/>
      <c r="N259" s="1934"/>
      <c r="O259" s="1934"/>
      <c r="P259" s="1934"/>
      <c r="Q259" s="1934"/>
      <c r="R259" s="1934"/>
      <c r="V259" s="670"/>
      <c r="Y259" s="670"/>
      <c r="AG259" s="671"/>
    </row>
    <row r="260" spans="1:38" ht="24.8" customHeight="1">
      <c r="AD260" s="653"/>
      <c r="AL260" s="655"/>
    </row>
    <row r="261" spans="1:38" s="673" customFormat="1" ht="18" customHeight="1">
      <c r="A261" s="672" t="s">
        <v>2199</v>
      </c>
      <c r="B261" s="672" t="s">
        <v>2199</v>
      </c>
      <c r="C261" s="672" t="s">
        <v>2199</v>
      </c>
      <c r="D261" s="673" t="s">
        <v>2199</v>
      </c>
      <c r="F261" s="1372">
        <v>55</v>
      </c>
      <c r="H261" s="673" t="s">
        <v>2198</v>
      </c>
      <c r="Q261" s="674" t="s">
        <v>2200</v>
      </c>
      <c r="V261" s="675"/>
    </row>
    <row r="263" spans="1:38">
      <c r="X263" s="653"/>
    </row>
    <row r="264" spans="1:38">
      <c r="B264" s="653"/>
      <c r="C264" s="653"/>
      <c r="D264" s="653"/>
      <c r="E264" s="653"/>
      <c r="F264" s="653"/>
      <c r="G264" s="653"/>
      <c r="H264" s="653"/>
      <c r="I264" s="653"/>
      <c r="X264" s="647"/>
      <c r="Y264" s="647"/>
      <c r="Z264" s="647"/>
      <c r="AA264" s="647"/>
      <c r="AB264" s="647"/>
      <c r="AC264" s="647"/>
    </row>
    <row r="265" spans="1:38">
      <c r="X265" s="647"/>
      <c r="Y265" s="647"/>
      <c r="Z265" s="647"/>
      <c r="AA265" s="647"/>
      <c r="AB265" s="647"/>
      <c r="AC265" s="647"/>
    </row>
    <row r="266" spans="1:38">
      <c r="X266" s="647"/>
      <c r="Y266" s="647"/>
      <c r="Z266" s="647"/>
      <c r="AA266" s="647"/>
      <c r="AB266" s="647"/>
      <c r="AC266" s="647"/>
    </row>
    <row r="267" spans="1:38">
      <c r="X267" s="646"/>
      <c r="Y267" s="646"/>
      <c r="Z267" s="646"/>
      <c r="AA267" s="646"/>
      <c r="AB267" s="646"/>
      <c r="AC267" s="646"/>
    </row>
    <row r="268" spans="1:38">
      <c r="X268" s="646"/>
      <c r="Y268" s="646"/>
      <c r="Z268" s="646"/>
      <c r="AA268" s="646"/>
      <c r="AB268" s="646"/>
      <c r="AC268" s="646"/>
    </row>
    <row r="269" spans="1:38">
      <c r="X269" s="646"/>
      <c r="Y269" s="646"/>
      <c r="Z269" s="646"/>
      <c r="AA269" s="646"/>
      <c r="AB269" s="646"/>
      <c r="AC269" s="646"/>
    </row>
    <row r="270" spans="1:38">
      <c r="X270" s="646"/>
      <c r="Y270" s="646"/>
      <c r="Z270" s="646"/>
      <c r="AA270" s="646"/>
      <c r="AB270" s="646"/>
      <c r="AC270" s="646"/>
    </row>
    <row r="271" spans="1:38">
      <c r="X271" s="646"/>
      <c r="Y271" s="646"/>
      <c r="Z271" s="646"/>
      <c r="AA271" s="646"/>
      <c r="AB271" s="646"/>
      <c r="AC271" s="646"/>
    </row>
    <row r="272" spans="1:38">
      <c r="X272" s="646"/>
      <c r="Y272" s="646"/>
      <c r="Z272" s="646"/>
      <c r="AA272" s="646"/>
      <c r="AB272" s="646"/>
      <c r="AC272" s="646"/>
    </row>
  </sheetData>
  <mergeCells count="19">
    <mergeCell ref="L259:R259"/>
    <mergeCell ref="W4:X4"/>
    <mergeCell ref="W5:X5"/>
    <mergeCell ref="I5:J5"/>
    <mergeCell ref="X6:X9"/>
    <mergeCell ref="T7:T9"/>
    <mergeCell ref="U7:U9"/>
    <mergeCell ref="T4:U4"/>
    <mergeCell ref="T5:U5"/>
    <mergeCell ref="G2:J2"/>
    <mergeCell ref="E3:J3"/>
    <mergeCell ref="A6:A10"/>
    <mergeCell ref="W6:W9"/>
    <mergeCell ref="B7:B9"/>
    <mergeCell ref="L6:S6"/>
    <mergeCell ref="B6:J6"/>
    <mergeCell ref="L7:L9"/>
    <mergeCell ref="D7:D9"/>
    <mergeCell ref="J7:J9"/>
  </mergeCells>
  <phoneticPr fontId="11" type="noConversion"/>
  <pageMargins left="0.47244094488188981" right="0.47244094488188981" top="0.6" bottom="0.31496062992125984" header="0.21" footer="0.19685039370078741"/>
  <pageSetup paperSize="9" scale="84" orientation="portrait" r:id="rId1"/>
  <headerFooter alignWithMargins="0"/>
  <colBreaks count="2" manualBreakCount="2">
    <brk id="11" max="130" man="1"/>
    <brk id="21" max="130"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outlinePr summaryBelow="0"/>
  </sheetPr>
  <dimension ref="A1:M202"/>
  <sheetViews>
    <sheetView topLeftCell="A4" zoomScaleNormal="100" zoomScaleSheetLayoutView="100" workbookViewId="0">
      <pane xSplit="1" ySplit="11" topLeftCell="B174" activePane="bottomRight" state="frozen"/>
      <selection activeCell="A4" sqref="A4"/>
      <selection pane="topRight" activeCell="B4" sqref="B4"/>
      <selection pane="bottomLeft" activeCell="A15" sqref="A15"/>
      <selection pane="bottomRight" activeCell="I192" sqref="I192"/>
    </sheetView>
  </sheetViews>
  <sheetFormatPr defaultColWidth="10" defaultRowHeight="17" outlineLevelRow="1"/>
  <cols>
    <col min="1" max="1" width="19.625" style="679" customWidth="1"/>
    <col min="2" max="2" width="14.375" style="679" customWidth="1"/>
    <col min="3" max="4" width="14" style="679" customWidth="1"/>
    <col min="5" max="5" width="18.375" style="679" customWidth="1"/>
    <col min="6" max="6" width="14.375" style="679" customWidth="1"/>
    <col min="7" max="7" width="1.125" style="680" customWidth="1"/>
    <col min="8" max="8" width="15.875" style="679" customWidth="1"/>
    <col min="9" max="9" width="15.75" style="679" customWidth="1"/>
    <col min="10" max="10" width="14.875" style="679" customWidth="1"/>
    <col min="11" max="11" width="15.125" style="679" customWidth="1"/>
    <col min="12" max="12" width="15" style="679" customWidth="1"/>
    <col min="13" max="13" width="17.125" style="679" customWidth="1"/>
    <col min="14" max="16384" width="10" style="679"/>
  </cols>
  <sheetData>
    <row r="1" spans="1:13" ht="15.8" customHeight="1">
      <c r="A1" s="679" t="s">
        <v>2517</v>
      </c>
    </row>
    <row r="2" spans="1:13" s="314" customFormat="1" ht="26.35" customHeight="1">
      <c r="A2" s="314" t="s">
        <v>2517</v>
      </c>
      <c r="F2" s="315" t="s">
        <v>2097</v>
      </c>
      <c r="G2" s="316"/>
      <c r="H2" s="314" t="s">
        <v>66</v>
      </c>
    </row>
    <row r="3" spans="1:13" s="681" customFormat="1" ht="20.25" customHeight="1">
      <c r="C3" s="1944" t="s">
        <v>67</v>
      </c>
      <c r="D3" s="1944"/>
      <c r="E3" s="1944"/>
      <c r="F3" s="1944"/>
      <c r="G3" s="682"/>
      <c r="H3" s="681" t="s">
        <v>68</v>
      </c>
    </row>
    <row r="4" spans="1:13" ht="27" customHeight="1" thickBot="1"/>
    <row r="5" spans="1:13" s="685" customFormat="1" ht="22.6" customHeight="1">
      <c r="A5" s="1945" t="s">
        <v>2385</v>
      </c>
      <c r="B5" s="1952" t="s">
        <v>2386</v>
      </c>
      <c r="C5" s="1948"/>
      <c r="D5" s="1948"/>
      <c r="E5" s="1948"/>
      <c r="F5" s="1949"/>
      <c r="G5" s="684"/>
      <c r="H5" s="1948" t="s">
        <v>2387</v>
      </c>
      <c r="I5" s="1948"/>
      <c r="J5" s="1948"/>
      <c r="K5" s="1948"/>
      <c r="L5" s="1949"/>
      <c r="M5" s="683" t="s">
        <v>2388</v>
      </c>
    </row>
    <row r="6" spans="1:13" s="685" customFormat="1" ht="22.6" customHeight="1">
      <c r="A6" s="1946"/>
      <c r="B6" s="1953" t="s">
        <v>1611</v>
      </c>
      <c r="C6" s="1950"/>
      <c r="D6" s="1950"/>
      <c r="E6" s="1950"/>
      <c r="F6" s="1951"/>
      <c r="G6" s="684"/>
      <c r="H6" s="1950" t="s">
        <v>1612</v>
      </c>
      <c r="I6" s="1950"/>
      <c r="J6" s="1950"/>
      <c r="K6" s="1950"/>
      <c r="L6" s="1951"/>
      <c r="M6" s="686" t="s">
        <v>1613</v>
      </c>
    </row>
    <row r="7" spans="1:13" s="685" customFormat="1" ht="22.6" customHeight="1">
      <c r="A7" s="1946"/>
      <c r="B7" s="687" t="s">
        <v>2174</v>
      </c>
      <c r="C7" s="687" t="s">
        <v>1614</v>
      </c>
      <c r="D7" s="687" t="s">
        <v>1615</v>
      </c>
      <c r="E7" s="687" t="s">
        <v>1616</v>
      </c>
      <c r="F7" s="687" t="s">
        <v>1617</v>
      </c>
      <c r="G7" s="684"/>
      <c r="H7" s="688" t="s">
        <v>2174</v>
      </c>
      <c r="I7" s="687" t="s">
        <v>1618</v>
      </c>
      <c r="J7" s="687" t="s">
        <v>1619</v>
      </c>
      <c r="K7" s="687" t="s">
        <v>1620</v>
      </c>
      <c r="L7" s="687" t="s">
        <v>1621</v>
      </c>
      <c r="M7" s="686"/>
    </row>
    <row r="8" spans="1:13" s="685" customFormat="1" ht="40.6" customHeight="1" thickBot="1">
      <c r="A8" s="1947"/>
      <c r="B8" s="690" t="s">
        <v>3050</v>
      </c>
      <c r="C8" s="690" t="s">
        <v>1622</v>
      </c>
      <c r="D8" s="690" t="s">
        <v>1623</v>
      </c>
      <c r="E8" s="1648" t="s">
        <v>1624</v>
      </c>
      <c r="F8" s="690" t="s">
        <v>1625</v>
      </c>
      <c r="G8" s="684"/>
      <c r="H8" s="689" t="s">
        <v>3050</v>
      </c>
      <c r="I8" s="690" t="s">
        <v>1626</v>
      </c>
      <c r="J8" s="690" t="s">
        <v>1627</v>
      </c>
      <c r="K8" s="690" t="s">
        <v>1628</v>
      </c>
      <c r="L8" s="690" t="s">
        <v>1625</v>
      </c>
      <c r="M8" s="691" t="s">
        <v>1629</v>
      </c>
    </row>
    <row r="9" spans="1:13" ht="27.7" hidden="1" customHeight="1">
      <c r="A9" s="692" t="s">
        <v>780</v>
      </c>
      <c r="B9" s="693">
        <v>38</v>
      </c>
      <c r="C9" s="693">
        <v>1</v>
      </c>
      <c r="D9" s="693">
        <v>14</v>
      </c>
      <c r="E9" s="693">
        <v>20</v>
      </c>
      <c r="F9" s="693">
        <v>3</v>
      </c>
      <c r="G9" s="694"/>
      <c r="H9" s="693">
        <v>210</v>
      </c>
      <c r="I9" s="693">
        <v>164</v>
      </c>
      <c r="J9" s="693">
        <v>0</v>
      </c>
      <c r="K9" s="693">
        <v>3</v>
      </c>
      <c r="L9" s="693">
        <v>43</v>
      </c>
      <c r="M9" s="693">
        <v>26</v>
      </c>
    </row>
    <row r="10" spans="1:13" ht="24.8" hidden="1" customHeight="1">
      <c r="A10" s="692" t="s">
        <v>782</v>
      </c>
      <c r="B10" s="693">
        <v>41</v>
      </c>
      <c r="C10" s="693">
        <v>2</v>
      </c>
      <c r="D10" s="693">
        <v>6</v>
      </c>
      <c r="E10" s="693">
        <v>30</v>
      </c>
      <c r="F10" s="693">
        <v>3</v>
      </c>
      <c r="G10" s="694"/>
      <c r="H10" s="693">
        <v>202</v>
      </c>
      <c r="I10" s="693">
        <v>29</v>
      </c>
      <c r="J10" s="693">
        <v>0</v>
      </c>
      <c r="K10" s="693">
        <v>3</v>
      </c>
      <c r="L10" s="693">
        <v>170</v>
      </c>
      <c r="M10" s="693">
        <v>25</v>
      </c>
    </row>
    <row r="11" spans="1:13" ht="27.7" hidden="1" customHeight="1">
      <c r="A11" s="692" t="s">
        <v>781</v>
      </c>
      <c r="B11" s="693">
        <v>29</v>
      </c>
      <c r="C11" s="693">
        <v>0</v>
      </c>
      <c r="D11" s="693">
        <v>2</v>
      </c>
      <c r="E11" s="693">
        <v>27</v>
      </c>
      <c r="F11" s="693">
        <v>0</v>
      </c>
      <c r="G11" s="694"/>
      <c r="H11" s="693">
        <v>126</v>
      </c>
      <c r="I11" s="693">
        <v>43</v>
      </c>
      <c r="J11" s="693">
        <v>1</v>
      </c>
      <c r="K11" s="693">
        <v>0</v>
      </c>
      <c r="L11" s="693">
        <v>82</v>
      </c>
      <c r="M11" s="693">
        <v>10</v>
      </c>
    </row>
    <row r="12" spans="1:13" ht="29.25" hidden="1" customHeight="1">
      <c r="A12" s="692" t="s">
        <v>779</v>
      </c>
      <c r="B12" s="693">
        <v>40</v>
      </c>
      <c r="C12" s="693">
        <v>0</v>
      </c>
      <c r="D12" s="693">
        <v>7</v>
      </c>
      <c r="E12" s="693">
        <v>33</v>
      </c>
      <c r="F12" s="693">
        <v>0</v>
      </c>
      <c r="G12" s="694"/>
      <c r="H12" s="693">
        <v>132</v>
      </c>
      <c r="I12" s="693">
        <v>7</v>
      </c>
      <c r="J12" s="693">
        <v>0</v>
      </c>
      <c r="K12" s="693">
        <v>0</v>
      </c>
      <c r="L12" s="693">
        <v>125</v>
      </c>
      <c r="M12" s="693">
        <v>22</v>
      </c>
    </row>
    <row r="13" spans="1:13" ht="30.75" hidden="1" customHeight="1">
      <c r="A13" s="695" t="s">
        <v>778</v>
      </c>
      <c r="B13" s="693">
        <v>63</v>
      </c>
      <c r="C13" s="693">
        <v>2</v>
      </c>
      <c r="D13" s="693">
        <v>17</v>
      </c>
      <c r="E13" s="693">
        <v>41</v>
      </c>
      <c r="F13" s="693">
        <v>3</v>
      </c>
      <c r="G13" s="694"/>
      <c r="H13" s="693">
        <v>382</v>
      </c>
      <c r="I13" s="693">
        <v>183</v>
      </c>
      <c r="J13" s="693">
        <v>4</v>
      </c>
      <c r="K13" s="693">
        <v>2</v>
      </c>
      <c r="L13" s="693">
        <v>193</v>
      </c>
      <c r="M13" s="693">
        <v>13</v>
      </c>
    </row>
    <row r="14" spans="1:13" ht="27.7" hidden="1" customHeight="1">
      <c r="A14" s="692" t="s">
        <v>777</v>
      </c>
      <c r="B14" s="693">
        <v>76</v>
      </c>
      <c r="C14" s="693">
        <v>1</v>
      </c>
      <c r="D14" s="693">
        <v>7</v>
      </c>
      <c r="E14" s="693">
        <v>68</v>
      </c>
      <c r="F14" s="693">
        <v>0</v>
      </c>
      <c r="G14" s="694"/>
      <c r="H14" s="693">
        <v>676</v>
      </c>
      <c r="I14" s="693">
        <v>103</v>
      </c>
      <c r="J14" s="693">
        <v>0</v>
      </c>
      <c r="K14" s="693">
        <v>2</v>
      </c>
      <c r="L14" s="693">
        <v>571</v>
      </c>
      <c r="M14" s="693">
        <v>9</v>
      </c>
    </row>
    <row r="15" spans="1:13" ht="29.25" hidden="1" customHeight="1">
      <c r="A15" s="692" t="s">
        <v>776</v>
      </c>
      <c r="B15" s="693">
        <v>175</v>
      </c>
      <c r="C15" s="693">
        <v>3</v>
      </c>
      <c r="D15" s="693">
        <v>26</v>
      </c>
      <c r="E15" s="693">
        <v>140</v>
      </c>
      <c r="F15" s="693">
        <v>6</v>
      </c>
      <c r="G15" s="694"/>
      <c r="H15" s="693">
        <v>1407</v>
      </c>
      <c r="I15" s="693">
        <v>500</v>
      </c>
      <c r="J15" s="693">
        <v>0</v>
      </c>
      <c r="K15" s="693">
        <v>8</v>
      </c>
      <c r="L15" s="693">
        <v>899</v>
      </c>
      <c r="M15" s="693">
        <v>14</v>
      </c>
    </row>
    <row r="16" spans="1:13" ht="30.1" hidden="1" customHeight="1">
      <c r="A16" s="692" t="s">
        <v>2818</v>
      </c>
      <c r="B16" s="693">
        <v>165</v>
      </c>
      <c r="C16" s="693">
        <v>36</v>
      </c>
      <c r="D16" s="693">
        <v>6</v>
      </c>
      <c r="E16" s="693">
        <v>121</v>
      </c>
      <c r="F16" s="693">
        <v>2</v>
      </c>
      <c r="G16" s="694"/>
      <c r="H16" s="693">
        <v>645</v>
      </c>
      <c r="I16" s="693">
        <v>18</v>
      </c>
      <c r="J16" s="693">
        <v>1</v>
      </c>
      <c r="K16" s="693">
        <v>0</v>
      </c>
      <c r="L16" s="693">
        <v>626</v>
      </c>
      <c r="M16" s="693">
        <v>9</v>
      </c>
    </row>
    <row r="17" spans="1:13" ht="28.55" hidden="1" customHeight="1">
      <c r="A17" s="692" t="s">
        <v>2817</v>
      </c>
      <c r="B17" s="693">
        <v>70</v>
      </c>
      <c r="C17" s="693">
        <v>7</v>
      </c>
      <c r="D17" s="693">
        <v>8</v>
      </c>
      <c r="E17" s="693">
        <v>55</v>
      </c>
      <c r="F17" s="693">
        <v>0</v>
      </c>
      <c r="G17" s="694"/>
      <c r="H17" s="693">
        <v>360</v>
      </c>
      <c r="I17" s="693">
        <v>43</v>
      </c>
      <c r="J17" s="693">
        <v>0</v>
      </c>
      <c r="K17" s="693">
        <v>1</v>
      </c>
      <c r="L17" s="693">
        <v>316</v>
      </c>
      <c r="M17" s="693">
        <v>15</v>
      </c>
    </row>
    <row r="18" spans="1:13" ht="29.25" hidden="1" customHeight="1" collapsed="1">
      <c r="A18" s="695" t="s">
        <v>2816</v>
      </c>
      <c r="B18" s="696">
        <v>66</v>
      </c>
      <c r="C18" s="694">
        <v>2</v>
      </c>
      <c r="D18" s="694">
        <v>13</v>
      </c>
      <c r="E18" s="694">
        <v>51</v>
      </c>
      <c r="F18" s="694">
        <v>0</v>
      </c>
      <c r="G18" s="694"/>
      <c r="H18" s="693">
        <v>590</v>
      </c>
      <c r="I18" s="693">
        <v>92</v>
      </c>
      <c r="J18" s="693">
        <v>0</v>
      </c>
      <c r="K18" s="693">
        <v>29</v>
      </c>
      <c r="L18" s="693">
        <v>469</v>
      </c>
      <c r="M18" s="693">
        <v>9</v>
      </c>
    </row>
    <row r="19" spans="1:13" s="710" customFormat="1" ht="27.7" hidden="1" customHeight="1" outlineLevel="1">
      <c r="A19" s="317" t="s">
        <v>917</v>
      </c>
      <c r="B19" s="707">
        <v>2</v>
      </c>
      <c r="C19" s="708">
        <v>0</v>
      </c>
      <c r="D19" s="708">
        <v>0</v>
      </c>
      <c r="E19" s="708">
        <v>2</v>
      </c>
      <c r="F19" s="708">
        <v>0</v>
      </c>
      <c r="G19" s="708"/>
      <c r="H19" s="709">
        <v>1</v>
      </c>
      <c r="I19" s="709">
        <v>0</v>
      </c>
      <c r="J19" s="709">
        <v>0</v>
      </c>
      <c r="K19" s="709">
        <v>1</v>
      </c>
      <c r="L19" s="709">
        <v>0</v>
      </c>
      <c r="M19" s="709">
        <v>0</v>
      </c>
    </row>
    <row r="20" spans="1:13" s="710" customFormat="1" ht="27.7" hidden="1" customHeight="1" outlineLevel="1">
      <c r="A20" s="317" t="s">
        <v>2928</v>
      </c>
      <c r="B20" s="707">
        <v>6</v>
      </c>
      <c r="C20" s="708">
        <v>1</v>
      </c>
      <c r="D20" s="708">
        <v>2</v>
      </c>
      <c r="E20" s="708">
        <v>3</v>
      </c>
      <c r="F20" s="708">
        <v>0</v>
      </c>
      <c r="G20" s="708"/>
      <c r="H20" s="709">
        <v>23</v>
      </c>
      <c r="I20" s="709">
        <v>4</v>
      </c>
      <c r="J20" s="709">
        <v>0</v>
      </c>
      <c r="K20" s="709">
        <v>1</v>
      </c>
      <c r="L20" s="709">
        <v>18</v>
      </c>
      <c r="M20" s="709">
        <v>0</v>
      </c>
    </row>
    <row r="21" spans="1:13" s="710" customFormat="1" ht="27.7" hidden="1" customHeight="1" outlineLevel="1">
      <c r="A21" s="317" t="s">
        <v>2929</v>
      </c>
      <c r="B21" s="707">
        <v>7</v>
      </c>
      <c r="C21" s="708">
        <v>0</v>
      </c>
      <c r="D21" s="708">
        <v>2</v>
      </c>
      <c r="E21" s="708">
        <v>5</v>
      </c>
      <c r="F21" s="708">
        <v>0</v>
      </c>
      <c r="G21" s="708"/>
      <c r="H21" s="709">
        <v>152</v>
      </c>
      <c r="I21" s="709">
        <v>9</v>
      </c>
      <c r="J21" s="709">
        <v>0</v>
      </c>
      <c r="K21" s="709">
        <v>13</v>
      </c>
      <c r="L21" s="709">
        <v>130</v>
      </c>
      <c r="M21" s="709">
        <v>0</v>
      </c>
    </row>
    <row r="22" spans="1:13" s="710" customFormat="1" ht="27.7" hidden="1" customHeight="1" outlineLevel="1">
      <c r="A22" s="317" t="s">
        <v>2930</v>
      </c>
      <c r="B22" s="707">
        <v>4</v>
      </c>
      <c r="C22" s="708">
        <v>0</v>
      </c>
      <c r="D22" s="708">
        <v>0</v>
      </c>
      <c r="E22" s="708">
        <v>4</v>
      </c>
      <c r="F22" s="708">
        <v>0</v>
      </c>
      <c r="G22" s="708"/>
      <c r="H22" s="709">
        <v>34</v>
      </c>
      <c r="I22" s="709">
        <v>0</v>
      </c>
      <c r="J22" s="709">
        <v>0</v>
      </c>
      <c r="K22" s="709">
        <v>0</v>
      </c>
      <c r="L22" s="709">
        <v>34</v>
      </c>
      <c r="M22" s="709">
        <v>0</v>
      </c>
    </row>
    <row r="23" spans="1:13" s="710" customFormat="1" ht="27.7" hidden="1" customHeight="1" outlineLevel="1">
      <c r="A23" s="317" t="s">
        <v>2931</v>
      </c>
      <c r="B23" s="707">
        <v>2</v>
      </c>
      <c r="C23" s="708">
        <v>0</v>
      </c>
      <c r="D23" s="708">
        <v>1</v>
      </c>
      <c r="E23" s="708">
        <v>1</v>
      </c>
      <c r="F23" s="708">
        <v>0</v>
      </c>
      <c r="G23" s="708"/>
      <c r="H23" s="709">
        <v>5</v>
      </c>
      <c r="I23" s="709">
        <v>2</v>
      </c>
      <c r="J23" s="709">
        <v>0</v>
      </c>
      <c r="K23" s="709">
        <v>0</v>
      </c>
      <c r="L23" s="709">
        <v>3</v>
      </c>
      <c r="M23" s="709">
        <v>0</v>
      </c>
    </row>
    <row r="24" spans="1:13" s="710" customFormat="1" ht="27.7" hidden="1" customHeight="1" outlineLevel="1">
      <c r="A24" s="317" t="s">
        <v>2932</v>
      </c>
      <c r="B24" s="707">
        <v>2</v>
      </c>
      <c r="C24" s="708">
        <v>0</v>
      </c>
      <c r="D24" s="708">
        <v>0</v>
      </c>
      <c r="E24" s="708">
        <v>2</v>
      </c>
      <c r="F24" s="708">
        <v>0</v>
      </c>
      <c r="G24" s="708"/>
      <c r="H24" s="709">
        <v>8</v>
      </c>
      <c r="I24" s="709">
        <v>0</v>
      </c>
      <c r="J24" s="709">
        <v>0</v>
      </c>
      <c r="K24" s="709">
        <v>0</v>
      </c>
      <c r="L24" s="709">
        <v>8</v>
      </c>
      <c r="M24" s="709">
        <v>6</v>
      </c>
    </row>
    <row r="25" spans="1:13" s="710" customFormat="1" ht="27.7" hidden="1" customHeight="1" outlineLevel="1">
      <c r="A25" s="317" t="s">
        <v>2933</v>
      </c>
      <c r="B25" s="707">
        <v>12</v>
      </c>
      <c r="C25" s="708">
        <v>1</v>
      </c>
      <c r="D25" s="708">
        <v>2</v>
      </c>
      <c r="E25" s="708">
        <v>9</v>
      </c>
      <c r="F25" s="708">
        <v>0</v>
      </c>
      <c r="G25" s="708"/>
      <c r="H25" s="709">
        <v>196</v>
      </c>
      <c r="I25" s="709">
        <v>15</v>
      </c>
      <c r="J25" s="709">
        <v>0</v>
      </c>
      <c r="K25" s="709">
        <v>0</v>
      </c>
      <c r="L25" s="709">
        <v>181</v>
      </c>
      <c r="M25" s="709">
        <v>1</v>
      </c>
    </row>
    <row r="26" spans="1:13" s="710" customFormat="1" ht="27.7" hidden="1" customHeight="1" outlineLevel="1">
      <c r="A26" s="317" t="s">
        <v>2873</v>
      </c>
      <c r="B26" s="707">
        <v>2</v>
      </c>
      <c r="C26" s="708">
        <v>0</v>
      </c>
      <c r="D26" s="708">
        <v>0</v>
      </c>
      <c r="E26" s="708">
        <v>2</v>
      </c>
      <c r="F26" s="708">
        <v>0</v>
      </c>
      <c r="G26" s="708"/>
      <c r="H26" s="709">
        <v>20</v>
      </c>
      <c r="I26" s="709">
        <v>5</v>
      </c>
      <c r="J26" s="709">
        <v>0</v>
      </c>
      <c r="K26" s="709">
        <v>14</v>
      </c>
      <c r="L26" s="709">
        <v>1</v>
      </c>
      <c r="M26" s="709">
        <v>0</v>
      </c>
    </row>
    <row r="27" spans="1:13" s="710" customFormat="1" ht="27.7" hidden="1" customHeight="1" outlineLevel="1">
      <c r="A27" s="317" t="s">
        <v>649</v>
      </c>
      <c r="B27" s="707">
        <v>4</v>
      </c>
      <c r="C27" s="708">
        <v>0</v>
      </c>
      <c r="D27" s="708">
        <v>1</v>
      </c>
      <c r="E27" s="708">
        <v>3</v>
      </c>
      <c r="F27" s="708">
        <v>0</v>
      </c>
      <c r="G27" s="708"/>
      <c r="H27" s="709">
        <v>37</v>
      </c>
      <c r="I27" s="709">
        <v>29</v>
      </c>
      <c r="J27" s="709">
        <v>0</v>
      </c>
      <c r="K27" s="709">
        <v>0</v>
      </c>
      <c r="L27" s="709">
        <v>8</v>
      </c>
      <c r="M27" s="709">
        <v>2</v>
      </c>
    </row>
    <row r="28" spans="1:13" s="710" customFormat="1" ht="27.7" hidden="1" customHeight="1" outlineLevel="1">
      <c r="A28" s="317" t="s">
        <v>650</v>
      </c>
      <c r="B28" s="707">
        <v>7</v>
      </c>
      <c r="C28" s="708">
        <v>0</v>
      </c>
      <c r="D28" s="708">
        <v>1</v>
      </c>
      <c r="E28" s="708">
        <v>6</v>
      </c>
      <c r="F28" s="708">
        <v>0</v>
      </c>
      <c r="G28" s="708"/>
      <c r="H28" s="709">
        <v>12</v>
      </c>
      <c r="I28" s="709">
        <v>0</v>
      </c>
      <c r="J28" s="709">
        <v>0</v>
      </c>
      <c r="K28" s="709">
        <v>0</v>
      </c>
      <c r="L28" s="709">
        <v>12</v>
      </c>
      <c r="M28" s="709">
        <v>0</v>
      </c>
    </row>
    <row r="29" spans="1:13" s="710" customFormat="1" ht="27.7" hidden="1" customHeight="1" outlineLevel="1">
      <c r="A29" s="317" t="s">
        <v>651</v>
      </c>
      <c r="B29" s="707">
        <v>9</v>
      </c>
      <c r="C29" s="708">
        <v>0</v>
      </c>
      <c r="D29" s="708">
        <v>1</v>
      </c>
      <c r="E29" s="708">
        <v>8</v>
      </c>
      <c r="F29" s="708">
        <v>0</v>
      </c>
      <c r="G29" s="708"/>
      <c r="H29" s="709">
        <v>57</v>
      </c>
      <c r="I29" s="709">
        <v>13</v>
      </c>
      <c r="J29" s="709">
        <v>0</v>
      </c>
      <c r="K29" s="709">
        <v>0</v>
      </c>
      <c r="L29" s="709">
        <v>44</v>
      </c>
      <c r="M29" s="709">
        <v>0</v>
      </c>
    </row>
    <row r="30" spans="1:13" s="710" customFormat="1" ht="27.7" hidden="1" customHeight="1" outlineLevel="1" thickBot="1">
      <c r="A30" s="318" t="s">
        <v>652</v>
      </c>
      <c r="B30" s="711">
        <v>9</v>
      </c>
      <c r="C30" s="712">
        <v>0</v>
      </c>
      <c r="D30" s="712">
        <v>3</v>
      </c>
      <c r="E30" s="712">
        <v>6</v>
      </c>
      <c r="F30" s="712">
        <v>0</v>
      </c>
      <c r="G30" s="708"/>
      <c r="H30" s="712">
        <v>45</v>
      </c>
      <c r="I30" s="712">
        <v>15</v>
      </c>
      <c r="J30" s="712">
        <v>0</v>
      </c>
      <c r="K30" s="712">
        <v>0</v>
      </c>
      <c r="L30" s="712">
        <v>30</v>
      </c>
      <c r="M30" s="712">
        <v>0</v>
      </c>
    </row>
    <row r="31" spans="1:13" ht="30.1" hidden="1" customHeight="1" collapsed="1">
      <c r="A31" s="695" t="s">
        <v>2815</v>
      </c>
      <c r="B31" s="696">
        <v>47</v>
      </c>
      <c r="C31" s="694">
        <v>5</v>
      </c>
      <c r="D31" s="694">
        <v>8</v>
      </c>
      <c r="E31" s="694">
        <v>34</v>
      </c>
      <c r="F31" s="694">
        <v>0</v>
      </c>
      <c r="G31" s="694"/>
      <c r="H31" s="693">
        <v>166</v>
      </c>
      <c r="I31" s="693">
        <v>87</v>
      </c>
      <c r="J31" s="693">
        <v>0</v>
      </c>
      <c r="K31" s="693">
        <v>3</v>
      </c>
      <c r="L31" s="693">
        <v>76</v>
      </c>
      <c r="M31" s="693">
        <v>6</v>
      </c>
    </row>
    <row r="32" spans="1:13" s="710" customFormat="1" ht="27.7" hidden="1" customHeight="1" outlineLevel="1">
      <c r="A32" s="317" t="s">
        <v>917</v>
      </c>
      <c r="B32" s="707">
        <v>1</v>
      </c>
      <c r="C32" s="708">
        <v>0</v>
      </c>
      <c r="D32" s="708">
        <v>1</v>
      </c>
      <c r="E32" s="708">
        <v>0</v>
      </c>
      <c r="F32" s="708">
        <v>0</v>
      </c>
      <c r="G32" s="708"/>
      <c r="H32" s="709">
        <v>5</v>
      </c>
      <c r="I32" s="709">
        <v>5</v>
      </c>
      <c r="J32" s="709">
        <v>0</v>
      </c>
      <c r="K32" s="709">
        <v>0</v>
      </c>
      <c r="L32" s="709">
        <v>0</v>
      </c>
      <c r="M32" s="709">
        <v>0</v>
      </c>
    </row>
    <row r="33" spans="1:13" s="710" customFormat="1" ht="27.7" hidden="1" customHeight="1" outlineLevel="1">
      <c r="A33" s="317" t="s">
        <v>2928</v>
      </c>
      <c r="B33" s="707">
        <v>2</v>
      </c>
      <c r="C33" s="708">
        <v>0</v>
      </c>
      <c r="D33" s="708">
        <v>0</v>
      </c>
      <c r="E33" s="708">
        <v>2</v>
      </c>
      <c r="F33" s="708">
        <v>0</v>
      </c>
      <c r="G33" s="708"/>
      <c r="H33" s="709">
        <v>9</v>
      </c>
      <c r="I33" s="709">
        <v>5</v>
      </c>
      <c r="J33" s="709">
        <v>0</v>
      </c>
      <c r="K33" s="709">
        <v>0</v>
      </c>
      <c r="L33" s="709">
        <v>4</v>
      </c>
      <c r="M33" s="709">
        <v>0</v>
      </c>
    </row>
    <row r="34" spans="1:13" s="710" customFormat="1" ht="27.7" hidden="1" customHeight="1" outlineLevel="1">
      <c r="A34" s="317" t="s">
        <v>2929</v>
      </c>
      <c r="B34" s="707">
        <v>5</v>
      </c>
      <c r="C34" s="708">
        <v>0</v>
      </c>
      <c r="D34" s="708">
        <v>1</v>
      </c>
      <c r="E34" s="708">
        <v>4</v>
      </c>
      <c r="F34" s="708">
        <v>0</v>
      </c>
      <c r="G34" s="708"/>
      <c r="H34" s="709">
        <v>10</v>
      </c>
      <c r="I34" s="709">
        <v>0</v>
      </c>
      <c r="J34" s="709">
        <v>0</v>
      </c>
      <c r="K34" s="709">
        <v>0</v>
      </c>
      <c r="L34" s="709">
        <v>10</v>
      </c>
      <c r="M34" s="709">
        <v>0</v>
      </c>
    </row>
    <row r="35" spans="1:13" s="710" customFormat="1" ht="27.7" hidden="1" customHeight="1" outlineLevel="1">
      <c r="A35" s="317" t="s">
        <v>2930</v>
      </c>
      <c r="B35" s="707">
        <v>15</v>
      </c>
      <c r="C35" s="708">
        <v>4</v>
      </c>
      <c r="D35" s="708">
        <v>2</v>
      </c>
      <c r="E35" s="708">
        <v>9</v>
      </c>
      <c r="F35" s="708">
        <v>0</v>
      </c>
      <c r="G35" s="708"/>
      <c r="H35" s="709">
        <v>80</v>
      </c>
      <c r="I35" s="709">
        <v>57</v>
      </c>
      <c r="J35" s="709">
        <v>0</v>
      </c>
      <c r="K35" s="709">
        <v>0</v>
      </c>
      <c r="L35" s="709">
        <v>23</v>
      </c>
      <c r="M35" s="709">
        <v>1</v>
      </c>
    </row>
    <row r="36" spans="1:13" s="710" customFormat="1" ht="27.7" hidden="1" customHeight="1" outlineLevel="1">
      <c r="A36" s="317" t="s">
        <v>2931</v>
      </c>
      <c r="B36" s="707">
        <v>5</v>
      </c>
      <c r="C36" s="708">
        <v>0</v>
      </c>
      <c r="D36" s="708">
        <v>0</v>
      </c>
      <c r="E36" s="708">
        <v>5</v>
      </c>
      <c r="F36" s="708">
        <v>0</v>
      </c>
      <c r="G36" s="708"/>
      <c r="H36" s="709">
        <v>11</v>
      </c>
      <c r="I36" s="709">
        <v>0</v>
      </c>
      <c r="J36" s="709">
        <v>0</v>
      </c>
      <c r="K36" s="709">
        <v>0</v>
      </c>
      <c r="L36" s="709">
        <v>11</v>
      </c>
      <c r="M36" s="709">
        <v>0</v>
      </c>
    </row>
    <row r="37" spans="1:13" s="710" customFormat="1" ht="27.7" hidden="1" customHeight="1" outlineLevel="1">
      <c r="A37" s="317" t="s">
        <v>2932</v>
      </c>
      <c r="B37" s="707">
        <v>4</v>
      </c>
      <c r="C37" s="708">
        <v>0</v>
      </c>
      <c r="D37" s="708">
        <v>0</v>
      </c>
      <c r="E37" s="708">
        <v>4</v>
      </c>
      <c r="F37" s="708">
        <v>0</v>
      </c>
      <c r="G37" s="708"/>
      <c r="H37" s="709">
        <v>29</v>
      </c>
      <c r="I37" s="709">
        <v>17</v>
      </c>
      <c r="J37" s="709">
        <v>0</v>
      </c>
      <c r="K37" s="709">
        <v>0</v>
      </c>
      <c r="L37" s="709">
        <v>12</v>
      </c>
      <c r="M37" s="709">
        <v>0</v>
      </c>
    </row>
    <row r="38" spans="1:13" s="710" customFormat="1" ht="27.7" hidden="1" customHeight="1" outlineLevel="1">
      <c r="A38" s="317" t="s">
        <v>2933</v>
      </c>
      <c r="B38" s="707">
        <v>3</v>
      </c>
      <c r="C38" s="708">
        <v>1</v>
      </c>
      <c r="D38" s="708">
        <v>1</v>
      </c>
      <c r="E38" s="708">
        <v>1</v>
      </c>
      <c r="F38" s="708">
        <v>0</v>
      </c>
      <c r="G38" s="708"/>
      <c r="H38" s="709">
        <v>1</v>
      </c>
      <c r="I38" s="709">
        <v>0</v>
      </c>
      <c r="J38" s="709">
        <v>0</v>
      </c>
      <c r="K38" s="709">
        <v>0</v>
      </c>
      <c r="L38" s="709">
        <v>1</v>
      </c>
      <c r="M38" s="709">
        <v>1</v>
      </c>
    </row>
    <row r="39" spans="1:13" s="710" customFormat="1" ht="27.7" hidden="1" customHeight="1" outlineLevel="1">
      <c r="A39" s="317" t="s">
        <v>2873</v>
      </c>
      <c r="B39" s="707">
        <v>5</v>
      </c>
      <c r="C39" s="708">
        <v>0</v>
      </c>
      <c r="D39" s="708">
        <v>1</v>
      </c>
      <c r="E39" s="708">
        <v>4</v>
      </c>
      <c r="F39" s="708">
        <v>0</v>
      </c>
      <c r="G39" s="708"/>
      <c r="H39" s="709">
        <v>3</v>
      </c>
      <c r="I39" s="709">
        <v>0</v>
      </c>
      <c r="J39" s="709">
        <v>0</v>
      </c>
      <c r="K39" s="709">
        <v>0</v>
      </c>
      <c r="L39" s="709">
        <v>3</v>
      </c>
      <c r="M39" s="709">
        <v>2</v>
      </c>
    </row>
    <row r="40" spans="1:13" s="710" customFormat="1" ht="27.7" hidden="1" customHeight="1" outlineLevel="1">
      <c r="A40" s="317" t="s">
        <v>649</v>
      </c>
      <c r="B40" s="707">
        <v>2</v>
      </c>
      <c r="C40" s="708">
        <v>0</v>
      </c>
      <c r="D40" s="708">
        <v>1</v>
      </c>
      <c r="E40" s="708">
        <v>1</v>
      </c>
      <c r="F40" s="708">
        <v>0</v>
      </c>
      <c r="G40" s="708"/>
      <c r="H40" s="709">
        <v>0</v>
      </c>
      <c r="I40" s="709">
        <v>0</v>
      </c>
      <c r="J40" s="709">
        <v>0</v>
      </c>
      <c r="K40" s="709">
        <v>0</v>
      </c>
      <c r="L40" s="709">
        <v>0</v>
      </c>
      <c r="M40" s="709">
        <v>0</v>
      </c>
    </row>
    <row r="41" spans="1:13" s="710" customFormat="1" ht="27.7" hidden="1" customHeight="1" outlineLevel="1">
      <c r="A41" s="317" t="s">
        <v>650</v>
      </c>
      <c r="B41" s="707">
        <v>2</v>
      </c>
      <c r="C41" s="708">
        <v>0</v>
      </c>
      <c r="D41" s="708">
        <v>0</v>
      </c>
      <c r="E41" s="708">
        <v>2</v>
      </c>
      <c r="F41" s="708">
        <v>0</v>
      </c>
      <c r="G41" s="708"/>
      <c r="H41" s="709">
        <v>5</v>
      </c>
      <c r="I41" s="709">
        <v>2</v>
      </c>
      <c r="J41" s="709">
        <v>0</v>
      </c>
      <c r="K41" s="709">
        <v>3</v>
      </c>
      <c r="L41" s="709">
        <v>0</v>
      </c>
      <c r="M41" s="709">
        <v>2</v>
      </c>
    </row>
    <row r="42" spans="1:13" s="710" customFormat="1" ht="27.7" hidden="1" customHeight="1" outlineLevel="1">
      <c r="A42" s="317" t="s">
        <v>651</v>
      </c>
      <c r="B42" s="707">
        <v>2</v>
      </c>
      <c r="C42" s="708">
        <v>0</v>
      </c>
      <c r="D42" s="708">
        <v>1</v>
      </c>
      <c r="E42" s="708">
        <v>1</v>
      </c>
      <c r="F42" s="708">
        <v>0</v>
      </c>
      <c r="G42" s="708"/>
      <c r="H42" s="709">
        <v>0</v>
      </c>
      <c r="I42" s="709">
        <v>0</v>
      </c>
      <c r="J42" s="709">
        <v>0</v>
      </c>
      <c r="K42" s="709">
        <v>0</v>
      </c>
      <c r="L42" s="709">
        <v>0</v>
      </c>
      <c r="M42" s="709">
        <v>0</v>
      </c>
    </row>
    <row r="43" spans="1:13" s="710" customFormat="1" ht="27.7" hidden="1" customHeight="1" outlineLevel="1" thickBot="1">
      <c r="A43" s="318" t="s">
        <v>652</v>
      </c>
      <c r="B43" s="711">
        <v>1</v>
      </c>
      <c r="C43" s="712">
        <v>0</v>
      </c>
      <c r="D43" s="712">
        <v>0</v>
      </c>
      <c r="E43" s="712">
        <v>1</v>
      </c>
      <c r="F43" s="708">
        <v>0</v>
      </c>
      <c r="G43" s="708"/>
      <c r="H43" s="712">
        <v>13</v>
      </c>
      <c r="I43" s="712">
        <v>1</v>
      </c>
      <c r="J43" s="712">
        <v>0</v>
      </c>
      <c r="K43" s="712">
        <v>0</v>
      </c>
      <c r="L43" s="712">
        <v>12</v>
      </c>
      <c r="M43" s="712">
        <v>0</v>
      </c>
    </row>
    <row r="44" spans="1:13" ht="30.1" hidden="1" customHeight="1" collapsed="1">
      <c r="A44" s="695" t="s">
        <v>2814</v>
      </c>
      <c r="B44" s="696">
        <v>73</v>
      </c>
      <c r="C44" s="694">
        <v>23</v>
      </c>
      <c r="D44" s="694">
        <v>12</v>
      </c>
      <c r="E44" s="694">
        <v>38</v>
      </c>
      <c r="F44" s="694">
        <v>0</v>
      </c>
      <c r="G44" s="694"/>
      <c r="H44" s="693">
        <v>288</v>
      </c>
      <c r="I44" s="693">
        <v>80</v>
      </c>
      <c r="J44" s="693">
        <v>0</v>
      </c>
      <c r="K44" s="693">
        <f>SUM(K45:K56)</f>
        <v>7</v>
      </c>
      <c r="L44" s="693">
        <v>201</v>
      </c>
      <c r="M44" s="693">
        <v>19</v>
      </c>
    </row>
    <row r="45" spans="1:13" ht="27.7" hidden="1" customHeight="1" outlineLevel="1">
      <c r="A45" s="697" t="s">
        <v>917</v>
      </c>
      <c r="B45" s="696">
        <v>1</v>
      </c>
      <c r="C45" s="694">
        <v>0</v>
      </c>
      <c r="D45" s="694">
        <v>0</v>
      </c>
      <c r="E45" s="694">
        <v>1</v>
      </c>
      <c r="F45" s="694">
        <v>0</v>
      </c>
      <c r="G45" s="694"/>
      <c r="H45" s="693">
        <v>14</v>
      </c>
      <c r="I45" s="693">
        <v>1</v>
      </c>
      <c r="J45" s="693">
        <v>0</v>
      </c>
      <c r="K45" s="693">
        <v>0</v>
      </c>
      <c r="L45" s="693">
        <v>13</v>
      </c>
      <c r="M45" s="693">
        <v>0</v>
      </c>
    </row>
    <row r="46" spans="1:13" ht="27.7" hidden="1" customHeight="1" outlineLevel="1">
      <c r="A46" s="697" t="s">
        <v>2928</v>
      </c>
      <c r="B46" s="696">
        <v>18</v>
      </c>
      <c r="C46" s="694">
        <v>10</v>
      </c>
      <c r="D46" s="694">
        <v>1</v>
      </c>
      <c r="E46" s="694">
        <v>7</v>
      </c>
      <c r="F46" s="694">
        <v>0</v>
      </c>
      <c r="G46" s="694"/>
      <c r="H46" s="693">
        <v>28</v>
      </c>
      <c r="I46" s="693">
        <v>4</v>
      </c>
      <c r="J46" s="693">
        <v>0</v>
      </c>
      <c r="K46" s="693">
        <v>0</v>
      </c>
      <c r="L46" s="693">
        <v>24</v>
      </c>
      <c r="M46" s="693">
        <v>0</v>
      </c>
    </row>
    <row r="47" spans="1:13" ht="27.7" hidden="1" customHeight="1" outlineLevel="1">
      <c r="A47" s="697" t="s">
        <v>2929</v>
      </c>
      <c r="B47" s="696">
        <v>5</v>
      </c>
      <c r="C47" s="694">
        <v>1</v>
      </c>
      <c r="D47" s="694">
        <v>0</v>
      </c>
      <c r="E47" s="694">
        <v>4</v>
      </c>
      <c r="F47" s="694">
        <v>0</v>
      </c>
      <c r="G47" s="694"/>
      <c r="H47" s="693">
        <v>11</v>
      </c>
      <c r="I47" s="693">
        <v>6</v>
      </c>
      <c r="J47" s="693">
        <v>0</v>
      </c>
      <c r="K47" s="693">
        <v>0</v>
      </c>
      <c r="L47" s="693">
        <v>5</v>
      </c>
      <c r="M47" s="693">
        <v>0</v>
      </c>
    </row>
    <row r="48" spans="1:13" ht="27.7" hidden="1" customHeight="1" outlineLevel="1">
      <c r="A48" s="697" t="s">
        <v>2930</v>
      </c>
      <c r="B48" s="696">
        <v>10</v>
      </c>
      <c r="C48" s="694">
        <v>3</v>
      </c>
      <c r="D48" s="694">
        <v>3</v>
      </c>
      <c r="E48" s="694">
        <v>4</v>
      </c>
      <c r="F48" s="694">
        <v>0</v>
      </c>
      <c r="G48" s="694"/>
      <c r="H48" s="693">
        <v>112</v>
      </c>
      <c r="I48" s="693">
        <v>66</v>
      </c>
      <c r="J48" s="693">
        <v>0</v>
      </c>
      <c r="K48" s="693">
        <v>0</v>
      </c>
      <c r="L48" s="693">
        <v>46</v>
      </c>
      <c r="M48" s="693">
        <v>0</v>
      </c>
    </row>
    <row r="49" spans="1:13" ht="27.7" hidden="1" customHeight="1" outlineLevel="1">
      <c r="A49" s="697" t="s">
        <v>2931</v>
      </c>
      <c r="B49" s="696">
        <v>3</v>
      </c>
      <c r="C49" s="694">
        <v>0</v>
      </c>
      <c r="D49" s="694">
        <v>0</v>
      </c>
      <c r="E49" s="694">
        <v>3</v>
      </c>
      <c r="F49" s="694">
        <v>0</v>
      </c>
      <c r="G49" s="694"/>
      <c r="H49" s="693">
        <v>44</v>
      </c>
      <c r="I49" s="693">
        <v>0</v>
      </c>
      <c r="J49" s="693">
        <v>0</v>
      </c>
      <c r="K49" s="693">
        <v>6</v>
      </c>
      <c r="L49" s="693">
        <v>38</v>
      </c>
      <c r="M49" s="693">
        <v>6</v>
      </c>
    </row>
    <row r="50" spans="1:13" ht="27.7" hidden="1" customHeight="1" outlineLevel="1">
      <c r="A50" s="697" t="s">
        <v>2932</v>
      </c>
      <c r="B50" s="696">
        <v>2</v>
      </c>
      <c r="C50" s="694">
        <v>1</v>
      </c>
      <c r="D50" s="694">
        <v>1</v>
      </c>
      <c r="E50" s="694">
        <v>0</v>
      </c>
      <c r="F50" s="694">
        <v>0</v>
      </c>
      <c r="G50" s="694"/>
      <c r="H50" s="693">
        <v>14</v>
      </c>
      <c r="I50" s="693">
        <v>0</v>
      </c>
      <c r="J50" s="693">
        <v>0</v>
      </c>
      <c r="K50" s="693">
        <v>0</v>
      </c>
      <c r="L50" s="693">
        <v>14</v>
      </c>
      <c r="M50" s="693">
        <v>0</v>
      </c>
    </row>
    <row r="51" spans="1:13" ht="27.7" hidden="1" customHeight="1" outlineLevel="1">
      <c r="A51" s="697" t="s">
        <v>2933</v>
      </c>
      <c r="B51" s="696">
        <v>18</v>
      </c>
      <c r="C51" s="694">
        <v>7</v>
      </c>
      <c r="D51" s="694">
        <v>5</v>
      </c>
      <c r="E51" s="694">
        <v>6</v>
      </c>
      <c r="F51" s="694">
        <v>0</v>
      </c>
      <c r="G51" s="694"/>
      <c r="H51" s="693">
        <v>26</v>
      </c>
      <c r="I51" s="693">
        <v>1</v>
      </c>
      <c r="J51" s="693">
        <v>0</v>
      </c>
      <c r="K51" s="693">
        <v>1</v>
      </c>
      <c r="L51" s="693">
        <v>24</v>
      </c>
      <c r="M51" s="693">
        <v>1</v>
      </c>
    </row>
    <row r="52" spans="1:13" ht="27.7" hidden="1" customHeight="1" outlineLevel="1">
      <c r="A52" s="697" t="s">
        <v>2873</v>
      </c>
      <c r="B52" s="696">
        <v>8</v>
      </c>
      <c r="C52" s="694">
        <v>1</v>
      </c>
      <c r="D52" s="694">
        <v>2</v>
      </c>
      <c r="E52" s="694">
        <v>5</v>
      </c>
      <c r="F52" s="694">
        <v>0</v>
      </c>
      <c r="G52" s="694"/>
      <c r="H52" s="693">
        <v>15</v>
      </c>
      <c r="I52" s="693">
        <v>0</v>
      </c>
      <c r="J52" s="693">
        <v>0</v>
      </c>
      <c r="K52" s="693">
        <v>0</v>
      </c>
      <c r="L52" s="693">
        <v>15</v>
      </c>
      <c r="M52" s="693">
        <v>9</v>
      </c>
    </row>
    <row r="53" spans="1:13" ht="27.7" hidden="1" customHeight="1" outlineLevel="1">
      <c r="A53" s="697" t="s">
        <v>649</v>
      </c>
      <c r="B53" s="696">
        <v>4</v>
      </c>
      <c r="C53" s="694">
        <v>0</v>
      </c>
      <c r="D53" s="694">
        <v>0</v>
      </c>
      <c r="E53" s="694">
        <v>4</v>
      </c>
      <c r="F53" s="694">
        <v>0</v>
      </c>
      <c r="G53" s="694"/>
      <c r="H53" s="693">
        <v>17</v>
      </c>
      <c r="I53" s="693">
        <v>2</v>
      </c>
      <c r="J53" s="693">
        <v>0</v>
      </c>
      <c r="K53" s="693">
        <v>0</v>
      </c>
      <c r="L53" s="693">
        <v>15</v>
      </c>
      <c r="M53" s="693">
        <v>0</v>
      </c>
    </row>
    <row r="54" spans="1:13" ht="27.7" hidden="1" customHeight="1" outlineLevel="1">
      <c r="A54" s="697" t="s">
        <v>650</v>
      </c>
      <c r="B54" s="696">
        <v>0</v>
      </c>
      <c r="C54" s="694">
        <v>0</v>
      </c>
      <c r="D54" s="694">
        <v>0</v>
      </c>
      <c r="E54" s="694">
        <v>0</v>
      </c>
      <c r="F54" s="694">
        <v>0</v>
      </c>
      <c r="G54" s="694"/>
      <c r="H54" s="693">
        <v>0</v>
      </c>
      <c r="I54" s="693">
        <v>0</v>
      </c>
      <c r="J54" s="693">
        <v>0</v>
      </c>
      <c r="K54" s="693">
        <v>0</v>
      </c>
      <c r="L54" s="693">
        <v>0</v>
      </c>
      <c r="M54" s="693">
        <v>0</v>
      </c>
    </row>
    <row r="55" spans="1:13" ht="27.7" hidden="1" customHeight="1" outlineLevel="1">
      <c r="A55" s="697" t="s">
        <v>651</v>
      </c>
      <c r="B55" s="696">
        <v>4</v>
      </c>
      <c r="C55" s="694">
        <v>0</v>
      </c>
      <c r="D55" s="694">
        <v>0</v>
      </c>
      <c r="E55" s="694">
        <v>4</v>
      </c>
      <c r="F55" s="694">
        <v>0</v>
      </c>
      <c r="G55" s="694"/>
      <c r="H55" s="693">
        <v>7</v>
      </c>
      <c r="I55" s="693">
        <v>0</v>
      </c>
      <c r="J55" s="693">
        <v>0</v>
      </c>
      <c r="K55" s="693">
        <v>0</v>
      </c>
      <c r="L55" s="693">
        <v>7</v>
      </c>
      <c r="M55" s="693">
        <v>3</v>
      </c>
    </row>
    <row r="56" spans="1:13" ht="27.7" hidden="1" customHeight="1" outlineLevel="1" thickBot="1">
      <c r="A56" s="698" t="s">
        <v>652</v>
      </c>
      <c r="B56" s="699">
        <v>0</v>
      </c>
      <c r="C56" s="700">
        <v>0</v>
      </c>
      <c r="D56" s="700">
        <v>0</v>
      </c>
      <c r="E56" s="700">
        <v>0</v>
      </c>
      <c r="F56" s="700">
        <v>0</v>
      </c>
      <c r="G56" s="694"/>
      <c r="H56" s="700">
        <v>0</v>
      </c>
      <c r="I56" s="700">
        <v>0</v>
      </c>
      <c r="J56" s="700">
        <v>0</v>
      </c>
      <c r="K56" s="700">
        <v>0</v>
      </c>
      <c r="L56" s="700">
        <v>0</v>
      </c>
      <c r="M56" s="700">
        <v>0</v>
      </c>
    </row>
    <row r="57" spans="1:13" ht="30.75" hidden="1" customHeight="1" collapsed="1">
      <c r="A57" s="695" t="s">
        <v>1712</v>
      </c>
      <c r="B57" s="696">
        <v>58</v>
      </c>
      <c r="C57" s="694">
        <v>1</v>
      </c>
      <c r="D57" s="694">
        <v>5</v>
      </c>
      <c r="E57" s="694">
        <v>52</v>
      </c>
      <c r="F57" s="694">
        <v>0</v>
      </c>
      <c r="G57" s="694"/>
      <c r="H57" s="693">
        <v>495</v>
      </c>
      <c r="I57" s="693">
        <v>69</v>
      </c>
      <c r="J57" s="693">
        <v>0</v>
      </c>
      <c r="K57" s="693">
        <v>6</v>
      </c>
      <c r="L57" s="693">
        <v>420</v>
      </c>
      <c r="M57" s="693">
        <v>3</v>
      </c>
    </row>
    <row r="58" spans="1:13" s="710" customFormat="1" ht="28.55" hidden="1" customHeight="1" outlineLevel="1">
      <c r="A58" s="317" t="s">
        <v>917</v>
      </c>
      <c r="B58" s="707">
        <v>5</v>
      </c>
      <c r="C58" s="708">
        <v>0</v>
      </c>
      <c r="D58" s="708">
        <v>0</v>
      </c>
      <c r="E58" s="708">
        <v>5</v>
      </c>
      <c r="F58" s="708">
        <v>0</v>
      </c>
      <c r="G58" s="708"/>
      <c r="H58" s="709">
        <v>132</v>
      </c>
      <c r="I58" s="709">
        <v>2</v>
      </c>
      <c r="J58" s="709">
        <v>0</v>
      </c>
      <c r="K58" s="709">
        <v>0</v>
      </c>
      <c r="L58" s="709">
        <v>130</v>
      </c>
      <c r="M58" s="709">
        <v>0</v>
      </c>
    </row>
    <row r="59" spans="1:13" s="710" customFormat="1" ht="28.55" hidden="1" customHeight="1" outlineLevel="1">
      <c r="A59" s="317" t="s">
        <v>2928</v>
      </c>
      <c r="B59" s="707">
        <v>8</v>
      </c>
      <c r="C59" s="708">
        <v>0</v>
      </c>
      <c r="D59" s="708">
        <v>0</v>
      </c>
      <c r="E59" s="708">
        <v>8</v>
      </c>
      <c r="F59" s="708">
        <v>0</v>
      </c>
      <c r="G59" s="708"/>
      <c r="H59" s="709">
        <v>70</v>
      </c>
      <c r="I59" s="709">
        <v>8</v>
      </c>
      <c r="J59" s="709">
        <v>0</v>
      </c>
      <c r="K59" s="709">
        <v>0</v>
      </c>
      <c r="L59" s="709">
        <v>62</v>
      </c>
      <c r="M59" s="709">
        <v>1</v>
      </c>
    </row>
    <row r="60" spans="1:13" s="710" customFormat="1" ht="28.55" hidden="1" customHeight="1" outlineLevel="1">
      <c r="A60" s="317" t="s">
        <v>2929</v>
      </c>
      <c r="B60" s="707">
        <v>10</v>
      </c>
      <c r="C60" s="708">
        <v>1</v>
      </c>
      <c r="D60" s="708">
        <v>3</v>
      </c>
      <c r="E60" s="708">
        <v>6</v>
      </c>
      <c r="F60" s="708">
        <v>0</v>
      </c>
      <c r="G60" s="708"/>
      <c r="H60" s="709">
        <v>51</v>
      </c>
      <c r="I60" s="709">
        <v>16</v>
      </c>
      <c r="J60" s="709">
        <v>0</v>
      </c>
      <c r="K60" s="709">
        <v>6</v>
      </c>
      <c r="L60" s="709">
        <v>29</v>
      </c>
      <c r="M60" s="709">
        <v>1</v>
      </c>
    </row>
    <row r="61" spans="1:13" s="710" customFormat="1" ht="28.55" hidden="1" customHeight="1" outlineLevel="1">
      <c r="A61" s="317" t="s">
        <v>2930</v>
      </c>
      <c r="B61" s="707">
        <v>6</v>
      </c>
      <c r="C61" s="708">
        <v>0</v>
      </c>
      <c r="D61" s="708">
        <v>0</v>
      </c>
      <c r="E61" s="708">
        <v>6</v>
      </c>
      <c r="F61" s="708">
        <v>0</v>
      </c>
      <c r="G61" s="708"/>
      <c r="H61" s="709">
        <v>22</v>
      </c>
      <c r="I61" s="709">
        <v>0</v>
      </c>
      <c r="J61" s="709">
        <v>0</v>
      </c>
      <c r="K61" s="709">
        <v>0</v>
      </c>
      <c r="L61" s="709">
        <v>22</v>
      </c>
      <c r="M61" s="709">
        <v>1</v>
      </c>
    </row>
    <row r="62" spans="1:13" s="710" customFormat="1" ht="28.55" hidden="1" customHeight="1" outlineLevel="1">
      <c r="A62" s="317" t="s">
        <v>2931</v>
      </c>
      <c r="B62" s="707">
        <v>7</v>
      </c>
      <c r="C62" s="708">
        <v>0</v>
      </c>
      <c r="D62" s="708">
        <v>0</v>
      </c>
      <c r="E62" s="708">
        <v>7</v>
      </c>
      <c r="F62" s="708">
        <v>0</v>
      </c>
      <c r="G62" s="708"/>
      <c r="H62" s="709">
        <v>49</v>
      </c>
      <c r="I62" s="709">
        <v>8</v>
      </c>
      <c r="J62" s="709">
        <v>0</v>
      </c>
      <c r="K62" s="709">
        <v>0</v>
      </c>
      <c r="L62" s="709">
        <v>41</v>
      </c>
      <c r="M62" s="709">
        <v>0</v>
      </c>
    </row>
    <row r="63" spans="1:13" s="710" customFormat="1" ht="28.55" hidden="1" customHeight="1" outlineLevel="1">
      <c r="A63" s="317" t="s">
        <v>2932</v>
      </c>
      <c r="B63" s="707">
        <v>0</v>
      </c>
      <c r="C63" s="708">
        <v>0</v>
      </c>
      <c r="D63" s="708">
        <v>0</v>
      </c>
      <c r="E63" s="708">
        <v>0</v>
      </c>
      <c r="F63" s="708">
        <v>0</v>
      </c>
      <c r="G63" s="708"/>
      <c r="H63" s="709">
        <v>0</v>
      </c>
      <c r="I63" s="709">
        <v>0</v>
      </c>
      <c r="J63" s="709">
        <v>0</v>
      </c>
      <c r="K63" s="709">
        <v>0</v>
      </c>
      <c r="L63" s="709">
        <v>0</v>
      </c>
      <c r="M63" s="709">
        <v>0</v>
      </c>
    </row>
    <row r="64" spans="1:13" s="710" customFormat="1" ht="28.55" hidden="1" customHeight="1" outlineLevel="1">
      <c r="A64" s="317" t="s">
        <v>2933</v>
      </c>
      <c r="B64" s="707">
        <v>3</v>
      </c>
      <c r="C64" s="708">
        <v>0</v>
      </c>
      <c r="D64" s="708">
        <v>0</v>
      </c>
      <c r="E64" s="708">
        <v>3</v>
      </c>
      <c r="F64" s="708">
        <v>0</v>
      </c>
      <c r="G64" s="708"/>
      <c r="H64" s="709">
        <v>21</v>
      </c>
      <c r="I64" s="709">
        <v>13</v>
      </c>
      <c r="J64" s="709">
        <v>0</v>
      </c>
      <c r="K64" s="709">
        <v>0</v>
      </c>
      <c r="L64" s="709">
        <v>8</v>
      </c>
      <c r="M64" s="709">
        <v>0</v>
      </c>
    </row>
    <row r="65" spans="1:13" s="710" customFormat="1" ht="28.55" hidden="1" customHeight="1" outlineLevel="1">
      <c r="A65" s="317" t="s">
        <v>2873</v>
      </c>
      <c r="B65" s="707">
        <v>4</v>
      </c>
      <c r="C65" s="708">
        <v>0</v>
      </c>
      <c r="D65" s="708">
        <v>0</v>
      </c>
      <c r="E65" s="708">
        <v>4</v>
      </c>
      <c r="F65" s="708">
        <v>0</v>
      </c>
      <c r="G65" s="708"/>
      <c r="H65" s="709">
        <v>25</v>
      </c>
      <c r="I65" s="709">
        <v>0</v>
      </c>
      <c r="J65" s="709">
        <v>0</v>
      </c>
      <c r="K65" s="709">
        <v>0</v>
      </c>
      <c r="L65" s="709">
        <v>25</v>
      </c>
      <c r="M65" s="709">
        <v>0</v>
      </c>
    </row>
    <row r="66" spans="1:13" s="710" customFormat="1" ht="28.55" hidden="1" customHeight="1" outlineLevel="1">
      <c r="A66" s="317" t="s">
        <v>649</v>
      </c>
      <c r="B66" s="707">
        <v>5</v>
      </c>
      <c r="C66" s="708">
        <v>0</v>
      </c>
      <c r="D66" s="708">
        <v>1</v>
      </c>
      <c r="E66" s="708">
        <v>4</v>
      </c>
      <c r="F66" s="708">
        <v>0</v>
      </c>
      <c r="G66" s="708"/>
      <c r="H66" s="709">
        <v>52</v>
      </c>
      <c r="I66" s="709">
        <v>3</v>
      </c>
      <c r="J66" s="709">
        <v>0</v>
      </c>
      <c r="K66" s="709">
        <v>0</v>
      </c>
      <c r="L66" s="709">
        <v>49</v>
      </c>
      <c r="M66" s="709">
        <v>0</v>
      </c>
    </row>
    <row r="67" spans="1:13" s="710" customFormat="1" ht="28.55" hidden="1" customHeight="1" outlineLevel="1">
      <c r="A67" s="317" t="s">
        <v>650</v>
      </c>
      <c r="B67" s="707">
        <v>1</v>
      </c>
      <c r="C67" s="708">
        <v>0</v>
      </c>
      <c r="D67" s="708">
        <v>0</v>
      </c>
      <c r="E67" s="708">
        <v>1</v>
      </c>
      <c r="F67" s="708">
        <v>0</v>
      </c>
      <c r="G67" s="708"/>
      <c r="H67" s="709">
        <v>1</v>
      </c>
      <c r="I67" s="709">
        <v>1</v>
      </c>
      <c r="J67" s="709">
        <v>0</v>
      </c>
      <c r="K67" s="709">
        <v>0</v>
      </c>
      <c r="L67" s="709">
        <v>0</v>
      </c>
      <c r="M67" s="709">
        <v>0</v>
      </c>
    </row>
    <row r="68" spans="1:13" s="710" customFormat="1" ht="28.55" hidden="1" customHeight="1" outlineLevel="1">
      <c r="A68" s="317" t="s">
        <v>651</v>
      </c>
      <c r="B68" s="707">
        <v>4</v>
      </c>
      <c r="C68" s="708">
        <v>0</v>
      </c>
      <c r="D68" s="708">
        <v>1</v>
      </c>
      <c r="E68" s="708">
        <v>3</v>
      </c>
      <c r="F68" s="708">
        <v>0</v>
      </c>
      <c r="G68" s="708"/>
      <c r="H68" s="709">
        <v>2</v>
      </c>
      <c r="I68" s="709">
        <v>0</v>
      </c>
      <c r="J68" s="709">
        <v>0</v>
      </c>
      <c r="K68" s="709">
        <v>0</v>
      </c>
      <c r="L68" s="709">
        <v>2</v>
      </c>
      <c r="M68" s="709">
        <v>0</v>
      </c>
    </row>
    <row r="69" spans="1:13" s="710" customFormat="1" ht="28.55" hidden="1" customHeight="1" outlineLevel="1" thickBot="1">
      <c r="A69" s="318" t="s">
        <v>652</v>
      </c>
      <c r="B69" s="711">
        <v>5</v>
      </c>
      <c r="C69" s="712">
        <v>0</v>
      </c>
      <c r="D69" s="712">
        <v>0</v>
      </c>
      <c r="E69" s="712">
        <v>5</v>
      </c>
      <c r="F69" s="712">
        <v>0</v>
      </c>
      <c r="G69" s="708"/>
      <c r="H69" s="712">
        <v>70</v>
      </c>
      <c r="I69" s="712">
        <v>18</v>
      </c>
      <c r="J69" s="712">
        <v>0</v>
      </c>
      <c r="K69" s="712">
        <v>0</v>
      </c>
      <c r="L69" s="712">
        <v>52</v>
      </c>
      <c r="M69" s="712">
        <v>0</v>
      </c>
    </row>
    <row r="70" spans="1:13" ht="30.75" customHeight="1" collapsed="1">
      <c r="A70" s="695" t="s">
        <v>3042</v>
      </c>
      <c r="B70" s="696">
        <v>48</v>
      </c>
      <c r="C70" s="694">
        <v>6</v>
      </c>
      <c r="D70" s="694">
        <v>4</v>
      </c>
      <c r="E70" s="694">
        <v>38</v>
      </c>
      <c r="F70" s="694">
        <v>0</v>
      </c>
      <c r="G70" s="694"/>
      <c r="H70" s="693">
        <v>339</v>
      </c>
      <c r="I70" s="693">
        <v>83</v>
      </c>
      <c r="J70" s="693">
        <v>0</v>
      </c>
      <c r="K70" s="693">
        <v>3</v>
      </c>
      <c r="L70" s="693">
        <v>253</v>
      </c>
      <c r="M70" s="693">
        <v>4</v>
      </c>
    </row>
    <row r="71" spans="1:13" s="710" customFormat="1" ht="28.55" hidden="1" customHeight="1" outlineLevel="1">
      <c r="A71" s="317" t="s">
        <v>917</v>
      </c>
      <c r="B71" s="707">
        <v>12</v>
      </c>
      <c r="C71" s="708">
        <v>2</v>
      </c>
      <c r="D71" s="708">
        <v>1</v>
      </c>
      <c r="E71" s="708">
        <v>9</v>
      </c>
      <c r="F71" s="708">
        <v>0</v>
      </c>
      <c r="G71" s="708"/>
      <c r="H71" s="709">
        <v>126</v>
      </c>
      <c r="I71" s="709">
        <v>14</v>
      </c>
      <c r="J71" s="709">
        <v>0</v>
      </c>
      <c r="K71" s="709">
        <v>1</v>
      </c>
      <c r="L71" s="709">
        <v>111</v>
      </c>
      <c r="M71" s="709">
        <v>1</v>
      </c>
    </row>
    <row r="72" spans="1:13" s="710" customFormat="1" ht="28.55" hidden="1" customHeight="1" outlineLevel="1">
      <c r="A72" s="317" t="s">
        <v>2928</v>
      </c>
      <c r="B72" s="707">
        <v>6</v>
      </c>
      <c r="C72" s="708">
        <v>0</v>
      </c>
      <c r="D72" s="708">
        <v>0</v>
      </c>
      <c r="E72" s="708">
        <v>6</v>
      </c>
      <c r="F72" s="708">
        <v>0</v>
      </c>
      <c r="G72" s="708"/>
      <c r="H72" s="709">
        <v>37</v>
      </c>
      <c r="I72" s="709">
        <v>24</v>
      </c>
      <c r="J72" s="709">
        <v>0</v>
      </c>
      <c r="K72" s="709">
        <v>0</v>
      </c>
      <c r="L72" s="709">
        <v>13</v>
      </c>
      <c r="M72" s="709">
        <v>0</v>
      </c>
    </row>
    <row r="73" spans="1:13" s="710" customFormat="1" ht="28.55" hidden="1" customHeight="1" outlineLevel="1">
      <c r="A73" s="317" t="s">
        <v>2929</v>
      </c>
      <c r="B73" s="707">
        <v>2</v>
      </c>
      <c r="C73" s="708">
        <v>0</v>
      </c>
      <c r="D73" s="708">
        <v>0</v>
      </c>
      <c r="E73" s="708">
        <v>2</v>
      </c>
      <c r="F73" s="708">
        <v>0</v>
      </c>
      <c r="G73" s="708"/>
      <c r="H73" s="709">
        <v>0</v>
      </c>
      <c r="I73" s="709">
        <v>0</v>
      </c>
      <c r="J73" s="709">
        <v>0</v>
      </c>
      <c r="K73" s="709">
        <v>0</v>
      </c>
      <c r="L73" s="709">
        <v>0</v>
      </c>
      <c r="M73" s="709">
        <v>1</v>
      </c>
    </row>
    <row r="74" spans="1:13" s="710" customFormat="1" ht="28.55" hidden="1" customHeight="1" outlineLevel="1">
      <c r="A74" s="317" t="s">
        <v>2930</v>
      </c>
      <c r="B74" s="707">
        <v>4</v>
      </c>
      <c r="C74" s="708">
        <v>0</v>
      </c>
      <c r="D74" s="708">
        <v>1</v>
      </c>
      <c r="E74" s="708">
        <v>3</v>
      </c>
      <c r="F74" s="708">
        <v>0</v>
      </c>
      <c r="G74" s="708"/>
      <c r="H74" s="709">
        <v>8</v>
      </c>
      <c r="I74" s="709">
        <v>1</v>
      </c>
      <c r="J74" s="709">
        <v>0</v>
      </c>
      <c r="K74" s="709">
        <v>0</v>
      </c>
      <c r="L74" s="709">
        <v>7</v>
      </c>
      <c r="M74" s="709">
        <v>0</v>
      </c>
    </row>
    <row r="75" spans="1:13" s="710" customFormat="1" ht="28.55" hidden="1" customHeight="1" outlineLevel="1">
      <c r="A75" s="317" t="s">
        <v>2931</v>
      </c>
      <c r="B75" s="707">
        <v>1</v>
      </c>
      <c r="C75" s="708">
        <v>0</v>
      </c>
      <c r="D75" s="708">
        <v>0</v>
      </c>
      <c r="E75" s="708">
        <v>1</v>
      </c>
      <c r="F75" s="708">
        <v>0</v>
      </c>
      <c r="G75" s="708"/>
      <c r="H75" s="709">
        <v>0</v>
      </c>
      <c r="I75" s="709">
        <v>0</v>
      </c>
      <c r="J75" s="709">
        <v>0</v>
      </c>
      <c r="K75" s="709">
        <v>0</v>
      </c>
      <c r="L75" s="709">
        <v>0</v>
      </c>
      <c r="M75" s="709">
        <v>0</v>
      </c>
    </row>
    <row r="76" spans="1:13" s="710" customFormat="1" ht="28.55" hidden="1" customHeight="1" outlineLevel="1">
      <c r="A76" s="317" t="s">
        <v>2932</v>
      </c>
      <c r="B76" s="707">
        <v>5</v>
      </c>
      <c r="C76" s="708">
        <v>1</v>
      </c>
      <c r="D76" s="708">
        <v>0</v>
      </c>
      <c r="E76" s="708">
        <v>4</v>
      </c>
      <c r="F76" s="708">
        <v>0</v>
      </c>
      <c r="G76" s="708"/>
      <c r="H76" s="709">
        <v>57</v>
      </c>
      <c r="I76" s="709">
        <v>10</v>
      </c>
      <c r="J76" s="709">
        <v>0</v>
      </c>
      <c r="K76" s="709">
        <v>2</v>
      </c>
      <c r="L76" s="709">
        <v>45</v>
      </c>
      <c r="M76" s="709">
        <v>0</v>
      </c>
    </row>
    <row r="77" spans="1:13" s="710" customFormat="1" ht="28.55" hidden="1" customHeight="1" outlineLevel="1">
      <c r="A77" s="317" t="s">
        <v>2933</v>
      </c>
      <c r="B77" s="707">
        <v>2</v>
      </c>
      <c r="C77" s="708">
        <v>0</v>
      </c>
      <c r="D77" s="708">
        <v>0</v>
      </c>
      <c r="E77" s="708">
        <v>2</v>
      </c>
      <c r="F77" s="708">
        <v>0</v>
      </c>
      <c r="G77" s="708"/>
      <c r="H77" s="709">
        <v>25</v>
      </c>
      <c r="I77" s="709">
        <v>0</v>
      </c>
      <c r="J77" s="709">
        <v>0</v>
      </c>
      <c r="K77" s="709">
        <v>0</v>
      </c>
      <c r="L77" s="709">
        <v>25</v>
      </c>
      <c r="M77" s="709">
        <v>1</v>
      </c>
    </row>
    <row r="78" spans="1:13" s="710" customFormat="1" ht="28.55" hidden="1" customHeight="1" outlineLevel="1">
      <c r="A78" s="317" t="s">
        <v>2873</v>
      </c>
      <c r="B78" s="707">
        <v>3</v>
      </c>
      <c r="C78" s="708">
        <v>1</v>
      </c>
      <c r="D78" s="708">
        <v>0</v>
      </c>
      <c r="E78" s="708">
        <v>2</v>
      </c>
      <c r="F78" s="708">
        <v>0</v>
      </c>
      <c r="G78" s="708"/>
      <c r="H78" s="709">
        <v>33</v>
      </c>
      <c r="I78" s="709">
        <v>8</v>
      </c>
      <c r="J78" s="709">
        <v>0</v>
      </c>
      <c r="K78" s="709">
        <v>0</v>
      </c>
      <c r="L78" s="709">
        <v>25</v>
      </c>
      <c r="M78" s="709">
        <v>0</v>
      </c>
    </row>
    <row r="79" spans="1:13" s="710" customFormat="1" ht="28.55" hidden="1" customHeight="1" outlineLevel="1">
      <c r="A79" s="317" t="s">
        <v>649</v>
      </c>
      <c r="B79" s="707">
        <v>1</v>
      </c>
      <c r="C79" s="708">
        <v>0</v>
      </c>
      <c r="D79" s="708">
        <v>0</v>
      </c>
      <c r="E79" s="708">
        <v>1</v>
      </c>
      <c r="F79" s="708">
        <v>0</v>
      </c>
      <c r="G79" s="708"/>
      <c r="H79" s="709">
        <v>0</v>
      </c>
      <c r="I79" s="709">
        <v>0</v>
      </c>
      <c r="J79" s="709">
        <v>0</v>
      </c>
      <c r="K79" s="709">
        <v>0</v>
      </c>
      <c r="L79" s="709">
        <v>0</v>
      </c>
      <c r="M79" s="709">
        <v>0</v>
      </c>
    </row>
    <row r="80" spans="1:13" s="710" customFormat="1" ht="28.55" hidden="1" customHeight="1" outlineLevel="1">
      <c r="A80" s="317" t="s">
        <v>650</v>
      </c>
      <c r="B80" s="707">
        <v>5</v>
      </c>
      <c r="C80" s="708">
        <v>0</v>
      </c>
      <c r="D80" s="708">
        <v>1</v>
      </c>
      <c r="E80" s="708">
        <v>4</v>
      </c>
      <c r="F80" s="708">
        <v>0</v>
      </c>
      <c r="G80" s="708"/>
      <c r="H80" s="709">
        <v>20</v>
      </c>
      <c r="I80" s="709">
        <v>2</v>
      </c>
      <c r="J80" s="709">
        <v>0</v>
      </c>
      <c r="K80" s="709">
        <v>0</v>
      </c>
      <c r="L80" s="709">
        <v>18</v>
      </c>
      <c r="M80" s="709">
        <v>0</v>
      </c>
    </row>
    <row r="81" spans="1:13" s="710" customFormat="1" ht="28.55" hidden="1" customHeight="1" outlineLevel="1">
      <c r="A81" s="317" t="s">
        <v>651</v>
      </c>
      <c r="B81" s="707">
        <v>4</v>
      </c>
      <c r="C81" s="708">
        <v>2</v>
      </c>
      <c r="D81" s="708">
        <v>1</v>
      </c>
      <c r="E81" s="708">
        <v>1</v>
      </c>
      <c r="F81" s="708">
        <v>0</v>
      </c>
      <c r="G81" s="708"/>
      <c r="H81" s="709">
        <v>5</v>
      </c>
      <c r="I81" s="709">
        <v>2</v>
      </c>
      <c r="J81" s="709">
        <v>0</v>
      </c>
      <c r="K81" s="709">
        <v>0</v>
      </c>
      <c r="L81" s="709">
        <v>3</v>
      </c>
      <c r="M81" s="709">
        <v>1</v>
      </c>
    </row>
    <row r="82" spans="1:13" s="710" customFormat="1" ht="28.55" hidden="1" customHeight="1" outlineLevel="1" thickBot="1">
      <c r="A82" s="318" t="s">
        <v>652</v>
      </c>
      <c r="B82" s="711">
        <v>3</v>
      </c>
      <c r="C82" s="712">
        <v>0</v>
      </c>
      <c r="D82" s="712">
        <v>0</v>
      </c>
      <c r="E82" s="712">
        <v>3</v>
      </c>
      <c r="F82" s="712">
        <v>0</v>
      </c>
      <c r="G82" s="708"/>
      <c r="H82" s="712">
        <v>28</v>
      </c>
      <c r="I82" s="712">
        <v>22</v>
      </c>
      <c r="J82" s="712">
        <v>0</v>
      </c>
      <c r="K82" s="712">
        <v>0</v>
      </c>
      <c r="L82" s="712">
        <v>6</v>
      </c>
      <c r="M82" s="712">
        <v>0</v>
      </c>
    </row>
    <row r="83" spans="1:13" ht="30.75" customHeight="1" collapsed="1">
      <c r="A83" s="695" t="s">
        <v>2574</v>
      </c>
      <c r="B83" s="696">
        <v>43</v>
      </c>
      <c r="C83" s="694">
        <v>5</v>
      </c>
      <c r="D83" s="694">
        <v>9</v>
      </c>
      <c r="E83" s="694">
        <v>28</v>
      </c>
      <c r="F83" s="694">
        <v>1</v>
      </c>
      <c r="G83" s="694"/>
      <c r="H83" s="693">
        <v>667</v>
      </c>
      <c r="I83" s="693">
        <v>48</v>
      </c>
      <c r="J83" s="693">
        <v>0</v>
      </c>
      <c r="K83" s="693">
        <v>0</v>
      </c>
      <c r="L83" s="693">
        <v>619</v>
      </c>
      <c r="M83" s="693">
        <v>9</v>
      </c>
    </row>
    <row r="84" spans="1:13" s="710" customFormat="1" ht="28.55" hidden="1" customHeight="1" outlineLevel="1">
      <c r="A84" s="317" t="s">
        <v>917</v>
      </c>
      <c r="B84" s="707">
        <v>5</v>
      </c>
      <c r="C84" s="708">
        <v>0</v>
      </c>
      <c r="D84" s="708">
        <v>0</v>
      </c>
      <c r="E84" s="708">
        <v>5</v>
      </c>
      <c r="F84" s="708">
        <v>0</v>
      </c>
      <c r="G84" s="708"/>
      <c r="H84" s="709">
        <v>40</v>
      </c>
      <c r="I84" s="709">
        <v>4</v>
      </c>
      <c r="J84" s="709">
        <v>0</v>
      </c>
      <c r="K84" s="709">
        <v>0</v>
      </c>
      <c r="L84" s="709">
        <v>36</v>
      </c>
      <c r="M84" s="709">
        <v>0</v>
      </c>
    </row>
    <row r="85" spans="1:13" s="710" customFormat="1" ht="28.55" hidden="1" customHeight="1" outlineLevel="1">
      <c r="A85" s="317" t="s">
        <v>2928</v>
      </c>
      <c r="B85" s="707">
        <v>8</v>
      </c>
      <c r="C85" s="708">
        <v>1</v>
      </c>
      <c r="D85" s="708">
        <v>2</v>
      </c>
      <c r="E85" s="708">
        <v>4</v>
      </c>
      <c r="F85" s="708">
        <v>1</v>
      </c>
      <c r="G85" s="708"/>
      <c r="H85" s="709">
        <v>65</v>
      </c>
      <c r="I85" s="709">
        <v>0</v>
      </c>
      <c r="J85" s="709">
        <v>0</v>
      </c>
      <c r="K85" s="709">
        <v>0</v>
      </c>
      <c r="L85" s="709">
        <v>65</v>
      </c>
      <c r="M85" s="709">
        <v>3</v>
      </c>
    </row>
    <row r="86" spans="1:13" s="710" customFormat="1" ht="28.55" hidden="1" customHeight="1" outlineLevel="1">
      <c r="A86" s="317" t="s">
        <v>2929</v>
      </c>
      <c r="B86" s="707">
        <v>3</v>
      </c>
      <c r="C86" s="708">
        <v>1</v>
      </c>
      <c r="D86" s="708">
        <v>0</v>
      </c>
      <c r="E86" s="708">
        <v>2</v>
      </c>
      <c r="F86" s="708">
        <v>0</v>
      </c>
      <c r="G86" s="708"/>
      <c r="H86" s="709">
        <v>6</v>
      </c>
      <c r="I86" s="709">
        <v>0</v>
      </c>
      <c r="J86" s="709">
        <v>0</v>
      </c>
      <c r="K86" s="709">
        <v>0</v>
      </c>
      <c r="L86" s="709">
        <v>6</v>
      </c>
      <c r="M86" s="709">
        <v>1</v>
      </c>
    </row>
    <row r="87" spans="1:13" s="710" customFormat="1" ht="28.55" hidden="1" customHeight="1" outlineLevel="1">
      <c r="A87" s="317" t="s">
        <v>2930</v>
      </c>
      <c r="B87" s="707">
        <v>2</v>
      </c>
      <c r="C87" s="708">
        <v>0</v>
      </c>
      <c r="D87" s="708">
        <v>0</v>
      </c>
      <c r="E87" s="708">
        <v>2</v>
      </c>
      <c r="F87" s="708">
        <v>0</v>
      </c>
      <c r="G87" s="708"/>
      <c r="H87" s="709">
        <v>7</v>
      </c>
      <c r="I87" s="709">
        <v>0</v>
      </c>
      <c r="J87" s="709">
        <v>0</v>
      </c>
      <c r="K87" s="709">
        <v>0</v>
      </c>
      <c r="L87" s="709">
        <v>7</v>
      </c>
      <c r="M87" s="709">
        <v>0</v>
      </c>
    </row>
    <row r="88" spans="1:13" s="710" customFormat="1" ht="28.55" hidden="1" customHeight="1" outlineLevel="1">
      <c r="A88" s="317" t="s">
        <v>2931</v>
      </c>
      <c r="B88" s="707">
        <v>2</v>
      </c>
      <c r="C88" s="708">
        <v>0</v>
      </c>
      <c r="D88" s="708">
        <v>1</v>
      </c>
      <c r="E88" s="708">
        <v>1</v>
      </c>
      <c r="F88" s="708">
        <v>0</v>
      </c>
      <c r="G88" s="708"/>
      <c r="H88" s="709">
        <v>0</v>
      </c>
      <c r="I88" s="709">
        <v>0</v>
      </c>
      <c r="J88" s="709">
        <v>0</v>
      </c>
      <c r="K88" s="709">
        <v>0</v>
      </c>
      <c r="L88" s="709">
        <v>0</v>
      </c>
      <c r="M88" s="709">
        <v>0</v>
      </c>
    </row>
    <row r="89" spans="1:13" s="710" customFormat="1" ht="28.55" hidden="1" customHeight="1" outlineLevel="1">
      <c r="A89" s="317" t="s">
        <v>2932</v>
      </c>
      <c r="B89" s="707">
        <v>0</v>
      </c>
      <c r="C89" s="708">
        <v>0</v>
      </c>
      <c r="D89" s="708">
        <v>0</v>
      </c>
      <c r="E89" s="708">
        <v>0</v>
      </c>
      <c r="F89" s="708">
        <v>0</v>
      </c>
      <c r="G89" s="708"/>
      <c r="H89" s="709">
        <v>0</v>
      </c>
      <c r="I89" s="709">
        <v>0</v>
      </c>
      <c r="J89" s="709">
        <v>0</v>
      </c>
      <c r="K89" s="709">
        <v>0</v>
      </c>
      <c r="L89" s="709">
        <v>0</v>
      </c>
      <c r="M89" s="709">
        <v>2</v>
      </c>
    </row>
    <row r="90" spans="1:13" s="710" customFormat="1" ht="28.55" hidden="1" customHeight="1" outlineLevel="1">
      <c r="A90" s="317" t="s">
        <v>2933</v>
      </c>
      <c r="B90" s="707">
        <v>2</v>
      </c>
      <c r="C90" s="708">
        <v>0</v>
      </c>
      <c r="D90" s="708">
        <v>0</v>
      </c>
      <c r="E90" s="708">
        <v>2</v>
      </c>
      <c r="F90" s="708">
        <v>0</v>
      </c>
      <c r="G90" s="708"/>
      <c r="H90" s="709">
        <v>11</v>
      </c>
      <c r="I90" s="709">
        <v>0</v>
      </c>
      <c r="J90" s="709">
        <v>0</v>
      </c>
      <c r="K90" s="709">
        <v>0</v>
      </c>
      <c r="L90" s="709">
        <v>11</v>
      </c>
      <c r="M90" s="709">
        <v>0</v>
      </c>
    </row>
    <row r="91" spans="1:13" s="710" customFormat="1" ht="28.55" hidden="1" customHeight="1" outlineLevel="1">
      <c r="A91" s="317" t="s">
        <v>2873</v>
      </c>
      <c r="B91" s="707">
        <v>3</v>
      </c>
      <c r="C91" s="708">
        <v>0</v>
      </c>
      <c r="D91" s="708">
        <v>1</v>
      </c>
      <c r="E91" s="708">
        <v>2</v>
      </c>
      <c r="F91" s="708">
        <v>0</v>
      </c>
      <c r="G91" s="708"/>
      <c r="H91" s="709">
        <v>11</v>
      </c>
      <c r="I91" s="709">
        <v>0</v>
      </c>
      <c r="J91" s="709">
        <v>0</v>
      </c>
      <c r="K91" s="709">
        <v>0</v>
      </c>
      <c r="L91" s="709">
        <v>11</v>
      </c>
      <c r="M91" s="709">
        <v>0</v>
      </c>
    </row>
    <row r="92" spans="1:13" s="710" customFormat="1" ht="28.55" hidden="1" customHeight="1" outlineLevel="1">
      <c r="A92" s="317" t="s">
        <v>649</v>
      </c>
      <c r="B92" s="707">
        <v>9</v>
      </c>
      <c r="C92" s="708">
        <v>2</v>
      </c>
      <c r="D92" s="708">
        <v>1</v>
      </c>
      <c r="E92" s="708">
        <v>6</v>
      </c>
      <c r="F92" s="708">
        <v>0</v>
      </c>
      <c r="G92" s="708"/>
      <c r="H92" s="709">
        <v>426</v>
      </c>
      <c r="I92" s="709">
        <v>30</v>
      </c>
      <c r="J92" s="709">
        <v>0</v>
      </c>
      <c r="K92" s="709">
        <v>0</v>
      </c>
      <c r="L92" s="709">
        <v>396</v>
      </c>
      <c r="M92" s="709">
        <v>2</v>
      </c>
    </row>
    <row r="93" spans="1:13" s="710" customFormat="1" ht="28.55" hidden="1" customHeight="1" outlineLevel="1">
      <c r="A93" s="317" t="s">
        <v>650</v>
      </c>
      <c r="B93" s="707">
        <v>4</v>
      </c>
      <c r="C93" s="708">
        <v>0</v>
      </c>
      <c r="D93" s="708">
        <v>2</v>
      </c>
      <c r="E93" s="708">
        <v>2</v>
      </c>
      <c r="F93" s="708">
        <v>0</v>
      </c>
      <c r="G93" s="708"/>
      <c r="H93" s="709">
        <v>49</v>
      </c>
      <c r="I93" s="709">
        <v>0</v>
      </c>
      <c r="J93" s="709">
        <v>0</v>
      </c>
      <c r="K93" s="709">
        <v>0</v>
      </c>
      <c r="L93" s="709">
        <v>49</v>
      </c>
      <c r="M93" s="709">
        <v>0</v>
      </c>
    </row>
    <row r="94" spans="1:13" s="710" customFormat="1" ht="28.55" hidden="1" customHeight="1" outlineLevel="1">
      <c r="A94" s="317" t="s">
        <v>651</v>
      </c>
      <c r="B94" s="707">
        <v>3</v>
      </c>
      <c r="C94" s="708">
        <v>1</v>
      </c>
      <c r="D94" s="708">
        <v>1</v>
      </c>
      <c r="E94" s="708">
        <v>1</v>
      </c>
      <c r="F94" s="708">
        <v>0</v>
      </c>
      <c r="G94" s="708"/>
      <c r="H94" s="709">
        <v>17</v>
      </c>
      <c r="I94" s="709">
        <v>4</v>
      </c>
      <c r="J94" s="709">
        <v>0</v>
      </c>
      <c r="K94" s="709">
        <v>0</v>
      </c>
      <c r="L94" s="709">
        <v>13</v>
      </c>
      <c r="M94" s="709">
        <v>0</v>
      </c>
    </row>
    <row r="95" spans="1:13" s="710" customFormat="1" ht="28.55" hidden="1" customHeight="1" outlineLevel="1" thickBot="1">
      <c r="A95" s="318" t="s">
        <v>652</v>
      </c>
      <c r="B95" s="711">
        <v>2</v>
      </c>
      <c r="C95" s="712">
        <v>0</v>
      </c>
      <c r="D95" s="712">
        <v>1</v>
      </c>
      <c r="E95" s="712">
        <v>1</v>
      </c>
      <c r="F95" s="712">
        <v>0</v>
      </c>
      <c r="G95" s="708"/>
      <c r="H95" s="712">
        <v>35</v>
      </c>
      <c r="I95" s="712">
        <v>10</v>
      </c>
      <c r="J95" s="712">
        <v>0</v>
      </c>
      <c r="K95" s="712">
        <v>0</v>
      </c>
      <c r="L95" s="712">
        <v>25</v>
      </c>
      <c r="M95" s="712">
        <v>1</v>
      </c>
    </row>
    <row r="96" spans="1:13" ht="30.75" customHeight="1" collapsed="1">
      <c r="A96" s="695" t="s">
        <v>665</v>
      </c>
      <c r="B96" s="696">
        <v>64</v>
      </c>
      <c r="C96" s="694">
        <v>14</v>
      </c>
      <c r="D96" s="694">
        <v>19</v>
      </c>
      <c r="E96" s="694">
        <v>31</v>
      </c>
      <c r="F96" s="694">
        <v>0</v>
      </c>
      <c r="G96" s="694"/>
      <c r="H96" s="693">
        <v>751</v>
      </c>
      <c r="I96" s="693">
        <v>349</v>
      </c>
      <c r="J96" s="693">
        <v>0</v>
      </c>
      <c r="K96" s="693">
        <v>0</v>
      </c>
      <c r="L96" s="693">
        <v>402</v>
      </c>
      <c r="M96" s="693">
        <v>5</v>
      </c>
    </row>
    <row r="97" spans="1:13" ht="27.7" hidden="1" customHeight="1" outlineLevel="1">
      <c r="A97" s="530" t="s">
        <v>1901</v>
      </c>
      <c r="B97" s="696">
        <v>8</v>
      </c>
      <c r="C97" s="694">
        <v>1</v>
      </c>
      <c r="D97" s="694">
        <v>0</v>
      </c>
      <c r="E97" s="694">
        <v>7</v>
      </c>
      <c r="F97" s="694">
        <v>0</v>
      </c>
      <c r="G97" s="694"/>
      <c r="H97" s="693">
        <v>23</v>
      </c>
      <c r="I97" s="693">
        <v>0</v>
      </c>
      <c r="J97" s="693">
        <v>0</v>
      </c>
      <c r="K97" s="693">
        <v>0</v>
      </c>
      <c r="L97" s="693">
        <v>23</v>
      </c>
      <c r="M97" s="693">
        <v>1</v>
      </c>
    </row>
    <row r="98" spans="1:13" ht="27.7" hidden="1" customHeight="1" outlineLevel="1">
      <c r="A98" s="530" t="s">
        <v>1630</v>
      </c>
      <c r="B98" s="696">
        <v>6</v>
      </c>
      <c r="C98" s="694">
        <v>4</v>
      </c>
      <c r="D98" s="694">
        <v>1</v>
      </c>
      <c r="E98" s="694">
        <v>1</v>
      </c>
      <c r="F98" s="694">
        <v>0</v>
      </c>
      <c r="G98" s="694"/>
      <c r="H98" s="693">
        <v>6</v>
      </c>
      <c r="I98" s="693">
        <v>3</v>
      </c>
      <c r="J98" s="693">
        <v>0</v>
      </c>
      <c r="K98" s="693">
        <v>0</v>
      </c>
      <c r="L98" s="693">
        <v>3</v>
      </c>
      <c r="M98" s="693">
        <v>1</v>
      </c>
    </row>
    <row r="99" spans="1:13" ht="27.7" hidden="1" customHeight="1" outlineLevel="1">
      <c r="A99" s="530" t="s">
        <v>1631</v>
      </c>
      <c r="B99" s="696">
        <v>2</v>
      </c>
      <c r="C99" s="694">
        <v>1</v>
      </c>
      <c r="D99" s="694">
        <v>1</v>
      </c>
      <c r="E99" s="694">
        <v>0</v>
      </c>
      <c r="F99" s="694">
        <v>0</v>
      </c>
      <c r="G99" s="694"/>
      <c r="H99" s="693">
        <v>0</v>
      </c>
      <c r="I99" s="693">
        <v>0</v>
      </c>
      <c r="J99" s="693">
        <v>0</v>
      </c>
      <c r="K99" s="693">
        <v>0</v>
      </c>
      <c r="L99" s="693">
        <v>0</v>
      </c>
      <c r="M99" s="693">
        <v>0</v>
      </c>
    </row>
    <row r="100" spans="1:13" ht="27.7" hidden="1" customHeight="1" outlineLevel="1">
      <c r="A100" s="530" t="s">
        <v>1632</v>
      </c>
      <c r="B100" s="696">
        <v>1</v>
      </c>
      <c r="C100" s="694">
        <v>0</v>
      </c>
      <c r="D100" s="694">
        <v>1</v>
      </c>
      <c r="E100" s="694">
        <v>0</v>
      </c>
      <c r="F100" s="694">
        <v>0</v>
      </c>
      <c r="G100" s="694"/>
      <c r="H100" s="693">
        <v>16</v>
      </c>
      <c r="I100" s="693">
        <v>10</v>
      </c>
      <c r="J100" s="693">
        <v>0</v>
      </c>
      <c r="K100" s="693">
        <v>0</v>
      </c>
      <c r="L100" s="693">
        <v>6</v>
      </c>
      <c r="M100" s="693">
        <v>1</v>
      </c>
    </row>
    <row r="101" spans="1:13" ht="27.7" hidden="1" customHeight="1" outlineLevel="1">
      <c r="A101" s="530" t="s">
        <v>1633</v>
      </c>
      <c r="B101" s="696">
        <v>2</v>
      </c>
      <c r="C101" s="694">
        <v>0</v>
      </c>
      <c r="D101" s="694">
        <v>0</v>
      </c>
      <c r="E101" s="694">
        <v>2</v>
      </c>
      <c r="F101" s="694">
        <v>0</v>
      </c>
      <c r="G101" s="694"/>
      <c r="H101" s="693">
        <v>1</v>
      </c>
      <c r="I101" s="693">
        <v>0</v>
      </c>
      <c r="J101" s="693">
        <v>0</v>
      </c>
      <c r="K101" s="693">
        <v>0</v>
      </c>
      <c r="L101" s="693">
        <v>1</v>
      </c>
      <c r="M101" s="693">
        <v>0</v>
      </c>
    </row>
    <row r="102" spans="1:13" ht="27.7" hidden="1" customHeight="1" outlineLevel="1">
      <c r="A102" s="530" t="s">
        <v>1634</v>
      </c>
      <c r="B102" s="696">
        <v>3</v>
      </c>
      <c r="C102" s="694">
        <v>0</v>
      </c>
      <c r="D102" s="694">
        <v>1</v>
      </c>
      <c r="E102" s="694">
        <v>2</v>
      </c>
      <c r="F102" s="694">
        <v>0</v>
      </c>
      <c r="G102" s="694"/>
      <c r="H102" s="693">
        <v>8</v>
      </c>
      <c r="I102" s="693">
        <v>0</v>
      </c>
      <c r="J102" s="693">
        <v>0</v>
      </c>
      <c r="K102" s="693">
        <v>0</v>
      </c>
      <c r="L102" s="693">
        <v>8</v>
      </c>
      <c r="M102" s="693">
        <v>1</v>
      </c>
    </row>
    <row r="103" spans="1:13" ht="27.7" hidden="1" customHeight="1" outlineLevel="1">
      <c r="A103" s="530" t="s">
        <v>1635</v>
      </c>
      <c r="B103" s="696">
        <v>9</v>
      </c>
      <c r="C103" s="694">
        <v>0</v>
      </c>
      <c r="D103" s="694">
        <v>2</v>
      </c>
      <c r="E103" s="694">
        <v>7</v>
      </c>
      <c r="F103" s="694">
        <v>0</v>
      </c>
      <c r="G103" s="694"/>
      <c r="H103" s="693">
        <v>39</v>
      </c>
      <c r="I103" s="693">
        <v>8</v>
      </c>
      <c r="J103" s="693">
        <v>0</v>
      </c>
      <c r="K103" s="693">
        <v>0</v>
      </c>
      <c r="L103" s="693">
        <v>31</v>
      </c>
      <c r="M103" s="693">
        <v>0</v>
      </c>
    </row>
    <row r="104" spans="1:13" ht="27.7" hidden="1" customHeight="1" outlineLevel="1">
      <c r="A104" s="530" t="s">
        <v>1636</v>
      </c>
      <c r="B104" s="696">
        <v>20</v>
      </c>
      <c r="C104" s="694">
        <v>8</v>
      </c>
      <c r="D104" s="694">
        <v>3</v>
      </c>
      <c r="E104" s="694">
        <v>9</v>
      </c>
      <c r="F104" s="694">
        <v>0</v>
      </c>
      <c r="G104" s="694"/>
      <c r="H104" s="693">
        <v>449</v>
      </c>
      <c r="I104" s="693">
        <v>317</v>
      </c>
      <c r="J104" s="693">
        <v>0</v>
      </c>
      <c r="K104" s="693">
        <v>0</v>
      </c>
      <c r="L104" s="693">
        <v>132</v>
      </c>
      <c r="M104" s="693">
        <v>0</v>
      </c>
    </row>
    <row r="105" spans="1:13" ht="27.7" hidden="1" customHeight="1" outlineLevel="1">
      <c r="A105" s="530" t="s">
        <v>1637</v>
      </c>
      <c r="B105" s="696">
        <v>3</v>
      </c>
      <c r="C105" s="694">
        <v>0</v>
      </c>
      <c r="D105" s="694">
        <v>1</v>
      </c>
      <c r="E105" s="694">
        <v>2</v>
      </c>
      <c r="F105" s="694">
        <v>0</v>
      </c>
      <c r="G105" s="694"/>
      <c r="H105" s="693">
        <v>14</v>
      </c>
      <c r="I105" s="693">
        <v>9</v>
      </c>
      <c r="J105" s="693">
        <v>0</v>
      </c>
      <c r="K105" s="693">
        <v>0</v>
      </c>
      <c r="L105" s="693">
        <v>5</v>
      </c>
      <c r="M105" s="693">
        <v>1</v>
      </c>
    </row>
    <row r="106" spans="1:13" ht="27.7" hidden="1" customHeight="1" outlineLevel="1">
      <c r="A106" s="530" t="s">
        <v>1638</v>
      </c>
      <c r="B106" s="696">
        <v>0</v>
      </c>
      <c r="C106" s="694">
        <v>0</v>
      </c>
      <c r="D106" s="694">
        <v>0</v>
      </c>
      <c r="E106" s="694">
        <v>0</v>
      </c>
      <c r="F106" s="694">
        <v>0</v>
      </c>
      <c r="G106" s="694"/>
      <c r="H106" s="693">
        <v>92</v>
      </c>
      <c r="I106" s="693">
        <v>0</v>
      </c>
      <c r="J106" s="693">
        <v>0</v>
      </c>
      <c r="K106" s="693">
        <v>0</v>
      </c>
      <c r="L106" s="693">
        <v>92</v>
      </c>
      <c r="M106" s="693">
        <v>0</v>
      </c>
    </row>
    <row r="107" spans="1:13" ht="27.7" hidden="1" customHeight="1" outlineLevel="1">
      <c r="A107" s="530" t="s">
        <v>1639</v>
      </c>
      <c r="B107" s="696">
        <v>10</v>
      </c>
      <c r="C107" s="694">
        <v>0</v>
      </c>
      <c r="D107" s="694">
        <v>9</v>
      </c>
      <c r="E107" s="694">
        <v>1</v>
      </c>
      <c r="F107" s="694">
        <v>0</v>
      </c>
      <c r="G107" s="694"/>
      <c r="H107" s="693">
        <v>103</v>
      </c>
      <c r="I107" s="693">
        <v>2</v>
      </c>
      <c r="J107" s="693">
        <v>0</v>
      </c>
      <c r="K107" s="693">
        <v>0</v>
      </c>
      <c r="L107" s="693">
        <v>101</v>
      </c>
      <c r="M107" s="693">
        <v>0</v>
      </c>
    </row>
    <row r="108" spans="1:13" ht="27.7" hidden="1" customHeight="1" outlineLevel="1" thickBot="1">
      <c r="A108" s="531" t="s">
        <v>1640</v>
      </c>
      <c r="B108" s="699">
        <v>0</v>
      </c>
      <c r="C108" s="700">
        <v>0</v>
      </c>
      <c r="D108" s="700">
        <v>0</v>
      </c>
      <c r="E108" s="700">
        <v>0</v>
      </c>
      <c r="F108" s="700">
        <v>0</v>
      </c>
      <c r="G108" s="694"/>
      <c r="H108" s="700">
        <v>0</v>
      </c>
      <c r="I108" s="700">
        <v>0</v>
      </c>
      <c r="J108" s="700">
        <v>0</v>
      </c>
      <c r="K108" s="700">
        <v>0</v>
      </c>
      <c r="L108" s="700">
        <v>0</v>
      </c>
      <c r="M108" s="700">
        <v>0</v>
      </c>
    </row>
    <row r="109" spans="1:13" ht="30.75" customHeight="1" collapsed="1">
      <c r="A109" s="695" t="s">
        <v>775</v>
      </c>
      <c r="B109" s="696">
        <v>51</v>
      </c>
      <c r="C109" s="694">
        <v>2</v>
      </c>
      <c r="D109" s="694">
        <v>7</v>
      </c>
      <c r="E109" s="694">
        <v>42</v>
      </c>
      <c r="F109" s="694">
        <v>0</v>
      </c>
      <c r="G109" s="694"/>
      <c r="H109" s="693">
        <v>277</v>
      </c>
      <c r="I109" s="693">
        <v>59</v>
      </c>
      <c r="J109" s="693">
        <v>1</v>
      </c>
      <c r="K109" s="693">
        <v>0</v>
      </c>
      <c r="L109" s="693">
        <v>217</v>
      </c>
      <c r="M109" s="693">
        <v>4</v>
      </c>
    </row>
    <row r="110" spans="1:13" ht="27.7" hidden="1" customHeight="1" outlineLevel="1">
      <c r="A110" s="530" t="s">
        <v>2798</v>
      </c>
      <c r="B110" s="696">
        <v>8</v>
      </c>
      <c r="C110" s="694">
        <v>0</v>
      </c>
      <c r="D110" s="694">
        <v>2</v>
      </c>
      <c r="E110" s="694">
        <v>6</v>
      </c>
      <c r="F110" s="694">
        <v>0</v>
      </c>
      <c r="G110" s="694"/>
      <c r="H110" s="693">
        <v>46</v>
      </c>
      <c r="I110" s="693">
        <v>10</v>
      </c>
      <c r="J110" s="693">
        <v>0</v>
      </c>
      <c r="K110" s="693">
        <v>0</v>
      </c>
      <c r="L110" s="693">
        <v>36</v>
      </c>
      <c r="M110" s="693">
        <v>1</v>
      </c>
    </row>
    <row r="111" spans="1:13" ht="27.7" hidden="1" customHeight="1" outlineLevel="1">
      <c r="A111" s="530" t="s">
        <v>765</v>
      </c>
      <c r="B111" s="696">
        <v>6</v>
      </c>
      <c r="C111" s="694">
        <v>0</v>
      </c>
      <c r="D111" s="694">
        <v>2</v>
      </c>
      <c r="E111" s="694">
        <v>4</v>
      </c>
      <c r="F111" s="694">
        <v>0</v>
      </c>
      <c r="G111" s="694"/>
      <c r="H111" s="693">
        <v>13</v>
      </c>
      <c r="I111" s="693">
        <v>0</v>
      </c>
      <c r="J111" s="693">
        <v>0</v>
      </c>
      <c r="K111" s="693">
        <v>0</v>
      </c>
      <c r="L111" s="693">
        <v>13</v>
      </c>
      <c r="M111" s="693">
        <v>1</v>
      </c>
    </row>
    <row r="112" spans="1:13" ht="27.7" hidden="1" customHeight="1" outlineLevel="1">
      <c r="A112" s="530" t="s">
        <v>766</v>
      </c>
      <c r="B112" s="696">
        <v>1</v>
      </c>
      <c r="C112" s="694">
        <v>0</v>
      </c>
      <c r="D112" s="694">
        <v>0</v>
      </c>
      <c r="E112" s="694">
        <v>1</v>
      </c>
      <c r="F112" s="694">
        <v>0</v>
      </c>
      <c r="G112" s="694"/>
      <c r="H112" s="693">
        <v>12</v>
      </c>
      <c r="I112" s="693">
        <v>11</v>
      </c>
      <c r="J112" s="693">
        <v>0</v>
      </c>
      <c r="K112" s="693">
        <v>0</v>
      </c>
      <c r="L112" s="693">
        <v>1</v>
      </c>
      <c r="M112" s="693">
        <v>0</v>
      </c>
    </row>
    <row r="113" spans="1:13" ht="27.7" hidden="1" customHeight="1" outlineLevel="1">
      <c r="A113" s="530" t="s">
        <v>767</v>
      </c>
      <c r="B113" s="696">
        <v>1</v>
      </c>
      <c r="C113" s="694">
        <v>0</v>
      </c>
      <c r="D113" s="694">
        <v>1</v>
      </c>
      <c r="E113" s="694">
        <v>0</v>
      </c>
      <c r="F113" s="694">
        <v>0</v>
      </c>
      <c r="G113" s="694"/>
      <c r="H113" s="693">
        <v>13</v>
      </c>
      <c r="I113" s="693">
        <v>0</v>
      </c>
      <c r="J113" s="693">
        <v>0</v>
      </c>
      <c r="K113" s="693">
        <v>0</v>
      </c>
      <c r="L113" s="693">
        <v>13</v>
      </c>
      <c r="M113" s="693">
        <v>1</v>
      </c>
    </row>
    <row r="114" spans="1:13" ht="27.7" hidden="1" customHeight="1" outlineLevel="1">
      <c r="A114" s="530" t="s">
        <v>768</v>
      </c>
      <c r="B114" s="696">
        <v>5</v>
      </c>
      <c r="C114" s="694">
        <v>1</v>
      </c>
      <c r="D114" s="694">
        <v>0</v>
      </c>
      <c r="E114" s="694">
        <v>4</v>
      </c>
      <c r="F114" s="694">
        <v>0</v>
      </c>
      <c r="G114" s="694"/>
      <c r="H114" s="693">
        <v>30</v>
      </c>
      <c r="I114" s="693">
        <v>3</v>
      </c>
      <c r="J114" s="693">
        <v>0</v>
      </c>
      <c r="K114" s="693">
        <v>0</v>
      </c>
      <c r="L114" s="693">
        <v>27</v>
      </c>
      <c r="M114" s="693">
        <v>0</v>
      </c>
    </row>
    <row r="115" spans="1:13" ht="27.7" hidden="1" customHeight="1" outlineLevel="1">
      <c r="A115" s="530" t="s">
        <v>769</v>
      </c>
      <c r="B115" s="696">
        <v>1</v>
      </c>
      <c r="C115" s="694">
        <v>0</v>
      </c>
      <c r="D115" s="694">
        <v>0</v>
      </c>
      <c r="E115" s="694">
        <v>1</v>
      </c>
      <c r="F115" s="694">
        <v>0</v>
      </c>
      <c r="G115" s="694"/>
      <c r="H115" s="693">
        <v>4</v>
      </c>
      <c r="I115" s="693">
        <v>2</v>
      </c>
      <c r="J115" s="693">
        <v>1</v>
      </c>
      <c r="K115" s="693">
        <v>0</v>
      </c>
      <c r="L115" s="693">
        <v>1</v>
      </c>
      <c r="M115" s="693">
        <v>0</v>
      </c>
    </row>
    <row r="116" spans="1:13" ht="27.7" hidden="1" customHeight="1" outlineLevel="1">
      <c r="A116" s="530" t="s">
        <v>770</v>
      </c>
      <c r="B116" s="696">
        <v>4</v>
      </c>
      <c r="C116" s="694">
        <v>0</v>
      </c>
      <c r="D116" s="694">
        <v>0</v>
      </c>
      <c r="E116" s="694">
        <v>4</v>
      </c>
      <c r="F116" s="694">
        <v>0</v>
      </c>
      <c r="G116" s="694"/>
      <c r="H116" s="693">
        <v>12</v>
      </c>
      <c r="I116" s="693">
        <v>0</v>
      </c>
      <c r="J116" s="693">
        <v>0</v>
      </c>
      <c r="K116" s="693">
        <v>0</v>
      </c>
      <c r="L116" s="693">
        <v>12</v>
      </c>
      <c r="M116" s="693">
        <v>0</v>
      </c>
    </row>
    <row r="117" spans="1:13" ht="27.7" hidden="1" customHeight="1" outlineLevel="1">
      <c r="A117" s="530" t="s">
        <v>771</v>
      </c>
      <c r="B117" s="696">
        <v>4</v>
      </c>
      <c r="C117" s="694">
        <v>0</v>
      </c>
      <c r="D117" s="694">
        <v>1</v>
      </c>
      <c r="E117" s="694">
        <v>3</v>
      </c>
      <c r="F117" s="694">
        <v>0</v>
      </c>
      <c r="G117" s="694"/>
      <c r="H117" s="693">
        <v>10</v>
      </c>
      <c r="I117" s="693">
        <v>0</v>
      </c>
      <c r="J117" s="693">
        <v>0</v>
      </c>
      <c r="K117" s="693">
        <v>0</v>
      </c>
      <c r="L117" s="693">
        <v>10</v>
      </c>
      <c r="M117" s="693">
        <v>0</v>
      </c>
    </row>
    <row r="118" spans="1:13" ht="27.7" hidden="1" customHeight="1" outlineLevel="1">
      <c r="A118" s="530" t="s">
        <v>1396</v>
      </c>
      <c r="B118" s="696">
        <v>7</v>
      </c>
      <c r="C118" s="694">
        <v>1</v>
      </c>
      <c r="D118" s="694">
        <v>0</v>
      </c>
      <c r="E118" s="694">
        <v>6</v>
      </c>
      <c r="F118" s="694">
        <v>0</v>
      </c>
      <c r="G118" s="694"/>
      <c r="H118" s="693">
        <v>48</v>
      </c>
      <c r="I118" s="693">
        <v>33</v>
      </c>
      <c r="J118" s="693">
        <v>0</v>
      </c>
      <c r="K118" s="693">
        <v>0</v>
      </c>
      <c r="L118" s="693">
        <v>15</v>
      </c>
      <c r="M118" s="693">
        <v>1</v>
      </c>
    </row>
    <row r="119" spans="1:13" ht="27.7" hidden="1" customHeight="1" outlineLevel="1">
      <c r="A119" s="530" t="s">
        <v>772</v>
      </c>
      <c r="B119" s="696">
        <v>3</v>
      </c>
      <c r="C119" s="694">
        <v>0</v>
      </c>
      <c r="D119" s="694">
        <v>0</v>
      </c>
      <c r="E119" s="694">
        <v>3</v>
      </c>
      <c r="F119" s="694">
        <v>0</v>
      </c>
      <c r="G119" s="694"/>
      <c r="H119" s="693">
        <v>1</v>
      </c>
      <c r="I119" s="693">
        <v>0</v>
      </c>
      <c r="J119" s="693">
        <v>0</v>
      </c>
      <c r="K119" s="693">
        <v>0</v>
      </c>
      <c r="L119" s="693">
        <v>1</v>
      </c>
      <c r="M119" s="693">
        <v>0</v>
      </c>
    </row>
    <row r="120" spans="1:13" ht="27.7" hidden="1" customHeight="1" outlineLevel="1">
      <c r="A120" s="530" t="s">
        <v>773</v>
      </c>
      <c r="B120" s="696">
        <v>3</v>
      </c>
      <c r="C120" s="694">
        <v>0</v>
      </c>
      <c r="D120" s="694">
        <v>0</v>
      </c>
      <c r="E120" s="694">
        <v>3</v>
      </c>
      <c r="F120" s="694">
        <v>0</v>
      </c>
      <c r="G120" s="694"/>
      <c r="H120" s="693">
        <v>7</v>
      </c>
      <c r="I120" s="693">
        <v>0</v>
      </c>
      <c r="J120" s="693">
        <v>0</v>
      </c>
      <c r="K120" s="693">
        <v>0</v>
      </c>
      <c r="L120" s="693">
        <v>7</v>
      </c>
      <c r="M120" s="693">
        <v>0</v>
      </c>
    </row>
    <row r="121" spans="1:13" ht="27.7" hidden="1" customHeight="1" outlineLevel="1" thickBot="1">
      <c r="A121" s="531" t="s">
        <v>774</v>
      </c>
      <c r="B121" s="699">
        <v>8</v>
      </c>
      <c r="C121" s="700">
        <v>0</v>
      </c>
      <c r="D121" s="700">
        <v>1</v>
      </c>
      <c r="E121" s="700">
        <v>7</v>
      </c>
      <c r="F121" s="700">
        <v>0</v>
      </c>
      <c r="G121" s="694"/>
      <c r="H121" s="700">
        <v>81</v>
      </c>
      <c r="I121" s="700">
        <v>0</v>
      </c>
      <c r="J121" s="700">
        <v>0</v>
      </c>
      <c r="K121" s="700">
        <v>0</v>
      </c>
      <c r="L121" s="700">
        <v>81</v>
      </c>
      <c r="M121" s="700">
        <v>0</v>
      </c>
    </row>
    <row r="122" spans="1:13" ht="30.75" customHeight="1" collapsed="1">
      <c r="A122" s="695" t="s">
        <v>161</v>
      </c>
      <c r="B122" s="696">
        <v>54</v>
      </c>
      <c r="C122" s="694">
        <v>2</v>
      </c>
      <c r="D122" s="694">
        <v>6</v>
      </c>
      <c r="E122" s="694">
        <v>45</v>
      </c>
      <c r="F122" s="694">
        <v>1</v>
      </c>
      <c r="G122" s="694"/>
      <c r="H122" s="693">
        <v>302</v>
      </c>
      <c r="I122" s="693">
        <v>36</v>
      </c>
      <c r="J122" s="693">
        <v>0</v>
      </c>
      <c r="K122" s="693">
        <v>0</v>
      </c>
      <c r="L122" s="693">
        <v>266</v>
      </c>
      <c r="M122" s="693">
        <v>7</v>
      </c>
    </row>
    <row r="123" spans="1:13" ht="27.7" hidden="1" customHeight="1" outlineLevel="1">
      <c r="A123" s="530" t="s">
        <v>2798</v>
      </c>
      <c r="B123" s="696">
        <v>2</v>
      </c>
      <c r="C123" s="694">
        <v>0</v>
      </c>
      <c r="D123" s="694">
        <v>0</v>
      </c>
      <c r="E123" s="694">
        <v>2</v>
      </c>
      <c r="F123" s="694">
        <v>0</v>
      </c>
      <c r="G123" s="694"/>
      <c r="H123" s="693">
        <v>9</v>
      </c>
      <c r="I123" s="693">
        <v>2</v>
      </c>
      <c r="J123" s="693">
        <v>0</v>
      </c>
      <c r="K123" s="693">
        <v>0</v>
      </c>
      <c r="L123" s="693">
        <v>7</v>
      </c>
      <c r="M123" s="693">
        <v>0</v>
      </c>
    </row>
    <row r="124" spans="1:13" ht="27.7" hidden="1" customHeight="1" outlineLevel="1">
      <c r="A124" s="530" t="s">
        <v>765</v>
      </c>
      <c r="B124" s="696">
        <v>15</v>
      </c>
      <c r="C124" s="694">
        <v>0</v>
      </c>
      <c r="D124" s="694">
        <v>0</v>
      </c>
      <c r="E124" s="694">
        <v>15</v>
      </c>
      <c r="F124" s="694">
        <v>0</v>
      </c>
      <c r="G124" s="694"/>
      <c r="H124" s="693">
        <v>102</v>
      </c>
      <c r="I124" s="693">
        <v>6</v>
      </c>
      <c r="J124" s="693">
        <v>0</v>
      </c>
      <c r="K124" s="693">
        <v>0</v>
      </c>
      <c r="L124" s="693">
        <v>96</v>
      </c>
      <c r="M124" s="693">
        <v>1</v>
      </c>
    </row>
    <row r="125" spans="1:13" ht="27.7" hidden="1" customHeight="1" outlineLevel="1">
      <c r="A125" s="530" t="s">
        <v>766</v>
      </c>
      <c r="B125" s="696">
        <v>1</v>
      </c>
      <c r="C125" s="694">
        <v>0</v>
      </c>
      <c r="D125" s="694">
        <v>0</v>
      </c>
      <c r="E125" s="694">
        <v>1</v>
      </c>
      <c r="F125" s="694">
        <v>0</v>
      </c>
      <c r="G125" s="694"/>
      <c r="H125" s="693">
        <v>6</v>
      </c>
      <c r="I125" s="693">
        <v>0</v>
      </c>
      <c r="J125" s="693">
        <v>0</v>
      </c>
      <c r="K125" s="693">
        <v>0</v>
      </c>
      <c r="L125" s="693">
        <v>6</v>
      </c>
      <c r="M125" s="693">
        <v>0</v>
      </c>
    </row>
    <row r="126" spans="1:13" ht="27.7" hidden="1" customHeight="1" outlineLevel="1">
      <c r="A126" s="530" t="s">
        <v>767</v>
      </c>
      <c r="B126" s="696">
        <v>4</v>
      </c>
      <c r="C126" s="694">
        <v>0</v>
      </c>
      <c r="D126" s="694">
        <v>0</v>
      </c>
      <c r="E126" s="694">
        <v>4</v>
      </c>
      <c r="F126" s="694">
        <v>0</v>
      </c>
      <c r="G126" s="694"/>
      <c r="H126" s="693">
        <v>30</v>
      </c>
      <c r="I126" s="693">
        <v>0</v>
      </c>
      <c r="J126" s="693">
        <v>0</v>
      </c>
      <c r="K126" s="693">
        <v>0</v>
      </c>
      <c r="L126" s="693">
        <v>30</v>
      </c>
      <c r="M126" s="693">
        <v>1</v>
      </c>
    </row>
    <row r="127" spans="1:13" ht="27.7" hidden="1" customHeight="1" outlineLevel="1">
      <c r="A127" s="530" t="s">
        <v>768</v>
      </c>
      <c r="B127" s="696">
        <v>2</v>
      </c>
      <c r="C127" s="694">
        <v>0</v>
      </c>
      <c r="D127" s="694">
        <v>0</v>
      </c>
      <c r="E127" s="694">
        <v>2</v>
      </c>
      <c r="F127" s="694">
        <v>0</v>
      </c>
      <c r="G127" s="694"/>
      <c r="H127" s="693">
        <v>10</v>
      </c>
      <c r="I127" s="693">
        <v>0</v>
      </c>
      <c r="J127" s="693">
        <v>0</v>
      </c>
      <c r="K127" s="693">
        <v>0</v>
      </c>
      <c r="L127" s="693">
        <v>10</v>
      </c>
      <c r="M127" s="693">
        <v>1</v>
      </c>
    </row>
    <row r="128" spans="1:13" ht="27.7" hidden="1" customHeight="1" outlineLevel="1">
      <c r="A128" s="530" t="s">
        <v>769</v>
      </c>
      <c r="B128" s="696">
        <v>0</v>
      </c>
      <c r="C128" s="694">
        <v>0</v>
      </c>
      <c r="D128" s="694">
        <v>0</v>
      </c>
      <c r="E128" s="694">
        <v>0</v>
      </c>
      <c r="F128" s="694">
        <v>0</v>
      </c>
      <c r="G128" s="694"/>
      <c r="H128" s="693">
        <v>2</v>
      </c>
      <c r="I128" s="693">
        <v>0</v>
      </c>
      <c r="J128" s="693">
        <v>0</v>
      </c>
      <c r="K128" s="693">
        <v>0</v>
      </c>
      <c r="L128" s="693">
        <v>2</v>
      </c>
      <c r="M128" s="693">
        <v>0</v>
      </c>
    </row>
    <row r="129" spans="1:13" ht="27.7" hidden="1" customHeight="1" outlineLevel="1">
      <c r="A129" s="530" t="s">
        <v>770</v>
      </c>
      <c r="B129" s="696">
        <v>3</v>
      </c>
      <c r="C129" s="694">
        <v>0</v>
      </c>
      <c r="D129" s="694">
        <v>0</v>
      </c>
      <c r="E129" s="694">
        <v>3</v>
      </c>
      <c r="F129" s="694">
        <v>0</v>
      </c>
      <c r="G129" s="694"/>
      <c r="H129" s="693">
        <v>14</v>
      </c>
      <c r="I129" s="693">
        <v>1</v>
      </c>
      <c r="J129" s="693">
        <v>0</v>
      </c>
      <c r="K129" s="693">
        <v>0</v>
      </c>
      <c r="L129" s="693">
        <v>13</v>
      </c>
      <c r="M129" s="693">
        <v>0</v>
      </c>
    </row>
    <row r="130" spans="1:13" ht="27.7" hidden="1" customHeight="1" outlineLevel="1">
      <c r="A130" s="530" t="s">
        <v>771</v>
      </c>
      <c r="B130" s="696">
        <v>8</v>
      </c>
      <c r="C130" s="694">
        <v>0</v>
      </c>
      <c r="D130" s="694">
        <v>3</v>
      </c>
      <c r="E130" s="694">
        <v>4</v>
      </c>
      <c r="F130" s="694">
        <v>1</v>
      </c>
      <c r="G130" s="694"/>
      <c r="H130" s="693">
        <v>13</v>
      </c>
      <c r="I130" s="693">
        <v>12</v>
      </c>
      <c r="J130" s="693">
        <v>0</v>
      </c>
      <c r="K130" s="693">
        <v>0</v>
      </c>
      <c r="L130" s="693">
        <v>1</v>
      </c>
      <c r="M130" s="693">
        <v>1</v>
      </c>
    </row>
    <row r="131" spans="1:13" ht="27.7" hidden="1" customHeight="1" outlineLevel="1">
      <c r="A131" s="530" t="s">
        <v>1396</v>
      </c>
      <c r="B131" s="696">
        <v>5</v>
      </c>
      <c r="C131" s="694">
        <v>0</v>
      </c>
      <c r="D131" s="694">
        <v>1</v>
      </c>
      <c r="E131" s="694">
        <v>4</v>
      </c>
      <c r="F131" s="694">
        <v>0</v>
      </c>
      <c r="G131" s="694"/>
      <c r="H131" s="693">
        <v>14</v>
      </c>
      <c r="I131" s="693">
        <v>12</v>
      </c>
      <c r="J131" s="693">
        <v>0</v>
      </c>
      <c r="K131" s="693">
        <v>0</v>
      </c>
      <c r="L131" s="693">
        <v>2</v>
      </c>
      <c r="M131" s="693">
        <v>0</v>
      </c>
    </row>
    <row r="132" spans="1:13" ht="27.7" hidden="1" customHeight="1" outlineLevel="1">
      <c r="A132" s="530" t="s">
        <v>772</v>
      </c>
      <c r="B132" s="696">
        <v>6</v>
      </c>
      <c r="C132" s="694">
        <v>2</v>
      </c>
      <c r="D132" s="694">
        <v>0</v>
      </c>
      <c r="E132" s="694">
        <v>4</v>
      </c>
      <c r="F132" s="694">
        <v>0</v>
      </c>
      <c r="G132" s="694"/>
      <c r="H132" s="693">
        <v>33</v>
      </c>
      <c r="I132" s="693">
        <v>0</v>
      </c>
      <c r="J132" s="693">
        <v>0</v>
      </c>
      <c r="K132" s="693">
        <v>0</v>
      </c>
      <c r="L132" s="693">
        <v>33</v>
      </c>
      <c r="M132" s="693">
        <v>2</v>
      </c>
    </row>
    <row r="133" spans="1:13" ht="27.7" hidden="1" customHeight="1" outlineLevel="1">
      <c r="A133" s="530" t="s">
        <v>773</v>
      </c>
      <c r="B133" s="696">
        <v>6</v>
      </c>
      <c r="C133" s="694">
        <v>0</v>
      </c>
      <c r="D133" s="694">
        <v>1</v>
      </c>
      <c r="E133" s="694">
        <v>5</v>
      </c>
      <c r="F133" s="694">
        <v>0</v>
      </c>
      <c r="G133" s="694"/>
      <c r="H133" s="693">
        <v>69</v>
      </c>
      <c r="I133" s="693">
        <v>3</v>
      </c>
      <c r="J133" s="693">
        <v>0</v>
      </c>
      <c r="K133" s="693">
        <v>0</v>
      </c>
      <c r="L133" s="693">
        <v>66</v>
      </c>
      <c r="M133" s="693">
        <v>1</v>
      </c>
    </row>
    <row r="134" spans="1:13" ht="27.7" hidden="1" customHeight="1" outlineLevel="1" thickBot="1">
      <c r="A134" s="531" t="s">
        <v>774</v>
      </c>
      <c r="B134" s="699">
        <v>2</v>
      </c>
      <c r="C134" s="700">
        <v>0</v>
      </c>
      <c r="D134" s="700">
        <v>1</v>
      </c>
      <c r="E134" s="700">
        <v>1</v>
      </c>
      <c r="F134" s="700">
        <v>0</v>
      </c>
      <c r="G134" s="694"/>
      <c r="H134" s="700">
        <v>0</v>
      </c>
      <c r="I134" s="700">
        <v>0</v>
      </c>
      <c r="J134" s="700">
        <v>0</v>
      </c>
      <c r="K134" s="700">
        <v>0</v>
      </c>
      <c r="L134" s="700">
        <v>0</v>
      </c>
      <c r="M134" s="700">
        <v>0</v>
      </c>
    </row>
    <row r="135" spans="1:13" ht="30.75" customHeight="1" collapsed="1">
      <c r="A135" s="695" t="s">
        <v>3184</v>
      </c>
      <c r="B135" s="696">
        <v>63</v>
      </c>
      <c r="C135" s="694">
        <v>3</v>
      </c>
      <c r="D135" s="694">
        <v>3</v>
      </c>
      <c r="E135" s="694">
        <v>56</v>
      </c>
      <c r="F135" s="694">
        <v>1</v>
      </c>
      <c r="G135" s="694"/>
      <c r="H135" s="693">
        <v>465</v>
      </c>
      <c r="I135" s="693">
        <v>205</v>
      </c>
      <c r="J135" s="693">
        <v>0</v>
      </c>
      <c r="K135" s="693">
        <v>0</v>
      </c>
      <c r="L135" s="693">
        <v>260</v>
      </c>
      <c r="M135" s="693">
        <v>3</v>
      </c>
    </row>
    <row r="136" spans="1:13" ht="27.7" hidden="1" customHeight="1" outlineLevel="1">
      <c r="A136" s="530" t="s">
        <v>1902</v>
      </c>
      <c r="B136" s="696">
        <v>4</v>
      </c>
      <c r="C136" s="694">
        <v>0</v>
      </c>
      <c r="D136" s="694">
        <v>1</v>
      </c>
      <c r="E136" s="694">
        <v>3</v>
      </c>
      <c r="F136" s="694">
        <v>0</v>
      </c>
      <c r="G136" s="694"/>
      <c r="H136" s="693">
        <v>2</v>
      </c>
      <c r="I136" s="693">
        <v>0</v>
      </c>
      <c r="J136" s="693">
        <v>0</v>
      </c>
      <c r="K136" s="693">
        <v>0</v>
      </c>
      <c r="L136" s="693">
        <v>2</v>
      </c>
      <c r="M136" s="693">
        <v>0</v>
      </c>
    </row>
    <row r="137" spans="1:13" ht="27.7" hidden="1" customHeight="1" outlineLevel="1">
      <c r="A137" s="530" t="s">
        <v>765</v>
      </c>
      <c r="B137" s="696">
        <v>6</v>
      </c>
      <c r="C137" s="694">
        <v>0</v>
      </c>
      <c r="D137" s="694">
        <v>0</v>
      </c>
      <c r="E137" s="694">
        <v>6</v>
      </c>
      <c r="F137" s="694">
        <v>0</v>
      </c>
      <c r="G137" s="694"/>
      <c r="H137" s="693">
        <v>24</v>
      </c>
      <c r="I137" s="693">
        <v>0</v>
      </c>
      <c r="J137" s="693">
        <v>0</v>
      </c>
      <c r="K137" s="693">
        <v>0</v>
      </c>
      <c r="L137" s="693">
        <v>24</v>
      </c>
      <c r="M137" s="693">
        <v>0</v>
      </c>
    </row>
    <row r="138" spans="1:13" ht="27.7" hidden="1" customHeight="1" outlineLevel="1">
      <c r="A138" s="530" t="s">
        <v>766</v>
      </c>
      <c r="B138" s="696">
        <v>1</v>
      </c>
      <c r="C138" s="694">
        <v>0</v>
      </c>
      <c r="D138" s="694">
        <v>1</v>
      </c>
      <c r="E138" s="694">
        <v>0</v>
      </c>
      <c r="F138" s="694">
        <v>0</v>
      </c>
      <c r="G138" s="694"/>
      <c r="H138" s="693">
        <v>1</v>
      </c>
      <c r="I138" s="693">
        <v>1</v>
      </c>
      <c r="J138" s="693">
        <v>0</v>
      </c>
      <c r="K138" s="693">
        <v>0</v>
      </c>
      <c r="L138" s="693">
        <v>0</v>
      </c>
      <c r="M138" s="693">
        <v>2</v>
      </c>
    </row>
    <row r="139" spans="1:13" ht="27.7" hidden="1" customHeight="1" outlineLevel="1">
      <c r="A139" s="530" t="s">
        <v>767</v>
      </c>
      <c r="B139" s="696">
        <v>9</v>
      </c>
      <c r="C139" s="694">
        <v>0</v>
      </c>
      <c r="D139" s="694">
        <v>1</v>
      </c>
      <c r="E139" s="694">
        <v>8</v>
      </c>
      <c r="F139" s="694">
        <v>0</v>
      </c>
      <c r="G139" s="694"/>
      <c r="H139" s="693">
        <v>23</v>
      </c>
      <c r="I139" s="693">
        <v>0</v>
      </c>
      <c r="J139" s="693">
        <v>0</v>
      </c>
      <c r="K139" s="693">
        <v>0</v>
      </c>
      <c r="L139" s="693">
        <v>23</v>
      </c>
      <c r="M139" s="693">
        <v>0</v>
      </c>
    </row>
    <row r="140" spans="1:13" ht="27.7" hidden="1" customHeight="1" outlineLevel="1">
      <c r="A140" s="530" t="s">
        <v>768</v>
      </c>
      <c r="B140" s="696">
        <v>6</v>
      </c>
      <c r="C140" s="694">
        <v>0</v>
      </c>
      <c r="D140" s="694">
        <v>0</v>
      </c>
      <c r="E140" s="694">
        <v>5</v>
      </c>
      <c r="F140" s="694">
        <v>1</v>
      </c>
      <c r="G140" s="694"/>
      <c r="H140" s="693">
        <v>13</v>
      </c>
      <c r="I140" s="693">
        <v>0</v>
      </c>
      <c r="J140" s="693">
        <v>0</v>
      </c>
      <c r="K140" s="693">
        <v>0</v>
      </c>
      <c r="L140" s="693">
        <v>13</v>
      </c>
      <c r="M140" s="693">
        <v>0</v>
      </c>
    </row>
    <row r="141" spans="1:13" ht="27.7" hidden="1" customHeight="1" outlineLevel="1">
      <c r="A141" s="530" t="s">
        <v>769</v>
      </c>
      <c r="B141" s="696">
        <v>3</v>
      </c>
      <c r="C141" s="694">
        <v>0</v>
      </c>
      <c r="D141" s="694">
        <v>0</v>
      </c>
      <c r="E141" s="694">
        <v>3</v>
      </c>
      <c r="F141" s="694">
        <v>0</v>
      </c>
      <c r="G141" s="694"/>
      <c r="H141" s="693">
        <v>24</v>
      </c>
      <c r="I141" s="693">
        <v>0</v>
      </c>
      <c r="J141" s="693">
        <v>0</v>
      </c>
      <c r="K141" s="693">
        <v>0</v>
      </c>
      <c r="L141" s="693">
        <v>24</v>
      </c>
      <c r="M141" s="693">
        <v>0</v>
      </c>
    </row>
    <row r="142" spans="1:13" ht="27.7" hidden="1" customHeight="1" outlineLevel="1">
      <c r="A142" s="530" t="s">
        <v>770</v>
      </c>
      <c r="B142" s="696">
        <v>11</v>
      </c>
      <c r="C142" s="694">
        <v>1</v>
      </c>
      <c r="D142" s="694">
        <v>0</v>
      </c>
      <c r="E142" s="694">
        <v>10</v>
      </c>
      <c r="F142" s="694">
        <v>0</v>
      </c>
      <c r="G142" s="694"/>
      <c r="H142" s="693">
        <v>82</v>
      </c>
      <c r="I142" s="693">
        <v>0</v>
      </c>
      <c r="J142" s="693">
        <v>0</v>
      </c>
      <c r="K142" s="693">
        <v>0</v>
      </c>
      <c r="L142" s="693">
        <v>82</v>
      </c>
      <c r="M142" s="693">
        <v>0</v>
      </c>
    </row>
    <row r="143" spans="1:13" ht="27.7" hidden="1" customHeight="1" outlineLevel="1">
      <c r="A143" s="530" t="s">
        <v>771</v>
      </c>
      <c r="B143" s="696">
        <v>1</v>
      </c>
      <c r="C143" s="694">
        <v>0</v>
      </c>
      <c r="D143" s="694">
        <v>0</v>
      </c>
      <c r="E143" s="694">
        <v>1</v>
      </c>
      <c r="F143" s="694">
        <v>0</v>
      </c>
      <c r="G143" s="694"/>
      <c r="H143" s="693">
        <v>5</v>
      </c>
      <c r="I143" s="693">
        <v>0</v>
      </c>
      <c r="J143" s="693">
        <v>0</v>
      </c>
      <c r="K143" s="693">
        <v>0</v>
      </c>
      <c r="L143" s="693">
        <v>5</v>
      </c>
      <c r="M143" s="693">
        <v>0</v>
      </c>
    </row>
    <row r="144" spans="1:13" ht="27.7" hidden="1" customHeight="1" outlineLevel="1">
      <c r="A144" s="530" t="s">
        <v>970</v>
      </c>
      <c r="B144" s="696">
        <v>2</v>
      </c>
      <c r="C144" s="694">
        <v>0</v>
      </c>
      <c r="D144" s="694">
        <v>0</v>
      </c>
      <c r="E144" s="694">
        <v>2</v>
      </c>
      <c r="F144" s="694">
        <v>0</v>
      </c>
      <c r="G144" s="694"/>
      <c r="H144" s="693">
        <v>8</v>
      </c>
      <c r="I144" s="693">
        <v>3</v>
      </c>
      <c r="J144" s="693">
        <v>0</v>
      </c>
      <c r="K144" s="693">
        <v>0</v>
      </c>
      <c r="L144" s="693">
        <v>5</v>
      </c>
      <c r="M144" s="693">
        <v>0</v>
      </c>
    </row>
    <row r="145" spans="1:13" ht="27.7" hidden="1" customHeight="1" outlineLevel="1">
      <c r="A145" s="530" t="s">
        <v>772</v>
      </c>
      <c r="B145" s="696">
        <v>4</v>
      </c>
      <c r="C145" s="694">
        <v>2</v>
      </c>
      <c r="D145" s="694">
        <v>0</v>
      </c>
      <c r="E145" s="694">
        <v>2</v>
      </c>
      <c r="F145" s="694">
        <v>0</v>
      </c>
      <c r="G145" s="694"/>
      <c r="H145" s="693">
        <v>209</v>
      </c>
      <c r="I145" s="693">
        <v>201</v>
      </c>
      <c r="J145" s="693">
        <v>0</v>
      </c>
      <c r="K145" s="693">
        <v>0</v>
      </c>
      <c r="L145" s="693">
        <v>8</v>
      </c>
      <c r="M145" s="693">
        <v>0</v>
      </c>
    </row>
    <row r="146" spans="1:13" ht="27.7" hidden="1" customHeight="1" outlineLevel="1">
      <c r="A146" s="530" t="s">
        <v>773</v>
      </c>
      <c r="B146" s="696">
        <v>9</v>
      </c>
      <c r="C146" s="694">
        <v>0</v>
      </c>
      <c r="D146" s="694">
        <v>0</v>
      </c>
      <c r="E146" s="694">
        <v>9</v>
      </c>
      <c r="F146" s="694">
        <v>0</v>
      </c>
      <c r="G146" s="694"/>
      <c r="H146" s="693">
        <v>35</v>
      </c>
      <c r="I146" s="693">
        <v>0</v>
      </c>
      <c r="J146" s="693">
        <v>0</v>
      </c>
      <c r="K146" s="693">
        <v>0</v>
      </c>
      <c r="L146" s="693">
        <v>35</v>
      </c>
      <c r="M146" s="693">
        <v>0</v>
      </c>
    </row>
    <row r="147" spans="1:13" ht="27.7" hidden="1" customHeight="1" outlineLevel="1" thickBot="1">
      <c r="A147" s="531" t="s">
        <v>774</v>
      </c>
      <c r="B147" s="699">
        <v>7</v>
      </c>
      <c r="C147" s="700">
        <v>0</v>
      </c>
      <c r="D147" s="700">
        <v>0</v>
      </c>
      <c r="E147" s="700">
        <v>7</v>
      </c>
      <c r="F147" s="700">
        <v>0</v>
      </c>
      <c r="G147" s="694"/>
      <c r="H147" s="700">
        <v>39</v>
      </c>
      <c r="I147" s="700">
        <v>0</v>
      </c>
      <c r="J147" s="700">
        <v>0</v>
      </c>
      <c r="K147" s="700">
        <v>0</v>
      </c>
      <c r="L147" s="700">
        <v>39</v>
      </c>
      <c r="M147" s="700">
        <v>1</v>
      </c>
    </row>
    <row r="148" spans="1:13" ht="30.75" customHeight="1" collapsed="1">
      <c r="A148" s="695" t="s">
        <v>3228</v>
      </c>
      <c r="B148" s="696">
        <v>73</v>
      </c>
      <c r="C148" s="694">
        <v>5</v>
      </c>
      <c r="D148" s="694">
        <v>4</v>
      </c>
      <c r="E148" s="694">
        <v>64</v>
      </c>
      <c r="F148" s="694">
        <v>0</v>
      </c>
      <c r="G148" s="694"/>
      <c r="H148" s="693">
        <v>923</v>
      </c>
      <c r="I148" s="693">
        <v>125</v>
      </c>
      <c r="J148" s="693">
        <v>0</v>
      </c>
      <c r="K148" s="693">
        <v>0</v>
      </c>
      <c r="L148" s="693">
        <v>798</v>
      </c>
      <c r="M148" s="693">
        <v>2</v>
      </c>
    </row>
    <row r="149" spans="1:13" ht="27.7" hidden="1" customHeight="1" outlineLevel="1">
      <c r="A149" s="530" t="s">
        <v>1902</v>
      </c>
      <c r="B149" s="696">
        <v>5</v>
      </c>
      <c r="C149" s="694">
        <v>0</v>
      </c>
      <c r="D149" s="694">
        <v>0</v>
      </c>
      <c r="E149" s="694">
        <v>5</v>
      </c>
      <c r="F149" s="694">
        <v>0</v>
      </c>
      <c r="G149" s="694"/>
      <c r="H149" s="693">
        <v>18</v>
      </c>
      <c r="I149" s="693">
        <v>0</v>
      </c>
      <c r="J149" s="693">
        <v>0</v>
      </c>
      <c r="K149" s="693">
        <v>0</v>
      </c>
      <c r="L149" s="693">
        <v>18</v>
      </c>
      <c r="M149" s="693">
        <v>0</v>
      </c>
    </row>
    <row r="150" spans="1:13" ht="27.7" hidden="1" customHeight="1" outlineLevel="1">
      <c r="A150" s="530" t="s">
        <v>765</v>
      </c>
      <c r="B150" s="696">
        <v>6</v>
      </c>
      <c r="C150" s="694">
        <v>2</v>
      </c>
      <c r="D150" s="694">
        <v>1</v>
      </c>
      <c r="E150" s="694">
        <v>3</v>
      </c>
      <c r="F150" s="694">
        <v>0</v>
      </c>
      <c r="G150" s="694"/>
      <c r="H150" s="693">
        <v>60</v>
      </c>
      <c r="I150" s="693">
        <v>0</v>
      </c>
      <c r="J150" s="693">
        <v>0</v>
      </c>
      <c r="K150" s="693">
        <v>0</v>
      </c>
      <c r="L150" s="693">
        <v>60</v>
      </c>
      <c r="M150" s="693">
        <v>0</v>
      </c>
    </row>
    <row r="151" spans="1:13" ht="27.7" hidden="1" customHeight="1" outlineLevel="1">
      <c r="A151" s="530" t="s">
        <v>766</v>
      </c>
      <c r="B151" s="696">
        <v>4</v>
      </c>
      <c r="C151" s="694">
        <v>0</v>
      </c>
      <c r="D151" s="694">
        <v>0</v>
      </c>
      <c r="E151" s="694">
        <v>4</v>
      </c>
      <c r="F151" s="694">
        <v>0</v>
      </c>
      <c r="G151" s="694"/>
      <c r="H151" s="693">
        <v>16</v>
      </c>
      <c r="I151" s="693">
        <v>0</v>
      </c>
      <c r="J151" s="693">
        <v>0</v>
      </c>
      <c r="K151" s="693">
        <v>0</v>
      </c>
      <c r="L151" s="693">
        <v>16</v>
      </c>
      <c r="M151" s="693">
        <v>2</v>
      </c>
    </row>
    <row r="152" spans="1:13" ht="27.7" hidden="1" customHeight="1" outlineLevel="1">
      <c r="A152" s="530" t="s">
        <v>767</v>
      </c>
      <c r="B152" s="696">
        <v>9</v>
      </c>
      <c r="C152" s="694">
        <v>1</v>
      </c>
      <c r="D152" s="694">
        <v>0</v>
      </c>
      <c r="E152" s="694">
        <v>8</v>
      </c>
      <c r="F152" s="694">
        <v>0</v>
      </c>
      <c r="G152" s="694"/>
      <c r="H152" s="693">
        <v>131</v>
      </c>
      <c r="I152" s="693">
        <v>26</v>
      </c>
      <c r="J152" s="693">
        <v>0</v>
      </c>
      <c r="K152" s="693">
        <v>0</v>
      </c>
      <c r="L152" s="693">
        <v>105</v>
      </c>
      <c r="M152" s="693">
        <v>0</v>
      </c>
    </row>
    <row r="153" spans="1:13" ht="27.7" hidden="1" customHeight="1" outlineLevel="1">
      <c r="A153" s="530" t="s">
        <v>768</v>
      </c>
      <c r="B153" s="696">
        <v>7</v>
      </c>
      <c r="C153" s="694">
        <v>0</v>
      </c>
      <c r="D153" s="694">
        <v>2</v>
      </c>
      <c r="E153" s="694">
        <v>5</v>
      </c>
      <c r="F153" s="694">
        <v>0</v>
      </c>
      <c r="G153" s="694"/>
      <c r="H153" s="693">
        <v>214</v>
      </c>
      <c r="I153" s="693">
        <v>7</v>
      </c>
      <c r="J153" s="693">
        <v>0</v>
      </c>
      <c r="K153" s="693">
        <v>0</v>
      </c>
      <c r="L153" s="693">
        <v>207</v>
      </c>
      <c r="M153" s="693">
        <v>0</v>
      </c>
    </row>
    <row r="154" spans="1:13" ht="27.7" hidden="1" customHeight="1" outlineLevel="1">
      <c r="A154" s="530" t="s">
        <v>769</v>
      </c>
      <c r="B154" s="696">
        <v>8</v>
      </c>
      <c r="C154" s="694">
        <v>0</v>
      </c>
      <c r="D154" s="694">
        <v>0</v>
      </c>
      <c r="E154" s="694">
        <v>8</v>
      </c>
      <c r="F154" s="694">
        <v>0</v>
      </c>
      <c r="G154" s="694"/>
      <c r="H154" s="693">
        <v>51</v>
      </c>
      <c r="I154" s="693">
        <v>0</v>
      </c>
      <c r="J154" s="693">
        <v>0</v>
      </c>
      <c r="K154" s="693">
        <v>0</v>
      </c>
      <c r="L154" s="693">
        <v>51</v>
      </c>
      <c r="M154" s="693">
        <v>0</v>
      </c>
    </row>
    <row r="155" spans="1:13" ht="27.7" hidden="1" customHeight="1" outlineLevel="1">
      <c r="A155" s="530" t="s">
        <v>770</v>
      </c>
      <c r="B155" s="696">
        <v>8</v>
      </c>
      <c r="C155" s="694">
        <v>0</v>
      </c>
      <c r="D155" s="694">
        <v>0</v>
      </c>
      <c r="E155" s="694">
        <v>8</v>
      </c>
      <c r="F155" s="694">
        <v>0</v>
      </c>
      <c r="G155" s="694"/>
      <c r="H155" s="693">
        <v>58</v>
      </c>
      <c r="I155" s="693">
        <v>0</v>
      </c>
      <c r="J155" s="693">
        <v>0</v>
      </c>
      <c r="K155" s="693">
        <v>0</v>
      </c>
      <c r="L155" s="693">
        <v>58</v>
      </c>
      <c r="M155" s="693">
        <v>0</v>
      </c>
    </row>
    <row r="156" spans="1:13" ht="27.7" hidden="1" customHeight="1" outlineLevel="1">
      <c r="A156" s="530" t="s">
        <v>771</v>
      </c>
      <c r="B156" s="696">
        <v>5</v>
      </c>
      <c r="C156" s="694">
        <v>0</v>
      </c>
      <c r="D156" s="694">
        <v>0</v>
      </c>
      <c r="E156" s="694">
        <v>5</v>
      </c>
      <c r="F156" s="694">
        <v>0</v>
      </c>
      <c r="G156" s="694"/>
      <c r="H156" s="693">
        <v>16</v>
      </c>
      <c r="I156" s="693">
        <v>0</v>
      </c>
      <c r="J156" s="693">
        <v>0</v>
      </c>
      <c r="K156" s="693">
        <v>0</v>
      </c>
      <c r="L156" s="693">
        <v>16</v>
      </c>
      <c r="M156" s="693">
        <v>0</v>
      </c>
    </row>
    <row r="157" spans="1:13" ht="27.7" hidden="1" customHeight="1" outlineLevel="1">
      <c r="A157" s="530" t="s">
        <v>970</v>
      </c>
      <c r="B157" s="696">
        <v>5</v>
      </c>
      <c r="C157" s="694">
        <v>1</v>
      </c>
      <c r="D157" s="694">
        <v>0</v>
      </c>
      <c r="E157" s="694">
        <v>4</v>
      </c>
      <c r="F157" s="694">
        <v>0</v>
      </c>
      <c r="G157" s="694"/>
      <c r="H157" s="693">
        <v>40</v>
      </c>
      <c r="I157" s="693">
        <v>0</v>
      </c>
      <c r="J157" s="693">
        <v>0</v>
      </c>
      <c r="K157" s="693">
        <v>0</v>
      </c>
      <c r="L157" s="693">
        <v>40</v>
      </c>
      <c r="M157" s="693">
        <v>0</v>
      </c>
    </row>
    <row r="158" spans="1:13" ht="27.7" hidden="1" customHeight="1" outlineLevel="1">
      <c r="A158" s="530" t="s">
        <v>772</v>
      </c>
      <c r="B158" s="696">
        <v>10</v>
      </c>
      <c r="C158" s="694">
        <v>1</v>
      </c>
      <c r="D158" s="694">
        <v>1</v>
      </c>
      <c r="E158" s="694">
        <v>8</v>
      </c>
      <c r="F158" s="694">
        <v>0</v>
      </c>
      <c r="G158" s="694"/>
      <c r="H158" s="693">
        <v>113</v>
      </c>
      <c r="I158" s="693">
        <v>87</v>
      </c>
      <c r="J158" s="693">
        <v>0</v>
      </c>
      <c r="K158" s="693">
        <v>0</v>
      </c>
      <c r="L158" s="693">
        <v>26</v>
      </c>
      <c r="M158" s="693">
        <v>0</v>
      </c>
    </row>
    <row r="159" spans="1:13" ht="27.7" hidden="1" customHeight="1" outlineLevel="1">
      <c r="A159" s="530" t="s">
        <v>773</v>
      </c>
      <c r="B159" s="696">
        <v>1</v>
      </c>
      <c r="C159" s="694">
        <v>0</v>
      </c>
      <c r="D159" s="694">
        <v>0</v>
      </c>
      <c r="E159" s="694">
        <v>1</v>
      </c>
      <c r="F159" s="694">
        <v>0</v>
      </c>
      <c r="G159" s="694"/>
      <c r="H159" s="693">
        <v>18</v>
      </c>
      <c r="I159" s="693">
        <v>0</v>
      </c>
      <c r="J159" s="693">
        <v>0</v>
      </c>
      <c r="K159" s="693">
        <v>0</v>
      </c>
      <c r="L159" s="693">
        <v>18</v>
      </c>
      <c r="M159" s="693">
        <v>0</v>
      </c>
    </row>
    <row r="160" spans="1:13" ht="27.7" hidden="1" customHeight="1" outlineLevel="1" thickBot="1">
      <c r="A160" s="531" t="s">
        <v>774</v>
      </c>
      <c r="B160" s="699">
        <v>5</v>
      </c>
      <c r="C160" s="700">
        <v>0</v>
      </c>
      <c r="D160" s="700">
        <v>0</v>
      </c>
      <c r="E160" s="700">
        <v>5</v>
      </c>
      <c r="F160" s="700">
        <v>0</v>
      </c>
      <c r="G160" s="694"/>
      <c r="H160" s="700">
        <v>188</v>
      </c>
      <c r="I160" s="700">
        <v>5</v>
      </c>
      <c r="J160" s="700">
        <v>0</v>
      </c>
      <c r="K160" s="700">
        <v>0</v>
      </c>
      <c r="L160" s="700">
        <v>183</v>
      </c>
      <c r="M160" s="700">
        <v>0</v>
      </c>
    </row>
    <row r="161" spans="1:13" ht="30.75" customHeight="1" collapsed="1">
      <c r="A161" s="695" t="s">
        <v>3325</v>
      </c>
      <c r="B161" s="696">
        <v>60</v>
      </c>
      <c r="C161" s="694">
        <v>2</v>
      </c>
      <c r="D161" s="694">
        <v>2</v>
      </c>
      <c r="E161" s="694">
        <v>56</v>
      </c>
      <c r="F161" s="694">
        <v>0</v>
      </c>
      <c r="G161" s="694"/>
      <c r="H161" s="693">
        <v>551</v>
      </c>
      <c r="I161" s="693">
        <v>74</v>
      </c>
      <c r="J161" s="693">
        <v>0</v>
      </c>
      <c r="K161" s="693">
        <v>0</v>
      </c>
      <c r="L161" s="693">
        <v>477</v>
      </c>
      <c r="M161" s="693">
        <v>4</v>
      </c>
    </row>
    <row r="162" spans="1:13" ht="27.7" hidden="1" customHeight="1" outlineLevel="1">
      <c r="A162" s="530" t="s">
        <v>1902</v>
      </c>
      <c r="B162" s="696">
        <v>7</v>
      </c>
      <c r="C162" s="694">
        <v>0</v>
      </c>
      <c r="D162" s="694">
        <v>0</v>
      </c>
      <c r="E162" s="694">
        <v>7</v>
      </c>
      <c r="F162" s="694">
        <v>0</v>
      </c>
      <c r="G162" s="694"/>
      <c r="H162" s="693">
        <v>48</v>
      </c>
      <c r="I162" s="693">
        <v>10</v>
      </c>
      <c r="J162" s="693">
        <v>0</v>
      </c>
      <c r="K162" s="693">
        <v>0</v>
      </c>
      <c r="L162" s="693">
        <v>38</v>
      </c>
      <c r="M162" s="693">
        <v>0</v>
      </c>
    </row>
    <row r="163" spans="1:13" ht="27.7" hidden="1" customHeight="1" outlineLevel="1">
      <c r="A163" s="530" t="s">
        <v>765</v>
      </c>
      <c r="B163" s="696">
        <v>3</v>
      </c>
      <c r="C163" s="694">
        <v>0</v>
      </c>
      <c r="D163" s="694">
        <v>0</v>
      </c>
      <c r="E163" s="694">
        <v>3</v>
      </c>
      <c r="F163" s="694">
        <v>0</v>
      </c>
      <c r="G163" s="694"/>
      <c r="H163" s="693">
        <v>1</v>
      </c>
      <c r="I163" s="693">
        <v>0</v>
      </c>
      <c r="J163" s="693">
        <v>0</v>
      </c>
      <c r="K163" s="693">
        <v>0</v>
      </c>
      <c r="L163" s="693">
        <v>1</v>
      </c>
      <c r="M163" s="693">
        <v>3</v>
      </c>
    </row>
    <row r="164" spans="1:13" ht="27.7" hidden="1" customHeight="1" outlineLevel="1">
      <c r="A164" s="530" t="s">
        <v>766</v>
      </c>
      <c r="B164" s="696">
        <v>8</v>
      </c>
      <c r="C164" s="694">
        <v>0</v>
      </c>
      <c r="D164" s="694">
        <v>0</v>
      </c>
      <c r="E164" s="694">
        <v>8</v>
      </c>
      <c r="F164" s="694">
        <v>0</v>
      </c>
      <c r="G164" s="694"/>
      <c r="H164" s="693">
        <v>30</v>
      </c>
      <c r="I164" s="693">
        <v>0</v>
      </c>
      <c r="J164" s="693">
        <v>0</v>
      </c>
      <c r="K164" s="693">
        <v>0</v>
      </c>
      <c r="L164" s="693">
        <v>30</v>
      </c>
      <c r="M164" s="693">
        <v>0</v>
      </c>
    </row>
    <row r="165" spans="1:13" ht="27.7" hidden="1" customHeight="1" outlineLevel="1">
      <c r="A165" s="530" t="s">
        <v>767</v>
      </c>
      <c r="B165" s="696">
        <v>5</v>
      </c>
      <c r="C165" s="694">
        <v>0</v>
      </c>
      <c r="D165" s="694">
        <v>0</v>
      </c>
      <c r="E165" s="694">
        <v>5</v>
      </c>
      <c r="F165" s="694">
        <v>0</v>
      </c>
      <c r="G165" s="694"/>
      <c r="H165" s="693">
        <v>32</v>
      </c>
      <c r="I165" s="693">
        <v>0</v>
      </c>
      <c r="J165" s="693">
        <v>0</v>
      </c>
      <c r="K165" s="693">
        <v>0</v>
      </c>
      <c r="L165" s="693">
        <v>32</v>
      </c>
      <c r="M165" s="693">
        <v>0</v>
      </c>
    </row>
    <row r="166" spans="1:13" ht="27.7" hidden="1" customHeight="1" outlineLevel="1">
      <c r="A166" s="530" t="s">
        <v>768</v>
      </c>
      <c r="B166" s="696">
        <v>5</v>
      </c>
      <c r="C166" s="694">
        <v>1</v>
      </c>
      <c r="D166" s="694">
        <v>0</v>
      </c>
      <c r="E166" s="694">
        <v>4</v>
      </c>
      <c r="F166" s="694">
        <v>0</v>
      </c>
      <c r="G166" s="694"/>
      <c r="H166" s="693">
        <v>46</v>
      </c>
      <c r="I166" s="693">
        <v>0</v>
      </c>
      <c r="J166" s="693">
        <v>0</v>
      </c>
      <c r="K166" s="693">
        <v>0</v>
      </c>
      <c r="L166" s="693">
        <v>46</v>
      </c>
      <c r="M166" s="693">
        <v>0</v>
      </c>
    </row>
    <row r="167" spans="1:13" ht="27.7" hidden="1" customHeight="1" outlineLevel="1">
      <c r="A167" s="530" t="s">
        <v>769</v>
      </c>
      <c r="B167" s="696">
        <v>2</v>
      </c>
      <c r="C167" s="694">
        <v>0</v>
      </c>
      <c r="D167" s="694">
        <v>0</v>
      </c>
      <c r="E167" s="694">
        <v>2</v>
      </c>
      <c r="F167" s="694">
        <v>0</v>
      </c>
      <c r="G167" s="694"/>
      <c r="H167" s="693">
        <v>8</v>
      </c>
      <c r="I167" s="693">
        <v>0</v>
      </c>
      <c r="J167" s="693">
        <v>0</v>
      </c>
      <c r="K167" s="693">
        <v>0</v>
      </c>
      <c r="L167" s="693">
        <v>8</v>
      </c>
      <c r="M167" s="693">
        <v>0</v>
      </c>
    </row>
    <row r="168" spans="1:13" ht="27.7" hidden="1" customHeight="1" outlineLevel="1">
      <c r="A168" s="530" t="s">
        <v>770</v>
      </c>
      <c r="B168" s="696">
        <v>8</v>
      </c>
      <c r="C168" s="694">
        <v>0</v>
      </c>
      <c r="D168" s="694">
        <v>0</v>
      </c>
      <c r="E168" s="694">
        <v>8</v>
      </c>
      <c r="F168" s="694">
        <v>0</v>
      </c>
      <c r="G168" s="694"/>
      <c r="H168" s="693">
        <v>22</v>
      </c>
      <c r="I168" s="693">
        <v>0</v>
      </c>
      <c r="J168" s="693">
        <v>0</v>
      </c>
      <c r="K168" s="693">
        <v>0</v>
      </c>
      <c r="L168" s="693">
        <v>22</v>
      </c>
      <c r="M168" s="693">
        <v>0</v>
      </c>
    </row>
    <row r="169" spans="1:13" ht="27.7" hidden="1" customHeight="1" outlineLevel="1">
      <c r="A169" s="530" t="s">
        <v>771</v>
      </c>
      <c r="B169" s="696">
        <v>2</v>
      </c>
      <c r="C169" s="694">
        <v>0</v>
      </c>
      <c r="D169" s="694">
        <v>1</v>
      </c>
      <c r="E169" s="694">
        <v>1</v>
      </c>
      <c r="F169" s="694">
        <v>0</v>
      </c>
      <c r="G169" s="694"/>
      <c r="H169" s="693">
        <v>7</v>
      </c>
      <c r="I169" s="693">
        <v>0</v>
      </c>
      <c r="J169" s="693">
        <v>0</v>
      </c>
      <c r="K169" s="693">
        <v>0</v>
      </c>
      <c r="L169" s="693">
        <v>7</v>
      </c>
      <c r="M169" s="693">
        <v>0</v>
      </c>
    </row>
    <row r="170" spans="1:13" ht="27.7" hidden="1" customHeight="1" outlineLevel="1">
      <c r="A170" s="530" t="s">
        <v>970</v>
      </c>
      <c r="B170" s="696">
        <v>4</v>
      </c>
      <c r="C170" s="694">
        <v>0</v>
      </c>
      <c r="D170" s="694">
        <v>0</v>
      </c>
      <c r="E170" s="694">
        <v>4</v>
      </c>
      <c r="F170" s="694">
        <v>0</v>
      </c>
      <c r="G170" s="694"/>
      <c r="H170" s="693">
        <v>12</v>
      </c>
      <c r="I170" s="693">
        <v>0</v>
      </c>
      <c r="J170" s="693">
        <v>0</v>
      </c>
      <c r="K170" s="693">
        <v>0</v>
      </c>
      <c r="L170" s="693">
        <v>12</v>
      </c>
      <c r="M170" s="693">
        <v>1</v>
      </c>
    </row>
    <row r="171" spans="1:13" ht="27.7" hidden="1" customHeight="1" outlineLevel="1">
      <c r="A171" s="530" t="s">
        <v>772</v>
      </c>
      <c r="B171" s="696">
        <v>3</v>
      </c>
      <c r="C171" s="694">
        <v>0</v>
      </c>
      <c r="D171" s="694">
        <v>0</v>
      </c>
      <c r="E171" s="694">
        <v>3</v>
      </c>
      <c r="F171" s="694">
        <v>0</v>
      </c>
      <c r="G171" s="694"/>
      <c r="H171" s="693">
        <v>2</v>
      </c>
      <c r="I171" s="693">
        <v>0</v>
      </c>
      <c r="J171" s="693">
        <v>0</v>
      </c>
      <c r="K171" s="693">
        <v>0</v>
      </c>
      <c r="L171" s="693">
        <v>2</v>
      </c>
      <c r="M171" s="693">
        <v>0</v>
      </c>
    </row>
    <row r="172" spans="1:13" ht="27.7" hidden="1" customHeight="1" outlineLevel="1">
      <c r="A172" s="530" t="s">
        <v>773</v>
      </c>
      <c r="B172" s="696">
        <v>2</v>
      </c>
      <c r="C172" s="694">
        <v>0</v>
      </c>
      <c r="D172" s="694">
        <v>0</v>
      </c>
      <c r="E172" s="694">
        <v>2</v>
      </c>
      <c r="F172" s="694">
        <v>0</v>
      </c>
      <c r="G172" s="694"/>
      <c r="H172" s="693">
        <v>31</v>
      </c>
      <c r="I172" s="693">
        <v>0</v>
      </c>
      <c r="J172" s="693">
        <v>0</v>
      </c>
      <c r="K172" s="693">
        <v>0</v>
      </c>
      <c r="L172" s="693">
        <v>31</v>
      </c>
      <c r="M172" s="693">
        <v>0</v>
      </c>
    </row>
    <row r="173" spans="1:13" ht="27.7" hidden="1" customHeight="1" outlineLevel="1" thickBot="1">
      <c r="A173" s="531" t="s">
        <v>774</v>
      </c>
      <c r="B173" s="699">
        <v>11</v>
      </c>
      <c r="C173" s="700">
        <v>1</v>
      </c>
      <c r="D173" s="700">
        <v>1</v>
      </c>
      <c r="E173" s="700">
        <v>9</v>
      </c>
      <c r="F173" s="700">
        <v>0</v>
      </c>
      <c r="G173" s="694"/>
      <c r="H173" s="700">
        <v>312</v>
      </c>
      <c r="I173" s="700">
        <v>64</v>
      </c>
      <c r="J173" s="700">
        <v>0</v>
      </c>
      <c r="K173" s="700">
        <v>0</v>
      </c>
      <c r="L173" s="700">
        <v>248</v>
      </c>
      <c r="M173" s="700">
        <v>0</v>
      </c>
    </row>
    <row r="174" spans="1:13" ht="30.75" customHeight="1" collapsed="1">
      <c r="A174" s="695" t="s">
        <v>3376</v>
      </c>
      <c r="B174" s="696">
        <v>65</v>
      </c>
      <c r="C174" s="694">
        <v>1</v>
      </c>
      <c r="D174" s="694">
        <v>10</v>
      </c>
      <c r="E174" s="694">
        <v>50</v>
      </c>
      <c r="F174" s="694">
        <v>4</v>
      </c>
      <c r="G174" s="694"/>
      <c r="H174" s="693">
        <v>660</v>
      </c>
      <c r="I174" s="693">
        <v>104</v>
      </c>
      <c r="J174" s="693">
        <v>0</v>
      </c>
      <c r="K174" s="693">
        <v>0</v>
      </c>
      <c r="L174" s="693">
        <v>556</v>
      </c>
      <c r="M174" s="693">
        <v>9</v>
      </c>
    </row>
    <row r="175" spans="1:13" ht="27.7" hidden="1" customHeight="1" outlineLevel="1">
      <c r="A175" s="530" t="s">
        <v>1902</v>
      </c>
      <c r="B175" s="696">
        <v>8</v>
      </c>
      <c r="C175" s="694">
        <v>1</v>
      </c>
      <c r="D175" s="694">
        <v>1</v>
      </c>
      <c r="E175" s="694">
        <v>6</v>
      </c>
      <c r="F175" s="694">
        <v>0</v>
      </c>
      <c r="G175" s="694"/>
      <c r="H175" s="693">
        <v>60</v>
      </c>
      <c r="I175" s="693">
        <v>3</v>
      </c>
      <c r="J175" s="693">
        <v>0</v>
      </c>
      <c r="K175" s="693">
        <v>0</v>
      </c>
      <c r="L175" s="693">
        <v>57</v>
      </c>
      <c r="M175" s="693">
        <v>2</v>
      </c>
    </row>
    <row r="176" spans="1:13" ht="27.7" hidden="1" customHeight="1" outlineLevel="1">
      <c r="A176" s="530" t="s">
        <v>765</v>
      </c>
      <c r="B176" s="696">
        <v>5</v>
      </c>
      <c r="C176" s="694">
        <v>0</v>
      </c>
      <c r="D176" s="694">
        <v>0</v>
      </c>
      <c r="E176" s="694">
        <v>5</v>
      </c>
      <c r="F176" s="694">
        <v>0</v>
      </c>
      <c r="G176" s="694"/>
      <c r="H176" s="693">
        <v>1</v>
      </c>
      <c r="I176" s="693">
        <v>0</v>
      </c>
      <c r="J176" s="693">
        <v>0</v>
      </c>
      <c r="K176" s="693">
        <v>0</v>
      </c>
      <c r="L176" s="693">
        <v>1</v>
      </c>
      <c r="M176" s="693">
        <v>5</v>
      </c>
    </row>
    <row r="177" spans="1:13" ht="27.7" hidden="1" customHeight="1" outlineLevel="1">
      <c r="A177" s="530" t="s">
        <v>766</v>
      </c>
      <c r="B177" s="696">
        <v>6</v>
      </c>
      <c r="C177" s="694">
        <v>0</v>
      </c>
      <c r="D177" s="694">
        <v>2</v>
      </c>
      <c r="E177" s="694">
        <v>4</v>
      </c>
      <c r="F177" s="694">
        <v>0</v>
      </c>
      <c r="G177" s="694"/>
      <c r="H177" s="693">
        <v>39</v>
      </c>
      <c r="I177" s="693">
        <v>0</v>
      </c>
      <c r="J177" s="693">
        <v>0</v>
      </c>
      <c r="K177" s="693">
        <v>0</v>
      </c>
      <c r="L177" s="693">
        <v>39</v>
      </c>
      <c r="M177" s="693">
        <v>0</v>
      </c>
    </row>
    <row r="178" spans="1:13" ht="27.7" hidden="1" customHeight="1" outlineLevel="1">
      <c r="A178" s="530" t="s">
        <v>767</v>
      </c>
      <c r="B178" s="696">
        <v>3</v>
      </c>
      <c r="C178" s="694">
        <v>0</v>
      </c>
      <c r="D178" s="694">
        <v>0</v>
      </c>
      <c r="E178" s="694">
        <v>3</v>
      </c>
      <c r="F178" s="694">
        <v>0</v>
      </c>
      <c r="G178" s="694"/>
      <c r="H178" s="693">
        <v>50</v>
      </c>
      <c r="I178" s="693">
        <v>0</v>
      </c>
      <c r="J178" s="693">
        <v>0</v>
      </c>
      <c r="K178" s="693">
        <v>0</v>
      </c>
      <c r="L178" s="693">
        <v>50</v>
      </c>
      <c r="M178" s="693">
        <v>0</v>
      </c>
    </row>
    <row r="179" spans="1:13" ht="27.7" hidden="1" customHeight="1" outlineLevel="1">
      <c r="A179" s="530" t="s">
        <v>768</v>
      </c>
      <c r="B179" s="696">
        <v>9</v>
      </c>
      <c r="C179" s="694">
        <v>0</v>
      </c>
      <c r="D179" s="694">
        <v>3</v>
      </c>
      <c r="E179" s="694">
        <v>6</v>
      </c>
      <c r="F179" s="694">
        <v>0</v>
      </c>
      <c r="G179" s="694"/>
      <c r="H179" s="693">
        <v>129</v>
      </c>
      <c r="I179" s="693">
        <v>13</v>
      </c>
      <c r="J179" s="693">
        <v>0</v>
      </c>
      <c r="K179" s="693">
        <v>0</v>
      </c>
      <c r="L179" s="693">
        <v>116</v>
      </c>
      <c r="M179" s="693">
        <v>0</v>
      </c>
    </row>
    <row r="180" spans="1:13" ht="27.7" hidden="1" customHeight="1" outlineLevel="1">
      <c r="A180" s="530" t="s">
        <v>769</v>
      </c>
      <c r="B180" s="696">
        <v>4</v>
      </c>
      <c r="C180" s="694">
        <v>0</v>
      </c>
      <c r="D180" s="694">
        <v>0</v>
      </c>
      <c r="E180" s="694">
        <v>4</v>
      </c>
      <c r="F180" s="694">
        <v>0</v>
      </c>
      <c r="G180" s="694"/>
      <c r="H180" s="693">
        <v>61</v>
      </c>
      <c r="I180" s="693">
        <v>0</v>
      </c>
      <c r="J180" s="693">
        <v>0</v>
      </c>
      <c r="K180" s="693">
        <v>0</v>
      </c>
      <c r="L180" s="693">
        <v>61</v>
      </c>
      <c r="M180" s="693">
        <v>0</v>
      </c>
    </row>
    <row r="181" spans="1:13" ht="27.7" hidden="1" customHeight="1" outlineLevel="1">
      <c r="A181" s="530" t="s">
        <v>770</v>
      </c>
      <c r="B181" s="696">
        <v>9</v>
      </c>
      <c r="C181" s="694">
        <v>0</v>
      </c>
      <c r="D181" s="694">
        <v>0</v>
      </c>
      <c r="E181" s="694">
        <v>5</v>
      </c>
      <c r="F181" s="694">
        <v>4</v>
      </c>
      <c r="G181" s="694"/>
      <c r="H181" s="693">
        <v>19</v>
      </c>
      <c r="I181" s="693">
        <v>4</v>
      </c>
      <c r="J181" s="693">
        <v>0</v>
      </c>
      <c r="K181" s="693">
        <v>0</v>
      </c>
      <c r="L181" s="693">
        <v>15</v>
      </c>
      <c r="M181" s="693">
        <v>0</v>
      </c>
    </row>
    <row r="182" spans="1:13" ht="27.7" hidden="1" customHeight="1" outlineLevel="1">
      <c r="A182" s="530" t="s">
        <v>771</v>
      </c>
      <c r="B182" s="696">
        <v>3</v>
      </c>
      <c r="C182" s="694">
        <v>0</v>
      </c>
      <c r="D182" s="694">
        <v>0</v>
      </c>
      <c r="E182" s="694">
        <v>3</v>
      </c>
      <c r="F182" s="694">
        <v>0</v>
      </c>
      <c r="G182" s="694"/>
      <c r="H182" s="693">
        <v>20</v>
      </c>
      <c r="I182" s="693">
        <v>1</v>
      </c>
      <c r="J182" s="693">
        <v>0</v>
      </c>
      <c r="K182" s="693">
        <v>0</v>
      </c>
      <c r="L182" s="693">
        <v>19</v>
      </c>
      <c r="M182" s="693">
        <v>0</v>
      </c>
    </row>
    <row r="183" spans="1:13" ht="27.7" hidden="1" customHeight="1" outlineLevel="1">
      <c r="A183" s="530" t="s">
        <v>970</v>
      </c>
      <c r="B183" s="696">
        <v>5</v>
      </c>
      <c r="C183" s="694">
        <v>0</v>
      </c>
      <c r="D183" s="694">
        <v>1</v>
      </c>
      <c r="E183" s="694">
        <v>4</v>
      </c>
      <c r="F183" s="694">
        <v>0</v>
      </c>
      <c r="G183" s="694"/>
      <c r="H183" s="693">
        <v>69</v>
      </c>
      <c r="I183" s="693">
        <v>27</v>
      </c>
      <c r="J183" s="693">
        <v>0</v>
      </c>
      <c r="K183" s="693">
        <v>0</v>
      </c>
      <c r="L183" s="693">
        <v>42</v>
      </c>
      <c r="M183" s="693">
        <v>0</v>
      </c>
    </row>
    <row r="184" spans="1:13" ht="27.7" hidden="1" customHeight="1" outlineLevel="1">
      <c r="A184" s="530" t="s">
        <v>772</v>
      </c>
      <c r="B184" s="696">
        <v>4</v>
      </c>
      <c r="C184" s="694">
        <v>0</v>
      </c>
      <c r="D184" s="694">
        <v>1</v>
      </c>
      <c r="E184" s="694">
        <v>3</v>
      </c>
      <c r="F184" s="694">
        <v>0</v>
      </c>
      <c r="G184" s="694"/>
      <c r="H184" s="693">
        <v>75</v>
      </c>
      <c r="I184" s="693">
        <v>48</v>
      </c>
      <c r="J184" s="693">
        <v>0</v>
      </c>
      <c r="K184" s="693">
        <v>0</v>
      </c>
      <c r="L184" s="693">
        <v>27</v>
      </c>
      <c r="M184" s="693">
        <v>0</v>
      </c>
    </row>
    <row r="185" spans="1:13" ht="27.7" hidden="1" customHeight="1" outlineLevel="1">
      <c r="A185" s="530" t="s">
        <v>773</v>
      </c>
      <c r="B185" s="696">
        <v>8</v>
      </c>
      <c r="C185" s="694">
        <v>0</v>
      </c>
      <c r="D185" s="694">
        <v>1</v>
      </c>
      <c r="E185" s="694">
        <v>7</v>
      </c>
      <c r="F185" s="694">
        <v>0</v>
      </c>
      <c r="G185" s="694"/>
      <c r="H185" s="693">
        <v>34</v>
      </c>
      <c r="I185" s="693">
        <v>6</v>
      </c>
      <c r="J185" s="693">
        <v>0</v>
      </c>
      <c r="K185" s="693">
        <v>0</v>
      </c>
      <c r="L185" s="693">
        <v>28</v>
      </c>
      <c r="M185" s="693">
        <v>0</v>
      </c>
    </row>
    <row r="186" spans="1:13" ht="27.7" hidden="1" customHeight="1" outlineLevel="1" thickBot="1">
      <c r="A186" s="531" t="s">
        <v>774</v>
      </c>
      <c r="B186" s="699">
        <v>1</v>
      </c>
      <c r="C186" s="700">
        <v>0</v>
      </c>
      <c r="D186" s="700">
        <v>1</v>
      </c>
      <c r="E186" s="700">
        <v>0</v>
      </c>
      <c r="F186" s="700">
        <v>0</v>
      </c>
      <c r="G186" s="694"/>
      <c r="H186" s="700">
        <v>103</v>
      </c>
      <c r="I186" s="700">
        <v>2</v>
      </c>
      <c r="J186" s="700">
        <v>0</v>
      </c>
      <c r="K186" s="700">
        <v>0</v>
      </c>
      <c r="L186" s="700">
        <v>101</v>
      </c>
      <c r="M186" s="700">
        <v>2</v>
      </c>
    </row>
    <row r="187" spans="1:13" ht="30.75" customHeight="1">
      <c r="A187" s="695" t="s">
        <v>3425</v>
      </c>
      <c r="B187" s="696">
        <v>63</v>
      </c>
      <c r="C187" s="694">
        <v>1</v>
      </c>
      <c r="D187" s="694">
        <v>3</v>
      </c>
      <c r="E187" s="694">
        <v>56</v>
      </c>
      <c r="F187" s="694">
        <v>3</v>
      </c>
      <c r="G187" s="694"/>
      <c r="H187" s="693">
        <v>367</v>
      </c>
      <c r="I187" s="693">
        <v>0</v>
      </c>
      <c r="J187" s="693">
        <v>0</v>
      </c>
      <c r="K187" s="693">
        <v>0</v>
      </c>
      <c r="L187" s="693">
        <v>367</v>
      </c>
      <c r="M187" s="693">
        <v>1</v>
      </c>
    </row>
    <row r="188" spans="1:13" ht="27.7" customHeight="1" outlineLevel="1">
      <c r="A188" s="530" t="s">
        <v>1902</v>
      </c>
      <c r="B188" s="696">
        <v>3</v>
      </c>
      <c r="C188" s="694">
        <v>0</v>
      </c>
      <c r="D188" s="694">
        <v>0</v>
      </c>
      <c r="E188" s="694">
        <v>3</v>
      </c>
      <c r="F188" s="694">
        <v>0</v>
      </c>
      <c r="G188" s="694"/>
      <c r="H188" s="693">
        <v>3</v>
      </c>
      <c r="I188" s="693">
        <v>0</v>
      </c>
      <c r="J188" s="693">
        <v>0</v>
      </c>
      <c r="K188" s="693">
        <v>0</v>
      </c>
      <c r="L188" s="693">
        <v>3</v>
      </c>
      <c r="M188" s="693">
        <v>0</v>
      </c>
    </row>
    <row r="189" spans="1:13" ht="27.7" customHeight="1" outlineLevel="1">
      <c r="A189" s="530" t="s">
        <v>765</v>
      </c>
      <c r="B189" s="696">
        <v>5</v>
      </c>
      <c r="C189" s="694">
        <v>0</v>
      </c>
      <c r="D189" s="694">
        <v>1</v>
      </c>
      <c r="E189" s="694">
        <v>4</v>
      </c>
      <c r="F189" s="694">
        <v>0</v>
      </c>
      <c r="G189" s="694"/>
      <c r="H189" s="693">
        <v>140</v>
      </c>
      <c r="I189" s="693">
        <v>0</v>
      </c>
      <c r="J189" s="693">
        <v>0</v>
      </c>
      <c r="K189" s="693">
        <v>0</v>
      </c>
      <c r="L189" s="693">
        <v>140</v>
      </c>
      <c r="M189" s="693">
        <v>0</v>
      </c>
    </row>
    <row r="190" spans="1:13" ht="27.7" customHeight="1" outlineLevel="1">
      <c r="A190" s="530" t="s">
        <v>766</v>
      </c>
      <c r="B190" s="696">
        <v>4</v>
      </c>
      <c r="C190" s="694">
        <v>0</v>
      </c>
      <c r="D190" s="694">
        <v>0</v>
      </c>
      <c r="E190" s="694">
        <v>4</v>
      </c>
      <c r="F190" s="694">
        <v>0</v>
      </c>
      <c r="G190" s="694"/>
      <c r="H190" s="693">
        <v>46</v>
      </c>
      <c r="I190" s="693">
        <v>0</v>
      </c>
      <c r="J190" s="693">
        <v>0</v>
      </c>
      <c r="K190" s="693">
        <v>0</v>
      </c>
      <c r="L190" s="693">
        <v>46</v>
      </c>
      <c r="M190" s="693">
        <v>0</v>
      </c>
    </row>
    <row r="191" spans="1:13" ht="27.7" customHeight="1" outlineLevel="1">
      <c r="A191" s="530" t="s">
        <v>767</v>
      </c>
      <c r="B191" s="696">
        <v>6</v>
      </c>
      <c r="C191" s="694">
        <v>0</v>
      </c>
      <c r="D191" s="694">
        <v>0</v>
      </c>
      <c r="E191" s="694">
        <v>6</v>
      </c>
      <c r="F191" s="694">
        <v>0</v>
      </c>
      <c r="G191" s="694"/>
      <c r="H191" s="693">
        <v>37</v>
      </c>
      <c r="I191" s="693">
        <v>0</v>
      </c>
      <c r="J191" s="693">
        <v>0</v>
      </c>
      <c r="K191" s="693">
        <v>0</v>
      </c>
      <c r="L191" s="693">
        <v>37</v>
      </c>
      <c r="M191" s="693">
        <v>0</v>
      </c>
    </row>
    <row r="192" spans="1:13" ht="27.7" customHeight="1" outlineLevel="1">
      <c r="A192" s="530" t="s">
        <v>768</v>
      </c>
      <c r="B192" s="696">
        <v>5</v>
      </c>
      <c r="C192" s="694">
        <v>0</v>
      </c>
      <c r="D192" s="694">
        <v>0</v>
      </c>
      <c r="E192" s="694">
        <v>5</v>
      </c>
      <c r="F192" s="694">
        <v>0</v>
      </c>
      <c r="G192" s="694"/>
      <c r="H192" s="693">
        <v>13</v>
      </c>
      <c r="I192" s="693">
        <v>0</v>
      </c>
      <c r="J192" s="693">
        <v>0</v>
      </c>
      <c r="K192" s="693">
        <v>0</v>
      </c>
      <c r="L192" s="693">
        <v>13</v>
      </c>
      <c r="M192" s="693">
        <v>0</v>
      </c>
    </row>
    <row r="193" spans="1:13" ht="27.7" customHeight="1" outlineLevel="1">
      <c r="A193" s="530" t="s">
        <v>769</v>
      </c>
      <c r="B193" s="696">
        <v>7</v>
      </c>
      <c r="C193" s="694">
        <v>0</v>
      </c>
      <c r="D193" s="694">
        <v>0</v>
      </c>
      <c r="E193" s="694">
        <v>6</v>
      </c>
      <c r="F193" s="694">
        <v>1</v>
      </c>
      <c r="G193" s="694"/>
      <c r="H193" s="693">
        <v>36</v>
      </c>
      <c r="I193" s="693">
        <v>0</v>
      </c>
      <c r="J193" s="693">
        <v>0</v>
      </c>
      <c r="K193" s="693">
        <v>0</v>
      </c>
      <c r="L193" s="693">
        <v>36</v>
      </c>
      <c r="M193" s="693">
        <v>0</v>
      </c>
    </row>
    <row r="194" spans="1:13" ht="27.7" customHeight="1" outlineLevel="1">
      <c r="A194" s="530" t="s">
        <v>770</v>
      </c>
      <c r="B194" s="696">
        <v>5</v>
      </c>
      <c r="C194" s="694">
        <v>0</v>
      </c>
      <c r="D194" s="694">
        <v>0</v>
      </c>
      <c r="E194" s="694">
        <v>4</v>
      </c>
      <c r="F194" s="694">
        <v>1</v>
      </c>
      <c r="G194" s="694"/>
      <c r="H194" s="693">
        <v>25</v>
      </c>
      <c r="I194" s="693">
        <v>0</v>
      </c>
      <c r="J194" s="693">
        <v>0</v>
      </c>
      <c r="K194" s="693">
        <v>0</v>
      </c>
      <c r="L194" s="693">
        <v>25</v>
      </c>
      <c r="M194" s="693">
        <v>0</v>
      </c>
    </row>
    <row r="195" spans="1:13" ht="27.7" customHeight="1" outlineLevel="1">
      <c r="A195" s="530" t="s">
        <v>771</v>
      </c>
      <c r="B195" s="696">
        <v>7</v>
      </c>
      <c r="C195" s="694">
        <v>1</v>
      </c>
      <c r="D195" s="694">
        <v>0</v>
      </c>
      <c r="E195" s="694">
        <v>5</v>
      </c>
      <c r="F195" s="694">
        <v>1</v>
      </c>
      <c r="G195" s="694"/>
      <c r="H195" s="693">
        <v>25</v>
      </c>
      <c r="I195" s="693">
        <v>0</v>
      </c>
      <c r="J195" s="693">
        <v>0</v>
      </c>
      <c r="K195" s="693">
        <v>0</v>
      </c>
      <c r="L195" s="693">
        <v>25</v>
      </c>
      <c r="M195" s="693">
        <v>0</v>
      </c>
    </row>
    <row r="196" spans="1:13" ht="27.7" customHeight="1" outlineLevel="1">
      <c r="A196" s="530" t="s">
        <v>970</v>
      </c>
      <c r="B196" s="696">
        <v>9</v>
      </c>
      <c r="C196" s="694">
        <v>0</v>
      </c>
      <c r="D196" s="694">
        <v>0</v>
      </c>
      <c r="E196" s="694">
        <v>9</v>
      </c>
      <c r="F196" s="694">
        <v>0</v>
      </c>
      <c r="G196" s="694"/>
      <c r="H196" s="693">
        <v>1</v>
      </c>
      <c r="I196" s="693">
        <v>0</v>
      </c>
      <c r="J196" s="693">
        <v>0</v>
      </c>
      <c r="K196" s="693">
        <v>0</v>
      </c>
      <c r="L196" s="693">
        <v>1</v>
      </c>
      <c r="M196" s="693">
        <v>0</v>
      </c>
    </row>
    <row r="197" spans="1:13" ht="27.7" customHeight="1" outlineLevel="1">
      <c r="A197" s="530" t="s">
        <v>772</v>
      </c>
      <c r="B197" s="696">
        <v>5</v>
      </c>
      <c r="C197" s="694">
        <v>0</v>
      </c>
      <c r="D197" s="694">
        <v>1</v>
      </c>
      <c r="E197" s="694">
        <v>4</v>
      </c>
      <c r="F197" s="694">
        <v>0</v>
      </c>
      <c r="G197" s="694"/>
      <c r="H197" s="693">
        <v>11</v>
      </c>
      <c r="I197" s="693">
        <v>0</v>
      </c>
      <c r="J197" s="693">
        <v>0</v>
      </c>
      <c r="K197" s="693">
        <v>0</v>
      </c>
      <c r="L197" s="693">
        <v>11</v>
      </c>
      <c r="M197" s="693">
        <v>0</v>
      </c>
    </row>
    <row r="198" spans="1:13" ht="27.7" customHeight="1" outlineLevel="1">
      <c r="A198" s="530" t="s">
        <v>773</v>
      </c>
      <c r="B198" s="696">
        <v>4</v>
      </c>
      <c r="C198" s="694">
        <v>0</v>
      </c>
      <c r="D198" s="694">
        <v>0</v>
      </c>
      <c r="E198" s="694">
        <v>4</v>
      </c>
      <c r="F198" s="694">
        <v>0</v>
      </c>
      <c r="G198" s="694"/>
      <c r="H198" s="693">
        <v>30</v>
      </c>
      <c r="I198" s="693">
        <v>0</v>
      </c>
      <c r="J198" s="693">
        <v>0</v>
      </c>
      <c r="K198" s="693">
        <v>0</v>
      </c>
      <c r="L198" s="693">
        <v>30</v>
      </c>
      <c r="M198" s="693">
        <v>0</v>
      </c>
    </row>
    <row r="199" spans="1:13" ht="27.7" customHeight="1" outlineLevel="1" thickBot="1">
      <c r="A199" s="531" t="s">
        <v>774</v>
      </c>
      <c r="B199" s="699">
        <v>3</v>
      </c>
      <c r="C199" s="700">
        <v>0</v>
      </c>
      <c r="D199" s="700">
        <v>1</v>
      </c>
      <c r="E199" s="700">
        <v>2</v>
      </c>
      <c r="F199" s="700">
        <v>0</v>
      </c>
      <c r="G199" s="694"/>
      <c r="H199" s="700">
        <v>0</v>
      </c>
      <c r="I199" s="700">
        <v>0</v>
      </c>
      <c r="J199" s="700">
        <v>0</v>
      </c>
      <c r="K199" s="700">
        <v>0</v>
      </c>
      <c r="L199" s="700">
        <v>0</v>
      </c>
      <c r="M199" s="700">
        <v>1</v>
      </c>
    </row>
    <row r="200" spans="1:13">
      <c r="A200" s="701" t="s">
        <v>2759</v>
      </c>
      <c r="B200" s="702"/>
      <c r="C200" s="702"/>
      <c r="H200" s="703" t="s">
        <v>2227</v>
      </c>
    </row>
    <row r="201" spans="1:13" ht="26.35" customHeight="1"/>
    <row r="202" spans="1:13" s="704" customFormat="1" ht="22.6" customHeight="1">
      <c r="C202" s="704">
        <v>57</v>
      </c>
      <c r="G202" s="705"/>
      <c r="K202" s="706">
        <v>58</v>
      </c>
    </row>
  </sheetData>
  <mergeCells count="6">
    <mergeCell ref="C3:F3"/>
    <mergeCell ref="A5:A8"/>
    <mergeCell ref="H5:L5"/>
    <mergeCell ref="H6:L6"/>
    <mergeCell ref="B5:F5"/>
    <mergeCell ref="B6:F6"/>
  </mergeCells>
  <phoneticPr fontId="11" type="noConversion"/>
  <pageMargins left="0.75" right="0.69" top="0.67" bottom="0.34" header="0.4" footer="0.21"/>
  <pageSetup paperSize="9" scale="90" orientation="portrait" r:id="rId1"/>
  <headerFooter alignWithMargins="0"/>
  <colBreaks count="1" manualBreakCount="1">
    <brk id="7"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outlinePr summaryBelow="0"/>
  </sheetPr>
  <dimension ref="A1:N280"/>
  <sheetViews>
    <sheetView zoomScaleNormal="100" zoomScaleSheetLayoutView="100" workbookViewId="0">
      <pane xSplit="1" ySplit="80" topLeftCell="B224" activePane="bottomRight" state="frozen"/>
      <selection pane="topRight" activeCell="B1" sqref="B1"/>
      <selection pane="bottomLeft" activeCell="A81" sqref="A81"/>
      <selection pane="bottomRight" activeCell="H266" sqref="H266"/>
    </sheetView>
  </sheetViews>
  <sheetFormatPr defaultColWidth="12.125" defaultRowHeight="17" outlineLevelRow="1"/>
  <cols>
    <col min="1" max="1" width="22.5" style="16" customWidth="1"/>
    <col min="2" max="3" width="16.25" style="16" customWidth="1"/>
    <col min="4" max="4" width="17.625" style="16" customWidth="1"/>
    <col min="5" max="5" width="18.875" style="16" customWidth="1"/>
    <col min="6" max="6" width="1" style="16" customWidth="1"/>
    <col min="7" max="7" width="13.625" style="16" customWidth="1"/>
    <col min="8" max="8" width="13" style="16" customWidth="1"/>
    <col min="9" max="9" width="15.375" style="16" customWidth="1"/>
    <col min="10" max="10" width="14.875" style="16" customWidth="1"/>
    <col min="11" max="11" width="17.25" style="16" customWidth="1"/>
    <col min="12" max="12" width="16.75" style="16" customWidth="1"/>
    <col min="13" max="13" width="6.625" style="16" hidden="1" customWidth="1"/>
    <col min="14" max="14" width="7.375" style="16" hidden="1" customWidth="1"/>
    <col min="15" max="15" width="14.375" style="16" customWidth="1"/>
    <col min="16" max="16" width="3.125" style="16" customWidth="1"/>
    <col min="17" max="17" width="12.125" style="16"/>
    <col min="18" max="18" width="3.125" style="16" customWidth="1"/>
    <col min="19" max="19" width="12.125" style="16"/>
    <col min="20" max="20" width="3.125" style="16" customWidth="1"/>
    <col min="21" max="21" width="12.125" style="16"/>
    <col min="22" max="22" width="3.125" style="16" customWidth="1"/>
    <col min="23" max="23" width="12.125" style="16"/>
    <col min="24" max="24" width="3.125" style="16" customWidth="1"/>
    <col min="25" max="26" width="12.125" style="16"/>
    <col min="27" max="27" width="16.625" style="16" customWidth="1"/>
    <col min="28" max="28" width="3.125" style="16" customWidth="1"/>
    <col min="29" max="29" width="12.125" style="16"/>
    <col min="30" max="30" width="3.125" style="16" customWidth="1"/>
    <col min="31" max="31" width="12.125" style="16"/>
    <col min="32" max="32" width="3.125" style="16" customWidth="1"/>
    <col min="33" max="33" width="12.125" style="16"/>
    <col min="34" max="34" width="3.125" style="16" customWidth="1"/>
    <col min="35" max="35" width="12.125" style="16"/>
    <col min="36" max="36" width="3.125" style="16" customWidth="1"/>
    <col min="37" max="38" width="12.125" style="16"/>
    <col min="39" max="39" width="16.625" style="16" customWidth="1"/>
    <col min="40" max="40" width="3.125" style="16" customWidth="1"/>
    <col min="41" max="41" width="12.125" style="16"/>
    <col min="42" max="42" width="3.125" style="16" customWidth="1"/>
    <col min="43" max="43" width="9.875" style="16" customWidth="1"/>
    <col min="44" max="44" width="3.125" style="16" customWidth="1"/>
    <col min="45" max="45" width="9.875" style="16" customWidth="1"/>
    <col min="46" max="46" width="3.125" style="16" customWidth="1"/>
    <col min="47" max="47" width="9.875" style="16" customWidth="1"/>
    <col min="48" max="48" width="3.125" style="16" customWidth="1"/>
    <col min="49" max="49" width="9.875" style="16" customWidth="1"/>
    <col min="50" max="50" width="3.125" style="16" customWidth="1"/>
    <col min="51" max="51" width="9.875" style="16" customWidth="1"/>
    <col min="52" max="52" width="3.125" style="16" customWidth="1"/>
    <col min="53" max="16384" width="12.125" style="16"/>
  </cols>
  <sheetData>
    <row r="1" spans="1:14">
      <c r="A1" s="15"/>
    </row>
    <row r="2" spans="1:14" s="17" customFormat="1" ht="20.25" customHeight="1">
      <c r="B2" s="1954" t="s">
        <v>48</v>
      </c>
      <c r="C2" s="1954"/>
      <c r="D2" s="1954"/>
      <c r="E2" s="1954"/>
      <c r="F2" s="18"/>
      <c r="G2" s="19" t="s">
        <v>49</v>
      </c>
    </row>
    <row r="3" spans="1:14" s="20" customFormat="1" ht="20.25" customHeight="1">
      <c r="B3" s="1959" t="s">
        <v>2714</v>
      </c>
      <c r="C3" s="1959"/>
      <c r="D3" s="1959"/>
      <c r="E3" s="1959"/>
      <c r="F3" s="21"/>
      <c r="G3" s="22" t="s">
        <v>2715</v>
      </c>
    </row>
    <row r="4" spans="1:14" ht="20.25" customHeight="1">
      <c r="A4" s="23" t="s">
        <v>50</v>
      </c>
      <c r="J4" s="19"/>
      <c r="K4" s="24"/>
      <c r="L4" s="833" t="s">
        <v>1644</v>
      </c>
      <c r="N4" s="25" t="s">
        <v>51</v>
      </c>
    </row>
    <row r="5" spans="1:14" ht="18" customHeight="1" thickBot="1">
      <c r="A5" s="26"/>
      <c r="B5" s="26"/>
      <c r="C5" s="26"/>
      <c r="D5" s="26"/>
      <c r="E5" s="26"/>
      <c r="F5" s="27"/>
      <c r="G5" s="26"/>
      <c r="H5" s="26"/>
      <c r="I5" s="26"/>
      <c r="J5" s="26"/>
      <c r="K5" s="1960" t="s">
        <v>1645</v>
      </c>
      <c r="L5" s="1960"/>
    </row>
    <row r="6" spans="1:14" s="26" customFormat="1" ht="27" customHeight="1">
      <c r="A6" s="1966" t="s">
        <v>1646</v>
      </c>
      <c r="B6" s="713" t="s">
        <v>2560</v>
      </c>
      <c r="C6" s="714" t="s">
        <v>743</v>
      </c>
      <c r="D6" s="1955" t="s">
        <v>2713</v>
      </c>
      <c r="E6" s="1958"/>
      <c r="F6" s="715"/>
      <c r="G6" s="716" t="s">
        <v>2561</v>
      </c>
      <c r="H6" s="717" t="s">
        <v>2562</v>
      </c>
      <c r="I6" s="1956" t="s">
        <v>2563</v>
      </c>
      <c r="J6" s="1958"/>
      <c r="K6" s="1955" t="s">
        <v>2564</v>
      </c>
      <c r="L6" s="1956"/>
      <c r="M6" s="1957" t="s">
        <v>2565</v>
      </c>
      <c r="N6" s="1957"/>
    </row>
    <row r="7" spans="1:14" s="26" customFormat="1" ht="27" customHeight="1">
      <c r="A7" s="1967"/>
      <c r="B7" s="1964" t="s">
        <v>2566</v>
      </c>
      <c r="C7" s="1965"/>
      <c r="D7" s="1964" t="s">
        <v>2567</v>
      </c>
      <c r="E7" s="1965"/>
      <c r="F7" s="719"/>
      <c r="G7" s="1970" t="s">
        <v>2568</v>
      </c>
      <c r="H7" s="1965"/>
      <c r="I7" s="1971" t="s">
        <v>3403</v>
      </c>
      <c r="J7" s="1972"/>
      <c r="K7" s="1961" t="s">
        <v>2072</v>
      </c>
      <c r="L7" s="1962"/>
      <c r="M7" s="720"/>
      <c r="N7" s="720"/>
    </row>
    <row r="8" spans="1:14" s="26" customFormat="1" ht="26.35" customHeight="1">
      <c r="A8" s="1968" t="s">
        <v>2569</v>
      </c>
      <c r="B8" s="721" t="s">
        <v>744</v>
      </c>
      <c r="C8" s="721" t="s">
        <v>745</v>
      </c>
      <c r="D8" s="721" t="s">
        <v>744</v>
      </c>
      <c r="E8" s="721" t="s">
        <v>745</v>
      </c>
      <c r="F8" s="715"/>
      <c r="G8" s="722" t="s">
        <v>744</v>
      </c>
      <c r="H8" s="722" t="s">
        <v>745</v>
      </c>
      <c r="I8" s="722" t="s">
        <v>746</v>
      </c>
      <c r="J8" s="721" t="s">
        <v>747</v>
      </c>
      <c r="K8" s="721" t="s">
        <v>744</v>
      </c>
      <c r="L8" s="723" t="s">
        <v>745</v>
      </c>
      <c r="M8" s="724" t="s">
        <v>746</v>
      </c>
      <c r="N8" s="725" t="s">
        <v>747</v>
      </c>
    </row>
    <row r="9" spans="1:14" s="26" customFormat="1" ht="23.3" customHeight="1" thickBot="1">
      <c r="A9" s="1969"/>
      <c r="B9" s="726" t="s">
        <v>2570</v>
      </c>
      <c r="C9" s="726" t="s">
        <v>2571</v>
      </c>
      <c r="D9" s="726" t="s">
        <v>2570</v>
      </c>
      <c r="E9" s="726" t="s">
        <v>2571</v>
      </c>
      <c r="F9" s="719"/>
      <c r="G9" s="727" t="s">
        <v>2570</v>
      </c>
      <c r="H9" s="726" t="s">
        <v>2571</v>
      </c>
      <c r="I9" s="726" t="s">
        <v>2570</v>
      </c>
      <c r="J9" s="726" t="s">
        <v>2571</v>
      </c>
      <c r="K9" s="726" t="s">
        <v>2570</v>
      </c>
      <c r="L9" s="728" t="s">
        <v>2571</v>
      </c>
      <c r="M9" s="719"/>
      <c r="N9" s="719"/>
    </row>
    <row r="10" spans="1:14" ht="17.350000000000001" hidden="1" customHeight="1">
      <c r="A10" s="1491" t="s">
        <v>748</v>
      </c>
      <c r="B10" s="28">
        <f t="shared" ref="B10:C16" si="0">D10+G10+M10+K10</f>
        <v>717</v>
      </c>
      <c r="C10" s="28">
        <f t="shared" si="0"/>
        <v>1530</v>
      </c>
      <c r="D10" s="29">
        <v>342</v>
      </c>
      <c r="E10" s="29">
        <v>388</v>
      </c>
      <c r="F10" s="30"/>
      <c r="G10" s="28">
        <v>341</v>
      </c>
      <c r="H10" s="28">
        <v>1099</v>
      </c>
      <c r="I10" s="29">
        <v>0</v>
      </c>
      <c r="J10" s="29">
        <v>0</v>
      </c>
      <c r="K10" s="29">
        <v>26</v>
      </c>
      <c r="L10" s="29">
        <v>34</v>
      </c>
      <c r="M10" s="29">
        <v>8</v>
      </c>
      <c r="N10" s="29">
        <v>9</v>
      </c>
    </row>
    <row r="11" spans="1:14" ht="14.95" hidden="1" customHeight="1">
      <c r="A11" s="1491" t="s">
        <v>749</v>
      </c>
      <c r="B11" s="28">
        <f t="shared" si="0"/>
        <v>909</v>
      </c>
      <c r="C11" s="28">
        <f t="shared" si="0"/>
        <v>2053</v>
      </c>
      <c r="D11" s="29">
        <v>325</v>
      </c>
      <c r="E11" s="29">
        <v>386</v>
      </c>
      <c r="F11" s="30"/>
      <c r="G11" s="28">
        <v>509</v>
      </c>
      <c r="H11" s="28">
        <v>1573</v>
      </c>
      <c r="I11" s="29">
        <v>0</v>
      </c>
      <c r="J11" s="29">
        <v>0</v>
      </c>
      <c r="K11" s="29">
        <v>51</v>
      </c>
      <c r="L11" s="29">
        <v>67</v>
      </c>
      <c r="M11" s="29">
        <v>24</v>
      </c>
      <c r="N11" s="29">
        <v>27</v>
      </c>
    </row>
    <row r="12" spans="1:14" ht="14.95" hidden="1" customHeight="1">
      <c r="A12" s="1491" t="s">
        <v>750</v>
      </c>
      <c r="B12" s="28">
        <f t="shared" si="0"/>
        <v>840</v>
      </c>
      <c r="C12" s="28">
        <f t="shared" si="0"/>
        <v>1876</v>
      </c>
      <c r="D12" s="29">
        <v>320</v>
      </c>
      <c r="E12" s="29">
        <v>364</v>
      </c>
      <c r="F12" s="30"/>
      <c r="G12" s="28">
        <v>461</v>
      </c>
      <c r="H12" s="28">
        <v>1434</v>
      </c>
      <c r="I12" s="29">
        <v>0</v>
      </c>
      <c r="J12" s="29">
        <v>0</v>
      </c>
      <c r="K12" s="29">
        <v>41</v>
      </c>
      <c r="L12" s="29">
        <v>56</v>
      </c>
      <c r="M12" s="29">
        <v>18</v>
      </c>
      <c r="N12" s="29">
        <v>22</v>
      </c>
    </row>
    <row r="13" spans="1:14" ht="14.95" hidden="1" customHeight="1">
      <c r="A13" s="1491" t="s">
        <v>751</v>
      </c>
      <c r="B13" s="28">
        <f t="shared" si="0"/>
        <v>739</v>
      </c>
      <c r="C13" s="28">
        <f t="shared" si="0"/>
        <v>1593</v>
      </c>
      <c r="D13" s="29">
        <v>346</v>
      </c>
      <c r="E13" s="29">
        <v>393</v>
      </c>
      <c r="F13" s="30"/>
      <c r="G13" s="28">
        <v>372</v>
      </c>
      <c r="H13" s="28">
        <v>1162</v>
      </c>
      <c r="I13" s="29">
        <v>0</v>
      </c>
      <c r="J13" s="29">
        <v>0</v>
      </c>
      <c r="K13" s="29">
        <v>14</v>
      </c>
      <c r="L13" s="29">
        <v>28</v>
      </c>
      <c r="M13" s="29">
        <v>7</v>
      </c>
      <c r="N13" s="29">
        <v>10</v>
      </c>
    </row>
    <row r="14" spans="1:14" ht="14.95" hidden="1" customHeight="1">
      <c r="A14" s="1491" t="s">
        <v>752</v>
      </c>
      <c r="B14" s="28">
        <f t="shared" si="0"/>
        <v>621</v>
      </c>
      <c r="C14" s="28">
        <f t="shared" si="0"/>
        <v>1144</v>
      </c>
      <c r="D14" s="29">
        <v>325</v>
      </c>
      <c r="E14" s="29">
        <v>353</v>
      </c>
      <c r="F14" s="30"/>
      <c r="G14" s="28">
        <v>284</v>
      </c>
      <c r="H14" s="28">
        <v>770</v>
      </c>
      <c r="I14" s="29">
        <v>0</v>
      </c>
      <c r="J14" s="29">
        <v>0</v>
      </c>
      <c r="K14" s="29">
        <v>10</v>
      </c>
      <c r="L14" s="29">
        <v>18</v>
      </c>
      <c r="M14" s="29">
        <v>2</v>
      </c>
      <c r="N14" s="29">
        <v>3</v>
      </c>
    </row>
    <row r="15" spans="1:14" ht="14.95" hidden="1" customHeight="1">
      <c r="A15" s="1491" t="s">
        <v>753</v>
      </c>
      <c r="B15" s="28">
        <f t="shared" si="0"/>
        <v>494</v>
      </c>
      <c r="C15" s="28">
        <f t="shared" si="0"/>
        <v>883</v>
      </c>
      <c r="D15" s="29">
        <v>304</v>
      </c>
      <c r="E15" s="29">
        <v>328</v>
      </c>
      <c r="F15" s="30"/>
      <c r="G15" s="28">
        <v>187</v>
      </c>
      <c r="H15" s="28">
        <v>551</v>
      </c>
      <c r="I15" s="29">
        <v>0</v>
      </c>
      <c r="J15" s="29">
        <v>0</v>
      </c>
      <c r="K15" s="29">
        <v>2</v>
      </c>
      <c r="L15" s="29">
        <v>3</v>
      </c>
      <c r="M15" s="29">
        <v>1</v>
      </c>
      <c r="N15" s="29">
        <v>1</v>
      </c>
    </row>
    <row r="16" spans="1:14" ht="14.95" hidden="1" customHeight="1">
      <c r="A16" s="1491" t="s">
        <v>754</v>
      </c>
      <c r="B16" s="28">
        <f t="shared" si="0"/>
        <v>405</v>
      </c>
      <c r="C16" s="28">
        <f t="shared" si="0"/>
        <v>657</v>
      </c>
      <c r="D16" s="29">
        <v>246</v>
      </c>
      <c r="E16" s="29">
        <v>259</v>
      </c>
      <c r="F16" s="30"/>
      <c r="G16" s="28">
        <v>153</v>
      </c>
      <c r="H16" s="28">
        <v>390</v>
      </c>
      <c r="I16" s="29">
        <v>0</v>
      </c>
      <c r="J16" s="29">
        <v>0</v>
      </c>
      <c r="K16" s="29">
        <v>4</v>
      </c>
      <c r="L16" s="29">
        <v>5</v>
      </c>
      <c r="M16" s="29">
        <v>2</v>
      </c>
      <c r="N16" s="29">
        <v>3</v>
      </c>
    </row>
    <row r="17" spans="1:14" ht="14.95" hidden="1" customHeight="1">
      <c r="A17" s="1491" t="s">
        <v>740</v>
      </c>
      <c r="B17" s="28">
        <f t="shared" ref="B17:C19" si="1">D17+G17+I17+K17</f>
        <v>300</v>
      </c>
      <c r="C17" s="28">
        <f t="shared" si="1"/>
        <v>682</v>
      </c>
      <c r="D17" s="29">
        <v>123</v>
      </c>
      <c r="E17" s="29">
        <v>130</v>
      </c>
      <c r="F17" s="30"/>
      <c r="G17" s="28">
        <v>174</v>
      </c>
      <c r="H17" s="28">
        <v>548</v>
      </c>
      <c r="I17" s="29">
        <v>0</v>
      </c>
      <c r="J17" s="29">
        <v>0</v>
      </c>
      <c r="K17" s="29">
        <v>3</v>
      </c>
      <c r="L17" s="29">
        <v>4</v>
      </c>
      <c r="M17" s="29">
        <v>0</v>
      </c>
      <c r="N17" s="29">
        <v>0</v>
      </c>
    </row>
    <row r="18" spans="1:14" ht="14.95" hidden="1" customHeight="1">
      <c r="A18" s="1491" t="s">
        <v>741</v>
      </c>
      <c r="B18" s="28">
        <f t="shared" si="1"/>
        <v>243</v>
      </c>
      <c r="C18" s="28">
        <f t="shared" si="1"/>
        <v>487</v>
      </c>
      <c r="D18" s="29">
        <v>120</v>
      </c>
      <c r="E18" s="29">
        <v>124</v>
      </c>
      <c r="F18" s="30"/>
      <c r="G18" s="28">
        <v>123</v>
      </c>
      <c r="H18" s="28">
        <v>363</v>
      </c>
      <c r="I18" s="29">
        <v>0</v>
      </c>
      <c r="J18" s="29">
        <v>0</v>
      </c>
      <c r="K18" s="29">
        <v>0</v>
      </c>
      <c r="L18" s="29">
        <v>0</v>
      </c>
      <c r="M18" s="29">
        <v>0</v>
      </c>
      <c r="N18" s="29">
        <v>0</v>
      </c>
    </row>
    <row r="19" spans="1:14" ht="14.95" hidden="1" customHeight="1">
      <c r="A19" s="1491" t="s">
        <v>742</v>
      </c>
      <c r="B19" s="28">
        <f t="shared" si="1"/>
        <v>174</v>
      </c>
      <c r="C19" s="28">
        <f t="shared" si="1"/>
        <v>251</v>
      </c>
      <c r="D19" s="29">
        <v>116</v>
      </c>
      <c r="E19" s="29">
        <v>116</v>
      </c>
      <c r="F19" s="30"/>
      <c r="G19" s="28">
        <v>58</v>
      </c>
      <c r="H19" s="28">
        <v>135</v>
      </c>
      <c r="I19" s="29">
        <v>0</v>
      </c>
      <c r="J19" s="29">
        <v>0</v>
      </c>
      <c r="K19" s="29">
        <v>0</v>
      </c>
      <c r="L19" s="29">
        <v>0</v>
      </c>
      <c r="M19" s="29">
        <v>0</v>
      </c>
      <c r="N19" s="29">
        <v>0</v>
      </c>
    </row>
    <row r="20" spans="1:14" ht="14.95" hidden="1" customHeight="1">
      <c r="A20" s="1491" t="s">
        <v>138</v>
      </c>
      <c r="B20" s="28">
        <v>178</v>
      </c>
      <c r="C20" s="28">
        <v>260</v>
      </c>
      <c r="D20" s="29">
        <v>109</v>
      </c>
      <c r="E20" s="29">
        <v>111</v>
      </c>
      <c r="F20" s="30"/>
      <c r="G20" s="28">
        <v>67</v>
      </c>
      <c r="H20" s="28">
        <v>147</v>
      </c>
      <c r="I20" s="29">
        <v>2</v>
      </c>
      <c r="J20" s="29">
        <v>2</v>
      </c>
      <c r="K20" s="29">
        <v>0</v>
      </c>
      <c r="L20" s="29">
        <v>0</v>
      </c>
      <c r="M20" s="29">
        <v>0</v>
      </c>
      <c r="N20" s="29">
        <v>0</v>
      </c>
    </row>
    <row r="21" spans="1:14" ht="0.7" hidden="1" customHeight="1">
      <c r="A21" s="1491" t="s">
        <v>139</v>
      </c>
      <c r="B21" s="28">
        <f t="shared" ref="B21:B52" si="2">D21+G21+I21+K21</f>
        <v>158</v>
      </c>
      <c r="C21" s="28">
        <f t="shared" ref="C21:C52" si="3">E21+H21+J21+L21</f>
        <v>270</v>
      </c>
      <c r="D21" s="29">
        <v>86</v>
      </c>
      <c r="E21" s="29">
        <v>93</v>
      </c>
      <c r="F21" s="30"/>
      <c r="G21" s="28">
        <v>72</v>
      </c>
      <c r="H21" s="28">
        <v>177</v>
      </c>
      <c r="I21" s="29">
        <v>0</v>
      </c>
      <c r="J21" s="29">
        <v>0</v>
      </c>
      <c r="K21" s="29">
        <v>0</v>
      </c>
      <c r="L21" s="29">
        <v>0</v>
      </c>
      <c r="M21" s="29">
        <v>0</v>
      </c>
      <c r="N21" s="29">
        <v>0</v>
      </c>
    </row>
    <row r="22" spans="1:14" ht="20.25" hidden="1" customHeight="1">
      <c r="A22" s="1491" t="s">
        <v>140</v>
      </c>
      <c r="B22" s="28">
        <f t="shared" si="2"/>
        <v>132</v>
      </c>
      <c r="C22" s="28">
        <f t="shared" si="3"/>
        <v>186</v>
      </c>
      <c r="D22" s="29">
        <v>97</v>
      </c>
      <c r="E22" s="29">
        <v>102</v>
      </c>
      <c r="F22" s="30"/>
      <c r="G22" s="28">
        <v>34</v>
      </c>
      <c r="H22" s="28">
        <v>83</v>
      </c>
      <c r="I22" s="29">
        <v>0</v>
      </c>
      <c r="J22" s="29">
        <v>0</v>
      </c>
      <c r="K22" s="29">
        <v>1</v>
      </c>
      <c r="L22" s="29">
        <v>1</v>
      </c>
      <c r="M22" s="29">
        <v>0</v>
      </c>
      <c r="N22" s="29">
        <v>0</v>
      </c>
    </row>
    <row r="23" spans="1:14" ht="23.3" hidden="1" customHeight="1">
      <c r="A23" s="1491" t="s">
        <v>141</v>
      </c>
      <c r="B23" s="28">
        <f t="shared" si="2"/>
        <v>112</v>
      </c>
      <c r="C23" s="28">
        <f t="shared" si="3"/>
        <v>154</v>
      </c>
      <c r="D23" s="29">
        <v>78</v>
      </c>
      <c r="E23" s="29">
        <v>83</v>
      </c>
      <c r="F23" s="30"/>
      <c r="G23" s="31">
        <v>33</v>
      </c>
      <c r="H23" s="31">
        <v>70</v>
      </c>
      <c r="I23" s="29">
        <v>0</v>
      </c>
      <c r="J23" s="29">
        <v>0</v>
      </c>
      <c r="K23" s="29">
        <v>1</v>
      </c>
      <c r="L23" s="29">
        <v>1</v>
      </c>
      <c r="M23" s="29">
        <v>0</v>
      </c>
      <c r="N23" s="29">
        <v>0</v>
      </c>
    </row>
    <row r="24" spans="1:14" ht="31.6" hidden="1" customHeight="1">
      <c r="A24" s="32" t="s">
        <v>1423</v>
      </c>
      <c r="B24" s="28">
        <f t="shared" si="2"/>
        <v>101</v>
      </c>
      <c r="C24" s="28">
        <f t="shared" si="3"/>
        <v>195</v>
      </c>
      <c r="D24" s="29">
        <v>34</v>
      </c>
      <c r="E24" s="29">
        <v>37</v>
      </c>
      <c r="F24" s="30"/>
      <c r="G24" s="28">
        <v>67</v>
      </c>
      <c r="H24" s="28">
        <v>158</v>
      </c>
      <c r="I24" s="29">
        <v>0</v>
      </c>
      <c r="J24" s="29">
        <v>0</v>
      </c>
      <c r="K24" s="29">
        <v>0</v>
      </c>
      <c r="L24" s="29">
        <v>0</v>
      </c>
      <c r="M24" s="29">
        <v>0</v>
      </c>
      <c r="N24" s="29">
        <v>0</v>
      </c>
    </row>
    <row r="25" spans="1:14" ht="0.7" hidden="1" customHeight="1">
      <c r="A25" s="32" t="s">
        <v>1424</v>
      </c>
      <c r="B25" s="28">
        <f t="shared" si="2"/>
        <v>72</v>
      </c>
      <c r="C25" s="28">
        <f t="shared" si="3"/>
        <v>150</v>
      </c>
      <c r="D25" s="29">
        <v>11</v>
      </c>
      <c r="E25" s="29">
        <v>11</v>
      </c>
      <c r="F25" s="30"/>
      <c r="G25" s="28">
        <v>60</v>
      </c>
      <c r="H25" s="28">
        <v>138</v>
      </c>
      <c r="I25" s="29">
        <v>0</v>
      </c>
      <c r="J25" s="29">
        <v>0</v>
      </c>
      <c r="K25" s="29">
        <v>1</v>
      </c>
      <c r="L25" s="29">
        <v>1</v>
      </c>
      <c r="M25" s="29">
        <v>0</v>
      </c>
      <c r="N25" s="29">
        <v>0</v>
      </c>
    </row>
    <row r="26" spans="1:14" ht="31.6" hidden="1" customHeight="1">
      <c r="A26" s="32" t="s">
        <v>1425</v>
      </c>
      <c r="B26" s="28">
        <f t="shared" si="2"/>
        <v>83</v>
      </c>
      <c r="C26" s="28">
        <f t="shared" si="3"/>
        <v>134</v>
      </c>
      <c r="D26" s="28">
        <v>31</v>
      </c>
      <c r="E26" s="28">
        <v>32</v>
      </c>
      <c r="F26" s="33"/>
      <c r="G26" s="28">
        <v>52</v>
      </c>
      <c r="H26" s="28">
        <v>102</v>
      </c>
      <c r="I26" s="29">
        <f>SUM(I29:I40)</f>
        <v>0</v>
      </c>
      <c r="J26" s="29">
        <f>SUM(J29:J40)</f>
        <v>0</v>
      </c>
      <c r="K26" s="29">
        <v>0</v>
      </c>
      <c r="L26" s="29">
        <v>0</v>
      </c>
      <c r="M26" s="29">
        <f>SUM(M29:M40)</f>
        <v>0</v>
      </c>
      <c r="N26" s="29">
        <f>SUM(N29:N40)</f>
        <v>0</v>
      </c>
    </row>
    <row r="27" spans="1:14" ht="31.6" hidden="1" customHeight="1">
      <c r="A27" s="32" t="s">
        <v>1426</v>
      </c>
      <c r="B27" s="28">
        <f t="shared" si="2"/>
        <v>78</v>
      </c>
      <c r="C27" s="28">
        <f t="shared" si="3"/>
        <v>130</v>
      </c>
      <c r="D27" s="28">
        <v>40</v>
      </c>
      <c r="E27" s="28">
        <v>54</v>
      </c>
      <c r="F27" s="28"/>
      <c r="G27" s="28">
        <v>38</v>
      </c>
      <c r="H27" s="28">
        <v>76</v>
      </c>
      <c r="I27" s="29">
        <f>SUM(I30:I41)</f>
        <v>0</v>
      </c>
      <c r="J27" s="29">
        <f>SUM(J30:J41)</f>
        <v>0</v>
      </c>
      <c r="K27" s="29">
        <v>0</v>
      </c>
      <c r="L27" s="29">
        <v>0</v>
      </c>
      <c r="M27" s="29">
        <f>SUM(M30:M41)</f>
        <v>0</v>
      </c>
      <c r="N27" s="29">
        <f>SUM(N30:N41)</f>
        <v>0</v>
      </c>
    </row>
    <row r="28" spans="1:14" ht="31.6" hidden="1" customHeight="1">
      <c r="A28" s="339" t="s">
        <v>2108</v>
      </c>
      <c r="B28" s="28">
        <f t="shared" si="2"/>
        <v>124</v>
      </c>
      <c r="C28" s="28">
        <f t="shared" si="3"/>
        <v>158</v>
      </c>
      <c r="D28" s="28">
        <v>48</v>
      </c>
      <c r="E28" s="28">
        <v>48</v>
      </c>
      <c r="F28" s="28"/>
      <c r="G28" s="28">
        <v>76</v>
      </c>
      <c r="H28" s="28">
        <v>110</v>
      </c>
      <c r="I28" s="29">
        <f>SUM(I29:I40)</f>
        <v>0</v>
      </c>
      <c r="J28" s="29">
        <f>SUM(J29:J40)</f>
        <v>0</v>
      </c>
      <c r="K28" s="29">
        <v>0</v>
      </c>
      <c r="L28" s="29">
        <v>0</v>
      </c>
      <c r="M28" s="29">
        <f>SUM(M29:M40)</f>
        <v>0</v>
      </c>
      <c r="N28" s="29">
        <f>SUM(N29:N40)</f>
        <v>0</v>
      </c>
    </row>
    <row r="29" spans="1:14" ht="27" hidden="1" customHeight="1" collapsed="1">
      <c r="A29" s="340" t="s">
        <v>2109</v>
      </c>
      <c r="B29" s="28">
        <f t="shared" si="2"/>
        <v>155</v>
      </c>
      <c r="C29" s="28">
        <f t="shared" si="3"/>
        <v>160</v>
      </c>
      <c r="D29" s="29">
        <f>SUM(D30:D41)</f>
        <v>65</v>
      </c>
      <c r="E29" s="29">
        <f>SUM(E30:E41)</f>
        <v>63</v>
      </c>
      <c r="F29" s="29"/>
      <c r="G29" s="28">
        <f>SUM(G30:G41)</f>
        <v>89</v>
      </c>
      <c r="H29" s="28">
        <f>SUM(H30:H41)</f>
        <v>96</v>
      </c>
      <c r="I29" s="29">
        <f>SUM(I30:I41)</f>
        <v>0</v>
      </c>
      <c r="J29" s="29">
        <f>SUM(J30:J41)</f>
        <v>0</v>
      </c>
      <c r="K29" s="29">
        <f>SUM(K30:K41)</f>
        <v>1</v>
      </c>
      <c r="L29" s="29">
        <f>SUM(L30:L41)</f>
        <v>1</v>
      </c>
      <c r="M29" s="29">
        <f>SUM(M30:M41)</f>
        <v>0</v>
      </c>
      <c r="N29" s="29">
        <f>SUM(N30:N41)</f>
        <v>0</v>
      </c>
    </row>
    <row r="30" spans="1:14" ht="27" hidden="1" customHeight="1" outlineLevel="1">
      <c r="A30" s="340" t="s">
        <v>142</v>
      </c>
      <c r="B30" s="28">
        <f t="shared" si="2"/>
        <v>22</v>
      </c>
      <c r="C30" s="28">
        <f t="shared" si="3"/>
        <v>24</v>
      </c>
      <c r="D30" s="29">
        <v>7</v>
      </c>
      <c r="E30" s="29">
        <v>7</v>
      </c>
      <c r="F30" s="29"/>
      <c r="G30" s="28">
        <v>15</v>
      </c>
      <c r="H30" s="28">
        <v>17</v>
      </c>
      <c r="I30" s="29">
        <v>0</v>
      </c>
      <c r="J30" s="29">
        <v>0</v>
      </c>
      <c r="K30" s="29">
        <v>0</v>
      </c>
      <c r="L30" s="29">
        <v>0</v>
      </c>
      <c r="M30" s="29">
        <v>0</v>
      </c>
      <c r="N30" s="29">
        <v>0</v>
      </c>
    </row>
    <row r="31" spans="1:14" ht="27" hidden="1" customHeight="1" outlineLevel="1">
      <c r="A31" s="340" t="s">
        <v>143</v>
      </c>
      <c r="B31" s="28">
        <f t="shared" si="2"/>
        <v>3</v>
      </c>
      <c r="C31" s="28">
        <f t="shared" si="3"/>
        <v>3</v>
      </c>
      <c r="D31" s="29">
        <v>1</v>
      </c>
      <c r="E31" s="29">
        <v>1</v>
      </c>
      <c r="F31" s="29"/>
      <c r="G31" s="28">
        <v>2</v>
      </c>
      <c r="H31" s="28">
        <v>2</v>
      </c>
      <c r="I31" s="29">
        <v>0</v>
      </c>
      <c r="J31" s="29">
        <v>0</v>
      </c>
      <c r="K31" s="29">
        <v>0</v>
      </c>
      <c r="L31" s="29">
        <v>0</v>
      </c>
      <c r="M31" s="29">
        <v>0</v>
      </c>
      <c r="N31" s="29">
        <v>0</v>
      </c>
    </row>
    <row r="32" spans="1:14" ht="27" hidden="1" customHeight="1" outlineLevel="1">
      <c r="A32" s="340" t="s">
        <v>144</v>
      </c>
      <c r="B32" s="28">
        <f t="shared" si="2"/>
        <v>13</v>
      </c>
      <c r="C32" s="28">
        <f t="shared" si="3"/>
        <v>15</v>
      </c>
      <c r="D32" s="29">
        <v>7</v>
      </c>
      <c r="E32" s="29">
        <v>7</v>
      </c>
      <c r="F32" s="29"/>
      <c r="G32" s="28">
        <v>6</v>
      </c>
      <c r="H32" s="28">
        <v>8</v>
      </c>
      <c r="I32" s="29">
        <v>0</v>
      </c>
      <c r="J32" s="29">
        <v>0</v>
      </c>
      <c r="K32" s="29">
        <v>0</v>
      </c>
      <c r="L32" s="29">
        <v>0</v>
      </c>
      <c r="M32" s="29">
        <v>0</v>
      </c>
      <c r="N32" s="29">
        <v>0</v>
      </c>
    </row>
    <row r="33" spans="1:14" ht="27" hidden="1" customHeight="1" outlineLevel="1">
      <c r="A33" s="340" t="s">
        <v>145</v>
      </c>
      <c r="B33" s="28">
        <f t="shared" si="2"/>
        <v>6</v>
      </c>
      <c r="C33" s="28">
        <f t="shared" si="3"/>
        <v>6</v>
      </c>
      <c r="D33" s="29">
        <v>3</v>
      </c>
      <c r="E33" s="29">
        <v>3</v>
      </c>
      <c r="F33" s="29"/>
      <c r="G33" s="28">
        <v>3</v>
      </c>
      <c r="H33" s="28">
        <v>3</v>
      </c>
      <c r="I33" s="29">
        <v>0</v>
      </c>
      <c r="J33" s="29">
        <v>0</v>
      </c>
      <c r="K33" s="29">
        <v>0</v>
      </c>
      <c r="L33" s="29">
        <v>0</v>
      </c>
      <c r="M33" s="29">
        <v>0</v>
      </c>
      <c r="N33" s="29">
        <v>0</v>
      </c>
    </row>
    <row r="34" spans="1:14" ht="27" hidden="1" customHeight="1" outlineLevel="1">
      <c r="A34" s="340" t="s">
        <v>146</v>
      </c>
      <c r="B34" s="28">
        <f t="shared" si="2"/>
        <v>12</v>
      </c>
      <c r="C34" s="28">
        <f t="shared" si="3"/>
        <v>12</v>
      </c>
      <c r="D34" s="29">
        <v>5</v>
      </c>
      <c r="E34" s="29">
        <v>5</v>
      </c>
      <c r="F34" s="29"/>
      <c r="G34" s="29">
        <v>7</v>
      </c>
      <c r="H34" s="29">
        <v>7</v>
      </c>
      <c r="I34" s="29">
        <v>0</v>
      </c>
      <c r="J34" s="29">
        <v>0</v>
      </c>
      <c r="K34" s="29">
        <v>0</v>
      </c>
      <c r="L34" s="29">
        <v>0</v>
      </c>
      <c r="M34" s="29">
        <v>0</v>
      </c>
      <c r="N34" s="29">
        <v>0</v>
      </c>
    </row>
    <row r="35" spans="1:14" ht="27" hidden="1" customHeight="1" outlineLevel="1">
      <c r="A35" s="340" t="s">
        <v>147</v>
      </c>
      <c r="B35" s="28">
        <f t="shared" si="2"/>
        <v>17</v>
      </c>
      <c r="C35" s="28">
        <f t="shared" si="3"/>
        <v>19</v>
      </c>
      <c r="D35" s="29">
        <v>6</v>
      </c>
      <c r="E35" s="29">
        <v>5</v>
      </c>
      <c r="F35" s="29"/>
      <c r="G35" s="28">
        <v>11</v>
      </c>
      <c r="H35" s="28">
        <v>14</v>
      </c>
      <c r="I35" s="29">
        <v>0</v>
      </c>
      <c r="J35" s="29">
        <v>0</v>
      </c>
      <c r="K35" s="29">
        <v>0</v>
      </c>
      <c r="L35" s="29">
        <v>0</v>
      </c>
      <c r="M35" s="29">
        <v>0</v>
      </c>
      <c r="N35" s="29">
        <v>0</v>
      </c>
    </row>
    <row r="36" spans="1:14" ht="27" hidden="1" customHeight="1" outlineLevel="1">
      <c r="A36" s="340" t="s">
        <v>148</v>
      </c>
      <c r="B36" s="28">
        <f t="shared" si="2"/>
        <v>18</v>
      </c>
      <c r="C36" s="28">
        <f t="shared" si="3"/>
        <v>18</v>
      </c>
      <c r="D36" s="29">
        <v>11</v>
      </c>
      <c r="E36" s="29">
        <v>11</v>
      </c>
      <c r="F36" s="29"/>
      <c r="G36" s="28">
        <v>7</v>
      </c>
      <c r="H36" s="28">
        <v>7</v>
      </c>
      <c r="I36" s="29">
        <v>0</v>
      </c>
      <c r="J36" s="29">
        <v>0</v>
      </c>
      <c r="K36" s="29">
        <v>0</v>
      </c>
      <c r="L36" s="29">
        <v>0</v>
      </c>
      <c r="M36" s="29">
        <v>0</v>
      </c>
      <c r="N36" s="29">
        <v>0</v>
      </c>
    </row>
    <row r="37" spans="1:14" ht="27" hidden="1" customHeight="1" outlineLevel="1">
      <c r="A37" s="340" t="s">
        <v>149</v>
      </c>
      <c r="B37" s="28">
        <f t="shared" si="2"/>
        <v>14</v>
      </c>
      <c r="C37" s="28">
        <f t="shared" si="3"/>
        <v>14</v>
      </c>
      <c r="D37" s="29">
        <v>11</v>
      </c>
      <c r="E37" s="29">
        <v>11</v>
      </c>
      <c r="F37" s="29"/>
      <c r="G37" s="28">
        <v>3</v>
      </c>
      <c r="H37" s="28">
        <v>3</v>
      </c>
      <c r="I37" s="29">
        <v>0</v>
      </c>
      <c r="J37" s="29">
        <v>0</v>
      </c>
      <c r="K37" s="29">
        <v>0</v>
      </c>
      <c r="L37" s="29">
        <v>0</v>
      </c>
      <c r="M37" s="29">
        <v>0</v>
      </c>
      <c r="N37" s="29">
        <v>0</v>
      </c>
    </row>
    <row r="38" spans="1:14" ht="27" hidden="1" customHeight="1" outlineLevel="1">
      <c r="A38" s="340" t="s">
        <v>150</v>
      </c>
      <c r="B38" s="28">
        <f t="shared" si="2"/>
        <v>15</v>
      </c>
      <c r="C38" s="28">
        <f t="shared" si="3"/>
        <v>15</v>
      </c>
      <c r="D38" s="29">
        <v>2</v>
      </c>
      <c r="E38" s="29">
        <v>2</v>
      </c>
      <c r="F38" s="29"/>
      <c r="G38" s="28">
        <v>13</v>
      </c>
      <c r="H38" s="28">
        <v>13</v>
      </c>
      <c r="I38" s="29">
        <v>0</v>
      </c>
      <c r="J38" s="29">
        <v>0</v>
      </c>
      <c r="K38" s="29">
        <v>0</v>
      </c>
      <c r="L38" s="29">
        <v>0</v>
      </c>
      <c r="M38" s="29">
        <v>0</v>
      </c>
      <c r="N38" s="29">
        <v>0</v>
      </c>
    </row>
    <row r="39" spans="1:14" ht="27" hidden="1" customHeight="1" outlineLevel="1">
      <c r="A39" s="340" t="s">
        <v>151</v>
      </c>
      <c r="B39" s="28">
        <f t="shared" si="2"/>
        <v>21</v>
      </c>
      <c r="C39" s="28">
        <f t="shared" si="3"/>
        <v>21</v>
      </c>
      <c r="D39" s="29">
        <v>7</v>
      </c>
      <c r="E39" s="29">
        <v>7</v>
      </c>
      <c r="F39" s="29"/>
      <c r="G39" s="29">
        <v>14</v>
      </c>
      <c r="H39" s="29">
        <v>14</v>
      </c>
      <c r="I39" s="29">
        <v>0</v>
      </c>
      <c r="J39" s="29">
        <v>0</v>
      </c>
      <c r="K39" s="29">
        <v>0</v>
      </c>
      <c r="L39" s="29">
        <v>0</v>
      </c>
      <c r="M39" s="29">
        <v>0</v>
      </c>
      <c r="N39" s="29">
        <v>0</v>
      </c>
    </row>
    <row r="40" spans="1:14" ht="27" hidden="1" customHeight="1" outlineLevel="1">
      <c r="A40" s="340" t="s">
        <v>152</v>
      </c>
      <c r="B40" s="28">
        <f t="shared" si="2"/>
        <v>6</v>
      </c>
      <c r="C40" s="28">
        <f t="shared" si="3"/>
        <v>5</v>
      </c>
      <c r="D40" s="29">
        <v>3</v>
      </c>
      <c r="E40" s="29">
        <v>2</v>
      </c>
      <c r="F40" s="29"/>
      <c r="G40" s="28">
        <v>3</v>
      </c>
      <c r="H40" s="28">
        <v>3</v>
      </c>
      <c r="I40" s="29">
        <v>0</v>
      </c>
      <c r="J40" s="29">
        <v>0</v>
      </c>
      <c r="K40" s="29">
        <v>0</v>
      </c>
      <c r="L40" s="29">
        <v>0</v>
      </c>
      <c r="M40" s="29">
        <v>0</v>
      </c>
      <c r="N40" s="29">
        <v>0</v>
      </c>
    </row>
    <row r="41" spans="1:14" ht="27" hidden="1" customHeight="1" outlineLevel="1">
      <c r="A41" s="340" t="s">
        <v>153</v>
      </c>
      <c r="B41" s="33">
        <f t="shared" si="2"/>
        <v>8</v>
      </c>
      <c r="C41" s="33">
        <f t="shared" si="3"/>
        <v>8</v>
      </c>
      <c r="D41" s="30">
        <v>2</v>
      </c>
      <c r="E41" s="30">
        <v>2</v>
      </c>
      <c r="F41" s="30"/>
      <c r="G41" s="33">
        <v>5</v>
      </c>
      <c r="H41" s="33">
        <v>5</v>
      </c>
      <c r="I41" s="30">
        <v>0</v>
      </c>
      <c r="J41" s="30">
        <v>0</v>
      </c>
      <c r="K41" s="30">
        <v>1</v>
      </c>
      <c r="L41" s="30">
        <v>1</v>
      </c>
      <c r="M41" s="30">
        <v>0</v>
      </c>
      <c r="N41" s="30">
        <v>0</v>
      </c>
    </row>
    <row r="42" spans="1:14" ht="27" hidden="1" customHeight="1" collapsed="1">
      <c r="A42" s="340" t="s">
        <v>2248</v>
      </c>
      <c r="B42" s="33">
        <f t="shared" si="2"/>
        <v>112</v>
      </c>
      <c r="C42" s="33">
        <f t="shared" si="3"/>
        <v>112</v>
      </c>
      <c r="D42" s="30">
        <f>SUM(D43:D54)</f>
        <v>27</v>
      </c>
      <c r="E42" s="30">
        <f>SUM(E43:E54)</f>
        <v>27</v>
      </c>
      <c r="F42" s="30"/>
      <c r="G42" s="33">
        <f t="shared" ref="G42:N42" si="4">SUM(G43:G54)</f>
        <v>84</v>
      </c>
      <c r="H42" s="33">
        <f t="shared" si="4"/>
        <v>84</v>
      </c>
      <c r="I42" s="30">
        <f t="shared" si="4"/>
        <v>1</v>
      </c>
      <c r="J42" s="30">
        <f t="shared" si="4"/>
        <v>1</v>
      </c>
      <c r="K42" s="30">
        <f t="shared" si="4"/>
        <v>0</v>
      </c>
      <c r="L42" s="34">
        <f t="shared" si="4"/>
        <v>0</v>
      </c>
      <c r="M42" s="30">
        <f t="shared" si="4"/>
        <v>0</v>
      </c>
      <c r="N42" s="30">
        <f t="shared" si="4"/>
        <v>0</v>
      </c>
    </row>
    <row r="43" spans="1:14" ht="27" hidden="1" customHeight="1" outlineLevel="1">
      <c r="A43" s="340" t="s">
        <v>638</v>
      </c>
      <c r="B43" s="28">
        <f t="shared" si="2"/>
        <v>9</v>
      </c>
      <c r="C43" s="28">
        <f t="shared" si="3"/>
        <v>9</v>
      </c>
      <c r="D43" s="29">
        <v>4</v>
      </c>
      <c r="E43" s="29">
        <v>4</v>
      </c>
      <c r="F43" s="29"/>
      <c r="G43" s="28">
        <v>5</v>
      </c>
      <c r="H43" s="28">
        <v>5</v>
      </c>
      <c r="I43" s="29">
        <v>0</v>
      </c>
      <c r="J43" s="29">
        <v>0</v>
      </c>
      <c r="K43" s="29">
        <v>0</v>
      </c>
      <c r="L43" s="29">
        <v>0</v>
      </c>
      <c r="M43" s="29">
        <v>0</v>
      </c>
      <c r="N43" s="29">
        <v>0</v>
      </c>
    </row>
    <row r="44" spans="1:14" ht="27" hidden="1" customHeight="1" outlineLevel="1">
      <c r="A44" s="340" t="s">
        <v>143</v>
      </c>
      <c r="B44" s="28">
        <f t="shared" si="2"/>
        <v>8</v>
      </c>
      <c r="C44" s="28">
        <f t="shared" si="3"/>
        <v>8</v>
      </c>
      <c r="D44" s="29">
        <v>2</v>
      </c>
      <c r="E44" s="29">
        <v>2</v>
      </c>
      <c r="F44" s="29"/>
      <c r="G44" s="28">
        <v>6</v>
      </c>
      <c r="H44" s="28">
        <v>6</v>
      </c>
      <c r="I44" s="29">
        <v>0</v>
      </c>
      <c r="J44" s="29">
        <v>0</v>
      </c>
      <c r="K44" s="29">
        <v>0</v>
      </c>
      <c r="L44" s="29">
        <v>0</v>
      </c>
      <c r="M44" s="29">
        <v>0</v>
      </c>
      <c r="N44" s="29">
        <v>0</v>
      </c>
    </row>
    <row r="45" spans="1:14" ht="27" hidden="1" customHeight="1" outlineLevel="1">
      <c r="A45" s="340" t="s">
        <v>144</v>
      </c>
      <c r="B45" s="28">
        <f t="shared" si="2"/>
        <v>13</v>
      </c>
      <c r="C45" s="28">
        <f t="shared" si="3"/>
        <v>13</v>
      </c>
      <c r="D45" s="29">
        <v>2</v>
      </c>
      <c r="E45" s="29">
        <v>2</v>
      </c>
      <c r="F45" s="29"/>
      <c r="G45" s="28">
        <v>11</v>
      </c>
      <c r="H45" s="28">
        <v>11</v>
      </c>
      <c r="I45" s="29">
        <v>0</v>
      </c>
      <c r="J45" s="29">
        <v>0</v>
      </c>
      <c r="K45" s="29">
        <v>0</v>
      </c>
      <c r="L45" s="29">
        <v>0</v>
      </c>
      <c r="M45" s="29">
        <v>0</v>
      </c>
      <c r="N45" s="29">
        <v>0</v>
      </c>
    </row>
    <row r="46" spans="1:14" ht="27" hidden="1" customHeight="1" outlineLevel="1">
      <c r="A46" s="340" t="s">
        <v>145</v>
      </c>
      <c r="B46" s="28">
        <f t="shared" si="2"/>
        <v>14</v>
      </c>
      <c r="C46" s="28">
        <f t="shared" si="3"/>
        <v>14</v>
      </c>
      <c r="D46" s="29">
        <v>5</v>
      </c>
      <c r="E46" s="29">
        <v>5</v>
      </c>
      <c r="F46" s="29"/>
      <c r="G46" s="28">
        <v>9</v>
      </c>
      <c r="H46" s="28">
        <v>9</v>
      </c>
      <c r="I46" s="29">
        <v>0</v>
      </c>
      <c r="J46" s="29">
        <v>0</v>
      </c>
      <c r="K46" s="29">
        <v>0</v>
      </c>
      <c r="L46" s="29">
        <v>0</v>
      </c>
      <c r="M46" s="29">
        <v>0</v>
      </c>
      <c r="N46" s="29">
        <v>0</v>
      </c>
    </row>
    <row r="47" spans="1:14" ht="27" hidden="1" customHeight="1" outlineLevel="1">
      <c r="A47" s="340" t="s">
        <v>146</v>
      </c>
      <c r="B47" s="28">
        <f t="shared" si="2"/>
        <v>7</v>
      </c>
      <c r="C47" s="28">
        <f t="shared" si="3"/>
        <v>7</v>
      </c>
      <c r="D47" s="29">
        <v>1</v>
      </c>
      <c r="E47" s="29">
        <v>1</v>
      </c>
      <c r="F47" s="29"/>
      <c r="G47" s="29">
        <v>6</v>
      </c>
      <c r="H47" s="29">
        <v>6</v>
      </c>
      <c r="I47" s="29">
        <v>0</v>
      </c>
      <c r="J47" s="29">
        <v>0</v>
      </c>
      <c r="K47" s="29">
        <v>0</v>
      </c>
      <c r="L47" s="29">
        <v>0</v>
      </c>
      <c r="M47" s="29">
        <v>0</v>
      </c>
      <c r="N47" s="29">
        <v>0</v>
      </c>
    </row>
    <row r="48" spans="1:14" ht="27" hidden="1" customHeight="1" outlineLevel="1">
      <c r="A48" s="340" t="s">
        <v>147</v>
      </c>
      <c r="B48" s="28">
        <f t="shared" si="2"/>
        <v>8</v>
      </c>
      <c r="C48" s="28">
        <f t="shared" si="3"/>
        <v>8</v>
      </c>
      <c r="D48" s="29">
        <v>1</v>
      </c>
      <c r="E48" s="29">
        <v>1</v>
      </c>
      <c r="F48" s="29"/>
      <c r="G48" s="28">
        <v>7</v>
      </c>
      <c r="H48" s="28">
        <v>7</v>
      </c>
      <c r="I48" s="29">
        <v>0</v>
      </c>
      <c r="J48" s="29">
        <v>0</v>
      </c>
      <c r="K48" s="29">
        <v>0</v>
      </c>
      <c r="L48" s="29">
        <v>0</v>
      </c>
      <c r="M48" s="29">
        <v>0</v>
      </c>
      <c r="N48" s="29">
        <v>0</v>
      </c>
    </row>
    <row r="49" spans="1:14" ht="27" hidden="1" customHeight="1" outlineLevel="1">
      <c r="A49" s="340" t="s">
        <v>148</v>
      </c>
      <c r="B49" s="28">
        <f t="shared" si="2"/>
        <v>4</v>
      </c>
      <c r="C49" s="28">
        <f t="shared" si="3"/>
        <v>4</v>
      </c>
      <c r="D49" s="29">
        <v>2</v>
      </c>
      <c r="E49" s="29">
        <v>2</v>
      </c>
      <c r="F49" s="29"/>
      <c r="G49" s="28">
        <v>2</v>
      </c>
      <c r="H49" s="28">
        <v>2</v>
      </c>
      <c r="I49" s="29">
        <v>0</v>
      </c>
      <c r="J49" s="29">
        <v>0</v>
      </c>
      <c r="K49" s="29">
        <v>0</v>
      </c>
      <c r="L49" s="29">
        <v>0</v>
      </c>
      <c r="M49" s="29">
        <v>0</v>
      </c>
      <c r="N49" s="29">
        <v>0</v>
      </c>
    </row>
    <row r="50" spans="1:14" ht="27" hidden="1" customHeight="1" outlineLevel="1">
      <c r="A50" s="340" t="s">
        <v>149</v>
      </c>
      <c r="B50" s="28">
        <f t="shared" si="2"/>
        <v>17</v>
      </c>
      <c r="C50" s="28">
        <f t="shared" si="3"/>
        <v>17</v>
      </c>
      <c r="D50" s="29">
        <v>3</v>
      </c>
      <c r="E50" s="29">
        <v>3</v>
      </c>
      <c r="F50" s="29"/>
      <c r="G50" s="28">
        <v>13</v>
      </c>
      <c r="H50" s="28">
        <v>13</v>
      </c>
      <c r="I50" s="29">
        <v>1</v>
      </c>
      <c r="J50" s="29">
        <v>1</v>
      </c>
      <c r="K50" s="29">
        <v>0</v>
      </c>
      <c r="L50" s="29">
        <v>0</v>
      </c>
      <c r="M50" s="29">
        <v>0</v>
      </c>
      <c r="N50" s="29">
        <v>0</v>
      </c>
    </row>
    <row r="51" spans="1:14" ht="27" hidden="1" customHeight="1" outlineLevel="1">
      <c r="A51" s="340" t="s">
        <v>150</v>
      </c>
      <c r="B51" s="28">
        <f t="shared" si="2"/>
        <v>8</v>
      </c>
      <c r="C51" s="28">
        <f t="shared" si="3"/>
        <v>8</v>
      </c>
      <c r="D51" s="29">
        <v>4</v>
      </c>
      <c r="E51" s="29">
        <v>4</v>
      </c>
      <c r="F51" s="29"/>
      <c r="G51" s="28">
        <v>4</v>
      </c>
      <c r="H51" s="28">
        <v>4</v>
      </c>
      <c r="I51" s="29">
        <v>0</v>
      </c>
      <c r="J51" s="29">
        <v>0</v>
      </c>
      <c r="K51" s="29">
        <v>0</v>
      </c>
      <c r="L51" s="29">
        <v>0</v>
      </c>
      <c r="M51" s="29">
        <v>0</v>
      </c>
      <c r="N51" s="29">
        <v>0</v>
      </c>
    </row>
    <row r="52" spans="1:14" ht="27" hidden="1" customHeight="1" outlineLevel="1">
      <c r="A52" s="340" t="s">
        <v>151</v>
      </c>
      <c r="B52" s="28">
        <f t="shared" si="2"/>
        <v>8</v>
      </c>
      <c r="C52" s="28">
        <f t="shared" si="3"/>
        <v>8</v>
      </c>
      <c r="D52" s="29">
        <v>1</v>
      </c>
      <c r="E52" s="29">
        <v>1</v>
      </c>
      <c r="F52" s="29"/>
      <c r="G52" s="29">
        <v>7</v>
      </c>
      <c r="H52" s="29">
        <v>7</v>
      </c>
      <c r="I52" s="29">
        <v>0</v>
      </c>
      <c r="J52" s="29">
        <v>0</v>
      </c>
      <c r="K52" s="29">
        <v>0</v>
      </c>
      <c r="L52" s="29">
        <v>0</v>
      </c>
      <c r="M52" s="29">
        <v>0</v>
      </c>
      <c r="N52" s="29">
        <v>0</v>
      </c>
    </row>
    <row r="53" spans="1:14" ht="27" hidden="1" customHeight="1" outlineLevel="1">
      <c r="A53" s="340" t="s">
        <v>152</v>
      </c>
      <c r="B53" s="28">
        <f t="shared" ref="B53:B82" si="5">D53+G53+I53+K53</f>
        <v>9</v>
      </c>
      <c r="C53" s="28">
        <f t="shared" ref="C53:C82" si="6">E53+H53+J53+L53</f>
        <v>9</v>
      </c>
      <c r="D53" s="29">
        <v>1</v>
      </c>
      <c r="E53" s="29">
        <v>1</v>
      </c>
      <c r="F53" s="29"/>
      <c r="G53" s="28">
        <v>8</v>
      </c>
      <c r="H53" s="28">
        <v>8</v>
      </c>
      <c r="I53" s="29">
        <v>0</v>
      </c>
      <c r="J53" s="29">
        <v>0</v>
      </c>
      <c r="K53" s="29">
        <v>0</v>
      </c>
      <c r="L53" s="29">
        <v>0</v>
      </c>
      <c r="M53" s="29">
        <v>0</v>
      </c>
      <c r="N53" s="29">
        <v>0</v>
      </c>
    </row>
    <row r="54" spans="1:14" ht="27" hidden="1" customHeight="1" outlineLevel="1" thickBot="1">
      <c r="A54" s="341" t="s">
        <v>153</v>
      </c>
      <c r="B54" s="35">
        <f t="shared" si="5"/>
        <v>7</v>
      </c>
      <c r="C54" s="35">
        <f t="shared" si="6"/>
        <v>7</v>
      </c>
      <c r="D54" s="36">
        <v>1</v>
      </c>
      <c r="E54" s="36">
        <v>1</v>
      </c>
      <c r="F54" s="36"/>
      <c r="G54" s="35">
        <v>6</v>
      </c>
      <c r="H54" s="35">
        <v>6</v>
      </c>
      <c r="I54" s="36">
        <v>0</v>
      </c>
      <c r="J54" s="36">
        <v>0</v>
      </c>
      <c r="K54" s="36">
        <v>0</v>
      </c>
      <c r="L54" s="36">
        <v>0</v>
      </c>
      <c r="M54" s="36">
        <v>0</v>
      </c>
      <c r="N54" s="36">
        <v>0</v>
      </c>
    </row>
    <row r="55" spans="1:14" ht="27" hidden="1" customHeight="1" collapsed="1">
      <c r="A55" s="340" t="s">
        <v>639</v>
      </c>
      <c r="B55" s="33">
        <f t="shared" si="5"/>
        <v>171</v>
      </c>
      <c r="C55" s="33">
        <f t="shared" si="6"/>
        <v>171</v>
      </c>
      <c r="D55" s="30">
        <f>SUM(D56:D67)</f>
        <v>64</v>
      </c>
      <c r="E55" s="30">
        <f>SUM(E56:E67)</f>
        <v>64</v>
      </c>
      <c r="F55" s="30"/>
      <c r="G55" s="33">
        <f t="shared" ref="G55:N55" si="7">SUM(G56:G67)</f>
        <v>107</v>
      </c>
      <c r="H55" s="33">
        <f t="shared" si="7"/>
        <v>107</v>
      </c>
      <c r="I55" s="30">
        <f t="shared" si="7"/>
        <v>0</v>
      </c>
      <c r="J55" s="30">
        <f t="shared" si="7"/>
        <v>0</v>
      </c>
      <c r="K55" s="30">
        <f t="shared" si="7"/>
        <v>0</v>
      </c>
      <c r="L55" s="34">
        <f t="shared" si="7"/>
        <v>0</v>
      </c>
      <c r="M55" s="30">
        <f t="shared" si="7"/>
        <v>0</v>
      </c>
      <c r="N55" s="30">
        <f t="shared" si="7"/>
        <v>0</v>
      </c>
    </row>
    <row r="56" spans="1:14" ht="27" hidden="1" customHeight="1" outlineLevel="1">
      <c r="A56" s="340" t="s">
        <v>638</v>
      </c>
      <c r="B56" s="28">
        <f t="shared" si="5"/>
        <v>2</v>
      </c>
      <c r="C56" s="28">
        <f t="shared" si="6"/>
        <v>2</v>
      </c>
      <c r="D56" s="29">
        <v>1</v>
      </c>
      <c r="E56" s="29">
        <v>1</v>
      </c>
      <c r="F56" s="29"/>
      <c r="G56" s="28">
        <v>1</v>
      </c>
      <c r="H56" s="28">
        <v>1</v>
      </c>
      <c r="I56" s="29">
        <v>0</v>
      </c>
      <c r="J56" s="29">
        <v>0</v>
      </c>
      <c r="K56" s="29">
        <v>0</v>
      </c>
      <c r="L56" s="29">
        <v>0</v>
      </c>
      <c r="M56" s="29">
        <v>0</v>
      </c>
      <c r="N56" s="29">
        <v>0</v>
      </c>
    </row>
    <row r="57" spans="1:14" ht="27" hidden="1" customHeight="1" outlineLevel="1">
      <c r="A57" s="340" t="s">
        <v>143</v>
      </c>
      <c r="B57" s="28">
        <f t="shared" si="5"/>
        <v>14</v>
      </c>
      <c r="C57" s="28">
        <f t="shared" si="6"/>
        <v>14</v>
      </c>
      <c r="D57" s="29">
        <v>9</v>
      </c>
      <c r="E57" s="29">
        <v>9</v>
      </c>
      <c r="F57" s="29"/>
      <c r="G57" s="28">
        <v>5</v>
      </c>
      <c r="H57" s="28">
        <v>5</v>
      </c>
      <c r="I57" s="29">
        <v>0</v>
      </c>
      <c r="J57" s="29">
        <v>0</v>
      </c>
      <c r="K57" s="29">
        <v>0</v>
      </c>
      <c r="L57" s="29">
        <v>0</v>
      </c>
      <c r="M57" s="29">
        <v>0</v>
      </c>
      <c r="N57" s="29">
        <v>0</v>
      </c>
    </row>
    <row r="58" spans="1:14" ht="27" hidden="1" customHeight="1" outlineLevel="1">
      <c r="A58" s="340" t="s">
        <v>144</v>
      </c>
      <c r="B58" s="28">
        <f t="shared" si="5"/>
        <v>8</v>
      </c>
      <c r="C58" s="28">
        <f t="shared" si="6"/>
        <v>8</v>
      </c>
      <c r="D58" s="29">
        <v>3</v>
      </c>
      <c r="E58" s="29">
        <v>3</v>
      </c>
      <c r="F58" s="29"/>
      <c r="G58" s="28">
        <v>5</v>
      </c>
      <c r="H58" s="28">
        <v>5</v>
      </c>
      <c r="I58" s="29">
        <v>0</v>
      </c>
      <c r="J58" s="29">
        <v>0</v>
      </c>
      <c r="K58" s="29">
        <v>0</v>
      </c>
      <c r="L58" s="29">
        <v>0</v>
      </c>
      <c r="M58" s="29">
        <v>0</v>
      </c>
      <c r="N58" s="29">
        <v>0</v>
      </c>
    </row>
    <row r="59" spans="1:14" ht="27" hidden="1" customHeight="1" outlineLevel="1">
      <c r="A59" s="340" t="s">
        <v>145</v>
      </c>
      <c r="B59" s="28">
        <f t="shared" si="5"/>
        <v>14</v>
      </c>
      <c r="C59" s="28">
        <f t="shared" si="6"/>
        <v>14</v>
      </c>
      <c r="D59" s="29">
        <v>4</v>
      </c>
      <c r="E59" s="29">
        <v>4</v>
      </c>
      <c r="F59" s="29"/>
      <c r="G59" s="28">
        <v>10</v>
      </c>
      <c r="H59" s="28">
        <v>10</v>
      </c>
      <c r="I59" s="29">
        <v>0</v>
      </c>
      <c r="J59" s="29">
        <v>0</v>
      </c>
      <c r="K59" s="29">
        <v>0</v>
      </c>
      <c r="L59" s="29">
        <v>0</v>
      </c>
      <c r="M59" s="29">
        <v>0</v>
      </c>
      <c r="N59" s="29">
        <v>0</v>
      </c>
    </row>
    <row r="60" spans="1:14" ht="27" hidden="1" customHeight="1" outlineLevel="1">
      <c r="A60" s="340" t="s">
        <v>146</v>
      </c>
      <c r="B60" s="28">
        <f t="shared" si="5"/>
        <v>21</v>
      </c>
      <c r="C60" s="28">
        <f t="shared" si="6"/>
        <v>21</v>
      </c>
      <c r="D60" s="29">
        <v>7</v>
      </c>
      <c r="E60" s="29">
        <v>7</v>
      </c>
      <c r="F60" s="29"/>
      <c r="G60" s="29">
        <v>14</v>
      </c>
      <c r="H60" s="29">
        <v>14</v>
      </c>
      <c r="I60" s="29">
        <v>0</v>
      </c>
      <c r="J60" s="29">
        <v>0</v>
      </c>
      <c r="K60" s="29">
        <v>0</v>
      </c>
      <c r="L60" s="29">
        <v>0</v>
      </c>
      <c r="M60" s="29">
        <v>0</v>
      </c>
      <c r="N60" s="29">
        <v>0</v>
      </c>
    </row>
    <row r="61" spans="1:14" ht="27" hidden="1" customHeight="1" outlineLevel="1">
      <c r="A61" s="340" t="s">
        <v>147</v>
      </c>
      <c r="B61" s="28">
        <f t="shared" si="5"/>
        <v>14</v>
      </c>
      <c r="C61" s="28">
        <f t="shared" si="6"/>
        <v>14</v>
      </c>
      <c r="D61" s="29">
        <v>0</v>
      </c>
      <c r="E61" s="29">
        <v>0</v>
      </c>
      <c r="F61" s="29"/>
      <c r="G61" s="28">
        <v>14</v>
      </c>
      <c r="H61" s="28">
        <v>14</v>
      </c>
      <c r="I61" s="29">
        <v>0</v>
      </c>
      <c r="J61" s="29">
        <v>0</v>
      </c>
      <c r="K61" s="29">
        <v>0</v>
      </c>
      <c r="L61" s="29">
        <v>0</v>
      </c>
      <c r="M61" s="29">
        <v>0</v>
      </c>
      <c r="N61" s="29">
        <v>0</v>
      </c>
    </row>
    <row r="62" spans="1:14" ht="27" hidden="1" customHeight="1" outlineLevel="1">
      <c r="A62" s="340" t="s">
        <v>148</v>
      </c>
      <c r="B62" s="28">
        <f t="shared" si="5"/>
        <v>12</v>
      </c>
      <c r="C62" s="28">
        <f t="shared" si="6"/>
        <v>12</v>
      </c>
      <c r="D62" s="29">
        <v>6</v>
      </c>
      <c r="E62" s="29">
        <v>6</v>
      </c>
      <c r="F62" s="29"/>
      <c r="G62" s="28">
        <v>6</v>
      </c>
      <c r="H62" s="28">
        <v>6</v>
      </c>
      <c r="I62" s="29">
        <v>0</v>
      </c>
      <c r="J62" s="29">
        <v>0</v>
      </c>
      <c r="K62" s="29">
        <v>0</v>
      </c>
      <c r="L62" s="29">
        <v>0</v>
      </c>
      <c r="M62" s="29">
        <v>0</v>
      </c>
      <c r="N62" s="29">
        <v>0</v>
      </c>
    </row>
    <row r="63" spans="1:14" ht="27" hidden="1" customHeight="1" outlineLevel="1">
      <c r="A63" s="340" t="s">
        <v>149</v>
      </c>
      <c r="B63" s="28">
        <f t="shared" si="5"/>
        <v>15</v>
      </c>
      <c r="C63" s="28">
        <f t="shared" si="6"/>
        <v>15</v>
      </c>
      <c r="D63" s="29">
        <v>5</v>
      </c>
      <c r="E63" s="29">
        <v>5</v>
      </c>
      <c r="F63" s="29"/>
      <c r="G63" s="28">
        <v>10</v>
      </c>
      <c r="H63" s="28">
        <v>10</v>
      </c>
      <c r="I63" s="29">
        <v>0</v>
      </c>
      <c r="J63" s="29">
        <v>0</v>
      </c>
      <c r="K63" s="29">
        <v>0</v>
      </c>
      <c r="L63" s="29">
        <v>0</v>
      </c>
      <c r="M63" s="29">
        <v>0</v>
      </c>
      <c r="N63" s="29">
        <v>0</v>
      </c>
    </row>
    <row r="64" spans="1:14" ht="27" hidden="1" customHeight="1" outlineLevel="1">
      <c r="A64" s="340" t="s">
        <v>150</v>
      </c>
      <c r="B64" s="28">
        <f t="shared" si="5"/>
        <v>10</v>
      </c>
      <c r="C64" s="28">
        <f t="shared" si="6"/>
        <v>10</v>
      </c>
      <c r="D64" s="29">
        <v>1</v>
      </c>
      <c r="E64" s="29">
        <v>1</v>
      </c>
      <c r="F64" s="29"/>
      <c r="G64" s="28">
        <v>9</v>
      </c>
      <c r="H64" s="28">
        <v>9</v>
      </c>
      <c r="I64" s="29">
        <v>0</v>
      </c>
      <c r="J64" s="29">
        <v>0</v>
      </c>
      <c r="K64" s="29">
        <v>0</v>
      </c>
      <c r="L64" s="29">
        <v>0</v>
      </c>
      <c r="M64" s="29">
        <v>0</v>
      </c>
      <c r="N64" s="29">
        <v>0</v>
      </c>
    </row>
    <row r="65" spans="1:14" ht="27" hidden="1" customHeight="1" outlineLevel="1">
      <c r="A65" s="340" t="s">
        <v>151</v>
      </c>
      <c r="B65" s="28">
        <f t="shared" si="5"/>
        <v>36</v>
      </c>
      <c r="C65" s="28">
        <f t="shared" si="6"/>
        <v>36</v>
      </c>
      <c r="D65" s="29">
        <v>25</v>
      </c>
      <c r="E65" s="29">
        <v>25</v>
      </c>
      <c r="F65" s="29"/>
      <c r="G65" s="29">
        <v>11</v>
      </c>
      <c r="H65" s="29">
        <v>11</v>
      </c>
      <c r="I65" s="29">
        <v>0</v>
      </c>
      <c r="J65" s="29">
        <v>0</v>
      </c>
      <c r="K65" s="29">
        <v>0</v>
      </c>
      <c r="L65" s="29">
        <v>0</v>
      </c>
      <c r="M65" s="29">
        <v>0</v>
      </c>
      <c r="N65" s="29">
        <v>0</v>
      </c>
    </row>
    <row r="66" spans="1:14" ht="27" hidden="1" customHeight="1" outlineLevel="1">
      <c r="A66" s="340" t="s">
        <v>152</v>
      </c>
      <c r="B66" s="28">
        <f t="shared" si="5"/>
        <v>10</v>
      </c>
      <c r="C66" s="28">
        <f t="shared" si="6"/>
        <v>10</v>
      </c>
      <c r="D66" s="29">
        <v>2</v>
      </c>
      <c r="E66" s="29">
        <v>2</v>
      </c>
      <c r="F66" s="29"/>
      <c r="G66" s="28">
        <v>8</v>
      </c>
      <c r="H66" s="28">
        <v>8</v>
      </c>
      <c r="I66" s="29">
        <v>0</v>
      </c>
      <c r="J66" s="29">
        <v>0</v>
      </c>
      <c r="K66" s="29">
        <v>0</v>
      </c>
      <c r="L66" s="29">
        <v>0</v>
      </c>
      <c r="M66" s="29">
        <v>0</v>
      </c>
      <c r="N66" s="29">
        <v>0</v>
      </c>
    </row>
    <row r="67" spans="1:14" ht="27" hidden="1" customHeight="1" outlineLevel="1" thickBot="1">
      <c r="A67" s="341" t="s">
        <v>153</v>
      </c>
      <c r="B67" s="35">
        <f t="shared" si="5"/>
        <v>15</v>
      </c>
      <c r="C67" s="35">
        <f t="shared" si="6"/>
        <v>15</v>
      </c>
      <c r="D67" s="36">
        <v>1</v>
      </c>
      <c r="E67" s="36">
        <v>1</v>
      </c>
      <c r="F67" s="30"/>
      <c r="G67" s="35">
        <v>14</v>
      </c>
      <c r="H67" s="35">
        <v>14</v>
      </c>
      <c r="I67" s="36">
        <v>0</v>
      </c>
      <c r="J67" s="36">
        <v>0</v>
      </c>
      <c r="K67" s="36">
        <v>0</v>
      </c>
      <c r="L67" s="36">
        <v>0</v>
      </c>
      <c r="M67" s="36">
        <v>0</v>
      </c>
      <c r="N67" s="36">
        <v>0</v>
      </c>
    </row>
    <row r="68" spans="1:14" ht="27" hidden="1" customHeight="1" collapsed="1">
      <c r="A68" s="718" t="s">
        <v>2822</v>
      </c>
      <c r="B68" s="732">
        <f t="shared" si="5"/>
        <v>162</v>
      </c>
      <c r="C68" s="732">
        <f t="shared" si="6"/>
        <v>167</v>
      </c>
      <c r="D68" s="731">
        <f>SUM(D69:D80)</f>
        <v>35</v>
      </c>
      <c r="E68" s="731">
        <f>SUM(E69:E80)</f>
        <v>35</v>
      </c>
      <c r="F68" s="731"/>
      <c r="G68" s="732">
        <f t="shared" ref="G68:N68" si="8">SUM(G69:G80)</f>
        <v>127</v>
      </c>
      <c r="H68" s="732">
        <f t="shared" si="8"/>
        <v>132</v>
      </c>
      <c r="I68" s="731">
        <f t="shared" si="8"/>
        <v>0</v>
      </c>
      <c r="J68" s="731">
        <f t="shared" si="8"/>
        <v>0</v>
      </c>
      <c r="K68" s="731">
        <f t="shared" si="8"/>
        <v>0</v>
      </c>
      <c r="L68" s="733">
        <f t="shared" si="8"/>
        <v>0</v>
      </c>
      <c r="M68" s="30">
        <f t="shared" si="8"/>
        <v>0</v>
      </c>
      <c r="N68" s="30">
        <f t="shared" si="8"/>
        <v>0</v>
      </c>
    </row>
    <row r="69" spans="1:14" ht="28.55" hidden="1" customHeight="1" outlineLevel="1">
      <c r="A69" s="340" t="s">
        <v>640</v>
      </c>
      <c r="B69" s="729">
        <f t="shared" si="5"/>
        <v>7</v>
      </c>
      <c r="C69" s="729">
        <f t="shared" si="6"/>
        <v>7</v>
      </c>
      <c r="D69" s="730">
        <v>0</v>
      </c>
      <c r="E69" s="730">
        <v>0</v>
      </c>
      <c r="F69" s="730"/>
      <c r="G69" s="729">
        <v>7</v>
      </c>
      <c r="H69" s="729">
        <v>7</v>
      </c>
      <c r="I69" s="730">
        <v>0</v>
      </c>
      <c r="J69" s="730">
        <v>0</v>
      </c>
      <c r="K69" s="730">
        <v>0</v>
      </c>
      <c r="L69" s="730">
        <v>0</v>
      </c>
      <c r="M69" s="29">
        <v>0</v>
      </c>
      <c r="N69" s="29">
        <v>0</v>
      </c>
    </row>
    <row r="70" spans="1:14" ht="28.55" hidden="1" customHeight="1" outlineLevel="1">
      <c r="A70" s="340" t="s">
        <v>154</v>
      </c>
      <c r="B70" s="729">
        <f t="shared" si="5"/>
        <v>11</v>
      </c>
      <c r="C70" s="729">
        <f t="shared" si="6"/>
        <v>16</v>
      </c>
      <c r="D70" s="730">
        <v>7</v>
      </c>
      <c r="E70" s="730">
        <v>7</v>
      </c>
      <c r="F70" s="730"/>
      <c r="G70" s="729">
        <v>4</v>
      </c>
      <c r="H70" s="729">
        <v>9</v>
      </c>
      <c r="I70" s="730">
        <v>0</v>
      </c>
      <c r="J70" s="730">
        <v>0</v>
      </c>
      <c r="K70" s="730">
        <v>0</v>
      </c>
      <c r="L70" s="730">
        <v>0</v>
      </c>
      <c r="M70" s="29">
        <v>0</v>
      </c>
      <c r="N70" s="29">
        <v>0</v>
      </c>
    </row>
    <row r="71" spans="1:14" ht="28.55" hidden="1" customHeight="1" outlineLevel="1">
      <c r="A71" s="340" t="s">
        <v>155</v>
      </c>
      <c r="B71" s="729">
        <f t="shared" si="5"/>
        <v>12</v>
      </c>
      <c r="C71" s="729">
        <f t="shared" si="6"/>
        <v>12</v>
      </c>
      <c r="D71" s="730">
        <v>10</v>
      </c>
      <c r="E71" s="730">
        <v>10</v>
      </c>
      <c r="F71" s="730"/>
      <c r="G71" s="729">
        <v>2</v>
      </c>
      <c r="H71" s="729">
        <v>2</v>
      </c>
      <c r="I71" s="730">
        <v>0</v>
      </c>
      <c r="J71" s="730">
        <v>0</v>
      </c>
      <c r="K71" s="730">
        <v>0</v>
      </c>
      <c r="L71" s="730">
        <v>0</v>
      </c>
      <c r="M71" s="29">
        <v>0</v>
      </c>
      <c r="N71" s="29">
        <v>0</v>
      </c>
    </row>
    <row r="72" spans="1:14" ht="28.55" hidden="1" customHeight="1" outlineLevel="1">
      <c r="A72" s="340" t="s">
        <v>156</v>
      </c>
      <c r="B72" s="729">
        <f t="shared" si="5"/>
        <v>13</v>
      </c>
      <c r="C72" s="729">
        <f t="shared" si="6"/>
        <v>13</v>
      </c>
      <c r="D72" s="730">
        <v>3</v>
      </c>
      <c r="E72" s="730">
        <v>3</v>
      </c>
      <c r="F72" s="730"/>
      <c r="G72" s="729">
        <v>10</v>
      </c>
      <c r="H72" s="729">
        <v>10</v>
      </c>
      <c r="I72" s="730">
        <v>0</v>
      </c>
      <c r="J72" s="730">
        <v>0</v>
      </c>
      <c r="K72" s="730">
        <v>0</v>
      </c>
      <c r="L72" s="730">
        <v>0</v>
      </c>
      <c r="M72" s="29">
        <v>0</v>
      </c>
      <c r="N72" s="29">
        <v>0</v>
      </c>
    </row>
    <row r="73" spans="1:14" ht="28.55" hidden="1" customHeight="1" outlineLevel="1">
      <c r="A73" s="340" t="s">
        <v>157</v>
      </c>
      <c r="B73" s="729">
        <f t="shared" si="5"/>
        <v>16</v>
      </c>
      <c r="C73" s="729">
        <f t="shared" si="6"/>
        <v>16</v>
      </c>
      <c r="D73" s="730">
        <v>1</v>
      </c>
      <c r="E73" s="730">
        <v>1</v>
      </c>
      <c r="F73" s="730"/>
      <c r="G73" s="730">
        <v>15</v>
      </c>
      <c r="H73" s="730">
        <v>15</v>
      </c>
      <c r="I73" s="730">
        <v>0</v>
      </c>
      <c r="J73" s="730">
        <v>0</v>
      </c>
      <c r="K73" s="730">
        <v>0</v>
      </c>
      <c r="L73" s="730">
        <v>0</v>
      </c>
      <c r="M73" s="29">
        <v>0</v>
      </c>
      <c r="N73" s="29">
        <v>0</v>
      </c>
    </row>
    <row r="74" spans="1:14" ht="28.55" hidden="1" customHeight="1" outlineLevel="1">
      <c r="A74" s="340" t="s">
        <v>158</v>
      </c>
      <c r="B74" s="729">
        <f t="shared" si="5"/>
        <v>5</v>
      </c>
      <c r="C74" s="729">
        <f t="shared" si="6"/>
        <v>5</v>
      </c>
      <c r="D74" s="730">
        <v>0</v>
      </c>
      <c r="E74" s="730">
        <v>0</v>
      </c>
      <c r="F74" s="730"/>
      <c r="G74" s="729">
        <v>5</v>
      </c>
      <c r="H74" s="729">
        <v>5</v>
      </c>
      <c r="I74" s="730">
        <v>0</v>
      </c>
      <c r="J74" s="730">
        <v>0</v>
      </c>
      <c r="K74" s="730">
        <v>0</v>
      </c>
      <c r="L74" s="730">
        <v>0</v>
      </c>
      <c r="M74" s="29">
        <v>0</v>
      </c>
      <c r="N74" s="29">
        <v>0</v>
      </c>
    </row>
    <row r="75" spans="1:14" ht="28.55" hidden="1" customHeight="1" outlineLevel="1">
      <c r="A75" s="340" t="s">
        <v>159</v>
      </c>
      <c r="B75" s="729">
        <f t="shared" si="5"/>
        <v>14</v>
      </c>
      <c r="C75" s="729">
        <f t="shared" si="6"/>
        <v>14</v>
      </c>
      <c r="D75" s="730">
        <v>1</v>
      </c>
      <c r="E75" s="730">
        <v>1</v>
      </c>
      <c r="F75" s="730"/>
      <c r="G75" s="729">
        <v>13</v>
      </c>
      <c r="H75" s="729">
        <v>13</v>
      </c>
      <c r="I75" s="730">
        <v>0</v>
      </c>
      <c r="J75" s="730">
        <v>0</v>
      </c>
      <c r="K75" s="730">
        <v>0</v>
      </c>
      <c r="L75" s="730">
        <v>0</v>
      </c>
      <c r="M75" s="29">
        <v>0</v>
      </c>
      <c r="N75" s="29">
        <v>0</v>
      </c>
    </row>
    <row r="76" spans="1:14" ht="28.55" hidden="1" customHeight="1" outlineLevel="1">
      <c r="A76" s="340" t="s">
        <v>46</v>
      </c>
      <c r="B76" s="729">
        <f t="shared" si="5"/>
        <v>18</v>
      </c>
      <c r="C76" s="729">
        <f t="shared" si="6"/>
        <v>18</v>
      </c>
      <c r="D76" s="730">
        <v>10</v>
      </c>
      <c r="E76" s="730">
        <v>10</v>
      </c>
      <c r="F76" s="730"/>
      <c r="G76" s="729">
        <v>8</v>
      </c>
      <c r="H76" s="729">
        <v>8</v>
      </c>
      <c r="I76" s="730">
        <v>0</v>
      </c>
      <c r="J76" s="730">
        <v>0</v>
      </c>
      <c r="K76" s="730">
        <v>0</v>
      </c>
      <c r="L76" s="730">
        <v>0</v>
      </c>
      <c r="M76" s="29">
        <v>0</v>
      </c>
      <c r="N76" s="29">
        <v>0</v>
      </c>
    </row>
    <row r="77" spans="1:14" ht="28.55" hidden="1" customHeight="1" outlineLevel="1">
      <c r="A77" s="340" t="s">
        <v>47</v>
      </c>
      <c r="B77" s="729">
        <f t="shared" si="5"/>
        <v>7</v>
      </c>
      <c r="C77" s="729">
        <f t="shared" si="6"/>
        <v>7</v>
      </c>
      <c r="D77" s="730">
        <v>1</v>
      </c>
      <c r="E77" s="730">
        <v>1</v>
      </c>
      <c r="F77" s="730"/>
      <c r="G77" s="729">
        <v>6</v>
      </c>
      <c r="H77" s="729">
        <v>6</v>
      </c>
      <c r="I77" s="730">
        <v>0</v>
      </c>
      <c r="J77" s="730">
        <v>0</v>
      </c>
      <c r="K77" s="730">
        <v>0</v>
      </c>
      <c r="L77" s="730">
        <v>0</v>
      </c>
      <c r="M77" s="29">
        <v>0</v>
      </c>
      <c r="N77" s="29">
        <v>0</v>
      </c>
    </row>
    <row r="78" spans="1:14" ht="28.55" hidden="1" customHeight="1" outlineLevel="1">
      <c r="A78" s="340" t="s">
        <v>641</v>
      </c>
      <c r="B78" s="729">
        <f t="shared" si="5"/>
        <v>42</v>
      </c>
      <c r="C78" s="729">
        <f t="shared" si="6"/>
        <v>42</v>
      </c>
      <c r="D78" s="730">
        <v>1</v>
      </c>
      <c r="E78" s="730">
        <v>1</v>
      </c>
      <c r="F78" s="730"/>
      <c r="G78" s="730">
        <v>41</v>
      </c>
      <c r="H78" s="730">
        <v>41</v>
      </c>
      <c r="I78" s="730">
        <v>0</v>
      </c>
      <c r="J78" s="730">
        <v>0</v>
      </c>
      <c r="K78" s="730">
        <v>0</v>
      </c>
      <c r="L78" s="730">
        <v>0</v>
      </c>
      <c r="M78" s="29">
        <v>0</v>
      </c>
      <c r="N78" s="29">
        <v>0</v>
      </c>
    </row>
    <row r="79" spans="1:14" ht="28.55" hidden="1" customHeight="1" outlineLevel="1">
      <c r="A79" s="340" t="s">
        <v>642</v>
      </c>
      <c r="B79" s="729">
        <f t="shared" si="5"/>
        <v>11</v>
      </c>
      <c r="C79" s="729">
        <f t="shared" si="6"/>
        <v>11</v>
      </c>
      <c r="D79" s="730">
        <v>1</v>
      </c>
      <c r="E79" s="730">
        <v>1</v>
      </c>
      <c r="F79" s="730"/>
      <c r="G79" s="729">
        <v>10</v>
      </c>
      <c r="H79" s="729">
        <v>10</v>
      </c>
      <c r="I79" s="730">
        <v>0</v>
      </c>
      <c r="J79" s="730">
        <v>0</v>
      </c>
      <c r="K79" s="730">
        <v>0</v>
      </c>
      <c r="L79" s="730">
        <v>0</v>
      </c>
      <c r="M79" s="29">
        <v>0</v>
      </c>
      <c r="N79" s="29">
        <v>0</v>
      </c>
    </row>
    <row r="80" spans="1:14" ht="28.55" hidden="1" customHeight="1" outlineLevel="1" thickBot="1">
      <c r="A80" s="341" t="s">
        <v>643</v>
      </c>
      <c r="B80" s="1404">
        <f t="shared" si="5"/>
        <v>6</v>
      </c>
      <c r="C80" s="1404">
        <f t="shared" si="6"/>
        <v>6</v>
      </c>
      <c r="D80" s="1405">
        <v>0</v>
      </c>
      <c r="E80" s="1405">
        <v>0</v>
      </c>
      <c r="F80" s="731"/>
      <c r="G80" s="1404">
        <v>6</v>
      </c>
      <c r="H80" s="1404">
        <v>6</v>
      </c>
      <c r="I80" s="1405">
        <v>0</v>
      </c>
      <c r="J80" s="1405">
        <v>0</v>
      </c>
      <c r="K80" s="1405">
        <v>0</v>
      </c>
      <c r="L80" s="1405">
        <v>0</v>
      </c>
      <c r="M80" s="36">
        <v>0</v>
      </c>
      <c r="N80" s="36">
        <v>0</v>
      </c>
    </row>
    <row r="81" spans="1:14" ht="27" hidden="1" customHeight="1" collapsed="1">
      <c r="A81" s="718" t="s">
        <v>1716</v>
      </c>
      <c r="B81" s="732">
        <f t="shared" si="5"/>
        <v>276</v>
      </c>
      <c r="C81" s="732">
        <f t="shared" si="6"/>
        <v>277</v>
      </c>
      <c r="D81" s="731">
        <f>SUM(D82:D93)</f>
        <v>61</v>
      </c>
      <c r="E81" s="731">
        <f>SUM(E82:E93)</f>
        <v>61</v>
      </c>
      <c r="F81" s="731"/>
      <c r="G81" s="732">
        <f t="shared" ref="G81:N81" si="9">SUM(G82:G93)</f>
        <v>215</v>
      </c>
      <c r="H81" s="732">
        <f t="shared" si="9"/>
        <v>216</v>
      </c>
      <c r="I81" s="731">
        <f t="shared" si="9"/>
        <v>0</v>
      </c>
      <c r="J81" s="731">
        <f t="shared" si="9"/>
        <v>0</v>
      </c>
      <c r="K81" s="731">
        <f t="shared" si="9"/>
        <v>0</v>
      </c>
      <c r="L81" s="733">
        <f t="shared" si="9"/>
        <v>0</v>
      </c>
      <c r="M81" s="30">
        <f t="shared" si="9"/>
        <v>0</v>
      </c>
      <c r="N81" s="30">
        <f t="shared" si="9"/>
        <v>0</v>
      </c>
    </row>
    <row r="82" spans="1:14" ht="21.75" hidden="1" customHeight="1" outlineLevel="1">
      <c r="A82" s="37" t="s">
        <v>917</v>
      </c>
      <c r="B82" s="729">
        <f t="shared" si="5"/>
        <v>6</v>
      </c>
      <c r="C82" s="729">
        <f t="shared" si="6"/>
        <v>6</v>
      </c>
      <c r="D82" s="730">
        <v>1</v>
      </c>
      <c r="E82" s="730">
        <v>1</v>
      </c>
      <c r="F82" s="730"/>
      <c r="G82" s="729">
        <v>5</v>
      </c>
      <c r="H82" s="729">
        <v>5</v>
      </c>
      <c r="I82" s="730">
        <v>0</v>
      </c>
      <c r="J82" s="730">
        <v>0</v>
      </c>
      <c r="K82" s="730">
        <v>0</v>
      </c>
      <c r="L82" s="730">
        <v>0</v>
      </c>
      <c r="M82" s="29">
        <v>0</v>
      </c>
      <c r="N82" s="29">
        <v>0</v>
      </c>
    </row>
    <row r="83" spans="1:14" ht="21.75" hidden="1" customHeight="1" outlineLevel="1">
      <c r="A83" s="37" t="s">
        <v>2928</v>
      </c>
      <c r="B83" s="729">
        <v>20</v>
      </c>
      <c r="C83" s="729">
        <f t="shared" ref="C83:C114" si="10">E83+H83+J83+L83</f>
        <v>20</v>
      </c>
      <c r="D83" s="730">
        <v>9</v>
      </c>
      <c r="E83" s="730">
        <v>9</v>
      </c>
      <c r="F83" s="730"/>
      <c r="G83" s="729">
        <v>11</v>
      </c>
      <c r="H83" s="729">
        <v>11</v>
      </c>
      <c r="I83" s="730">
        <v>0</v>
      </c>
      <c r="J83" s="730">
        <v>0</v>
      </c>
      <c r="K83" s="730">
        <v>0</v>
      </c>
      <c r="L83" s="730">
        <v>0</v>
      </c>
      <c r="M83" s="29">
        <v>0</v>
      </c>
      <c r="N83" s="29">
        <v>0</v>
      </c>
    </row>
    <row r="84" spans="1:14" ht="21.75" hidden="1" customHeight="1" outlineLevel="1">
      <c r="A84" s="37" t="s">
        <v>2929</v>
      </c>
      <c r="B84" s="729">
        <f t="shared" ref="B84:B115" si="11">D84+G84+I84+K84</f>
        <v>20</v>
      </c>
      <c r="C84" s="729">
        <f t="shared" si="10"/>
        <v>20</v>
      </c>
      <c r="D84" s="730">
        <v>5</v>
      </c>
      <c r="E84" s="730">
        <v>5</v>
      </c>
      <c r="F84" s="730"/>
      <c r="G84" s="729">
        <v>15</v>
      </c>
      <c r="H84" s="729">
        <v>15</v>
      </c>
      <c r="I84" s="730">
        <v>0</v>
      </c>
      <c r="J84" s="730">
        <v>0</v>
      </c>
      <c r="K84" s="730">
        <v>0</v>
      </c>
      <c r="L84" s="730">
        <v>0</v>
      </c>
      <c r="M84" s="29">
        <v>0</v>
      </c>
      <c r="N84" s="29">
        <v>0</v>
      </c>
    </row>
    <row r="85" spans="1:14" ht="21.75" hidden="1" customHeight="1" outlineLevel="1">
      <c r="A85" s="37" t="s">
        <v>2930</v>
      </c>
      <c r="B85" s="729">
        <f t="shared" si="11"/>
        <v>4</v>
      </c>
      <c r="C85" s="729">
        <f t="shared" si="10"/>
        <v>4</v>
      </c>
      <c r="D85" s="730">
        <v>0</v>
      </c>
      <c r="E85" s="730">
        <v>0</v>
      </c>
      <c r="F85" s="730"/>
      <c r="G85" s="729">
        <v>4</v>
      </c>
      <c r="H85" s="729">
        <v>4</v>
      </c>
      <c r="I85" s="730">
        <v>0</v>
      </c>
      <c r="J85" s="730">
        <v>0</v>
      </c>
      <c r="K85" s="730">
        <v>0</v>
      </c>
      <c r="L85" s="730">
        <v>0</v>
      </c>
      <c r="M85" s="29">
        <v>0</v>
      </c>
      <c r="N85" s="29">
        <v>0</v>
      </c>
    </row>
    <row r="86" spans="1:14" ht="21.75" hidden="1" customHeight="1" outlineLevel="1">
      <c r="A86" s="37" t="s">
        <v>2931</v>
      </c>
      <c r="B86" s="729">
        <f t="shared" si="11"/>
        <v>41</v>
      </c>
      <c r="C86" s="729">
        <f t="shared" si="10"/>
        <v>41</v>
      </c>
      <c r="D86" s="730">
        <v>4</v>
      </c>
      <c r="E86" s="730">
        <v>4</v>
      </c>
      <c r="F86" s="730"/>
      <c r="G86" s="730">
        <v>37</v>
      </c>
      <c r="H86" s="730">
        <v>37</v>
      </c>
      <c r="I86" s="730">
        <v>0</v>
      </c>
      <c r="J86" s="730">
        <v>0</v>
      </c>
      <c r="K86" s="730">
        <v>0</v>
      </c>
      <c r="L86" s="730">
        <v>0</v>
      </c>
      <c r="M86" s="29">
        <v>0</v>
      </c>
      <c r="N86" s="29">
        <v>0</v>
      </c>
    </row>
    <row r="87" spans="1:14" ht="21.75" hidden="1" customHeight="1" outlineLevel="1">
      <c r="A87" s="37" t="s">
        <v>2932</v>
      </c>
      <c r="B87" s="729">
        <f t="shared" si="11"/>
        <v>37</v>
      </c>
      <c r="C87" s="729">
        <f t="shared" si="10"/>
        <v>37</v>
      </c>
      <c r="D87" s="730">
        <v>0</v>
      </c>
      <c r="E87" s="730">
        <v>0</v>
      </c>
      <c r="F87" s="730"/>
      <c r="G87" s="729">
        <v>37</v>
      </c>
      <c r="H87" s="729">
        <v>37</v>
      </c>
      <c r="I87" s="730">
        <v>0</v>
      </c>
      <c r="J87" s="730">
        <v>0</v>
      </c>
      <c r="K87" s="730">
        <v>0</v>
      </c>
      <c r="L87" s="730">
        <v>0</v>
      </c>
      <c r="M87" s="29">
        <v>0</v>
      </c>
      <c r="N87" s="29">
        <v>0</v>
      </c>
    </row>
    <row r="88" spans="1:14" ht="21.75" hidden="1" customHeight="1" outlineLevel="1">
      <c r="A88" s="37" t="s">
        <v>2933</v>
      </c>
      <c r="B88" s="729">
        <f t="shared" si="11"/>
        <v>34</v>
      </c>
      <c r="C88" s="729">
        <f t="shared" si="10"/>
        <v>34</v>
      </c>
      <c r="D88" s="730">
        <v>17</v>
      </c>
      <c r="E88" s="730">
        <v>17</v>
      </c>
      <c r="F88" s="730"/>
      <c r="G88" s="729">
        <v>17</v>
      </c>
      <c r="H88" s="729">
        <v>17</v>
      </c>
      <c r="I88" s="730">
        <v>0</v>
      </c>
      <c r="J88" s="730">
        <v>0</v>
      </c>
      <c r="K88" s="730">
        <v>0</v>
      </c>
      <c r="L88" s="730">
        <v>0</v>
      </c>
      <c r="M88" s="29">
        <v>0</v>
      </c>
      <c r="N88" s="29">
        <v>0</v>
      </c>
    </row>
    <row r="89" spans="1:14" ht="21.75" hidden="1" customHeight="1" outlineLevel="1">
      <c r="A89" s="37" t="s">
        <v>2873</v>
      </c>
      <c r="B89" s="729">
        <f t="shared" si="11"/>
        <v>39</v>
      </c>
      <c r="C89" s="729">
        <f t="shared" si="10"/>
        <v>39</v>
      </c>
      <c r="D89" s="730">
        <v>16</v>
      </c>
      <c r="E89" s="730">
        <v>16</v>
      </c>
      <c r="F89" s="730"/>
      <c r="G89" s="729">
        <v>23</v>
      </c>
      <c r="H89" s="729">
        <v>23</v>
      </c>
      <c r="I89" s="730">
        <v>0</v>
      </c>
      <c r="J89" s="730">
        <v>0</v>
      </c>
      <c r="K89" s="730">
        <v>0</v>
      </c>
      <c r="L89" s="730">
        <v>0</v>
      </c>
      <c r="M89" s="29">
        <v>0</v>
      </c>
      <c r="N89" s="29">
        <v>0</v>
      </c>
    </row>
    <row r="90" spans="1:14" ht="21.75" hidden="1" customHeight="1" outlineLevel="1">
      <c r="A90" s="37" t="s">
        <v>649</v>
      </c>
      <c r="B90" s="729">
        <f t="shared" si="11"/>
        <v>23</v>
      </c>
      <c r="C90" s="729">
        <f t="shared" si="10"/>
        <v>23</v>
      </c>
      <c r="D90" s="730">
        <v>4</v>
      </c>
      <c r="E90" s="730">
        <v>4</v>
      </c>
      <c r="F90" s="730"/>
      <c r="G90" s="729">
        <v>19</v>
      </c>
      <c r="H90" s="729">
        <v>19</v>
      </c>
      <c r="I90" s="730">
        <v>0</v>
      </c>
      <c r="J90" s="730">
        <v>0</v>
      </c>
      <c r="K90" s="730">
        <v>0</v>
      </c>
      <c r="L90" s="730">
        <v>0</v>
      </c>
      <c r="M90" s="29">
        <v>0</v>
      </c>
      <c r="N90" s="29">
        <v>0</v>
      </c>
    </row>
    <row r="91" spans="1:14" ht="21.75" hidden="1" customHeight="1" outlineLevel="1">
      <c r="A91" s="37" t="s">
        <v>650</v>
      </c>
      <c r="B91" s="729">
        <f t="shared" si="11"/>
        <v>20</v>
      </c>
      <c r="C91" s="729">
        <f t="shared" si="10"/>
        <v>21</v>
      </c>
      <c r="D91" s="730">
        <v>3</v>
      </c>
      <c r="E91" s="730">
        <v>3</v>
      </c>
      <c r="F91" s="730"/>
      <c r="G91" s="730">
        <v>17</v>
      </c>
      <c r="H91" s="730">
        <v>18</v>
      </c>
      <c r="I91" s="730">
        <v>0</v>
      </c>
      <c r="J91" s="730">
        <v>0</v>
      </c>
      <c r="K91" s="730">
        <v>0</v>
      </c>
      <c r="L91" s="730">
        <v>0</v>
      </c>
      <c r="M91" s="29">
        <v>0</v>
      </c>
      <c r="N91" s="29">
        <v>0</v>
      </c>
    </row>
    <row r="92" spans="1:14" ht="21.75" hidden="1" customHeight="1" outlineLevel="1">
      <c r="A92" s="37" t="s">
        <v>651</v>
      </c>
      <c r="B92" s="729">
        <f t="shared" si="11"/>
        <v>9</v>
      </c>
      <c r="C92" s="729">
        <f t="shared" si="10"/>
        <v>9</v>
      </c>
      <c r="D92" s="730">
        <v>2</v>
      </c>
      <c r="E92" s="730">
        <v>2</v>
      </c>
      <c r="F92" s="730"/>
      <c r="G92" s="729">
        <v>7</v>
      </c>
      <c r="H92" s="729">
        <v>7</v>
      </c>
      <c r="I92" s="730">
        <v>0</v>
      </c>
      <c r="J92" s="730">
        <v>0</v>
      </c>
      <c r="K92" s="730">
        <v>0</v>
      </c>
      <c r="L92" s="730">
        <v>0</v>
      </c>
      <c r="M92" s="29">
        <v>0</v>
      </c>
      <c r="N92" s="29">
        <v>0</v>
      </c>
    </row>
    <row r="93" spans="1:14" ht="21.75" hidden="1" customHeight="1" outlineLevel="1" thickBot="1">
      <c r="A93" s="38" t="s">
        <v>652</v>
      </c>
      <c r="B93" s="1404">
        <f t="shared" si="11"/>
        <v>23</v>
      </c>
      <c r="C93" s="1404">
        <f t="shared" si="10"/>
        <v>23</v>
      </c>
      <c r="D93" s="1405">
        <v>0</v>
      </c>
      <c r="E93" s="1405">
        <v>0</v>
      </c>
      <c r="F93" s="731"/>
      <c r="G93" s="1404">
        <v>23</v>
      </c>
      <c r="H93" s="1404">
        <v>23</v>
      </c>
      <c r="I93" s="1405">
        <v>0</v>
      </c>
      <c r="J93" s="1405">
        <v>0</v>
      </c>
      <c r="K93" s="1405">
        <v>0</v>
      </c>
      <c r="L93" s="1405">
        <v>0</v>
      </c>
      <c r="M93" s="36">
        <v>0</v>
      </c>
      <c r="N93" s="36">
        <v>0</v>
      </c>
    </row>
    <row r="94" spans="1:14" ht="27" hidden="1" customHeight="1" collapsed="1">
      <c r="A94" s="718" t="s">
        <v>2821</v>
      </c>
      <c r="B94" s="732">
        <f t="shared" si="11"/>
        <v>397</v>
      </c>
      <c r="C94" s="732">
        <f t="shared" si="10"/>
        <v>403</v>
      </c>
      <c r="D94" s="731">
        <f>SUM(D95:D106)</f>
        <v>38</v>
      </c>
      <c r="E94" s="731">
        <f>SUM(E95:E106)</f>
        <v>44</v>
      </c>
      <c r="F94" s="731"/>
      <c r="G94" s="732">
        <f t="shared" ref="G94:N94" si="12">SUM(G95:G106)</f>
        <v>359</v>
      </c>
      <c r="H94" s="732">
        <f t="shared" si="12"/>
        <v>359</v>
      </c>
      <c r="I94" s="731">
        <f t="shared" si="12"/>
        <v>0</v>
      </c>
      <c r="J94" s="731">
        <f t="shared" si="12"/>
        <v>0</v>
      </c>
      <c r="K94" s="731">
        <f t="shared" si="12"/>
        <v>0</v>
      </c>
      <c r="L94" s="733">
        <f t="shared" si="12"/>
        <v>0</v>
      </c>
      <c r="M94" s="30">
        <f t="shared" si="12"/>
        <v>0</v>
      </c>
      <c r="N94" s="30">
        <f t="shared" si="12"/>
        <v>0</v>
      </c>
    </row>
    <row r="95" spans="1:14" ht="21.75" hidden="1" customHeight="1" outlineLevel="1">
      <c r="A95" s="37" t="s">
        <v>917</v>
      </c>
      <c r="B95" s="729">
        <f t="shared" si="11"/>
        <v>18</v>
      </c>
      <c r="C95" s="729">
        <f t="shared" si="10"/>
        <v>24</v>
      </c>
      <c r="D95" s="730">
        <v>2</v>
      </c>
      <c r="E95" s="730">
        <v>8</v>
      </c>
      <c r="F95" s="730"/>
      <c r="G95" s="729">
        <v>16</v>
      </c>
      <c r="H95" s="729">
        <v>16</v>
      </c>
      <c r="I95" s="730">
        <v>0</v>
      </c>
      <c r="J95" s="730">
        <v>0</v>
      </c>
      <c r="K95" s="730">
        <v>0</v>
      </c>
      <c r="L95" s="730">
        <v>0</v>
      </c>
      <c r="M95" s="29">
        <v>0</v>
      </c>
      <c r="N95" s="29">
        <v>0</v>
      </c>
    </row>
    <row r="96" spans="1:14" ht="21.75" hidden="1" customHeight="1" outlineLevel="1">
      <c r="A96" s="37" t="s">
        <v>2928</v>
      </c>
      <c r="B96" s="729">
        <f t="shared" si="11"/>
        <v>21</v>
      </c>
      <c r="C96" s="729">
        <f t="shared" si="10"/>
        <v>21</v>
      </c>
      <c r="D96" s="730">
        <v>5</v>
      </c>
      <c r="E96" s="730">
        <v>5</v>
      </c>
      <c r="F96" s="730"/>
      <c r="G96" s="729">
        <v>16</v>
      </c>
      <c r="H96" s="729">
        <v>16</v>
      </c>
      <c r="I96" s="730">
        <v>0</v>
      </c>
      <c r="J96" s="730">
        <v>0</v>
      </c>
      <c r="K96" s="730">
        <v>0</v>
      </c>
      <c r="L96" s="730">
        <v>0</v>
      </c>
      <c r="M96" s="29">
        <v>0</v>
      </c>
      <c r="N96" s="29">
        <v>0</v>
      </c>
    </row>
    <row r="97" spans="1:14" ht="21.75" hidden="1" customHeight="1" outlineLevel="1">
      <c r="A97" s="37" t="s">
        <v>2929</v>
      </c>
      <c r="B97" s="729">
        <f t="shared" si="11"/>
        <v>36</v>
      </c>
      <c r="C97" s="729">
        <f t="shared" si="10"/>
        <v>36</v>
      </c>
      <c r="D97" s="730">
        <v>0</v>
      </c>
      <c r="E97" s="730">
        <v>0</v>
      </c>
      <c r="F97" s="730"/>
      <c r="G97" s="729">
        <v>36</v>
      </c>
      <c r="H97" s="729">
        <v>36</v>
      </c>
      <c r="I97" s="730">
        <v>0</v>
      </c>
      <c r="J97" s="730">
        <v>0</v>
      </c>
      <c r="K97" s="730">
        <v>0</v>
      </c>
      <c r="L97" s="730">
        <v>0</v>
      </c>
      <c r="M97" s="29">
        <v>0</v>
      </c>
      <c r="N97" s="29">
        <v>0</v>
      </c>
    </row>
    <row r="98" spans="1:14" ht="21.75" hidden="1" customHeight="1" outlineLevel="1">
      <c r="A98" s="37" t="s">
        <v>2930</v>
      </c>
      <c r="B98" s="729">
        <f t="shared" si="11"/>
        <v>39</v>
      </c>
      <c r="C98" s="729">
        <f t="shared" si="10"/>
        <v>39</v>
      </c>
      <c r="D98" s="730">
        <v>10</v>
      </c>
      <c r="E98" s="730">
        <v>10</v>
      </c>
      <c r="F98" s="730"/>
      <c r="G98" s="729">
        <v>29</v>
      </c>
      <c r="H98" s="729">
        <v>29</v>
      </c>
      <c r="I98" s="730">
        <v>0</v>
      </c>
      <c r="J98" s="730">
        <v>0</v>
      </c>
      <c r="K98" s="730">
        <v>0</v>
      </c>
      <c r="L98" s="730">
        <v>0</v>
      </c>
      <c r="M98" s="29">
        <v>0</v>
      </c>
      <c r="N98" s="29">
        <v>0</v>
      </c>
    </row>
    <row r="99" spans="1:14" ht="21.75" hidden="1" customHeight="1" outlineLevel="1">
      <c r="A99" s="37" t="s">
        <v>2931</v>
      </c>
      <c r="B99" s="729">
        <f t="shared" si="11"/>
        <v>45</v>
      </c>
      <c r="C99" s="729">
        <f t="shared" si="10"/>
        <v>45</v>
      </c>
      <c r="D99" s="730">
        <v>0</v>
      </c>
      <c r="E99" s="730">
        <v>0</v>
      </c>
      <c r="F99" s="730"/>
      <c r="G99" s="730">
        <v>45</v>
      </c>
      <c r="H99" s="730">
        <v>45</v>
      </c>
      <c r="I99" s="730">
        <v>0</v>
      </c>
      <c r="J99" s="730">
        <v>0</v>
      </c>
      <c r="K99" s="730">
        <v>0</v>
      </c>
      <c r="L99" s="730">
        <v>0</v>
      </c>
      <c r="M99" s="29">
        <v>0</v>
      </c>
      <c r="N99" s="29">
        <v>0</v>
      </c>
    </row>
    <row r="100" spans="1:14" ht="21.75" hidden="1" customHeight="1" outlineLevel="1">
      <c r="A100" s="37" t="s">
        <v>2932</v>
      </c>
      <c r="B100" s="729">
        <f t="shared" si="11"/>
        <v>50</v>
      </c>
      <c r="C100" s="729">
        <f t="shared" si="10"/>
        <v>50</v>
      </c>
      <c r="D100" s="730">
        <v>4</v>
      </c>
      <c r="E100" s="730">
        <v>4</v>
      </c>
      <c r="F100" s="730"/>
      <c r="G100" s="729">
        <v>46</v>
      </c>
      <c r="H100" s="729">
        <v>46</v>
      </c>
      <c r="I100" s="730">
        <v>0</v>
      </c>
      <c r="J100" s="730">
        <v>0</v>
      </c>
      <c r="K100" s="730">
        <v>0</v>
      </c>
      <c r="L100" s="730">
        <v>0</v>
      </c>
      <c r="M100" s="29">
        <v>0</v>
      </c>
      <c r="N100" s="29">
        <v>0</v>
      </c>
    </row>
    <row r="101" spans="1:14" ht="21.75" hidden="1" customHeight="1" outlineLevel="1">
      <c r="A101" s="37" t="s">
        <v>2933</v>
      </c>
      <c r="B101" s="729">
        <f t="shared" si="11"/>
        <v>50</v>
      </c>
      <c r="C101" s="729">
        <f t="shared" si="10"/>
        <v>50</v>
      </c>
      <c r="D101" s="730">
        <v>4</v>
      </c>
      <c r="E101" s="730">
        <v>4</v>
      </c>
      <c r="F101" s="730"/>
      <c r="G101" s="729">
        <v>46</v>
      </c>
      <c r="H101" s="729">
        <v>46</v>
      </c>
      <c r="I101" s="730">
        <v>0</v>
      </c>
      <c r="J101" s="730">
        <v>0</v>
      </c>
      <c r="K101" s="730">
        <v>0</v>
      </c>
      <c r="L101" s="730">
        <v>0</v>
      </c>
      <c r="M101" s="29">
        <v>0</v>
      </c>
      <c r="N101" s="29">
        <v>0</v>
      </c>
    </row>
    <row r="102" spans="1:14" ht="21.75" hidden="1" customHeight="1" outlineLevel="1">
      <c r="A102" s="37" t="s">
        <v>2873</v>
      </c>
      <c r="B102" s="729">
        <f t="shared" si="11"/>
        <v>35</v>
      </c>
      <c r="C102" s="729">
        <f t="shared" si="10"/>
        <v>35</v>
      </c>
      <c r="D102" s="730">
        <v>6</v>
      </c>
      <c r="E102" s="730">
        <v>6</v>
      </c>
      <c r="F102" s="730"/>
      <c r="G102" s="729">
        <v>29</v>
      </c>
      <c r="H102" s="729">
        <v>29</v>
      </c>
      <c r="I102" s="730">
        <v>0</v>
      </c>
      <c r="J102" s="730">
        <v>0</v>
      </c>
      <c r="K102" s="730">
        <v>0</v>
      </c>
      <c r="L102" s="730">
        <v>0</v>
      </c>
      <c r="M102" s="29">
        <v>0</v>
      </c>
      <c r="N102" s="29">
        <v>0</v>
      </c>
    </row>
    <row r="103" spans="1:14" ht="21.75" hidden="1" customHeight="1" outlineLevel="1">
      <c r="A103" s="37" t="s">
        <v>649</v>
      </c>
      <c r="B103" s="729">
        <f t="shared" si="11"/>
        <v>27</v>
      </c>
      <c r="C103" s="729">
        <f t="shared" si="10"/>
        <v>27</v>
      </c>
      <c r="D103" s="730">
        <v>3</v>
      </c>
      <c r="E103" s="730">
        <v>3</v>
      </c>
      <c r="F103" s="730"/>
      <c r="G103" s="729">
        <v>24</v>
      </c>
      <c r="H103" s="729">
        <v>24</v>
      </c>
      <c r="I103" s="730">
        <v>0</v>
      </c>
      <c r="J103" s="730">
        <v>0</v>
      </c>
      <c r="K103" s="730">
        <v>0</v>
      </c>
      <c r="L103" s="730">
        <v>0</v>
      </c>
      <c r="M103" s="29">
        <v>0</v>
      </c>
      <c r="N103" s="29">
        <v>0</v>
      </c>
    </row>
    <row r="104" spans="1:14" ht="21.75" hidden="1" customHeight="1" outlineLevel="1">
      <c r="A104" s="37" t="s">
        <v>650</v>
      </c>
      <c r="B104" s="729">
        <f t="shared" si="11"/>
        <v>22</v>
      </c>
      <c r="C104" s="729">
        <f t="shared" si="10"/>
        <v>22</v>
      </c>
      <c r="D104" s="730">
        <v>3</v>
      </c>
      <c r="E104" s="730">
        <v>3</v>
      </c>
      <c r="F104" s="730"/>
      <c r="G104" s="730">
        <v>19</v>
      </c>
      <c r="H104" s="730">
        <v>19</v>
      </c>
      <c r="I104" s="730">
        <v>0</v>
      </c>
      <c r="J104" s="730">
        <v>0</v>
      </c>
      <c r="K104" s="730">
        <v>0</v>
      </c>
      <c r="L104" s="730">
        <v>0</v>
      </c>
      <c r="M104" s="29">
        <v>0</v>
      </c>
      <c r="N104" s="29">
        <v>0</v>
      </c>
    </row>
    <row r="105" spans="1:14" ht="21.75" hidden="1" customHeight="1" outlineLevel="1">
      <c r="A105" s="37" t="s">
        <v>651</v>
      </c>
      <c r="B105" s="729">
        <f t="shared" si="11"/>
        <v>31</v>
      </c>
      <c r="C105" s="729">
        <f t="shared" si="10"/>
        <v>31</v>
      </c>
      <c r="D105" s="730">
        <v>1</v>
      </c>
      <c r="E105" s="730">
        <v>1</v>
      </c>
      <c r="F105" s="730"/>
      <c r="G105" s="729">
        <v>30</v>
      </c>
      <c r="H105" s="729">
        <v>30</v>
      </c>
      <c r="I105" s="730">
        <v>0</v>
      </c>
      <c r="J105" s="730">
        <v>0</v>
      </c>
      <c r="K105" s="730">
        <v>0</v>
      </c>
      <c r="L105" s="730">
        <v>0</v>
      </c>
      <c r="M105" s="29">
        <v>0</v>
      </c>
      <c r="N105" s="29">
        <v>0</v>
      </c>
    </row>
    <row r="106" spans="1:14" ht="21.75" hidden="1" customHeight="1" outlineLevel="1" thickBot="1">
      <c r="A106" s="38" t="s">
        <v>652</v>
      </c>
      <c r="B106" s="1404">
        <f t="shared" si="11"/>
        <v>23</v>
      </c>
      <c r="C106" s="1404">
        <f t="shared" si="10"/>
        <v>23</v>
      </c>
      <c r="D106" s="1405">
        <v>0</v>
      </c>
      <c r="E106" s="1405">
        <v>0</v>
      </c>
      <c r="F106" s="731"/>
      <c r="G106" s="1404">
        <v>23</v>
      </c>
      <c r="H106" s="1404">
        <v>23</v>
      </c>
      <c r="I106" s="1405">
        <v>0</v>
      </c>
      <c r="J106" s="1405">
        <v>0</v>
      </c>
      <c r="K106" s="1405">
        <v>0</v>
      </c>
      <c r="L106" s="1405">
        <v>0</v>
      </c>
      <c r="M106" s="36">
        <v>0</v>
      </c>
      <c r="N106" s="36">
        <v>0</v>
      </c>
    </row>
    <row r="107" spans="1:14" s="26" customFormat="1" ht="27" hidden="1" customHeight="1" collapsed="1">
      <c r="A107" s="718" t="s">
        <v>2820</v>
      </c>
      <c r="B107" s="732">
        <f t="shared" si="11"/>
        <v>449</v>
      </c>
      <c r="C107" s="732">
        <f t="shared" si="10"/>
        <v>454</v>
      </c>
      <c r="D107" s="731">
        <f>SUM(D108:D119)</f>
        <v>40</v>
      </c>
      <c r="E107" s="731">
        <f>SUM(E108:E119)</f>
        <v>40</v>
      </c>
      <c r="F107" s="731"/>
      <c r="G107" s="732">
        <f t="shared" ref="G107:N107" si="13">SUM(G108:G119)</f>
        <v>406</v>
      </c>
      <c r="H107" s="732">
        <f t="shared" si="13"/>
        <v>410</v>
      </c>
      <c r="I107" s="731">
        <f t="shared" si="13"/>
        <v>3</v>
      </c>
      <c r="J107" s="731">
        <f t="shared" si="13"/>
        <v>4</v>
      </c>
      <c r="K107" s="731">
        <f t="shared" si="13"/>
        <v>0</v>
      </c>
      <c r="L107" s="733">
        <f t="shared" si="13"/>
        <v>0</v>
      </c>
      <c r="M107" s="731">
        <f t="shared" si="13"/>
        <v>0</v>
      </c>
      <c r="N107" s="731">
        <f t="shared" si="13"/>
        <v>0</v>
      </c>
    </row>
    <row r="108" spans="1:14" ht="21.75" hidden="1" customHeight="1" outlineLevel="1">
      <c r="A108" s="37" t="s">
        <v>917</v>
      </c>
      <c r="B108" s="729">
        <f t="shared" si="11"/>
        <v>38</v>
      </c>
      <c r="C108" s="729">
        <f t="shared" si="10"/>
        <v>38</v>
      </c>
      <c r="D108" s="734">
        <v>6</v>
      </c>
      <c r="E108" s="734">
        <v>6</v>
      </c>
      <c r="F108" s="730"/>
      <c r="G108" s="734">
        <v>32</v>
      </c>
      <c r="H108" s="734">
        <v>32</v>
      </c>
      <c r="I108" s="734">
        <v>0</v>
      </c>
      <c r="J108" s="734">
        <v>0</v>
      </c>
      <c r="K108" s="734">
        <v>0</v>
      </c>
      <c r="L108" s="734">
        <v>0</v>
      </c>
      <c r="M108" s="29">
        <v>0</v>
      </c>
      <c r="N108" s="29">
        <v>0</v>
      </c>
    </row>
    <row r="109" spans="1:14" ht="21.75" hidden="1" customHeight="1" outlineLevel="1">
      <c r="A109" s="37" t="s">
        <v>2928</v>
      </c>
      <c r="B109" s="729">
        <f t="shared" si="11"/>
        <v>22</v>
      </c>
      <c r="C109" s="729">
        <f t="shared" si="10"/>
        <v>22</v>
      </c>
      <c r="D109" s="734">
        <v>0</v>
      </c>
      <c r="E109" s="734">
        <v>0</v>
      </c>
      <c r="F109" s="730"/>
      <c r="G109" s="734">
        <v>21</v>
      </c>
      <c r="H109" s="734">
        <v>21</v>
      </c>
      <c r="I109" s="734">
        <v>1</v>
      </c>
      <c r="J109" s="734">
        <v>1</v>
      </c>
      <c r="K109" s="734">
        <v>0</v>
      </c>
      <c r="L109" s="734">
        <v>0</v>
      </c>
      <c r="M109" s="29">
        <v>0</v>
      </c>
      <c r="N109" s="29">
        <v>0</v>
      </c>
    </row>
    <row r="110" spans="1:14" ht="21.75" hidden="1" customHeight="1" outlineLevel="1">
      <c r="A110" s="37" t="s">
        <v>2929</v>
      </c>
      <c r="B110" s="729">
        <f t="shared" si="11"/>
        <v>45</v>
      </c>
      <c r="C110" s="729">
        <f t="shared" si="10"/>
        <v>45</v>
      </c>
      <c r="D110" s="734">
        <v>2</v>
      </c>
      <c r="E110" s="734">
        <v>2</v>
      </c>
      <c r="F110" s="730"/>
      <c r="G110" s="734">
        <v>43</v>
      </c>
      <c r="H110" s="734">
        <v>43</v>
      </c>
      <c r="I110" s="734">
        <v>0</v>
      </c>
      <c r="J110" s="734">
        <v>0</v>
      </c>
      <c r="K110" s="734">
        <v>0</v>
      </c>
      <c r="L110" s="734">
        <v>0</v>
      </c>
      <c r="M110" s="29">
        <v>0</v>
      </c>
      <c r="N110" s="29">
        <v>0</v>
      </c>
    </row>
    <row r="111" spans="1:14" ht="21.75" hidden="1" customHeight="1" outlineLevel="1">
      <c r="A111" s="37" t="s">
        <v>2930</v>
      </c>
      <c r="B111" s="729">
        <f t="shared" si="11"/>
        <v>21</v>
      </c>
      <c r="C111" s="729">
        <f t="shared" si="10"/>
        <v>21</v>
      </c>
      <c r="D111" s="734">
        <v>3</v>
      </c>
      <c r="E111" s="734">
        <v>3</v>
      </c>
      <c r="F111" s="730"/>
      <c r="G111" s="734">
        <v>18</v>
      </c>
      <c r="H111" s="734">
        <v>18</v>
      </c>
      <c r="I111" s="734">
        <v>0</v>
      </c>
      <c r="J111" s="734">
        <v>0</v>
      </c>
      <c r="K111" s="734">
        <v>0</v>
      </c>
      <c r="L111" s="734">
        <v>0</v>
      </c>
      <c r="M111" s="29">
        <v>0</v>
      </c>
      <c r="N111" s="29">
        <v>0</v>
      </c>
    </row>
    <row r="112" spans="1:14" ht="21.75" hidden="1" customHeight="1" outlineLevel="1">
      <c r="A112" s="37" t="s">
        <v>2931</v>
      </c>
      <c r="B112" s="729">
        <f t="shared" si="11"/>
        <v>44</v>
      </c>
      <c r="C112" s="729">
        <f t="shared" si="10"/>
        <v>44</v>
      </c>
      <c r="D112" s="734">
        <v>1</v>
      </c>
      <c r="E112" s="734">
        <v>1</v>
      </c>
      <c r="F112" s="730"/>
      <c r="G112" s="734">
        <v>43</v>
      </c>
      <c r="H112" s="734">
        <v>43</v>
      </c>
      <c r="I112" s="734">
        <v>0</v>
      </c>
      <c r="J112" s="734">
        <v>0</v>
      </c>
      <c r="K112" s="734">
        <v>0</v>
      </c>
      <c r="L112" s="734">
        <v>0</v>
      </c>
      <c r="M112" s="29">
        <v>0</v>
      </c>
      <c r="N112" s="29">
        <v>0</v>
      </c>
    </row>
    <row r="113" spans="1:14" ht="21.75" hidden="1" customHeight="1" outlineLevel="1">
      <c r="A113" s="37" t="s">
        <v>2932</v>
      </c>
      <c r="B113" s="729">
        <f t="shared" si="11"/>
        <v>43</v>
      </c>
      <c r="C113" s="729">
        <f t="shared" si="10"/>
        <v>43</v>
      </c>
      <c r="D113" s="734">
        <v>0</v>
      </c>
      <c r="E113" s="734">
        <v>0</v>
      </c>
      <c r="F113" s="730"/>
      <c r="G113" s="734">
        <v>43</v>
      </c>
      <c r="H113" s="734">
        <v>43</v>
      </c>
      <c r="I113" s="734">
        <v>0</v>
      </c>
      <c r="J113" s="734">
        <v>0</v>
      </c>
      <c r="K113" s="734">
        <v>0</v>
      </c>
      <c r="L113" s="734">
        <v>0</v>
      </c>
      <c r="M113" s="29">
        <v>0</v>
      </c>
      <c r="N113" s="29">
        <v>0</v>
      </c>
    </row>
    <row r="114" spans="1:14" ht="21.75" hidden="1" customHeight="1" outlineLevel="1">
      <c r="A114" s="37" t="s">
        <v>2933</v>
      </c>
      <c r="B114" s="729">
        <f t="shared" si="11"/>
        <v>51</v>
      </c>
      <c r="C114" s="729">
        <f t="shared" si="10"/>
        <v>55</v>
      </c>
      <c r="D114" s="734">
        <v>5</v>
      </c>
      <c r="E114" s="734">
        <v>5</v>
      </c>
      <c r="F114" s="730"/>
      <c r="G114" s="734">
        <v>46</v>
      </c>
      <c r="H114" s="734">
        <v>50</v>
      </c>
      <c r="I114" s="734">
        <v>0</v>
      </c>
      <c r="J114" s="734">
        <v>0</v>
      </c>
      <c r="K114" s="734">
        <v>0</v>
      </c>
      <c r="L114" s="734">
        <v>0</v>
      </c>
      <c r="M114" s="29">
        <v>0</v>
      </c>
      <c r="N114" s="29">
        <v>0</v>
      </c>
    </row>
    <row r="115" spans="1:14" ht="21.75" hidden="1" customHeight="1" outlineLevel="1">
      <c r="A115" s="37" t="s">
        <v>2873</v>
      </c>
      <c r="B115" s="729">
        <f t="shared" si="11"/>
        <v>39</v>
      </c>
      <c r="C115" s="729">
        <f t="shared" ref="C115:C132" si="14">E115+H115+J115+L115</f>
        <v>39</v>
      </c>
      <c r="D115" s="734">
        <v>4</v>
      </c>
      <c r="E115" s="734">
        <v>4</v>
      </c>
      <c r="F115" s="730"/>
      <c r="G115" s="734">
        <v>35</v>
      </c>
      <c r="H115" s="734">
        <v>35</v>
      </c>
      <c r="I115" s="734">
        <v>0</v>
      </c>
      <c r="J115" s="734">
        <v>0</v>
      </c>
      <c r="K115" s="734">
        <v>0</v>
      </c>
      <c r="L115" s="734">
        <v>0</v>
      </c>
      <c r="M115" s="29">
        <v>0</v>
      </c>
      <c r="N115" s="29">
        <v>0</v>
      </c>
    </row>
    <row r="116" spans="1:14" ht="21.75" hidden="1" customHeight="1" outlineLevel="1">
      <c r="A116" s="37" t="s">
        <v>649</v>
      </c>
      <c r="B116" s="729">
        <f t="shared" ref="B116:B132" si="15">D116+G116+I116+K116</f>
        <v>42</v>
      </c>
      <c r="C116" s="729">
        <f t="shared" si="14"/>
        <v>42</v>
      </c>
      <c r="D116" s="734">
        <v>7</v>
      </c>
      <c r="E116" s="734">
        <v>7</v>
      </c>
      <c r="F116" s="730"/>
      <c r="G116" s="734">
        <v>35</v>
      </c>
      <c r="H116" s="734">
        <v>35</v>
      </c>
      <c r="I116" s="734">
        <v>0</v>
      </c>
      <c r="J116" s="734">
        <v>0</v>
      </c>
      <c r="K116" s="734">
        <v>0</v>
      </c>
      <c r="L116" s="734">
        <v>0</v>
      </c>
      <c r="M116" s="29">
        <v>0</v>
      </c>
      <c r="N116" s="29">
        <v>0</v>
      </c>
    </row>
    <row r="117" spans="1:14" ht="21.75" hidden="1" customHeight="1" outlineLevel="1">
      <c r="A117" s="37" t="s">
        <v>650</v>
      </c>
      <c r="B117" s="729">
        <f t="shared" si="15"/>
        <v>41</v>
      </c>
      <c r="C117" s="729">
        <f t="shared" si="14"/>
        <v>42</v>
      </c>
      <c r="D117" s="734">
        <v>4</v>
      </c>
      <c r="E117" s="734">
        <v>4</v>
      </c>
      <c r="F117" s="730"/>
      <c r="G117" s="734">
        <v>35</v>
      </c>
      <c r="H117" s="734">
        <v>35</v>
      </c>
      <c r="I117" s="734">
        <v>2</v>
      </c>
      <c r="J117" s="734">
        <v>3</v>
      </c>
      <c r="K117" s="734">
        <v>0</v>
      </c>
      <c r="L117" s="734">
        <v>0</v>
      </c>
      <c r="M117" s="29">
        <v>0</v>
      </c>
      <c r="N117" s="29">
        <v>0</v>
      </c>
    </row>
    <row r="118" spans="1:14" ht="21.75" hidden="1" customHeight="1" outlineLevel="1">
      <c r="A118" s="37" t="s">
        <v>651</v>
      </c>
      <c r="B118" s="729">
        <f t="shared" si="15"/>
        <v>30</v>
      </c>
      <c r="C118" s="729">
        <f t="shared" si="14"/>
        <v>30</v>
      </c>
      <c r="D118" s="734">
        <v>3</v>
      </c>
      <c r="E118" s="734">
        <v>3</v>
      </c>
      <c r="F118" s="730"/>
      <c r="G118" s="734">
        <v>27</v>
      </c>
      <c r="H118" s="734">
        <v>27</v>
      </c>
      <c r="I118" s="734">
        <v>0</v>
      </c>
      <c r="J118" s="734">
        <v>0</v>
      </c>
      <c r="K118" s="734">
        <v>0</v>
      </c>
      <c r="L118" s="734">
        <v>0</v>
      </c>
      <c r="M118" s="29">
        <v>0</v>
      </c>
      <c r="N118" s="29">
        <v>0</v>
      </c>
    </row>
    <row r="119" spans="1:14" ht="21.75" hidden="1" customHeight="1" outlineLevel="1" thickBot="1">
      <c r="A119" s="38" t="s">
        <v>652</v>
      </c>
      <c r="B119" s="1404">
        <f t="shared" si="15"/>
        <v>33</v>
      </c>
      <c r="C119" s="1404">
        <f t="shared" si="14"/>
        <v>33</v>
      </c>
      <c r="D119" s="1406">
        <v>5</v>
      </c>
      <c r="E119" s="1406">
        <v>5</v>
      </c>
      <c r="F119" s="731"/>
      <c r="G119" s="734">
        <v>28</v>
      </c>
      <c r="H119" s="734">
        <v>28</v>
      </c>
      <c r="I119" s="734">
        <v>0</v>
      </c>
      <c r="J119" s="734">
        <v>0</v>
      </c>
      <c r="K119" s="734">
        <v>0</v>
      </c>
      <c r="L119" s="734">
        <v>0</v>
      </c>
      <c r="M119" s="36">
        <v>0</v>
      </c>
      <c r="N119" s="36">
        <v>0</v>
      </c>
    </row>
    <row r="120" spans="1:14" s="26" customFormat="1" ht="27" hidden="1" customHeight="1" collapsed="1">
      <c r="A120" s="718" t="s">
        <v>2819</v>
      </c>
      <c r="B120" s="732">
        <f t="shared" si="15"/>
        <v>248</v>
      </c>
      <c r="C120" s="732">
        <f t="shared" si="14"/>
        <v>251</v>
      </c>
      <c r="D120" s="731">
        <f>SUM(D121:D132)</f>
        <v>36</v>
      </c>
      <c r="E120" s="731">
        <f>SUM(E121:E132)</f>
        <v>39</v>
      </c>
      <c r="F120" s="731"/>
      <c r="G120" s="732">
        <f t="shared" ref="G120:N120" si="16">SUM(G121:G132)</f>
        <v>212</v>
      </c>
      <c r="H120" s="732">
        <f t="shared" si="16"/>
        <v>212</v>
      </c>
      <c r="I120" s="731">
        <f t="shared" si="16"/>
        <v>0</v>
      </c>
      <c r="J120" s="731">
        <f t="shared" si="16"/>
        <v>0</v>
      </c>
      <c r="K120" s="731">
        <f t="shared" si="16"/>
        <v>0</v>
      </c>
      <c r="L120" s="733">
        <f t="shared" si="16"/>
        <v>0</v>
      </c>
      <c r="M120" s="731">
        <f t="shared" si="16"/>
        <v>0</v>
      </c>
      <c r="N120" s="731">
        <f t="shared" si="16"/>
        <v>0</v>
      </c>
    </row>
    <row r="121" spans="1:14" ht="21.75" hidden="1" customHeight="1" outlineLevel="1">
      <c r="A121" s="37" t="s">
        <v>917</v>
      </c>
      <c r="B121" s="729">
        <f t="shared" si="15"/>
        <v>20</v>
      </c>
      <c r="C121" s="729">
        <f t="shared" si="14"/>
        <v>20</v>
      </c>
      <c r="D121" s="734">
        <v>1</v>
      </c>
      <c r="E121" s="734">
        <v>1</v>
      </c>
      <c r="F121" s="730"/>
      <c r="G121" s="734">
        <v>19</v>
      </c>
      <c r="H121" s="734">
        <v>19</v>
      </c>
      <c r="I121" s="734">
        <v>0</v>
      </c>
      <c r="J121" s="734">
        <v>0</v>
      </c>
      <c r="K121" s="734">
        <v>0</v>
      </c>
      <c r="L121" s="734">
        <v>0</v>
      </c>
      <c r="M121" s="29">
        <v>0</v>
      </c>
      <c r="N121" s="29">
        <v>0</v>
      </c>
    </row>
    <row r="122" spans="1:14" ht="21.75" hidden="1" customHeight="1" outlineLevel="1">
      <c r="A122" s="37" t="s">
        <v>2928</v>
      </c>
      <c r="B122" s="729">
        <f t="shared" si="15"/>
        <v>37</v>
      </c>
      <c r="C122" s="729">
        <f t="shared" si="14"/>
        <v>37</v>
      </c>
      <c r="D122" s="734">
        <v>5</v>
      </c>
      <c r="E122" s="734">
        <v>5</v>
      </c>
      <c r="F122" s="730"/>
      <c r="G122" s="734">
        <v>32</v>
      </c>
      <c r="H122" s="734">
        <v>32</v>
      </c>
      <c r="I122" s="734">
        <v>0</v>
      </c>
      <c r="J122" s="734">
        <v>0</v>
      </c>
      <c r="K122" s="734">
        <v>0</v>
      </c>
      <c r="L122" s="734">
        <v>0</v>
      </c>
      <c r="M122" s="29">
        <v>0</v>
      </c>
      <c r="N122" s="29">
        <v>0</v>
      </c>
    </row>
    <row r="123" spans="1:14" ht="21.75" hidden="1" customHeight="1" outlineLevel="1">
      <c r="A123" s="37" t="s">
        <v>2929</v>
      </c>
      <c r="B123" s="729">
        <f t="shared" si="15"/>
        <v>36</v>
      </c>
      <c r="C123" s="729">
        <f t="shared" si="14"/>
        <v>36</v>
      </c>
      <c r="D123" s="734">
        <v>0</v>
      </c>
      <c r="E123" s="734">
        <v>0</v>
      </c>
      <c r="F123" s="730"/>
      <c r="G123" s="734">
        <v>36</v>
      </c>
      <c r="H123" s="734">
        <v>36</v>
      </c>
      <c r="I123" s="734">
        <v>0</v>
      </c>
      <c r="J123" s="734">
        <v>0</v>
      </c>
      <c r="K123" s="734">
        <v>0</v>
      </c>
      <c r="L123" s="734">
        <v>0</v>
      </c>
      <c r="M123" s="29">
        <v>0</v>
      </c>
      <c r="N123" s="29">
        <v>0</v>
      </c>
    </row>
    <row r="124" spans="1:14" ht="21.75" hidden="1" customHeight="1" outlineLevel="1">
      <c r="A124" s="37" t="s">
        <v>2930</v>
      </c>
      <c r="B124" s="729">
        <f t="shared" si="15"/>
        <v>41</v>
      </c>
      <c r="C124" s="729">
        <f t="shared" si="14"/>
        <v>44</v>
      </c>
      <c r="D124" s="734">
        <v>2</v>
      </c>
      <c r="E124" s="734">
        <v>5</v>
      </c>
      <c r="F124" s="730"/>
      <c r="G124" s="734">
        <v>39</v>
      </c>
      <c r="H124" s="734">
        <v>39</v>
      </c>
      <c r="I124" s="734">
        <v>0</v>
      </c>
      <c r="J124" s="734">
        <v>0</v>
      </c>
      <c r="K124" s="734">
        <v>0</v>
      </c>
      <c r="L124" s="734">
        <v>0</v>
      </c>
      <c r="M124" s="29">
        <v>0</v>
      </c>
      <c r="N124" s="29">
        <v>0</v>
      </c>
    </row>
    <row r="125" spans="1:14" ht="21.75" hidden="1" customHeight="1" outlineLevel="1">
      <c r="A125" s="37" t="s">
        <v>2931</v>
      </c>
      <c r="B125" s="729">
        <f t="shared" si="15"/>
        <v>27</v>
      </c>
      <c r="C125" s="729">
        <f t="shared" si="14"/>
        <v>27</v>
      </c>
      <c r="D125" s="734">
        <v>0</v>
      </c>
      <c r="E125" s="734">
        <v>0</v>
      </c>
      <c r="F125" s="730"/>
      <c r="G125" s="734">
        <v>27</v>
      </c>
      <c r="H125" s="734">
        <v>27</v>
      </c>
      <c r="I125" s="734">
        <v>0</v>
      </c>
      <c r="J125" s="734">
        <v>0</v>
      </c>
      <c r="K125" s="734">
        <v>0</v>
      </c>
      <c r="L125" s="734">
        <v>0</v>
      </c>
      <c r="M125" s="29">
        <v>0</v>
      </c>
      <c r="N125" s="29">
        <v>0</v>
      </c>
    </row>
    <row r="126" spans="1:14" ht="21.75" hidden="1" customHeight="1" outlineLevel="1">
      <c r="A126" s="37" t="s">
        <v>2932</v>
      </c>
      <c r="B126" s="729">
        <f t="shared" si="15"/>
        <v>19</v>
      </c>
      <c r="C126" s="729">
        <f t="shared" si="14"/>
        <v>19</v>
      </c>
      <c r="D126" s="734">
        <v>0</v>
      </c>
      <c r="E126" s="734">
        <v>0</v>
      </c>
      <c r="F126" s="730"/>
      <c r="G126" s="734">
        <v>19</v>
      </c>
      <c r="H126" s="734">
        <v>19</v>
      </c>
      <c r="I126" s="734">
        <v>0</v>
      </c>
      <c r="J126" s="734">
        <v>0</v>
      </c>
      <c r="K126" s="734">
        <v>0</v>
      </c>
      <c r="L126" s="734">
        <v>0</v>
      </c>
      <c r="M126" s="29">
        <v>0</v>
      </c>
      <c r="N126" s="29">
        <v>0</v>
      </c>
    </row>
    <row r="127" spans="1:14" ht="21.75" hidden="1" customHeight="1" outlineLevel="1">
      <c r="A127" s="37" t="s">
        <v>2933</v>
      </c>
      <c r="B127" s="729">
        <f t="shared" si="15"/>
        <v>25</v>
      </c>
      <c r="C127" s="729">
        <f t="shared" si="14"/>
        <v>25</v>
      </c>
      <c r="D127" s="734">
        <v>9</v>
      </c>
      <c r="E127" s="734">
        <v>9</v>
      </c>
      <c r="F127" s="730"/>
      <c r="G127" s="734">
        <v>16</v>
      </c>
      <c r="H127" s="734">
        <v>16</v>
      </c>
      <c r="I127" s="734">
        <v>0</v>
      </c>
      <c r="J127" s="734">
        <v>0</v>
      </c>
      <c r="K127" s="734">
        <v>0</v>
      </c>
      <c r="L127" s="734">
        <v>0</v>
      </c>
      <c r="M127" s="29">
        <v>0</v>
      </c>
      <c r="N127" s="29">
        <v>0</v>
      </c>
    </row>
    <row r="128" spans="1:14" ht="21.75" hidden="1" customHeight="1" outlineLevel="1">
      <c r="A128" s="37" t="s">
        <v>2873</v>
      </c>
      <c r="B128" s="729">
        <f t="shared" si="15"/>
        <v>14</v>
      </c>
      <c r="C128" s="729">
        <f t="shared" si="14"/>
        <v>14</v>
      </c>
      <c r="D128" s="734">
        <v>9</v>
      </c>
      <c r="E128" s="734">
        <v>9</v>
      </c>
      <c r="F128" s="730"/>
      <c r="G128" s="734">
        <v>5</v>
      </c>
      <c r="H128" s="734">
        <v>5</v>
      </c>
      <c r="I128" s="734">
        <v>0</v>
      </c>
      <c r="J128" s="734">
        <v>0</v>
      </c>
      <c r="K128" s="734">
        <v>0</v>
      </c>
      <c r="L128" s="734">
        <v>0</v>
      </c>
      <c r="M128" s="29">
        <v>0</v>
      </c>
      <c r="N128" s="29">
        <v>0</v>
      </c>
    </row>
    <row r="129" spans="1:14" ht="21.75" hidden="1" customHeight="1" outlineLevel="1">
      <c r="A129" s="37" t="s">
        <v>649</v>
      </c>
      <c r="B129" s="729">
        <f t="shared" si="15"/>
        <v>9</v>
      </c>
      <c r="C129" s="729">
        <f t="shared" si="14"/>
        <v>9</v>
      </c>
      <c r="D129" s="734">
        <v>2</v>
      </c>
      <c r="E129" s="734">
        <v>2</v>
      </c>
      <c r="F129" s="730"/>
      <c r="G129" s="734">
        <v>7</v>
      </c>
      <c r="H129" s="734">
        <v>7</v>
      </c>
      <c r="I129" s="734">
        <v>0</v>
      </c>
      <c r="J129" s="734">
        <v>0</v>
      </c>
      <c r="K129" s="734">
        <v>0</v>
      </c>
      <c r="L129" s="734">
        <v>0</v>
      </c>
      <c r="M129" s="29">
        <v>0</v>
      </c>
      <c r="N129" s="29">
        <v>0</v>
      </c>
    </row>
    <row r="130" spans="1:14" ht="21.75" hidden="1" customHeight="1" outlineLevel="1">
      <c r="A130" s="37" t="s">
        <v>650</v>
      </c>
      <c r="B130" s="729">
        <f t="shared" si="15"/>
        <v>7</v>
      </c>
      <c r="C130" s="729">
        <f t="shared" si="14"/>
        <v>7</v>
      </c>
      <c r="D130" s="734">
        <v>4</v>
      </c>
      <c r="E130" s="734">
        <v>4</v>
      </c>
      <c r="F130" s="730"/>
      <c r="G130" s="734">
        <v>3</v>
      </c>
      <c r="H130" s="734">
        <v>3</v>
      </c>
      <c r="I130" s="734">
        <v>0</v>
      </c>
      <c r="J130" s="734">
        <v>0</v>
      </c>
      <c r="K130" s="734">
        <v>0</v>
      </c>
      <c r="L130" s="734">
        <v>0</v>
      </c>
      <c r="M130" s="29">
        <v>0</v>
      </c>
      <c r="N130" s="29">
        <v>0</v>
      </c>
    </row>
    <row r="131" spans="1:14" ht="21.75" hidden="1" customHeight="1" outlineLevel="1">
      <c r="A131" s="37" t="s">
        <v>651</v>
      </c>
      <c r="B131" s="729">
        <f t="shared" si="15"/>
        <v>11</v>
      </c>
      <c r="C131" s="729">
        <f t="shared" si="14"/>
        <v>11</v>
      </c>
      <c r="D131" s="734">
        <v>2</v>
      </c>
      <c r="E131" s="734">
        <v>2</v>
      </c>
      <c r="F131" s="730"/>
      <c r="G131" s="734">
        <v>9</v>
      </c>
      <c r="H131" s="734">
        <v>9</v>
      </c>
      <c r="I131" s="734">
        <v>0</v>
      </c>
      <c r="J131" s="734">
        <v>0</v>
      </c>
      <c r="K131" s="734">
        <v>0</v>
      </c>
      <c r="L131" s="734">
        <v>0</v>
      </c>
      <c r="M131" s="29">
        <v>0</v>
      </c>
      <c r="N131" s="29">
        <v>0</v>
      </c>
    </row>
    <row r="132" spans="1:14" ht="21.75" hidden="1" customHeight="1" outlineLevel="1" thickBot="1">
      <c r="A132" s="38" t="s">
        <v>652</v>
      </c>
      <c r="B132" s="1404">
        <f t="shared" si="15"/>
        <v>2</v>
      </c>
      <c r="C132" s="1404">
        <f t="shared" si="14"/>
        <v>2</v>
      </c>
      <c r="D132" s="1406">
        <v>2</v>
      </c>
      <c r="E132" s="1406">
        <v>2</v>
      </c>
      <c r="F132" s="731"/>
      <c r="G132" s="734">
        <v>0</v>
      </c>
      <c r="H132" s="734">
        <v>0</v>
      </c>
      <c r="I132" s="734">
        <v>0</v>
      </c>
      <c r="J132" s="734">
        <v>0</v>
      </c>
      <c r="K132" s="734">
        <v>0</v>
      </c>
      <c r="L132" s="734">
        <v>0</v>
      </c>
      <c r="M132" s="36">
        <v>0</v>
      </c>
      <c r="N132" s="36">
        <v>0</v>
      </c>
    </row>
    <row r="133" spans="1:14" s="26" customFormat="1" ht="27" hidden="1" customHeight="1" collapsed="1">
      <c r="A133" s="735" t="s">
        <v>1712</v>
      </c>
      <c r="B133" s="732">
        <f t="shared" ref="B133:B145" si="17">D133+G133+I133+K133</f>
        <v>117</v>
      </c>
      <c r="C133" s="732">
        <f t="shared" ref="C133:C145" si="18">E133+H133+J133+L133</f>
        <v>119</v>
      </c>
      <c r="D133" s="731">
        <f>SUM(D134:D145)</f>
        <v>58</v>
      </c>
      <c r="E133" s="731">
        <f>SUM(E134:E145)</f>
        <v>58</v>
      </c>
      <c r="F133" s="731"/>
      <c r="G133" s="732">
        <f t="shared" ref="G133:N133" si="19">SUM(G134:G145)</f>
        <v>56</v>
      </c>
      <c r="H133" s="732">
        <f t="shared" si="19"/>
        <v>56</v>
      </c>
      <c r="I133" s="731">
        <f t="shared" si="19"/>
        <v>1</v>
      </c>
      <c r="J133" s="731">
        <f t="shared" si="19"/>
        <v>3</v>
      </c>
      <c r="K133" s="731">
        <f t="shared" si="19"/>
        <v>2</v>
      </c>
      <c r="L133" s="733">
        <f t="shared" si="19"/>
        <v>2</v>
      </c>
      <c r="M133" s="731">
        <f t="shared" si="19"/>
        <v>0</v>
      </c>
      <c r="N133" s="731">
        <f t="shared" si="19"/>
        <v>0</v>
      </c>
    </row>
    <row r="134" spans="1:14" ht="23.95" hidden="1" customHeight="1" outlineLevel="1">
      <c r="A134" s="37" t="s">
        <v>917</v>
      </c>
      <c r="B134" s="729">
        <f t="shared" si="17"/>
        <v>2</v>
      </c>
      <c r="C134" s="729">
        <f t="shared" si="18"/>
        <v>2</v>
      </c>
      <c r="D134" s="734">
        <v>1</v>
      </c>
      <c r="E134" s="734">
        <v>1</v>
      </c>
      <c r="F134" s="730"/>
      <c r="G134" s="734">
        <v>1</v>
      </c>
      <c r="H134" s="734">
        <v>1</v>
      </c>
      <c r="I134" s="734">
        <v>0</v>
      </c>
      <c r="J134" s="734">
        <v>0</v>
      </c>
      <c r="K134" s="734">
        <v>0</v>
      </c>
      <c r="L134" s="734">
        <v>0</v>
      </c>
      <c r="M134" s="29">
        <v>0</v>
      </c>
      <c r="N134" s="29">
        <v>0</v>
      </c>
    </row>
    <row r="135" spans="1:14" ht="23.95" hidden="1" customHeight="1" outlineLevel="1">
      <c r="A135" s="37" t="s">
        <v>2928</v>
      </c>
      <c r="B135" s="729">
        <f t="shared" si="17"/>
        <v>9</v>
      </c>
      <c r="C135" s="729">
        <f t="shared" si="18"/>
        <v>9</v>
      </c>
      <c r="D135" s="734">
        <v>2</v>
      </c>
      <c r="E135" s="734">
        <v>2</v>
      </c>
      <c r="F135" s="730"/>
      <c r="G135" s="734">
        <v>7</v>
      </c>
      <c r="H135" s="734">
        <v>7</v>
      </c>
      <c r="I135" s="734">
        <v>0</v>
      </c>
      <c r="J135" s="734">
        <v>0</v>
      </c>
      <c r="K135" s="734">
        <v>0</v>
      </c>
      <c r="L135" s="734">
        <v>0</v>
      </c>
      <c r="M135" s="29">
        <v>0</v>
      </c>
      <c r="N135" s="29">
        <v>0</v>
      </c>
    </row>
    <row r="136" spans="1:14" ht="23.95" hidden="1" customHeight="1" outlineLevel="1">
      <c r="A136" s="37" t="s">
        <v>2929</v>
      </c>
      <c r="B136" s="729">
        <f t="shared" si="17"/>
        <v>30</v>
      </c>
      <c r="C136" s="729">
        <f t="shared" si="18"/>
        <v>30</v>
      </c>
      <c r="D136" s="734">
        <v>25</v>
      </c>
      <c r="E136" s="734">
        <v>25</v>
      </c>
      <c r="F136" s="730"/>
      <c r="G136" s="734">
        <v>5</v>
      </c>
      <c r="H136" s="734">
        <v>5</v>
      </c>
      <c r="I136" s="734">
        <v>0</v>
      </c>
      <c r="J136" s="734">
        <v>0</v>
      </c>
      <c r="K136" s="734">
        <v>0</v>
      </c>
      <c r="L136" s="734">
        <v>0</v>
      </c>
      <c r="M136" s="29">
        <v>0</v>
      </c>
      <c r="N136" s="29">
        <v>0</v>
      </c>
    </row>
    <row r="137" spans="1:14" ht="23.95" hidden="1" customHeight="1" outlineLevel="1">
      <c r="A137" s="37" t="s">
        <v>2930</v>
      </c>
      <c r="B137" s="729">
        <f t="shared" si="17"/>
        <v>9</v>
      </c>
      <c r="C137" s="729">
        <f t="shared" si="18"/>
        <v>9</v>
      </c>
      <c r="D137" s="734">
        <v>4</v>
      </c>
      <c r="E137" s="734">
        <v>4</v>
      </c>
      <c r="F137" s="730"/>
      <c r="G137" s="734">
        <v>5</v>
      </c>
      <c r="H137" s="734">
        <v>5</v>
      </c>
      <c r="I137" s="734">
        <v>0</v>
      </c>
      <c r="J137" s="734">
        <v>0</v>
      </c>
      <c r="K137" s="734">
        <v>0</v>
      </c>
      <c r="L137" s="734">
        <v>0</v>
      </c>
      <c r="M137" s="29">
        <v>0</v>
      </c>
      <c r="N137" s="29">
        <v>0</v>
      </c>
    </row>
    <row r="138" spans="1:14" ht="23.95" hidden="1" customHeight="1" outlineLevel="1">
      <c r="A138" s="37" t="s">
        <v>2931</v>
      </c>
      <c r="B138" s="729">
        <f t="shared" si="17"/>
        <v>8</v>
      </c>
      <c r="C138" s="729">
        <f t="shared" si="18"/>
        <v>8</v>
      </c>
      <c r="D138" s="734">
        <v>3</v>
      </c>
      <c r="E138" s="734">
        <v>3</v>
      </c>
      <c r="F138" s="730"/>
      <c r="G138" s="734">
        <v>5</v>
      </c>
      <c r="H138" s="734">
        <v>5</v>
      </c>
      <c r="I138" s="734">
        <v>0</v>
      </c>
      <c r="J138" s="734">
        <v>0</v>
      </c>
      <c r="K138" s="734">
        <v>0</v>
      </c>
      <c r="L138" s="734">
        <v>0</v>
      </c>
      <c r="M138" s="29">
        <v>0</v>
      </c>
      <c r="N138" s="29">
        <v>0</v>
      </c>
    </row>
    <row r="139" spans="1:14" ht="23.95" hidden="1" customHeight="1" outlineLevel="1">
      <c r="A139" s="37" t="s">
        <v>2932</v>
      </c>
      <c r="B139" s="729">
        <f t="shared" si="17"/>
        <v>4</v>
      </c>
      <c r="C139" s="729">
        <f t="shared" si="18"/>
        <v>4</v>
      </c>
      <c r="D139" s="734">
        <v>1</v>
      </c>
      <c r="E139" s="734">
        <v>1</v>
      </c>
      <c r="F139" s="730"/>
      <c r="G139" s="734">
        <v>3</v>
      </c>
      <c r="H139" s="734">
        <v>3</v>
      </c>
      <c r="I139" s="734">
        <v>0</v>
      </c>
      <c r="J139" s="734">
        <v>0</v>
      </c>
      <c r="K139" s="734">
        <v>0</v>
      </c>
      <c r="L139" s="734">
        <v>0</v>
      </c>
      <c r="M139" s="29">
        <v>0</v>
      </c>
      <c r="N139" s="29">
        <v>0</v>
      </c>
    </row>
    <row r="140" spans="1:14" ht="23.95" hidden="1" customHeight="1" outlineLevel="1">
      <c r="A140" s="37" t="s">
        <v>2933</v>
      </c>
      <c r="B140" s="729">
        <f t="shared" si="17"/>
        <v>5</v>
      </c>
      <c r="C140" s="729">
        <f t="shared" si="18"/>
        <v>5</v>
      </c>
      <c r="D140" s="734">
        <v>1</v>
      </c>
      <c r="E140" s="734">
        <v>1</v>
      </c>
      <c r="F140" s="730"/>
      <c r="G140" s="734">
        <v>4</v>
      </c>
      <c r="H140" s="734">
        <v>4</v>
      </c>
      <c r="I140" s="734">
        <v>0</v>
      </c>
      <c r="J140" s="734">
        <v>0</v>
      </c>
      <c r="K140" s="734">
        <v>0</v>
      </c>
      <c r="L140" s="734">
        <v>0</v>
      </c>
      <c r="M140" s="29">
        <v>0</v>
      </c>
      <c r="N140" s="29">
        <v>0</v>
      </c>
    </row>
    <row r="141" spans="1:14" ht="23.95" hidden="1" customHeight="1" outlineLevel="1">
      <c r="A141" s="37" t="s">
        <v>2873</v>
      </c>
      <c r="B141" s="729">
        <f t="shared" si="17"/>
        <v>14</v>
      </c>
      <c r="C141" s="729">
        <f t="shared" si="18"/>
        <v>14</v>
      </c>
      <c r="D141" s="734">
        <v>7</v>
      </c>
      <c r="E141" s="734">
        <v>7</v>
      </c>
      <c r="F141" s="730"/>
      <c r="G141" s="734">
        <v>5</v>
      </c>
      <c r="H141" s="734">
        <v>5</v>
      </c>
      <c r="I141" s="734">
        <v>0</v>
      </c>
      <c r="J141" s="734">
        <v>0</v>
      </c>
      <c r="K141" s="734">
        <v>2</v>
      </c>
      <c r="L141" s="734">
        <v>2</v>
      </c>
      <c r="M141" s="29">
        <v>0</v>
      </c>
      <c r="N141" s="29">
        <v>0</v>
      </c>
    </row>
    <row r="142" spans="1:14" ht="23.95" hidden="1" customHeight="1" outlineLevel="1">
      <c r="A142" s="37" t="s">
        <v>649</v>
      </c>
      <c r="B142" s="729">
        <f t="shared" si="17"/>
        <v>14</v>
      </c>
      <c r="C142" s="729">
        <f t="shared" si="18"/>
        <v>14</v>
      </c>
      <c r="D142" s="734">
        <v>3</v>
      </c>
      <c r="E142" s="734">
        <v>3</v>
      </c>
      <c r="F142" s="730"/>
      <c r="G142" s="734">
        <v>11</v>
      </c>
      <c r="H142" s="734">
        <v>11</v>
      </c>
      <c r="I142" s="734">
        <v>0</v>
      </c>
      <c r="J142" s="734">
        <v>0</v>
      </c>
      <c r="K142" s="734">
        <v>0</v>
      </c>
      <c r="L142" s="734">
        <v>0</v>
      </c>
      <c r="M142" s="29">
        <v>0</v>
      </c>
      <c r="N142" s="29">
        <v>0</v>
      </c>
    </row>
    <row r="143" spans="1:14" ht="23.95" hidden="1" customHeight="1" outlineLevel="1">
      <c r="A143" s="37" t="s">
        <v>650</v>
      </c>
      <c r="B143" s="729">
        <f t="shared" si="17"/>
        <v>8</v>
      </c>
      <c r="C143" s="729">
        <f t="shared" si="18"/>
        <v>8</v>
      </c>
      <c r="D143" s="734">
        <v>4</v>
      </c>
      <c r="E143" s="734">
        <v>4</v>
      </c>
      <c r="F143" s="730"/>
      <c r="G143" s="734">
        <v>4</v>
      </c>
      <c r="H143" s="734">
        <v>4</v>
      </c>
      <c r="I143" s="734">
        <v>0</v>
      </c>
      <c r="J143" s="734">
        <v>0</v>
      </c>
      <c r="K143" s="734">
        <v>0</v>
      </c>
      <c r="L143" s="734">
        <v>0</v>
      </c>
      <c r="M143" s="29">
        <v>0</v>
      </c>
      <c r="N143" s="29">
        <v>0</v>
      </c>
    </row>
    <row r="144" spans="1:14" ht="23.95" hidden="1" customHeight="1" outlineLevel="1">
      <c r="A144" s="37" t="s">
        <v>651</v>
      </c>
      <c r="B144" s="729">
        <f t="shared" si="17"/>
        <v>11</v>
      </c>
      <c r="C144" s="729">
        <f t="shared" si="18"/>
        <v>13</v>
      </c>
      <c r="D144" s="734">
        <v>7</v>
      </c>
      <c r="E144" s="734">
        <v>7</v>
      </c>
      <c r="F144" s="730"/>
      <c r="G144" s="734">
        <v>3</v>
      </c>
      <c r="H144" s="734">
        <v>3</v>
      </c>
      <c r="I144" s="734">
        <v>1</v>
      </c>
      <c r="J144" s="734">
        <v>3</v>
      </c>
      <c r="K144" s="734">
        <v>0</v>
      </c>
      <c r="L144" s="734">
        <v>0</v>
      </c>
      <c r="M144" s="29">
        <v>0</v>
      </c>
      <c r="N144" s="29">
        <v>0</v>
      </c>
    </row>
    <row r="145" spans="1:14" ht="23.95" hidden="1" customHeight="1" outlineLevel="1" thickBot="1">
      <c r="A145" s="38" t="s">
        <v>652</v>
      </c>
      <c r="B145" s="1404">
        <f t="shared" si="17"/>
        <v>3</v>
      </c>
      <c r="C145" s="1404">
        <f t="shared" si="18"/>
        <v>3</v>
      </c>
      <c r="D145" s="1406">
        <v>0</v>
      </c>
      <c r="E145" s="1406">
        <v>0</v>
      </c>
      <c r="F145" s="731"/>
      <c r="G145" s="734">
        <v>3</v>
      </c>
      <c r="H145" s="734">
        <v>3</v>
      </c>
      <c r="I145" s="734">
        <v>0</v>
      </c>
      <c r="J145" s="734">
        <v>0</v>
      </c>
      <c r="K145" s="734">
        <v>0</v>
      </c>
      <c r="L145" s="734">
        <v>0</v>
      </c>
      <c r="M145" s="36">
        <v>0</v>
      </c>
      <c r="N145" s="36">
        <v>0</v>
      </c>
    </row>
    <row r="146" spans="1:14" s="26" customFormat="1" ht="27" customHeight="1" collapsed="1">
      <c r="A146" s="735" t="s">
        <v>3042</v>
      </c>
      <c r="B146" s="732">
        <f t="shared" ref="B146:B158" si="20">D146+G146+I146+K146</f>
        <v>105</v>
      </c>
      <c r="C146" s="732">
        <f t="shared" ref="C146:C158" si="21">E146+H146+J146+L146</f>
        <v>105</v>
      </c>
      <c r="D146" s="731">
        <f>SUM(D147:D158)</f>
        <v>47</v>
      </c>
      <c r="E146" s="731">
        <f>SUM(E147:E158)</f>
        <v>47</v>
      </c>
      <c r="F146" s="731"/>
      <c r="G146" s="732">
        <f t="shared" ref="G146:N146" si="22">SUM(G147:G158)</f>
        <v>49</v>
      </c>
      <c r="H146" s="732">
        <f t="shared" si="22"/>
        <v>49</v>
      </c>
      <c r="I146" s="731">
        <f t="shared" si="22"/>
        <v>1</v>
      </c>
      <c r="J146" s="731">
        <f t="shared" si="22"/>
        <v>1</v>
      </c>
      <c r="K146" s="731">
        <f t="shared" si="22"/>
        <v>8</v>
      </c>
      <c r="L146" s="733">
        <f t="shared" si="22"/>
        <v>8</v>
      </c>
      <c r="M146" s="731">
        <f t="shared" si="22"/>
        <v>0</v>
      </c>
      <c r="N146" s="731">
        <f t="shared" si="22"/>
        <v>0</v>
      </c>
    </row>
    <row r="147" spans="1:14" ht="23.95" hidden="1" customHeight="1" outlineLevel="1">
      <c r="A147" s="37" t="s">
        <v>917</v>
      </c>
      <c r="B147" s="729">
        <f t="shared" si="20"/>
        <v>0</v>
      </c>
      <c r="C147" s="729">
        <f t="shared" si="21"/>
        <v>0</v>
      </c>
      <c r="D147" s="734">
        <v>0</v>
      </c>
      <c r="E147" s="734">
        <v>0</v>
      </c>
      <c r="F147" s="730"/>
      <c r="G147" s="734">
        <v>0</v>
      </c>
      <c r="H147" s="734">
        <v>0</v>
      </c>
      <c r="I147" s="734">
        <v>0</v>
      </c>
      <c r="J147" s="734">
        <v>0</v>
      </c>
      <c r="K147" s="734">
        <v>0</v>
      </c>
      <c r="L147" s="734">
        <v>0</v>
      </c>
      <c r="M147" s="29">
        <v>0</v>
      </c>
      <c r="N147" s="29">
        <v>0</v>
      </c>
    </row>
    <row r="148" spans="1:14" ht="23.95" hidden="1" customHeight="1" outlineLevel="1">
      <c r="A148" s="37" t="s">
        <v>2928</v>
      </c>
      <c r="B148" s="729">
        <f t="shared" si="20"/>
        <v>1</v>
      </c>
      <c r="C148" s="729">
        <f t="shared" si="21"/>
        <v>1</v>
      </c>
      <c r="D148" s="734">
        <v>1</v>
      </c>
      <c r="E148" s="734">
        <v>1</v>
      </c>
      <c r="F148" s="730"/>
      <c r="G148" s="734">
        <v>0</v>
      </c>
      <c r="H148" s="734">
        <v>0</v>
      </c>
      <c r="I148" s="734">
        <v>0</v>
      </c>
      <c r="J148" s="734">
        <v>0</v>
      </c>
      <c r="K148" s="734">
        <v>0</v>
      </c>
      <c r="L148" s="734">
        <v>0</v>
      </c>
      <c r="M148" s="29">
        <v>0</v>
      </c>
      <c r="N148" s="29">
        <v>0</v>
      </c>
    </row>
    <row r="149" spans="1:14" ht="23.95" hidden="1" customHeight="1" outlineLevel="1">
      <c r="A149" s="37" t="s">
        <v>2929</v>
      </c>
      <c r="B149" s="729">
        <f t="shared" si="20"/>
        <v>13</v>
      </c>
      <c r="C149" s="729">
        <f t="shared" si="21"/>
        <v>13</v>
      </c>
      <c r="D149" s="734">
        <v>6</v>
      </c>
      <c r="E149" s="734">
        <v>6</v>
      </c>
      <c r="F149" s="730"/>
      <c r="G149" s="734">
        <v>7</v>
      </c>
      <c r="H149" s="734">
        <v>7</v>
      </c>
      <c r="I149" s="734">
        <v>0</v>
      </c>
      <c r="J149" s="734">
        <v>0</v>
      </c>
      <c r="K149" s="734">
        <v>0</v>
      </c>
      <c r="L149" s="734">
        <v>0</v>
      </c>
      <c r="M149" s="29">
        <v>0</v>
      </c>
      <c r="N149" s="29">
        <v>0</v>
      </c>
    </row>
    <row r="150" spans="1:14" ht="23.95" hidden="1" customHeight="1" outlineLevel="1">
      <c r="A150" s="37" t="s">
        <v>2930</v>
      </c>
      <c r="B150" s="729">
        <f t="shared" si="20"/>
        <v>3</v>
      </c>
      <c r="C150" s="729">
        <f t="shared" si="21"/>
        <v>3</v>
      </c>
      <c r="D150" s="734">
        <v>2</v>
      </c>
      <c r="E150" s="734">
        <v>2</v>
      </c>
      <c r="F150" s="730"/>
      <c r="G150" s="734">
        <v>1</v>
      </c>
      <c r="H150" s="734">
        <v>1</v>
      </c>
      <c r="I150" s="734">
        <v>0</v>
      </c>
      <c r="J150" s="734">
        <v>0</v>
      </c>
      <c r="K150" s="734">
        <v>0</v>
      </c>
      <c r="L150" s="734">
        <v>0</v>
      </c>
      <c r="M150" s="29">
        <v>0</v>
      </c>
      <c r="N150" s="29">
        <v>0</v>
      </c>
    </row>
    <row r="151" spans="1:14" ht="23.95" hidden="1" customHeight="1" outlineLevel="1">
      <c r="A151" s="37" t="s">
        <v>2931</v>
      </c>
      <c r="B151" s="729">
        <f t="shared" si="20"/>
        <v>6</v>
      </c>
      <c r="C151" s="729">
        <f t="shared" si="21"/>
        <v>6</v>
      </c>
      <c r="D151" s="734">
        <v>2</v>
      </c>
      <c r="E151" s="734">
        <v>2</v>
      </c>
      <c r="F151" s="730"/>
      <c r="G151" s="734">
        <v>4</v>
      </c>
      <c r="H151" s="734">
        <v>4</v>
      </c>
      <c r="I151" s="734">
        <v>0</v>
      </c>
      <c r="J151" s="734">
        <v>0</v>
      </c>
      <c r="K151" s="734">
        <v>0</v>
      </c>
      <c r="L151" s="734">
        <v>0</v>
      </c>
      <c r="M151" s="29">
        <v>0</v>
      </c>
      <c r="N151" s="29">
        <v>0</v>
      </c>
    </row>
    <row r="152" spans="1:14" ht="23.95" hidden="1" customHeight="1" outlineLevel="1">
      <c r="A152" s="37" t="s">
        <v>2932</v>
      </c>
      <c r="B152" s="729">
        <f t="shared" si="20"/>
        <v>6</v>
      </c>
      <c r="C152" s="729">
        <f t="shared" si="21"/>
        <v>6</v>
      </c>
      <c r="D152" s="734">
        <v>1</v>
      </c>
      <c r="E152" s="734">
        <v>1</v>
      </c>
      <c r="F152" s="730"/>
      <c r="G152" s="734">
        <v>5</v>
      </c>
      <c r="H152" s="734">
        <v>5</v>
      </c>
      <c r="I152" s="734">
        <v>0</v>
      </c>
      <c r="J152" s="734">
        <v>0</v>
      </c>
      <c r="K152" s="734">
        <v>0</v>
      </c>
      <c r="L152" s="734">
        <v>0</v>
      </c>
      <c r="M152" s="29">
        <v>0</v>
      </c>
      <c r="N152" s="29">
        <v>0</v>
      </c>
    </row>
    <row r="153" spans="1:14" ht="23.95" hidden="1" customHeight="1" outlineLevel="1">
      <c r="A153" s="37" t="s">
        <v>2933</v>
      </c>
      <c r="B153" s="729">
        <f t="shared" si="20"/>
        <v>19</v>
      </c>
      <c r="C153" s="729">
        <f t="shared" si="21"/>
        <v>19</v>
      </c>
      <c r="D153" s="734">
        <v>6</v>
      </c>
      <c r="E153" s="734">
        <v>6</v>
      </c>
      <c r="F153" s="730"/>
      <c r="G153" s="734">
        <v>12</v>
      </c>
      <c r="H153" s="734">
        <v>12</v>
      </c>
      <c r="I153" s="734">
        <v>0</v>
      </c>
      <c r="J153" s="734">
        <v>0</v>
      </c>
      <c r="K153" s="734">
        <v>1</v>
      </c>
      <c r="L153" s="734">
        <v>1</v>
      </c>
      <c r="M153" s="29">
        <v>0</v>
      </c>
      <c r="N153" s="29">
        <v>0</v>
      </c>
    </row>
    <row r="154" spans="1:14" ht="23.95" hidden="1" customHeight="1" outlineLevel="1">
      <c r="A154" s="37" t="s">
        <v>2873</v>
      </c>
      <c r="B154" s="729">
        <f t="shared" si="20"/>
        <v>21</v>
      </c>
      <c r="C154" s="729">
        <f t="shared" si="21"/>
        <v>21</v>
      </c>
      <c r="D154" s="734">
        <v>18</v>
      </c>
      <c r="E154" s="734">
        <v>18</v>
      </c>
      <c r="F154" s="730"/>
      <c r="G154" s="734">
        <v>3</v>
      </c>
      <c r="H154" s="734">
        <v>3</v>
      </c>
      <c r="I154" s="734">
        <v>0</v>
      </c>
      <c r="J154" s="734">
        <v>0</v>
      </c>
      <c r="K154" s="734">
        <v>0</v>
      </c>
      <c r="L154" s="734">
        <v>0</v>
      </c>
      <c r="M154" s="29">
        <v>0</v>
      </c>
      <c r="N154" s="29">
        <v>0</v>
      </c>
    </row>
    <row r="155" spans="1:14" ht="23.95" hidden="1" customHeight="1" outlineLevel="1">
      <c r="A155" s="37" t="s">
        <v>649</v>
      </c>
      <c r="B155" s="729">
        <f t="shared" si="20"/>
        <v>8</v>
      </c>
      <c r="C155" s="729">
        <f t="shared" si="21"/>
        <v>8</v>
      </c>
      <c r="D155" s="734">
        <v>6</v>
      </c>
      <c r="E155" s="734">
        <v>6</v>
      </c>
      <c r="F155" s="730"/>
      <c r="G155" s="734">
        <v>2</v>
      </c>
      <c r="H155" s="734">
        <v>2</v>
      </c>
      <c r="I155" s="734">
        <v>0</v>
      </c>
      <c r="J155" s="734">
        <v>0</v>
      </c>
      <c r="K155" s="734">
        <v>0</v>
      </c>
      <c r="L155" s="734">
        <v>0</v>
      </c>
      <c r="M155" s="29">
        <v>0</v>
      </c>
      <c r="N155" s="29">
        <v>0</v>
      </c>
    </row>
    <row r="156" spans="1:14" ht="23.95" hidden="1" customHeight="1" outlineLevel="1">
      <c r="A156" s="37" t="s">
        <v>650</v>
      </c>
      <c r="B156" s="729">
        <f t="shared" si="20"/>
        <v>8</v>
      </c>
      <c r="C156" s="729">
        <f t="shared" si="21"/>
        <v>8</v>
      </c>
      <c r="D156" s="734">
        <v>2</v>
      </c>
      <c r="E156" s="734">
        <v>2</v>
      </c>
      <c r="F156" s="730"/>
      <c r="G156" s="734">
        <v>1</v>
      </c>
      <c r="H156" s="734">
        <v>1</v>
      </c>
      <c r="I156" s="734">
        <v>0</v>
      </c>
      <c r="J156" s="734">
        <v>0</v>
      </c>
      <c r="K156" s="734">
        <v>5</v>
      </c>
      <c r="L156" s="734">
        <v>5</v>
      </c>
      <c r="M156" s="29">
        <v>0</v>
      </c>
      <c r="N156" s="29">
        <v>0</v>
      </c>
    </row>
    <row r="157" spans="1:14" ht="23.95" hidden="1" customHeight="1" outlineLevel="1">
      <c r="A157" s="37" t="s">
        <v>651</v>
      </c>
      <c r="B157" s="729">
        <f t="shared" si="20"/>
        <v>14</v>
      </c>
      <c r="C157" s="729">
        <f t="shared" si="21"/>
        <v>14</v>
      </c>
      <c r="D157" s="734">
        <v>3</v>
      </c>
      <c r="E157" s="734">
        <v>3</v>
      </c>
      <c r="F157" s="730"/>
      <c r="G157" s="734">
        <v>9</v>
      </c>
      <c r="H157" s="734">
        <v>9</v>
      </c>
      <c r="I157" s="734">
        <v>0</v>
      </c>
      <c r="J157" s="734">
        <v>0</v>
      </c>
      <c r="K157" s="734">
        <v>2</v>
      </c>
      <c r="L157" s="734">
        <v>2</v>
      </c>
      <c r="M157" s="29">
        <v>0</v>
      </c>
      <c r="N157" s="29">
        <v>0</v>
      </c>
    </row>
    <row r="158" spans="1:14" ht="23.95" hidden="1" customHeight="1" outlineLevel="1" thickBot="1">
      <c r="A158" s="38" t="s">
        <v>652</v>
      </c>
      <c r="B158" s="1404">
        <f t="shared" si="20"/>
        <v>6</v>
      </c>
      <c r="C158" s="1404">
        <f t="shared" si="21"/>
        <v>6</v>
      </c>
      <c r="D158" s="1406">
        <v>0</v>
      </c>
      <c r="E158" s="1406">
        <v>0</v>
      </c>
      <c r="F158" s="731"/>
      <c r="G158" s="734">
        <v>5</v>
      </c>
      <c r="H158" s="734">
        <v>5</v>
      </c>
      <c r="I158" s="734">
        <v>1</v>
      </c>
      <c r="J158" s="734">
        <v>1</v>
      </c>
      <c r="K158" s="734">
        <v>0</v>
      </c>
      <c r="L158" s="734">
        <v>0</v>
      </c>
      <c r="M158" s="36">
        <v>0</v>
      </c>
      <c r="N158" s="36">
        <v>0</v>
      </c>
    </row>
    <row r="159" spans="1:14" s="26" customFormat="1" ht="27" customHeight="1" collapsed="1">
      <c r="A159" s="735" t="s">
        <v>2574</v>
      </c>
      <c r="B159" s="732">
        <f t="shared" ref="B159:B171" si="23">D159+G159+I159+K159</f>
        <v>87</v>
      </c>
      <c r="C159" s="732">
        <f t="shared" ref="C159:C171" si="24">E159+H159+J159+L159</f>
        <v>89</v>
      </c>
      <c r="D159" s="731">
        <f>SUM(D160:D171)</f>
        <v>39</v>
      </c>
      <c r="E159" s="731">
        <f>SUM(E160:E171)</f>
        <v>39</v>
      </c>
      <c r="F159" s="731"/>
      <c r="G159" s="732">
        <f t="shared" ref="G159:N159" si="25">SUM(G160:G171)</f>
        <v>43</v>
      </c>
      <c r="H159" s="732">
        <f t="shared" si="25"/>
        <v>45</v>
      </c>
      <c r="I159" s="731">
        <f t="shared" si="25"/>
        <v>1</v>
      </c>
      <c r="J159" s="731">
        <f t="shared" si="25"/>
        <v>1</v>
      </c>
      <c r="K159" s="731">
        <f t="shared" si="25"/>
        <v>4</v>
      </c>
      <c r="L159" s="733">
        <f t="shared" si="25"/>
        <v>4</v>
      </c>
      <c r="M159" s="731">
        <f t="shared" si="25"/>
        <v>0</v>
      </c>
      <c r="N159" s="731">
        <f t="shared" si="25"/>
        <v>0</v>
      </c>
    </row>
    <row r="160" spans="1:14" ht="23.95" hidden="1" customHeight="1" outlineLevel="1">
      <c r="A160" s="37" t="s">
        <v>917</v>
      </c>
      <c r="B160" s="729">
        <f t="shared" si="23"/>
        <v>4</v>
      </c>
      <c r="C160" s="729">
        <f t="shared" si="24"/>
        <v>4</v>
      </c>
      <c r="D160" s="734">
        <v>1</v>
      </c>
      <c r="E160" s="734">
        <v>1</v>
      </c>
      <c r="F160" s="730"/>
      <c r="G160" s="734">
        <v>1</v>
      </c>
      <c r="H160" s="734">
        <v>1</v>
      </c>
      <c r="I160" s="734">
        <v>0</v>
      </c>
      <c r="J160" s="734">
        <v>0</v>
      </c>
      <c r="K160" s="734">
        <v>2</v>
      </c>
      <c r="L160" s="734">
        <v>2</v>
      </c>
      <c r="M160" s="29">
        <v>0</v>
      </c>
      <c r="N160" s="29">
        <v>0</v>
      </c>
    </row>
    <row r="161" spans="1:14" ht="23.95" hidden="1" customHeight="1" outlineLevel="1">
      <c r="A161" s="37" t="s">
        <v>2928</v>
      </c>
      <c r="B161" s="729">
        <f t="shared" si="23"/>
        <v>7</v>
      </c>
      <c r="C161" s="729">
        <f t="shared" si="24"/>
        <v>7</v>
      </c>
      <c r="D161" s="734">
        <v>1</v>
      </c>
      <c r="E161" s="734">
        <v>1</v>
      </c>
      <c r="F161" s="730"/>
      <c r="G161" s="734">
        <v>4</v>
      </c>
      <c r="H161" s="734">
        <v>4</v>
      </c>
      <c r="I161" s="734">
        <v>0</v>
      </c>
      <c r="J161" s="734">
        <v>0</v>
      </c>
      <c r="K161" s="734">
        <v>2</v>
      </c>
      <c r="L161" s="734">
        <v>2</v>
      </c>
      <c r="M161" s="29">
        <v>0</v>
      </c>
      <c r="N161" s="29">
        <v>0</v>
      </c>
    </row>
    <row r="162" spans="1:14" ht="23.95" hidden="1" customHeight="1" outlineLevel="1">
      <c r="A162" s="37" t="s">
        <v>2929</v>
      </c>
      <c r="B162" s="729">
        <f t="shared" si="23"/>
        <v>8</v>
      </c>
      <c r="C162" s="729">
        <f t="shared" si="24"/>
        <v>10</v>
      </c>
      <c r="D162" s="734">
        <v>1</v>
      </c>
      <c r="E162" s="734">
        <v>1</v>
      </c>
      <c r="F162" s="730"/>
      <c r="G162" s="734">
        <v>7</v>
      </c>
      <c r="H162" s="734">
        <v>9</v>
      </c>
      <c r="I162" s="734">
        <v>0</v>
      </c>
      <c r="J162" s="734">
        <v>0</v>
      </c>
      <c r="K162" s="734">
        <v>0</v>
      </c>
      <c r="L162" s="734">
        <v>0</v>
      </c>
      <c r="M162" s="29">
        <v>0</v>
      </c>
      <c r="N162" s="29">
        <v>0</v>
      </c>
    </row>
    <row r="163" spans="1:14" ht="23.95" hidden="1" customHeight="1" outlineLevel="1">
      <c r="A163" s="37" t="s">
        <v>2930</v>
      </c>
      <c r="B163" s="729">
        <f t="shared" si="23"/>
        <v>5</v>
      </c>
      <c r="C163" s="729">
        <f t="shared" si="24"/>
        <v>5</v>
      </c>
      <c r="D163" s="734">
        <v>0</v>
      </c>
      <c r="E163" s="734">
        <v>0</v>
      </c>
      <c r="F163" s="730"/>
      <c r="G163" s="734">
        <v>5</v>
      </c>
      <c r="H163" s="734">
        <v>5</v>
      </c>
      <c r="I163" s="734">
        <v>0</v>
      </c>
      <c r="J163" s="734">
        <v>0</v>
      </c>
      <c r="K163" s="734">
        <v>0</v>
      </c>
      <c r="L163" s="734">
        <v>0</v>
      </c>
      <c r="M163" s="29">
        <v>0</v>
      </c>
      <c r="N163" s="29">
        <v>0</v>
      </c>
    </row>
    <row r="164" spans="1:14" ht="23.95" hidden="1" customHeight="1" outlineLevel="1">
      <c r="A164" s="37" t="s">
        <v>2931</v>
      </c>
      <c r="B164" s="729">
        <f t="shared" si="23"/>
        <v>0</v>
      </c>
      <c r="C164" s="729">
        <f t="shared" si="24"/>
        <v>0</v>
      </c>
      <c r="D164" s="734">
        <v>0</v>
      </c>
      <c r="E164" s="734">
        <v>0</v>
      </c>
      <c r="F164" s="730"/>
      <c r="G164" s="734">
        <v>0</v>
      </c>
      <c r="H164" s="734">
        <v>0</v>
      </c>
      <c r="I164" s="734">
        <v>0</v>
      </c>
      <c r="J164" s="734">
        <v>0</v>
      </c>
      <c r="K164" s="734">
        <v>0</v>
      </c>
      <c r="L164" s="734">
        <v>0</v>
      </c>
      <c r="M164" s="29">
        <v>0</v>
      </c>
      <c r="N164" s="29">
        <v>0</v>
      </c>
    </row>
    <row r="165" spans="1:14" ht="23.95" hidden="1" customHeight="1" outlineLevel="1">
      <c r="A165" s="37" t="s">
        <v>2932</v>
      </c>
      <c r="B165" s="729">
        <f t="shared" si="23"/>
        <v>4</v>
      </c>
      <c r="C165" s="729">
        <f t="shared" si="24"/>
        <v>4</v>
      </c>
      <c r="D165" s="734">
        <v>2</v>
      </c>
      <c r="E165" s="734">
        <v>2</v>
      </c>
      <c r="F165" s="730"/>
      <c r="G165" s="734">
        <v>2</v>
      </c>
      <c r="H165" s="734">
        <v>2</v>
      </c>
      <c r="I165" s="734">
        <v>0</v>
      </c>
      <c r="J165" s="734">
        <v>0</v>
      </c>
      <c r="K165" s="734">
        <v>0</v>
      </c>
      <c r="L165" s="734">
        <v>0</v>
      </c>
      <c r="M165" s="29">
        <v>0</v>
      </c>
      <c r="N165" s="29">
        <v>0</v>
      </c>
    </row>
    <row r="166" spans="1:14" ht="23.95" hidden="1" customHeight="1" outlineLevel="1">
      <c r="A166" s="37" t="s">
        <v>2933</v>
      </c>
      <c r="B166" s="729">
        <f t="shared" si="23"/>
        <v>15</v>
      </c>
      <c r="C166" s="729">
        <f t="shared" si="24"/>
        <v>15</v>
      </c>
      <c r="D166" s="734">
        <v>9</v>
      </c>
      <c r="E166" s="734">
        <v>9</v>
      </c>
      <c r="F166" s="730"/>
      <c r="G166" s="734">
        <v>6</v>
      </c>
      <c r="H166" s="734">
        <v>6</v>
      </c>
      <c r="I166" s="734">
        <v>0</v>
      </c>
      <c r="J166" s="734">
        <v>0</v>
      </c>
      <c r="K166" s="734">
        <v>0</v>
      </c>
      <c r="L166" s="734">
        <v>0</v>
      </c>
      <c r="M166" s="29">
        <v>0</v>
      </c>
      <c r="N166" s="29">
        <v>0</v>
      </c>
    </row>
    <row r="167" spans="1:14" ht="23.95" hidden="1" customHeight="1" outlineLevel="1">
      <c r="A167" s="37" t="s">
        <v>2873</v>
      </c>
      <c r="B167" s="729">
        <f t="shared" si="23"/>
        <v>17</v>
      </c>
      <c r="C167" s="729">
        <f t="shared" si="24"/>
        <v>17</v>
      </c>
      <c r="D167" s="734">
        <v>13</v>
      </c>
      <c r="E167" s="734">
        <v>13</v>
      </c>
      <c r="F167" s="730"/>
      <c r="G167" s="734">
        <v>4</v>
      </c>
      <c r="H167" s="734">
        <v>4</v>
      </c>
      <c r="I167" s="734">
        <v>0</v>
      </c>
      <c r="J167" s="734">
        <v>0</v>
      </c>
      <c r="K167" s="734">
        <v>0</v>
      </c>
      <c r="L167" s="734">
        <v>0</v>
      </c>
      <c r="M167" s="29">
        <v>0</v>
      </c>
      <c r="N167" s="29">
        <v>0</v>
      </c>
    </row>
    <row r="168" spans="1:14" ht="23.95" hidden="1" customHeight="1" outlineLevel="1">
      <c r="A168" s="37" t="s">
        <v>649</v>
      </c>
      <c r="B168" s="729">
        <f t="shared" si="23"/>
        <v>9</v>
      </c>
      <c r="C168" s="729">
        <f t="shared" si="24"/>
        <v>9</v>
      </c>
      <c r="D168" s="734">
        <v>4</v>
      </c>
      <c r="E168" s="734">
        <v>4</v>
      </c>
      <c r="F168" s="730"/>
      <c r="G168" s="734">
        <v>5</v>
      </c>
      <c r="H168" s="734">
        <v>5</v>
      </c>
      <c r="I168" s="734">
        <v>0</v>
      </c>
      <c r="J168" s="734">
        <v>0</v>
      </c>
      <c r="K168" s="734">
        <v>0</v>
      </c>
      <c r="L168" s="734">
        <v>0</v>
      </c>
      <c r="M168" s="29">
        <v>0</v>
      </c>
      <c r="N168" s="29">
        <v>0</v>
      </c>
    </row>
    <row r="169" spans="1:14" ht="23.95" hidden="1" customHeight="1" outlineLevel="1">
      <c r="A169" s="37" t="s">
        <v>650</v>
      </c>
      <c r="B169" s="729">
        <f t="shared" si="23"/>
        <v>8</v>
      </c>
      <c r="C169" s="729">
        <f t="shared" si="24"/>
        <v>8</v>
      </c>
      <c r="D169" s="734">
        <v>4</v>
      </c>
      <c r="E169" s="734">
        <v>4</v>
      </c>
      <c r="F169" s="730"/>
      <c r="G169" s="734">
        <v>4</v>
      </c>
      <c r="H169" s="734">
        <v>4</v>
      </c>
      <c r="I169" s="734">
        <v>0</v>
      </c>
      <c r="J169" s="734">
        <v>0</v>
      </c>
      <c r="K169" s="734">
        <v>0</v>
      </c>
      <c r="L169" s="734">
        <v>0</v>
      </c>
      <c r="M169" s="29">
        <v>0</v>
      </c>
      <c r="N169" s="29">
        <v>0</v>
      </c>
    </row>
    <row r="170" spans="1:14" ht="23.95" hidden="1" customHeight="1" outlineLevel="1">
      <c r="A170" s="37" t="s">
        <v>651</v>
      </c>
      <c r="B170" s="729">
        <f t="shared" si="23"/>
        <v>6</v>
      </c>
      <c r="C170" s="729">
        <f t="shared" si="24"/>
        <v>6</v>
      </c>
      <c r="D170" s="734">
        <v>1</v>
      </c>
      <c r="E170" s="734">
        <v>1</v>
      </c>
      <c r="F170" s="730"/>
      <c r="G170" s="734">
        <v>5</v>
      </c>
      <c r="H170" s="734">
        <v>5</v>
      </c>
      <c r="I170" s="734">
        <v>0</v>
      </c>
      <c r="J170" s="734">
        <v>0</v>
      </c>
      <c r="K170" s="734">
        <v>0</v>
      </c>
      <c r="L170" s="734">
        <v>0</v>
      </c>
      <c r="M170" s="29">
        <v>0</v>
      </c>
      <c r="N170" s="29">
        <v>0</v>
      </c>
    </row>
    <row r="171" spans="1:14" ht="23.95" hidden="1" customHeight="1" outlineLevel="1" thickBot="1">
      <c r="A171" s="38" t="s">
        <v>652</v>
      </c>
      <c r="B171" s="1404">
        <f t="shared" si="23"/>
        <v>4</v>
      </c>
      <c r="C171" s="1404">
        <f t="shared" si="24"/>
        <v>4</v>
      </c>
      <c r="D171" s="1406">
        <v>3</v>
      </c>
      <c r="E171" s="1406">
        <v>3</v>
      </c>
      <c r="F171" s="731"/>
      <c r="G171" s="734">
        <v>0</v>
      </c>
      <c r="H171" s="734">
        <v>0</v>
      </c>
      <c r="I171" s="734">
        <v>1</v>
      </c>
      <c r="J171" s="734">
        <v>1</v>
      </c>
      <c r="K171" s="734">
        <v>0</v>
      </c>
      <c r="L171" s="734">
        <v>0</v>
      </c>
      <c r="M171" s="36">
        <v>0</v>
      </c>
      <c r="N171" s="36">
        <v>0</v>
      </c>
    </row>
    <row r="172" spans="1:14" s="26" customFormat="1" ht="27" customHeight="1" collapsed="1">
      <c r="A172" s="735" t="s">
        <v>665</v>
      </c>
      <c r="B172" s="732">
        <f t="shared" ref="B172:B184" si="26">D172+G172+I172+K172</f>
        <v>73</v>
      </c>
      <c r="C172" s="732">
        <f t="shared" ref="C172:C184" si="27">E172+H172+J172+L172</f>
        <v>83</v>
      </c>
      <c r="D172" s="731">
        <f>SUM(D173:D184)</f>
        <v>57</v>
      </c>
      <c r="E172" s="731">
        <f>SUM(E173:E184)</f>
        <v>57</v>
      </c>
      <c r="F172" s="731"/>
      <c r="G172" s="732">
        <f t="shared" ref="G172:N172" si="28">SUM(G173:G184)</f>
        <v>15</v>
      </c>
      <c r="H172" s="732">
        <f t="shared" si="28"/>
        <v>25</v>
      </c>
      <c r="I172" s="731">
        <f t="shared" si="28"/>
        <v>0</v>
      </c>
      <c r="J172" s="731">
        <f t="shared" si="28"/>
        <v>0</v>
      </c>
      <c r="K172" s="731">
        <f t="shared" si="28"/>
        <v>1</v>
      </c>
      <c r="L172" s="733">
        <f t="shared" si="28"/>
        <v>1</v>
      </c>
      <c r="M172" s="731">
        <f t="shared" si="28"/>
        <v>0</v>
      </c>
      <c r="N172" s="731">
        <f t="shared" si="28"/>
        <v>0</v>
      </c>
    </row>
    <row r="173" spans="1:14" s="26" customFormat="1" ht="23.95" hidden="1" customHeight="1" outlineLevel="1">
      <c r="A173" s="530" t="s">
        <v>1901</v>
      </c>
      <c r="B173" s="729">
        <f t="shared" si="26"/>
        <v>3</v>
      </c>
      <c r="C173" s="729">
        <f t="shared" si="27"/>
        <v>3</v>
      </c>
      <c r="D173" s="734">
        <v>3</v>
      </c>
      <c r="E173" s="734">
        <v>3</v>
      </c>
      <c r="F173" s="730"/>
      <c r="G173" s="734">
        <v>0</v>
      </c>
      <c r="H173" s="734">
        <v>0</v>
      </c>
      <c r="I173" s="734">
        <v>0</v>
      </c>
      <c r="J173" s="734">
        <v>0</v>
      </c>
      <c r="K173" s="734">
        <v>0</v>
      </c>
      <c r="L173" s="734">
        <v>0</v>
      </c>
      <c r="M173" s="730">
        <v>0</v>
      </c>
      <c r="N173" s="730">
        <v>0</v>
      </c>
    </row>
    <row r="174" spans="1:14" ht="23.95" hidden="1" customHeight="1" outlineLevel="1">
      <c r="A174" s="530" t="s">
        <v>1630</v>
      </c>
      <c r="B174" s="729">
        <f t="shared" si="26"/>
        <v>6</v>
      </c>
      <c r="C174" s="729">
        <f t="shared" si="27"/>
        <v>6</v>
      </c>
      <c r="D174" s="734">
        <v>5</v>
      </c>
      <c r="E174" s="734">
        <v>5</v>
      </c>
      <c r="F174" s="730"/>
      <c r="G174" s="734">
        <v>1</v>
      </c>
      <c r="H174" s="734">
        <v>1</v>
      </c>
      <c r="I174" s="734">
        <v>0</v>
      </c>
      <c r="J174" s="734">
        <v>0</v>
      </c>
      <c r="K174" s="734">
        <v>0</v>
      </c>
      <c r="L174" s="734">
        <v>0</v>
      </c>
      <c r="M174" s="29">
        <v>0</v>
      </c>
      <c r="N174" s="29">
        <v>0</v>
      </c>
    </row>
    <row r="175" spans="1:14" ht="23.95" hidden="1" customHeight="1" outlineLevel="1">
      <c r="A175" s="530" t="s">
        <v>1631</v>
      </c>
      <c r="B175" s="729">
        <f t="shared" si="26"/>
        <v>8</v>
      </c>
      <c r="C175" s="729">
        <f t="shared" si="27"/>
        <v>12</v>
      </c>
      <c r="D175" s="734">
        <v>7</v>
      </c>
      <c r="E175" s="734">
        <v>7</v>
      </c>
      <c r="F175" s="730"/>
      <c r="G175" s="734">
        <v>1</v>
      </c>
      <c r="H175" s="734">
        <v>5</v>
      </c>
      <c r="I175" s="734">
        <v>0</v>
      </c>
      <c r="J175" s="734">
        <v>0</v>
      </c>
      <c r="K175" s="734">
        <v>0</v>
      </c>
      <c r="L175" s="734">
        <v>0</v>
      </c>
      <c r="M175" s="29">
        <v>0</v>
      </c>
      <c r="N175" s="29">
        <v>0</v>
      </c>
    </row>
    <row r="176" spans="1:14" ht="23.95" hidden="1" customHeight="1" outlineLevel="1">
      <c r="A176" s="530" t="s">
        <v>1632</v>
      </c>
      <c r="B176" s="729">
        <f t="shared" si="26"/>
        <v>2</v>
      </c>
      <c r="C176" s="729">
        <f t="shared" si="27"/>
        <v>2</v>
      </c>
      <c r="D176" s="734">
        <v>1</v>
      </c>
      <c r="E176" s="734">
        <v>1</v>
      </c>
      <c r="F176" s="730"/>
      <c r="G176" s="734">
        <v>1</v>
      </c>
      <c r="H176" s="734">
        <v>1</v>
      </c>
      <c r="I176" s="734">
        <v>0</v>
      </c>
      <c r="J176" s="734">
        <v>0</v>
      </c>
      <c r="K176" s="734">
        <v>0</v>
      </c>
      <c r="L176" s="734">
        <v>0</v>
      </c>
      <c r="M176" s="29">
        <v>0</v>
      </c>
      <c r="N176" s="29">
        <v>0</v>
      </c>
    </row>
    <row r="177" spans="1:14" ht="23.95" hidden="1" customHeight="1" outlineLevel="1">
      <c r="A177" s="530" t="s">
        <v>1633</v>
      </c>
      <c r="B177" s="729">
        <f t="shared" si="26"/>
        <v>4</v>
      </c>
      <c r="C177" s="729">
        <f t="shared" si="27"/>
        <v>4</v>
      </c>
      <c r="D177" s="734">
        <v>2</v>
      </c>
      <c r="E177" s="734">
        <v>2</v>
      </c>
      <c r="F177" s="730"/>
      <c r="G177" s="734">
        <v>2</v>
      </c>
      <c r="H177" s="734">
        <v>2</v>
      </c>
      <c r="I177" s="734">
        <v>0</v>
      </c>
      <c r="J177" s="734">
        <v>0</v>
      </c>
      <c r="K177" s="734">
        <v>0</v>
      </c>
      <c r="L177" s="734">
        <v>0</v>
      </c>
      <c r="M177" s="29">
        <v>0</v>
      </c>
      <c r="N177" s="29">
        <v>0</v>
      </c>
    </row>
    <row r="178" spans="1:14" ht="23.95" hidden="1" customHeight="1" outlineLevel="1">
      <c r="A178" s="530" t="s">
        <v>1634</v>
      </c>
      <c r="B178" s="729">
        <f t="shared" si="26"/>
        <v>1</v>
      </c>
      <c r="C178" s="729">
        <f t="shared" si="27"/>
        <v>1</v>
      </c>
      <c r="D178" s="734">
        <v>0</v>
      </c>
      <c r="E178" s="734">
        <v>0</v>
      </c>
      <c r="F178" s="730"/>
      <c r="G178" s="734">
        <v>1</v>
      </c>
      <c r="H178" s="734">
        <v>1</v>
      </c>
      <c r="I178" s="734">
        <v>0</v>
      </c>
      <c r="J178" s="734">
        <v>0</v>
      </c>
      <c r="K178" s="734">
        <v>0</v>
      </c>
      <c r="L178" s="734">
        <v>0</v>
      </c>
      <c r="M178" s="29">
        <v>0</v>
      </c>
      <c r="N178" s="29">
        <v>0</v>
      </c>
    </row>
    <row r="179" spans="1:14" ht="23.95" hidden="1" customHeight="1" outlineLevel="1">
      <c r="A179" s="530" t="s">
        <v>1635</v>
      </c>
      <c r="B179" s="729">
        <f t="shared" si="26"/>
        <v>12</v>
      </c>
      <c r="C179" s="729">
        <f t="shared" si="27"/>
        <v>12</v>
      </c>
      <c r="D179" s="734">
        <v>12</v>
      </c>
      <c r="E179" s="734">
        <v>12</v>
      </c>
      <c r="F179" s="730"/>
      <c r="G179" s="734">
        <v>0</v>
      </c>
      <c r="H179" s="734">
        <v>0</v>
      </c>
      <c r="I179" s="734">
        <v>0</v>
      </c>
      <c r="J179" s="734">
        <v>0</v>
      </c>
      <c r="K179" s="734">
        <v>0</v>
      </c>
      <c r="L179" s="734">
        <v>0</v>
      </c>
      <c r="M179" s="29">
        <v>0</v>
      </c>
      <c r="N179" s="29">
        <v>0</v>
      </c>
    </row>
    <row r="180" spans="1:14" ht="23.95" hidden="1" customHeight="1" outlineLevel="1">
      <c r="A180" s="530" t="s">
        <v>1636</v>
      </c>
      <c r="B180" s="729">
        <f t="shared" si="26"/>
        <v>18</v>
      </c>
      <c r="C180" s="729">
        <f t="shared" si="27"/>
        <v>18</v>
      </c>
      <c r="D180" s="734">
        <v>18</v>
      </c>
      <c r="E180" s="734">
        <v>18</v>
      </c>
      <c r="F180" s="730"/>
      <c r="G180" s="734">
        <v>0</v>
      </c>
      <c r="H180" s="734">
        <v>0</v>
      </c>
      <c r="I180" s="734">
        <v>0</v>
      </c>
      <c r="J180" s="734">
        <v>0</v>
      </c>
      <c r="K180" s="734">
        <v>0</v>
      </c>
      <c r="L180" s="734">
        <v>0</v>
      </c>
      <c r="M180" s="29">
        <v>0</v>
      </c>
      <c r="N180" s="29">
        <v>0</v>
      </c>
    </row>
    <row r="181" spans="1:14" ht="23.95" hidden="1" customHeight="1" outlineLevel="1">
      <c r="A181" s="530" t="s">
        <v>1637</v>
      </c>
      <c r="B181" s="729">
        <f t="shared" si="26"/>
        <v>5</v>
      </c>
      <c r="C181" s="729">
        <f t="shared" si="27"/>
        <v>6</v>
      </c>
      <c r="D181" s="734">
        <v>3</v>
      </c>
      <c r="E181" s="734">
        <v>3</v>
      </c>
      <c r="F181" s="730"/>
      <c r="G181" s="734">
        <v>2</v>
      </c>
      <c r="H181" s="734">
        <v>3</v>
      </c>
      <c r="I181" s="734">
        <v>0</v>
      </c>
      <c r="J181" s="734">
        <v>0</v>
      </c>
      <c r="K181" s="734">
        <v>0</v>
      </c>
      <c r="L181" s="734">
        <v>0</v>
      </c>
      <c r="M181" s="29">
        <v>0</v>
      </c>
      <c r="N181" s="29">
        <v>0</v>
      </c>
    </row>
    <row r="182" spans="1:14" ht="23.95" hidden="1" customHeight="1" outlineLevel="1">
      <c r="A182" s="530" t="s">
        <v>1638</v>
      </c>
      <c r="B182" s="729">
        <f t="shared" si="26"/>
        <v>4</v>
      </c>
      <c r="C182" s="729">
        <f t="shared" si="27"/>
        <v>5</v>
      </c>
      <c r="D182" s="734">
        <v>1</v>
      </c>
      <c r="E182" s="734">
        <v>1</v>
      </c>
      <c r="F182" s="730"/>
      <c r="G182" s="734">
        <v>3</v>
      </c>
      <c r="H182" s="734">
        <v>4</v>
      </c>
      <c r="I182" s="734">
        <v>0</v>
      </c>
      <c r="J182" s="734">
        <v>0</v>
      </c>
      <c r="K182" s="734">
        <v>0</v>
      </c>
      <c r="L182" s="734">
        <v>0</v>
      </c>
      <c r="M182" s="29">
        <v>0</v>
      </c>
      <c r="N182" s="29">
        <v>0</v>
      </c>
    </row>
    <row r="183" spans="1:14" ht="23.95" hidden="1" customHeight="1" outlineLevel="1">
      <c r="A183" s="530" t="s">
        <v>1639</v>
      </c>
      <c r="B183" s="729">
        <f t="shared" si="26"/>
        <v>2</v>
      </c>
      <c r="C183" s="729">
        <f t="shared" si="27"/>
        <v>2</v>
      </c>
      <c r="D183" s="734">
        <v>1</v>
      </c>
      <c r="E183" s="734">
        <v>1</v>
      </c>
      <c r="F183" s="730"/>
      <c r="G183" s="734">
        <v>1</v>
      </c>
      <c r="H183" s="734">
        <v>1</v>
      </c>
      <c r="I183" s="734">
        <v>0</v>
      </c>
      <c r="J183" s="734">
        <v>0</v>
      </c>
      <c r="K183" s="734">
        <v>0</v>
      </c>
      <c r="L183" s="734">
        <v>0</v>
      </c>
      <c r="M183" s="29">
        <v>0</v>
      </c>
      <c r="N183" s="29">
        <v>0</v>
      </c>
    </row>
    <row r="184" spans="1:14" ht="23.95" hidden="1" customHeight="1" outlineLevel="1" thickBot="1">
      <c r="A184" s="531" t="s">
        <v>1640</v>
      </c>
      <c r="B184" s="1404">
        <f t="shared" si="26"/>
        <v>8</v>
      </c>
      <c r="C184" s="1404">
        <f t="shared" si="27"/>
        <v>12</v>
      </c>
      <c r="D184" s="1406">
        <v>4</v>
      </c>
      <c r="E184" s="1406">
        <v>4</v>
      </c>
      <c r="F184" s="731"/>
      <c r="G184" s="734">
        <v>3</v>
      </c>
      <c r="H184" s="734">
        <v>7</v>
      </c>
      <c r="I184" s="734">
        <v>0</v>
      </c>
      <c r="J184" s="734">
        <v>0</v>
      </c>
      <c r="K184" s="734">
        <v>1</v>
      </c>
      <c r="L184" s="734">
        <v>1</v>
      </c>
      <c r="M184" s="36">
        <v>0</v>
      </c>
      <c r="N184" s="36">
        <v>0</v>
      </c>
    </row>
    <row r="185" spans="1:14" s="26" customFormat="1" ht="27" customHeight="1" collapsed="1">
      <c r="A185" s="735" t="s">
        <v>698</v>
      </c>
      <c r="B185" s="732">
        <f t="shared" ref="B185:B197" si="29">D185+G185+I185+K185</f>
        <v>109</v>
      </c>
      <c r="C185" s="732">
        <f t="shared" ref="C185:C197" si="30">E185+H185+J185+L185</f>
        <v>119</v>
      </c>
      <c r="D185" s="731">
        <f>SUM(D186:D197)</f>
        <v>61</v>
      </c>
      <c r="E185" s="731">
        <f>SUM(E186:E197)</f>
        <v>61</v>
      </c>
      <c r="F185" s="731"/>
      <c r="G185" s="732">
        <f t="shared" ref="G185:N185" si="31">SUM(G186:G197)</f>
        <v>44</v>
      </c>
      <c r="H185" s="732">
        <f t="shared" si="31"/>
        <v>54</v>
      </c>
      <c r="I185" s="731">
        <f t="shared" si="31"/>
        <v>0</v>
      </c>
      <c r="J185" s="731">
        <f t="shared" si="31"/>
        <v>0</v>
      </c>
      <c r="K185" s="731">
        <f t="shared" si="31"/>
        <v>4</v>
      </c>
      <c r="L185" s="733">
        <f t="shared" si="31"/>
        <v>4</v>
      </c>
      <c r="M185" s="731">
        <f t="shared" si="31"/>
        <v>0</v>
      </c>
      <c r="N185" s="731">
        <f t="shared" si="31"/>
        <v>0</v>
      </c>
    </row>
    <row r="186" spans="1:14" s="26" customFormat="1" ht="23.95" hidden="1" customHeight="1" outlineLevel="1">
      <c r="A186" s="530" t="s">
        <v>1901</v>
      </c>
      <c r="B186" s="729">
        <f t="shared" si="29"/>
        <v>1</v>
      </c>
      <c r="C186" s="729">
        <f t="shared" si="30"/>
        <v>1</v>
      </c>
      <c r="D186" s="734">
        <v>1</v>
      </c>
      <c r="E186" s="734">
        <v>1</v>
      </c>
      <c r="F186" s="730"/>
      <c r="G186" s="734">
        <v>0</v>
      </c>
      <c r="H186" s="734">
        <v>0</v>
      </c>
      <c r="I186" s="734">
        <v>0</v>
      </c>
      <c r="J186" s="734">
        <v>0</v>
      </c>
      <c r="K186" s="734">
        <v>0</v>
      </c>
      <c r="L186" s="734">
        <v>0</v>
      </c>
      <c r="M186" s="730">
        <v>0</v>
      </c>
      <c r="N186" s="730">
        <v>0</v>
      </c>
    </row>
    <row r="187" spans="1:14" ht="23.95" hidden="1" customHeight="1" outlineLevel="1">
      <c r="A187" s="530" t="s">
        <v>1630</v>
      </c>
      <c r="B187" s="729">
        <f t="shared" si="29"/>
        <v>17</v>
      </c>
      <c r="C187" s="729">
        <f t="shared" si="30"/>
        <v>21</v>
      </c>
      <c r="D187" s="734">
        <v>16</v>
      </c>
      <c r="E187" s="734">
        <v>16</v>
      </c>
      <c r="F187" s="730"/>
      <c r="G187" s="734">
        <v>1</v>
      </c>
      <c r="H187" s="734">
        <v>5</v>
      </c>
      <c r="I187" s="734">
        <v>0</v>
      </c>
      <c r="J187" s="734">
        <v>0</v>
      </c>
      <c r="K187" s="734">
        <v>0</v>
      </c>
      <c r="L187" s="734">
        <v>0</v>
      </c>
      <c r="M187" s="29">
        <v>0</v>
      </c>
      <c r="N187" s="29">
        <v>0</v>
      </c>
    </row>
    <row r="188" spans="1:14" ht="23.95" hidden="1" customHeight="1" outlineLevel="1">
      <c r="A188" s="530" t="s">
        <v>1631</v>
      </c>
      <c r="B188" s="729">
        <f t="shared" si="29"/>
        <v>1</v>
      </c>
      <c r="C188" s="729">
        <f t="shared" si="30"/>
        <v>1</v>
      </c>
      <c r="D188" s="734">
        <v>0</v>
      </c>
      <c r="E188" s="734">
        <v>0</v>
      </c>
      <c r="F188" s="730"/>
      <c r="G188" s="734">
        <v>1</v>
      </c>
      <c r="H188" s="734">
        <v>1</v>
      </c>
      <c r="I188" s="734">
        <v>0</v>
      </c>
      <c r="J188" s="734">
        <v>0</v>
      </c>
      <c r="K188" s="734">
        <v>0</v>
      </c>
      <c r="L188" s="734">
        <v>0</v>
      </c>
      <c r="M188" s="29">
        <v>0</v>
      </c>
      <c r="N188" s="29">
        <v>0</v>
      </c>
    </row>
    <row r="189" spans="1:14" ht="23.95" hidden="1" customHeight="1" outlineLevel="1">
      <c r="A189" s="530" t="s">
        <v>1632</v>
      </c>
      <c r="B189" s="729">
        <f t="shared" si="29"/>
        <v>4</v>
      </c>
      <c r="C189" s="729">
        <f t="shared" si="30"/>
        <v>4</v>
      </c>
      <c r="D189" s="734">
        <v>1</v>
      </c>
      <c r="E189" s="734">
        <v>1</v>
      </c>
      <c r="F189" s="730"/>
      <c r="G189" s="734">
        <v>1</v>
      </c>
      <c r="H189" s="734">
        <v>1</v>
      </c>
      <c r="I189" s="734">
        <v>0</v>
      </c>
      <c r="J189" s="734">
        <v>0</v>
      </c>
      <c r="K189" s="734">
        <v>2</v>
      </c>
      <c r="L189" s="734">
        <v>2</v>
      </c>
      <c r="M189" s="29">
        <v>0</v>
      </c>
      <c r="N189" s="29">
        <v>0</v>
      </c>
    </row>
    <row r="190" spans="1:14" ht="23.95" hidden="1" customHeight="1" outlineLevel="1">
      <c r="A190" s="530" t="s">
        <v>1633</v>
      </c>
      <c r="B190" s="729">
        <f t="shared" si="29"/>
        <v>6</v>
      </c>
      <c r="C190" s="729">
        <f t="shared" si="30"/>
        <v>6</v>
      </c>
      <c r="D190" s="734">
        <v>3</v>
      </c>
      <c r="E190" s="734">
        <v>3</v>
      </c>
      <c r="F190" s="730"/>
      <c r="G190" s="734">
        <v>1</v>
      </c>
      <c r="H190" s="734">
        <v>1</v>
      </c>
      <c r="I190" s="734">
        <v>0</v>
      </c>
      <c r="J190" s="734">
        <v>0</v>
      </c>
      <c r="K190" s="734">
        <v>2</v>
      </c>
      <c r="L190" s="734">
        <v>2</v>
      </c>
      <c r="M190" s="29">
        <v>0</v>
      </c>
      <c r="N190" s="29">
        <v>0</v>
      </c>
    </row>
    <row r="191" spans="1:14" ht="23.95" hidden="1" customHeight="1" outlineLevel="1">
      <c r="A191" s="530" t="s">
        <v>1634</v>
      </c>
      <c r="B191" s="729">
        <f t="shared" si="29"/>
        <v>4</v>
      </c>
      <c r="C191" s="729">
        <f t="shared" si="30"/>
        <v>4</v>
      </c>
      <c r="D191" s="734">
        <v>2</v>
      </c>
      <c r="E191" s="734">
        <v>2</v>
      </c>
      <c r="F191" s="730"/>
      <c r="G191" s="734">
        <v>2</v>
      </c>
      <c r="H191" s="734">
        <v>2</v>
      </c>
      <c r="I191" s="734">
        <v>0</v>
      </c>
      <c r="J191" s="734">
        <v>0</v>
      </c>
      <c r="K191" s="734">
        <v>0</v>
      </c>
      <c r="L191" s="734">
        <v>0</v>
      </c>
      <c r="M191" s="29">
        <v>0</v>
      </c>
      <c r="N191" s="29">
        <v>0</v>
      </c>
    </row>
    <row r="192" spans="1:14" ht="23.95" hidden="1" customHeight="1" outlineLevel="1">
      <c r="A192" s="530" t="s">
        <v>1635</v>
      </c>
      <c r="B192" s="729">
        <f t="shared" si="29"/>
        <v>53</v>
      </c>
      <c r="C192" s="729">
        <f t="shared" si="30"/>
        <v>53</v>
      </c>
      <c r="D192" s="734">
        <v>24</v>
      </c>
      <c r="E192" s="734">
        <v>24</v>
      </c>
      <c r="F192" s="730"/>
      <c r="G192" s="734">
        <v>29</v>
      </c>
      <c r="H192" s="734">
        <v>29</v>
      </c>
      <c r="I192" s="734">
        <v>0</v>
      </c>
      <c r="J192" s="734">
        <v>0</v>
      </c>
      <c r="K192" s="734">
        <v>0</v>
      </c>
      <c r="L192" s="734">
        <v>0</v>
      </c>
      <c r="M192" s="29">
        <v>0</v>
      </c>
      <c r="N192" s="29">
        <v>0</v>
      </c>
    </row>
    <row r="193" spans="1:14" ht="23.95" hidden="1" customHeight="1" outlineLevel="1">
      <c r="A193" s="530" t="s">
        <v>1636</v>
      </c>
      <c r="B193" s="729">
        <f t="shared" si="29"/>
        <v>4</v>
      </c>
      <c r="C193" s="729">
        <f t="shared" si="30"/>
        <v>4</v>
      </c>
      <c r="D193" s="734">
        <v>2</v>
      </c>
      <c r="E193" s="734">
        <v>2</v>
      </c>
      <c r="F193" s="730"/>
      <c r="G193" s="734">
        <v>2</v>
      </c>
      <c r="H193" s="734">
        <v>2</v>
      </c>
      <c r="I193" s="734">
        <v>0</v>
      </c>
      <c r="J193" s="734">
        <v>0</v>
      </c>
      <c r="K193" s="734">
        <v>0</v>
      </c>
      <c r="L193" s="734">
        <v>0</v>
      </c>
      <c r="M193" s="29">
        <v>0</v>
      </c>
      <c r="N193" s="29">
        <v>0</v>
      </c>
    </row>
    <row r="194" spans="1:14" ht="23.95" hidden="1" customHeight="1" outlineLevel="1">
      <c r="A194" s="530" t="s">
        <v>1637</v>
      </c>
      <c r="B194" s="729">
        <f t="shared" si="29"/>
        <v>1</v>
      </c>
      <c r="C194" s="729">
        <f t="shared" si="30"/>
        <v>1</v>
      </c>
      <c r="D194" s="734">
        <v>1</v>
      </c>
      <c r="E194" s="734">
        <v>1</v>
      </c>
      <c r="F194" s="730"/>
      <c r="G194" s="734">
        <v>0</v>
      </c>
      <c r="H194" s="734">
        <v>0</v>
      </c>
      <c r="I194" s="734">
        <v>0</v>
      </c>
      <c r="J194" s="734">
        <v>0</v>
      </c>
      <c r="K194" s="734">
        <v>0</v>
      </c>
      <c r="L194" s="734">
        <v>0</v>
      </c>
      <c r="M194" s="29">
        <v>0</v>
      </c>
      <c r="N194" s="29">
        <v>0</v>
      </c>
    </row>
    <row r="195" spans="1:14" ht="23.95" hidden="1" customHeight="1" outlineLevel="1">
      <c r="A195" s="530" t="s">
        <v>1638</v>
      </c>
      <c r="B195" s="729">
        <f t="shared" si="29"/>
        <v>11</v>
      </c>
      <c r="C195" s="729">
        <f t="shared" si="30"/>
        <v>11</v>
      </c>
      <c r="D195" s="734">
        <v>9</v>
      </c>
      <c r="E195" s="734">
        <v>9</v>
      </c>
      <c r="F195" s="730"/>
      <c r="G195" s="734">
        <v>2</v>
      </c>
      <c r="H195" s="734">
        <v>2</v>
      </c>
      <c r="I195" s="734">
        <v>0</v>
      </c>
      <c r="J195" s="734">
        <v>0</v>
      </c>
      <c r="K195" s="734">
        <v>0</v>
      </c>
      <c r="L195" s="734">
        <v>0</v>
      </c>
      <c r="M195" s="29">
        <v>0</v>
      </c>
      <c r="N195" s="29">
        <v>0</v>
      </c>
    </row>
    <row r="196" spans="1:14" ht="23.95" hidden="1" customHeight="1" outlineLevel="1">
      <c r="A196" s="530" t="s">
        <v>1639</v>
      </c>
      <c r="B196" s="729">
        <f t="shared" si="29"/>
        <v>5</v>
      </c>
      <c r="C196" s="729">
        <f t="shared" si="30"/>
        <v>11</v>
      </c>
      <c r="D196" s="734">
        <v>1</v>
      </c>
      <c r="E196" s="734">
        <v>1</v>
      </c>
      <c r="F196" s="730"/>
      <c r="G196" s="734">
        <v>4</v>
      </c>
      <c r="H196" s="734">
        <v>10</v>
      </c>
      <c r="I196" s="734">
        <v>0</v>
      </c>
      <c r="J196" s="734">
        <v>0</v>
      </c>
      <c r="K196" s="734">
        <v>0</v>
      </c>
      <c r="L196" s="734">
        <v>0</v>
      </c>
      <c r="M196" s="29">
        <v>0</v>
      </c>
      <c r="N196" s="29">
        <v>0</v>
      </c>
    </row>
    <row r="197" spans="1:14" ht="23.95" hidden="1" customHeight="1" outlineLevel="1" thickBot="1">
      <c r="A197" s="531" t="s">
        <v>1640</v>
      </c>
      <c r="B197" s="1404">
        <f t="shared" si="29"/>
        <v>2</v>
      </c>
      <c r="C197" s="1404">
        <f t="shared" si="30"/>
        <v>2</v>
      </c>
      <c r="D197" s="1406">
        <v>1</v>
      </c>
      <c r="E197" s="1406">
        <v>1</v>
      </c>
      <c r="F197" s="731"/>
      <c r="G197" s="734">
        <v>1</v>
      </c>
      <c r="H197" s="734">
        <v>1</v>
      </c>
      <c r="I197" s="734">
        <v>0</v>
      </c>
      <c r="J197" s="734">
        <v>0</v>
      </c>
      <c r="K197" s="734">
        <v>0</v>
      </c>
      <c r="L197" s="734">
        <v>0</v>
      </c>
      <c r="M197" s="36">
        <v>0</v>
      </c>
      <c r="N197" s="36">
        <v>0</v>
      </c>
    </row>
    <row r="198" spans="1:14" s="26" customFormat="1" ht="27" customHeight="1" collapsed="1">
      <c r="A198" s="735" t="s">
        <v>161</v>
      </c>
      <c r="B198" s="732">
        <f t="shared" ref="B198:B210" si="32">D198+G198+I198+K198</f>
        <v>43</v>
      </c>
      <c r="C198" s="732">
        <f t="shared" ref="C198:C210" si="33">E198+H198+J198+L198</f>
        <v>47</v>
      </c>
      <c r="D198" s="731">
        <f>SUM(D199:D210)</f>
        <v>14</v>
      </c>
      <c r="E198" s="731">
        <f>SUM(E199:E210)</f>
        <v>14</v>
      </c>
      <c r="F198" s="731"/>
      <c r="G198" s="732">
        <f t="shared" ref="G198:N198" si="34">SUM(G199:G210)</f>
        <v>22</v>
      </c>
      <c r="H198" s="732">
        <f t="shared" si="34"/>
        <v>24</v>
      </c>
      <c r="I198" s="731">
        <f t="shared" si="34"/>
        <v>3</v>
      </c>
      <c r="J198" s="731">
        <f t="shared" si="34"/>
        <v>5</v>
      </c>
      <c r="K198" s="731">
        <f t="shared" si="34"/>
        <v>4</v>
      </c>
      <c r="L198" s="733">
        <f t="shared" si="34"/>
        <v>4</v>
      </c>
      <c r="M198" s="731">
        <f t="shared" si="34"/>
        <v>0</v>
      </c>
      <c r="N198" s="731">
        <f t="shared" si="34"/>
        <v>0</v>
      </c>
    </row>
    <row r="199" spans="1:14" s="26" customFormat="1" ht="23.95" hidden="1" customHeight="1" outlineLevel="1">
      <c r="A199" s="530" t="s">
        <v>1901</v>
      </c>
      <c r="B199" s="729">
        <f t="shared" si="32"/>
        <v>3</v>
      </c>
      <c r="C199" s="729">
        <f t="shared" si="33"/>
        <v>5</v>
      </c>
      <c r="D199" s="734">
        <v>0</v>
      </c>
      <c r="E199" s="734">
        <v>0</v>
      </c>
      <c r="F199" s="730"/>
      <c r="G199" s="734">
        <v>2</v>
      </c>
      <c r="H199" s="734">
        <v>2</v>
      </c>
      <c r="I199" s="734">
        <v>1</v>
      </c>
      <c r="J199" s="734">
        <v>3</v>
      </c>
      <c r="K199" s="734">
        <v>0</v>
      </c>
      <c r="L199" s="734">
        <v>0</v>
      </c>
      <c r="M199" s="730">
        <v>0</v>
      </c>
      <c r="N199" s="730">
        <v>0</v>
      </c>
    </row>
    <row r="200" spans="1:14" ht="23.95" hidden="1" customHeight="1" outlineLevel="1">
      <c r="A200" s="530" t="s">
        <v>1630</v>
      </c>
      <c r="B200" s="729">
        <f t="shared" si="32"/>
        <v>2</v>
      </c>
      <c r="C200" s="729">
        <f t="shared" si="33"/>
        <v>2</v>
      </c>
      <c r="D200" s="734">
        <v>1</v>
      </c>
      <c r="E200" s="734">
        <v>1</v>
      </c>
      <c r="F200" s="730"/>
      <c r="G200" s="734">
        <v>0</v>
      </c>
      <c r="H200" s="734">
        <v>0</v>
      </c>
      <c r="I200" s="734">
        <v>1</v>
      </c>
      <c r="J200" s="734">
        <v>1</v>
      </c>
      <c r="K200" s="734">
        <v>0</v>
      </c>
      <c r="L200" s="734">
        <v>0</v>
      </c>
      <c r="M200" s="29">
        <v>0</v>
      </c>
      <c r="N200" s="29">
        <v>0</v>
      </c>
    </row>
    <row r="201" spans="1:14" ht="23.95" hidden="1" customHeight="1" outlineLevel="1">
      <c r="A201" s="530" t="s">
        <v>1631</v>
      </c>
      <c r="B201" s="729">
        <f t="shared" si="32"/>
        <v>3</v>
      </c>
      <c r="C201" s="729">
        <f t="shared" si="33"/>
        <v>3</v>
      </c>
      <c r="D201" s="734">
        <v>2</v>
      </c>
      <c r="E201" s="734">
        <v>2</v>
      </c>
      <c r="F201" s="730"/>
      <c r="G201" s="734">
        <v>0</v>
      </c>
      <c r="H201" s="734">
        <v>0</v>
      </c>
      <c r="I201" s="734">
        <v>0</v>
      </c>
      <c r="J201" s="734">
        <v>0</v>
      </c>
      <c r="K201" s="734">
        <v>1</v>
      </c>
      <c r="L201" s="734">
        <v>1</v>
      </c>
      <c r="M201" s="29">
        <v>0</v>
      </c>
      <c r="N201" s="29">
        <v>0</v>
      </c>
    </row>
    <row r="202" spans="1:14" ht="23.95" hidden="1" customHeight="1" outlineLevel="1">
      <c r="A202" s="530" t="s">
        <v>1632</v>
      </c>
      <c r="B202" s="729">
        <f t="shared" si="32"/>
        <v>2</v>
      </c>
      <c r="C202" s="729">
        <f t="shared" si="33"/>
        <v>2</v>
      </c>
      <c r="D202" s="734">
        <v>2</v>
      </c>
      <c r="E202" s="734">
        <v>2</v>
      </c>
      <c r="F202" s="730"/>
      <c r="G202" s="734">
        <v>0</v>
      </c>
      <c r="H202" s="734">
        <v>0</v>
      </c>
      <c r="I202" s="734">
        <v>0</v>
      </c>
      <c r="J202" s="734">
        <v>0</v>
      </c>
      <c r="K202" s="734">
        <v>0</v>
      </c>
      <c r="L202" s="734">
        <v>0</v>
      </c>
      <c r="M202" s="29">
        <v>0</v>
      </c>
      <c r="N202" s="29">
        <v>0</v>
      </c>
    </row>
    <row r="203" spans="1:14" ht="23.95" hidden="1" customHeight="1" outlineLevel="1">
      <c r="A203" s="530" t="s">
        <v>1633</v>
      </c>
      <c r="B203" s="729">
        <f t="shared" si="32"/>
        <v>7</v>
      </c>
      <c r="C203" s="729">
        <f t="shared" si="33"/>
        <v>7</v>
      </c>
      <c r="D203" s="734">
        <v>5</v>
      </c>
      <c r="E203" s="734">
        <v>5</v>
      </c>
      <c r="F203" s="730"/>
      <c r="G203" s="734">
        <v>0</v>
      </c>
      <c r="H203" s="734">
        <v>0</v>
      </c>
      <c r="I203" s="734">
        <v>1</v>
      </c>
      <c r="J203" s="734">
        <v>1</v>
      </c>
      <c r="K203" s="734">
        <v>1</v>
      </c>
      <c r="L203" s="734">
        <v>1</v>
      </c>
      <c r="M203" s="29">
        <v>0</v>
      </c>
      <c r="N203" s="29">
        <v>0</v>
      </c>
    </row>
    <row r="204" spans="1:14" ht="23.95" hidden="1" customHeight="1" outlineLevel="1">
      <c r="A204" s="530" t="s">
        <v>1634</v>
      </c>
      <c r="B204" s="729">
        <f t="shared" si="32"/>
        <v>7</v>
      </c>
      <c r="C204" s="729">
        <f t="shared" si="33"/>
        <v>8</v>
      </c>
      <c r="D204" s="734">
        <v>1</v>
      </c>
      <c r="E204" s="734">
        <v>1</v>
      </c>
      <c r="F204" s="730"/>
      <c r="G204" s="734">
        <v>6</v>
      </c>
      <c r="H204" s="734">
        <v>7</v>
      </c>
      <c r="I204" s="734">
        <v>0</v>
      </c>
      <c r="J204" s="734">
        <v>0</v>
      </c>
      <c r="K204" s="734">
        <v>0</v>
      </c>
      <c r="L204" s="734">
        <v>0</v>
      </c>
      <c r="M204" s="29">
        <v>0</v>
      </c>
      <c r="N204" s="29">
        <v>0</v>
      </c>
    </row>
    <row r="205" spans="1:14" ht="23.95" hidden="1" customHeight="1" outlineLevel="1">
      <c r="A205" s="530" t="s">
        <v>1635</v>
      </c>
      <c r="B205" s="729">
        <f t="shared" si="32"/>
        <v>3</v>
      </c>
      <c r="C205" s="729">
        <f t="shared" si="33"/>
        <v>3</v>
      </c>
      <c r="D205" s="734">
        <v>0</v>
      </c>
      <c r="E205" s="734">
        <v>0</v>
      </c>
      <c r="F205" s="730"/>
      <c r="G205" s="734">
        <v>2</v>
      </c>
      <c r="H205" s="734">
        <v>2</v>
      </c>
      <c r="I205" s="734">
        <v>0</v>
      </c>
      <c r="J205" s="734">
        <v>0</v>
      </c>
      <c r="K205" s="734">
        <v>1</v>
      </c>
      <c r="L205" s="734">
        <v>1</v>
      </c>
      <c r="M205" s="29">
        <v>0</v>
      </c>
      <c r="N205" s="29">
        <v>0</v>
      </c>
    </row>
    <row r="206" spans="1:14" ht="23.95" hidden="1" customHeight="1" outlineLevel="1">
      <c r="A206" s="530" t="s">
        <v>1636</v>
      </c>
      <c r="B206" s="729">
        <f t="shared" si="32"/>
        <v>2</v>
      </c>
      <c r="C206" s="729">
        <f t="shared" si="33"/>
        <v>2</v>
      </c>
      <c r="D206" s="734">
        <v>1</v>
      </c>
      <c r="E206" s="734">
        <v>1</v>
      </c>
      <c r="F206" s="730"/>
      <c r="G206" s="734">
        <v>1</v>
      </c>
      <c r="H206" s="734">
        <v>1</v>
      </c>
      <c r="I206" s="734">
        <v>0</v>
      </c>
      <c r="J206" s="734">
        <v>0</v>
      </c>
      <c r="K206" s="734">
        <v>0</v>
      </c>
      <c r="L206" s="734">
        <v>0</v>
      </c>
      <c r="M206" s="29">
        <v>0</v>
      </c>
      <c r="N206" s="29">
        <v>0</v>
      </c>
    </row>
    <row r="207" spans="1:14" ht="23.95" hidden="1" customHeight="1" outlineLevel="1">
      <c r="A207" s="530" t="s">
        <v>1637</v>
      </c>
      <c r="B207" s="729">
        <f t="shared" si="32"/>
        <v>2</v>
      </c>
      <c r="C207" s="729">
        <f t="shared" si="33"/>
        <v>3</v>
      </c>
      <c r="D207" s="734">
        <v>0</v>
      </c>
      <c r="E207" s="734">
        <v>0</v>
      </c>
      <c r="F207" s="730"/>
      <c r="G207" s="734">
        <v>2</v>
      </c>
      <c r="H207" s="734">
        <v>3</v>
      </c>
      <c r="I207" s="734">
        <v>0</v>
      </c>
      <c r="J207" s="734">
        <v>0</v>
      </c>
      <c r="K207" s="734">
        <v>0</v>
      </c>
      <c r="L207" s="734">
        <v>0</v>
      </c>
      <c r="M207" s="29">
        <v>0</v>
      </c>
      <c r="N207" s="29">
        <v>0</v>
      </c>
    </row>
    <row r="208" spans="1:14" ht="23.95" hidden="1" customHeight="1" outlineLevel="1">
      <c r="A208" s="530" t="s">
        <v>1638</v>
      </c>
      <c r="B208" s="729">
        <f t="shared" si="32"/>
        <v>7</v>
      </c>
      <c r="C208" s="729">
        <f t="shared" si="33"/>
        <v>7</v>
      </c>
      <c r="D208" s="734">
        <v>0</v>
      </c>
      <c r="E208" s="734">
        <v>0</v>
      </c>
      <c r="F208" s="730"/>
      <c r="G208" s="734">
        <v>6</v>
      </c>
      <c r="H208" s="734">
        <v>6</v>
      </c>
      <c r="I208" s="734">
        <v>0</v>
      </c>
      <c r="J208" s="734">
        <v>0</v>
      </c>
      <c r="K208" s="734">
        <v>1</v>
      </c>
      <c r="L208" s="734">
        <v>1</v>
      </c>
      <c r="M208" s="29">
        <v>0</v>
      </c>
      <c r="N208" s="29">
        <v>0</v>
      </c>
    </row>
    <row r="209" spans="1:14" ht="23.95" hidden="1" customHeight="1" outlineLevel="1">
      <c r="A209" s="530" t="s">
        <v>1639</v>
      </c>
      <c r="B209" s="729">
        <f t="shared" si="32"/>
        <v>4</v>
      </c>
      <c r="C209" s="729">
        <f t="shared" si="33"/>
        <v>4</v>
      </c>
      <c r="D209" s="734">
        <v>2</v>
      </c>
      <c r="E209" s="734">
        <v>2</v>
      </c>
      <c r="F209" s="730"/>
      <c r="G209" s="734">
        <v>2</v>
      </c>
      <c r="H209" s="734">
        <v>2</v>
      </c>
      <c r="I209" s="734">
        <v>0</v>
      </c>
      <c r="J209" s="734">
        <v>0</v>
      </c>
      <c r="K209" s="734">
        <v>0</v>
      </c>
      <c r="L209" s="734">
        <v>0</v>
      </c>
      <c r="M209" s="29">
        <v>0</v>
      </c>
      <c r="N209" s="29">
        <v>0</v>
      </c>
    </row>
    <row r="210" spans="1:14" ht="23.95" hidden="1" customHeight="1" outlineLevel="1" thickBot="1">
      <c r="A210" s="531" t="s">
        <v>1640</v>
      </c>
      <c r="B210" s="1404">
        <f t="shared" si="32"/>
        <v>1</v>
      </c>
      <c r="C210" s="1404">
        <f t="shared" si="33"/>
        <v>1</v>
      </c>
      <c r="D210" s="1406">
        <v>0</v>
      </c>
      <c r="E210" s="1406">
        <v>0</v>
      </c>
      <c r="F210" s="731"/>
      <c r="G210" s="734">
        <v>1</v>
      </c>
      <c r="H210" s="734">
        <v>1</v>
      </c>
      <c r="I210" s="734">
        <v>0</v>
      </c>
      <c r="J210" s="734">
        <v>0</v>
      </c>
      <c r="K210" s="734">
        <v>0</v>
      </c>
      <c r="L210" s="734">
        <v>0</v>
      </c>
      <c r="M210" s="36">
        <v>0</v>
      </c>
      <c r="N210" s="36">
        <v>0</v>
      </c>
    </row>
    <row r="211" spans="1:14" s="26" customFormat="1" ht="27" customHeight="1" collapsed="1">
      <c r="A211" s="735" t="s">
        <v>3184</v>
      </c>
      <c r="B211" s="732">
        <f t="shared" ref="B211:B223" si="35">D211+G211+I211+K211</f>
        <v>76</v>
      </c>
      <c r="C211" s="732">
        <f t="shared" ref="C211:C223" si="36">E211+H211+J211+L211</f>
        <v>83</v>
      </c>
      <c r="D211" s="731">
        <f>SUM(D212:D223)</f>
        <v>12</v>
      </c>
      <c r="E211" s="731">
        <f>SUM(E212:E223)</f>
        <v>12</v>
      </c>
      <c r="F211" s="731"/>
      <c r="G211" s="732">
        <f t="shared" ref="G211:N211" si="37">SUM(G212:G223)</f>
        <v>54</v>
      </c>
      <c r="H211" s="732">
        <f t="shared" si="37"/>
        <v>60</v>
      </c>
      <c r="I211" s="731">
        <f t="shared" si="37"/>
        <v>0</v>
      </c>
      <c r="J211" s="731">
        <f t="shared" si="37"/>
        <v>0</v>
      </c>
      <c r="K211" s="731">
        <f t="shared" si="37"/>
        <v>10</v>
      </c>
      <c r="L211" s="733">
        <f t="shared" si="37"/>
        <v>11</v>
      </c>
      <c r="M211" s="731">
        <f t="shared" si="37"/>
        <v>0</v>
      </c>
      <c r="N211" s="731">
        <f t="shared" si="37"/>
        <v>0</v>
      </c>
    </row>
    <row r="212" spans="1:14" s="26" customFormat="1" ht="23.95" hidden="1" customHeight="1" outlineLevel="1">
      <c r="A212" s="530" t="s">
        <v>1901</v>
      </c>
      <c r="B212" s="729">
        <f t="shared" si="35"/>
        <v>1</v>
      </c>
      <c r="C212" s="729">
        <f t="shared" si="36"/>
        <v>1</v>
      </c>
      <c r="D212" s="734">
        <v>0</v>
      </c>
      <c r="E212" s="734">
        <v>0</v>
      </c>
      <c r="F212" s="730"/>
      <c r="G212" s="734">
        <v>1</v>
      </c>
      <c r="H212" s="734">
        <v>1</v>
      </c>
      <c r="I212" s="734">
        <v>0</v>
      </c>
      <c r="J212" s="734">
        <v>0</v>
      </c>
      <c r="K212" s="734">
        <v>0</v>
      </c>
      <c r="L212" s="734">
        <v>0</v>
      </c>
      <c r="M212" s="730">
        <v>0</v>
      </c>
      <c r="N212" s="730">
        <v>0</v>
      </c>
    </row>
    <row r="213" spans="1:14" ht="23.95" hidden="1" customHeight="1" outlineLevel="1">
      <c r="A213" s="530" t="s">
        <v>1630</v>
      </c>
      <c r="B213" s="729">
        <f t="shared" si="35"/>
        <v>7</v>
      </c>
      <c r="C213" s="729">
        <f t="shared" si="36"/>
        <v>7</v>
      </c>
      <c r="D213" s="734">
        <v>2</v>
      </c>
      <c r="E213" s="734">
        <v>2</v>
      </c>
      <c r="F213" s="730"/>
      <c r="G213" s="734">
        <v>3</v>
      </c>
      <c r="H213" s="734">
        <v>3</v>
      </c>
      <c r="I213" s="734">
        <v>0</v>
      </c>
      <c r="J213" s="734">
        <v>0</v>
      </c>
      <c r="K213" s="734">
        <v>2</v>
      </c>
      <c r="L213" s="734">
        <v>2</v>
      </c>
      <c r="M213" s="29">
        <v>0</v>
      </c>
      <c r="N213" s="29">
        <v>0</v>
      </c>
    </row>
    <row r="214" spans="1:14" ht="23.95" hidden="1" customHeight="1" outlineLevel="1">
      <c r="A214" s="530" t="s">
        <v>1631</v>
      </c>
      <c r="B214" s="729">
        <f t="shared" si="35"/>
        <v>7</v>
      </c>
      <c r="C214" s="729">
        <f t="shared" si="36"/>
        <v>7</v>
      </c>
      <c r="D214" s="734">
        <v>1</v>
      </c>
      <c r="E214" s="734">
        <v>1</v>
      </c>
      <c r="F214" s="730"/>
      <c r="G214" s="734">
        <v>5</v>
      </c>
      <c r="H214" s="734">
        <v>5</v>
      </c>
      <c r="I214" s="734">
        <v>0</v>
      </c>
      <c r="J214" s="734">
        <v>0</v>
      </c>
      <c r="K214" s="734">
        <v>1</v>
      </c>
      <c r="L214" s="734">
        <v>1</v>
      </c>
      <c r="M214" s="29">
        <v>0</v>
      </c>
      <c r="N214" s="29">
        <v>0</v>
      </c>
    </row>
    <row r="215" spans="1:14" ht="23.95" hidden="1" customHeight="1" outlineLevel="1">
      <c r="A215" s="530" t="s">
        <v>1632</v>
      </c>
      <c r="B215" s="729">
        <f t="shared" si="35"/>
        <v>29</v>
      </c>
      <c r="C215" s="729">
        <f t="shared" si="36"/>
        <v>29</v>
      </c>
      <c r="D215" s="734">
        <v>1</v>
      </c>
      <c r="E215" s="734">
        <v>1</v>
      </c>
      <c r="F215" s="730"/>
      <c r="G215" s="734">
        <v>28</v>
      </c>
      <c r="H215" s="734">
        <v>28</v>
      </c>
      <c r="I215" s="734">
        <v>0</v>
      </c>
      <c r="J215" s="734">
        <v>0</v>
      </c>
      <c r="K215" s="734">
        <v>0</v>
      </c>
      <c r="L215" s="734">
        <v>0</v>
      </c>
      <c r="M215" s="29">
        <v>0</v>
      </c>
      <c r="N215" s="29">
        <v>0</v>
      </c>
    </row>
    <row r="216" spans="1:14" ht="23.95" hidden="1" customHeight="1" outlineLevel="1">
      <c r="A216" s="530" t="s">
        <v>1633</v>
      </c>
      <c r="B216" s="729">
        <f t="shared" si="35"/>
        <v>7</v>
      </c>
      <c r="C216" s="729">
        <f t="shared" si="36"/>
        <v>8</v>
      </c>
      <c r="D216" s="734">
        <v>1</v>
      </c>
      <c r="E216" s="734">
        <v>1</v>
      </c>
      <c r="F216" s="730"/>
      <c r="G216" s="734">
        <v>5</v>
      </c>
      <c r="H216" s="734">
        <v>5</v>
      </c>
      <c r="I216" s="734">
        <v>0</v>
      </c>
      <c r="J216" s="734">
        <v>0</v>
      </c>
      <c r="K216" s="734">
        <v>1</v>
      </c>
      <c r="L216" s="734">
        <v>2</v>
      </c>
      <c r="M216" s="29">
        <v>0</v>
      </c>
      <c r="N216" s="29">
        <v>0</v>
      </c>
    </row>
    <row r="217" spans="1:14" ht="23.95" hidden="1" customHeight="1" outlineLevel="1">
      <c r="A217" s="530" t="s">
        <v>1634</v>
      </c>
      <c r="B217" s="729">
        <f t="shared" si="35"/>
        <v>2</v>
      </c>
      <c r="C217" s="729">
        <f t="shared" si="36"/>
        <v>2</v>
      </c>
      <c r="D217" s="734">
        <v>0</v>
      </c>
      <c r="E217" s="734">
        <v>0</v>
      </c>
      <c r="F217" s="730"/>
      <c r="G217" s="734">
        <v>1</v>
      </c>
      <c r="H217" s="734">
        <v>1</v>
      </c>
      <c r="I217" s="734">
        <v>0</v>
      </c>
      <c r="J217" s="734">
        <v>0</v>
      </c>
      <c r="K217" s="734">
        <v>1</v>
      </c>
      <c r="L217" s="734">
        <v>1</v>
      </c>
      <c r="M217" s="29">
        <v>0</v>
      </c>
      <c r="N217" s="29">
        <v>0</v>
      </c>
    </row>
    <row r="218" spans="1:14" ht="23.95" hidden="1" customHeight="1" outlineLevel="1">
      <c r="A218" s="530" t="s">
        <v>1635</v>
      </c>
      <c r="B218" s="729">
        <f t="shared" si="35"/>
        <v>5</v>
      </c>
      <c r="C218" s="729">
        <f t="shared" si="36"/>
        <v>5</v>
      </c>
      <c r="D218" s="734">
        <v>1</v>
      </c>
      <c r="E218" s="734">
        <v>1</v>
      </c>
      <c r="F218" s="730"/>
      <c r="G218" s="734">
        <v>3</v>
      </c>
      <c r="H218" s="734">
        <v>3</v>
      </c>
      <c r="I218" s="734">
        <v>0</v>
      </c>
      <c r="J218" s="734">
        <v>0</v>
      </c>
      <c r="K218" s="734">
        <v>1</v>
      </c>
      <c r="L218" s="734">
        <v>1</v>
      </c>
      <c r="M218" s="29">
        <v>0</v>
      </c>
      <c r="N218" s="29">
        <v>0</v>
      </c>
    </row>
    <row r="219" spans="1:14" ht="23.95" hidden="1" customHeight="1" outlineLevel="1">
      <c r="A219" s="530" t="s">
        <v>1636</v>
      </c>
      <c r="B219" s="729">
        <f t="shared" si="35"/>
        <v>6</v>
      </c>
      <c r="C219" s="729">
        <f t="shared" si="36"/>
        <v>6</v>
      </c>
      <c r="D219" s="734">
        <v>1</v>
      </c>
      <c r="E219" s="734">
        <v>1</v>
      </c>
      <c r="F219" s="730"/>
      <c r="G219" s="734">
        <v>4</v>
      </c>
      <c r="H219" s="734">
        <v>4</v>
      </c>
      <c r="I219" s="734">
        <v>0</v>
      </c>
      <c r="J219" s="734">
        <v>0</v>
      </c>
      <c r="K219" s="734">
        <v>1</v>
      </c>
      <c r="L219" s="734">
        <v>1</v>
      </c>
      <c r="M219" s="29">
        <v>0</v>
      </c>
      <c r="N219" s="29">
        <v>0</v>
      </c>
    </row>
    <row r="220" spans="1:14" ht="23.95" hidden="1" customHeight="1" outlineLevel="1">
      <c r="A220" s="530" t="s">
        <v>1637</v>
      </c>
      <c r="B220" s="729">
        <f t="shared" si="35"/>
        <v>3</v>
      </c>
      <c r="C220" s="729">
        <f t="shared" si="36"/>
        <v>3</v>
      </c>
      <c r="D220" s="734">
        <v>2</v>
      </c>
      <c r="E220" s="734">
        <v>2</v>
      </c>
      <c r="F220" s="730"/>
      <c r="G220" s="734">
        <v>1</v>
      </c>
      <c r="H220" s="734">
        <v>1</v>
      </c>
      <c r="I220" s="734">
        <v>0</v>
      </c>
      <c r="J220" s="734">
        <v>0</v>
      </c>
      <c r="K220" s="734">
        <v>0</v>
      </c>
      <c r="L220" s="734">
        <v>0</v>
      </c>
      <c r="M220" s="29">
        <v>0</v>
      </c>
      <c r="N220" s="29">
        <v>0</v>
      </c>
    </row>
    <row r="221" spans="1:14" ht="23.95" hidden="1" customHeight="1" outlineLevel="1">
      <c r="A221" s="530" t="s">
        <v>1638</v>
      </c>
      <c r="B221" s="729">
        <f t="shared" si="35"/>
        <v>3</v>
      </c>
      <c r="C221" s="729">
        <f t="shared" si="36"/>
        <v>3</v>
      </c>
      <c r="D221" s="734">
        <v>1</v>
      </c>
      <c r="E221" s="734">
        <v>1</v>
      </c>
      <c r="F221" s="730"/>
      <c r="G221" s="734">
        <v>0</v>
      </c>
      <c r="H221" s="734">
        <v>0</v>
      </c>
      <c r="I221" s="734">
        <v>0</v>
      </c>
      <c r="J221" s="734">
        <v>0</v>
      </c>
      <c r="K221" s="734">
        <v>2</v>
      </c>
      <c r="L221" s="734">
        <v>2</v>
      </c>
      <c r="M221" s="29">
        <v>0</v>
      </c>
      <c r="N221" s="29">
        <v>0</v>
      </c>
    </row>
    <row r="222" spans="1:14" ht="23.95" hidden="1" customHeight="1" outlineLevel="1">
      <c r="A222" s="530" t="s">
        <v>1639</v>
      </c>
      <c r="B222" s="729">
        <f t="shared" si="35"/>
        <v>2</v>
      </c>
      <c r="C222" s="729">
        <f t="shared" si="36"/>
        <v>8</v>
      </c>
      <c r="D222" s="734">
        <v>0</v>
      </c>
      <c r="E222" s="734">
        <v>0</v>
      </c>
      <c r="F222" s="730"/>
      <c r="G222" s="734">
        <v>2</v>
      </c>
      <c r="H222" s="734">
        <v>8</v>
      </c>
      <c r="I222" s="734">
        <v>0</v>
      </c>
      <c r="J222" s="734">
        <v>0</v>
      </c>
      <c r="K222" s="734">
        <v>0</v>
      </c>
      <c r="L222" s="734">
        <v>0</v>
      </c>
      <c r="M222" s="29">
        <v>0</v>
      </c>
      <c r="N222" s="29">
        <v>0</v>
      </c>
    </row>
    <row r="223" spans="1:14" ht="23.95" hidden="1" customHeight="1" outlineLevel="1" thickBot="1">
      <c r="A223" s="531" t="s">
        <v>1640</v>
      </c>
      <c r="B223" s="1404">
        <f t="shared" si="35"/>
        <v>4</v>
      </c>
      <c r="C223" s="1404">
        <f t="shared" si="36"/>
        <v>4</v>
      </c>
      <c r="D223" s="1406">
        <v>2</v>
      </c>
      <c r="E223" s="1406">
        <v>2</v>
      </c>
      <c r="F223" s="731"/>
      <c r="G223" s="734">
        <v>1</v>
      </c>
      <c r="H223" s="734">
        <v>1</v>
      </c>
      <c r="I223" s="734">
        <v>0</v>
      </c>
      <c r="J223" s="734">
        <v>0</v>
      </c>
      <c r="K223" s="734">
        <v>1</v>
      </c>
      <c r="L223" s="734">
        <v>1</v>
      </c>
      <c r="M223" s="36">
        <v>0</v>
      </c>
      <c r="N223" s="36">
        <v>0</v>
      </c>
    </row>
    <row r="224" spans="1:14" s="26" customFormat="1" ht="27" customHeight="1" collapsed="1">
      <c r="A224" s="735" t="s">
        <v>3228</v>
      </c>
      <c r="B224" s="732">
        <f t="shared" ref="B224:B236" si="38">D224+G224+I224+K224</f>
        <v>106</v>
      </c>
      <c r="C224" s="732">
        <f t="shared" ref="C224:C236" si="39">E224+H224+J224+L224</f>
        <v>121</v>
      </c>
      <c r="D224" s="731">
        <f>SUM(D225:D236)</f>
        <v>38</v>
      </c>
      <c r="E224" s="731">
        <f>SUM(E225:E236)</f>
        <v>39</v>
      </c>
      <c r="F224" s="731"/>
      <c r="G224" s="732">
        <f t="shared" ref="G224:N224" si="40">SUM(G225:G236)</f>
        <v>49</v>
      </c>
      <c r="H224" s="732">
        <f t="shared" si="40"/>
        <v>61</v>
      </c>
      <c r="I224" s="731">
        <f t="shared" si="40"/>
        <v>1</v>
      </c>
      <c r="J224" s="731">
        <f t="shared" si="40"/>
        <v>1</v>
      </c>
      <c r="K224" s="731">
        <f t="shared" si="40"/>
        <v>18</v>
      </c>
      <c r="L224" s="733">
        <f t="shared" si="40"/>
        <v>20</v>
      </c>
      <c r="M224" s="731">
        <f t="shared" si="40"/>
        <v>0</v>
      </c>
      <c r="N224" s="731">
        <f t="shared" si="40"/>
        <v>0</v>
      </c>
    </row>
    <row r="225" spans="1:14" s="26" customFormat="1" ht="23.95" hidden="1" customHeight="1" outlineLevel="1">
      <c r="A225" s="530" t="s">
        <v>1901</v>
      </c>
      <c r="B225" s="729">
        <f t="shared" si="38"/>
        <v>8</v>
      </c>
      <c r="C225" s="729">
        <f t="shared" si="39"/>
        <v>8</v>
      </c>
      <c r="D225" s="734">
        <v>3</v>
      </c>
      <c r="E225" s="734">
        <v>3</v>
      </c>
      <c r="F225" s="730"/>
      <c r="G225" s="734">
        <v>3</v>
      </c>
      <c r="H225" s="734">
        <v>3</v>
      </c>
      <c r="I225" s="734">
        <v>0</v>
      </c>
      <c r="J225" s="734">
        <v>0</v>
      </c>
      <c r="K225" s="734">
        <v>2</v>
      </c>
      <c r="L225" s="734">
        <v>2</v>
      </c>
      <c r="M225" s="730">
        <v>0</v>
      </c>
      <c r="N225" s="730">
        <v>0</v>
      </c>
    </row>
    <row r="226" spans="1:14" ht="23.95" hidden="1" customHeight="1" outlineLevel="1">
      <c r="A226" s="530" t="s">
        <v>1630</v>
      </c>
      <c r="B226" s="729">
        <f t="shared" si="38"/>
        <v>7</v>
      </c>
      <c r="C226" s="729">
        <f t="shared" si="39"/>
        <v>7</v>
      </c>
      <c r="D226" s="734">
        <v>3</v>
      </c>
      <c r="E226" s="734">
        <v>3</v>
      </c>
      <c r="F226" s="730"/>
      <c r="G226" s="734">
        <v>4</v>
      </c>
      <c r="H226" s="734">
        <v>4</v>
      </c>
      <c r="I226" s="734">
        <v>0</v>
      </c>
      <c r="J226" s="734">
        <v>0</v>
      </c>
      <c r="K226" s="734">
        <v>0</v>
      </c>
      <c r="L226" s="734">
        <v>0</v>
      </c>
      <c r="M226" s="29">
        <v>0</v>
      </c>
      <c r="N226" s="29">
        <v>0</v>
      </c>
    </row>
    <row r="227" spans="1:14" ht="23.95" hidden="1" customHeight="1" outlineLevel="1">
      <c r="A227" s="530" t="s">
        <v>1631</v>
      </c>
      <c r="B227" s="729">
        <f t="shared" si="38"/>
        <v>13</v>
      </c>
      <c r="C227" s="729">
        <f t="shared" si="39"/>
        <v>13</v>
      </c>
      <c r="D227" s="734">
        <v>5</v>
      </c>
      <c r="E227" s="734">
        <v>5</v>
      </c>
      <c r="F227" s="730"/>
      <c r="G227" s="734">
        <v>8</v>
      </c>
      <c r="H227" s="734">
        <v>8</v>
      </c>
      <c r="I227" s="734">
        <v>0</v>
      </c>
      <c r="J227" s="734">
        <v>0</v>
      </c>
      <c r="K227" s="734">
        <v>0</v>
      </c>
      <c r="L227" s="734">
        <v>0</v>
      </c>
      <c r="M227" s="29">
        <v>0</v>
      </c>
      <c r="N227" s="29">
        <v>0</v>
      </c>
    </row>
    <row r="228" spans="1:14" ht="23.95" hidden="1" customHeight="1" outlineLevel="1">
      <c r="A228" s="530" t="s">
        <v>1632</v>
      </c>
      <c r="B228" s="729">
        <f t="shared" si="38"/>
        <v>9</v>
      </c>
      <c r="C228" s="729">
        <f t="shared" si="39"/>
        <v>23</v>
      </c>
      <c r="D228" s="734">
        <v>4</v>
      </c>
      <c r="E228" s="734">
        <v>4</v>
      </c>
      <c r="F228" s="730"/>
      <c r="G228" s="734">
        <v>4</v>
      </c>
      <c r="H228" s="734">
        <v>16</v>
      </c>
      <c r="I228" s="734">
        <v>0</v>
      </c>
      <c r="J228" s="734">
        <v>0</v>
      </c>
      <c r="K228" s="734">
        <v>1</v>
      </c>
      <c r="L228" s="734">
        <v>3</v>
      </c>
      <c r="M228" s="29">
        <v>0</v>
      </c>
      <c r="N228" s="29">
        <v>0</v>
      </c>
    </row>
    <row r="229" spans="1:14" ht="23.95" hidden="1" customHeight="1" outlineLevel="1">
      <c r="A229" s="530" t="s">
        <v>1633</v>
      </c>
      <c r="B229" s="729">
        <f t="shared" si="38"/>
        <v>11</v>
      </c>
      <c r="C229" s="729">
        <f t="shared" si="39"/>
        <v>11</v>
      </c>
      <c r="D229" s="734">
        <v>7</v>
      </c>
      <c r="E229" s="734">
        <v>7</v>
      </c>
      <c r="F229" s="730"/>
      <c r="G229" s="734">
        <v>3</v>
      </c>
      <c r="H229" s="734">
        <v>3</v>
      </c>
      <c r="I229" s="734">
        <v>0</v>
      </c>
      <c r="J229" s="734">
        <v>0</v>
      </c>
      <c r="K229" s="734">
        <v>1</v>
      </c>
      <c r="L229" s="734">
        <v>1</v>
      </c>
      <c r="M229" s="29">
        <v>0</v>
      </c>
      <c r="N229" s="29">
        <v>0</v>
      </c>
    </row>
    <row r="230" spans="1:14" ht="23.95" hidden="1" customHeight="1" outlineLevel="1">
      <c r="A230" s="530" t="s">
        <v>1634</v>
      </c>
      <c r="B230" s="729">
        <f t="shared" si="38"/>
        <v>9</v>
      </c>
      <c r="C230" s="729">
        <f t="shared" si="39"/>
        <v>9</v>
      </c>
      <c r="D230" s="734">
        <v>4</v>
      </c>
      <c r="E230" s="734">
        <v>4</v>
      </c>
      <c r="F230" s="730"/>
      <c r="G230" s="734">
        <v>4</v>
      </c>
      <c r="H230" s="734">
        <v>4</v>
      </c>
      <c r="I230" s="734">
        <v>0</v>
      </c>
      <c r="J230" s="734">
        <v>0</v>
      </c>
      <c r="K230" s="734">
        <v>1</v>
      </c>
      <c r="L230" s="734">
        <v>1</v>
      </c>
      <c r="M230" s="29">
        <v>0</v>
      </c>
      <c r="N230" s="29">
        <v>0</v>
      </c>
    </row>
    <row r="231" spans="1:14" ht="23.95" hidden="1" customHeight="1" outlineLevel="1">
      <c r="A231" s="530" t="s">
        <v>1635</v>
      </c>
      <c r="B231" s="729">
        <f t="shared" si="38"/>
        <v>8</v>
      </c>
      <c r="C231" s="729">
        <f t="shared" si="39"/>
        <v>8</v>
      </c>
      <c r="D231" s="734">
        <v>3</v>
      </c>
      <c r="E231" s="734">
        <v>3</v>
      </c>
      <c r="F231" s="730"/>
      <c r="G231" s="734">
        <v>3</v>
      </c>
      <c r="H231" s="734">
        <v>3</v>
      </c>
      <c r="I231" s="734">
        <v>0</v>
      </c>
      <c r="J231" s="734">
        <v>0</v>
      </c>
      <c r="K231" s="734">
        <v>2</v>
      </c>
      <c r="L231" s="734">
        <v>2</v>
      </c>
      <c r="M231" s="29">
        <v>0</v>
      </c>
      <c r="N231" s="29">
        <v>0</v>
      </c>
    </row>
    <row r="232" spans="1:14" ht="23.95" hidden="1" customHeight="1" outlineLevel="1">
      <c r="A232" s="530" t="s">
        <v>1636</v>
      </c>
      <c r="B232" s="729">
        <f t="shared" si="38"/>
        <v>10</v>
      </c>
      <c r="C232" s="729">
        <f t="shared" si="39"/>
        <v>10</v>
      </c>
      <c r="D232" s="734">
        <v>4</v>
      </c>
      <c r="E232" s="734">
        <v>4</v>
      </c>
      <c r="F232" s="730"/>
      <c r="G232" s="734">
        <v>3</v>
      </c>
      <c r="H232" s="734">
        <v>3</v>
      </c>
      <c r="I232" s="734">
        <v>0</v>
      </c>
      <c r="J232" s="734">
        <v>0</v>
      </c>
      <c r="K232" s="734">
        <v>3</v>
      </c>
      <c r="L232" s="734">
        <v>3</v>
      </c>
      <c r="M232" s="29">
        <v>0</v>
      </c>
      <c r="N232" s="29">
        <v>0</v>
      </c>
    </row>
    <row r="233" spans="1:14" ht="23.95" hidden="1" customHeight="1" outlineLevel="1">
      <c r="A233" s="530" t="s">
        <v>1637</v>
      </c>
      <c r="B233" s="729">
        <f t="shared" si="38"/>
        <v>5</v>
      </c>
      <c r="C233" s="729">
        <f t="shared" si="39"/>
        <v>5</v>
      </c>
      <c r="D233" s="734">
        <v>0</v>
      </c>
      <c r="E233" s="734">
        <v>0</v>
      </c>
      <c r="F233" s="730"/>
      <c r="G233" s="734">
        <v>1</v>
      </c>
      <c r="H233" s="734">
        <v>1</v>
      </c>
      <c r="I233" s="734">
        <v>0</v>
      </c>
      <c r="J233" s="734">
        <v>0</v>
      </c>
      <c r="K233" s="734">
        <v>4</v>
      </c>
      <c r="L233" s="734">
        <v>4</v>
      </c>
      <c r="M233" s="29">
        <v>0</v>
      </c>
      <c r="N233" s="29">
        <v>0</v>
      </c>
    </row>
    <row r="234" spans="1:14" ht="23.95" hidden="1" customHeight="1" outlineLevel="1">
      <c r="A234" s="530" t="s">
        <v>1638</v>
      </c>
      <c r="B234" s="729">
        <f t="shared" si="38"/>
        <v>5</v>
      </c>
      <c r="C234" s="729">
        <f t="shared" si="39"/>
        <v>5</v>
      </c>
      <c r="D234" s="734">
        <v>2</v>
      </c>
      <c r="E234" s="734">
        <v>2</v>
      </c>
      <c r="F234" s="730"/>
      <c r="G234" s="734">
        <v>2</v>
      </c>
      <c r="H234" s="734">
        <v>2</v>
      </c>
      <c r="I234" s="734">
        <v>0</v>
      </c>
      <c r="J234" s="734">
        <v>0</v>
      </c>
      <c r="K234" s="734">
        <v>1</v>
      </c>
      <c r="L234" s="734">
        <v>1</v>
      </c>
      <c r="M234" s="29">
        <v>0</v>
      </c>
      <c r="N234" s="29">
        <v>0</v>
      </c>
    </row>
    <row r="235" spans="1:14" ht="23.95" hidden="1" customHeight="1" outlineLevel="1">
      <c r="A235" s="530" t="s">
        <v>1639</v>
      </c>
      <c r="B235" s="729">
        <f t="shared" si="38"/>
        <v>10</v>
      </c>
      <c r="C235" s="729">
        <f t="shared" si="39"/>
        <v>10</v>
      </c>
      <c r="D235" s="734">
        <v>0</v>
      </c>
      <c r="E235" s="734">
        <v>0</v>
      </c>
      <c r="F235" s="730"/>
      <c r="G235" s="734">
        <v>9</v>
      </c>
      <c r="H235" s="734">
        <v>9</v>
      </c>
      <c r="I235" s="734">
        <v>1</v>
      </c>
      <c r="J235" s="734">
        <v>1</v>
      </c>
      <c r="K235" s="734">
        <v>0</v>
      </c>
      <c r="L235" s="734">
        <v>0</v>
      </c>
      <c r="M235" s="29">
        <v>0</v>
      </c>
      <c r="N235" s="29">
        <v>0</v>
      </c>
    </row>
    <row r="236" spans="1:14" ht="23.95" hidden="1" customHeight="1" outlineLevel="1" thickBot="1">
      <c r="A236" s="531" t="s">
        <v>1640</v>
      </c>
      <c r="B236" s="1404">
        <f t="shared" si="38"/>
        <v>11</v>
      </c>
      <c r="C236" s="1404">
        <f t="shared" si="39"/>
        <v>12</v>
      </c>
      <c r="D236" s="1406">
        <v>3</v>
      </c>
      <c r="E236" s="1406">
        <v>4</v>
      </c>
      <c r="F236" s="731"/>
      <c r="G236" s="734">
        <v>5</v>
      </c>
      <c r="H236" s="734">
        <v>5</v>
      </c>
      <c r="I236" s="734">
        <v>0</v>
      </c>
      <c r="J236" s="734">
        <v>0</v>
      </c>
      <c r="K236" s="734">
        <v>3</v>
      </c>
      <c r="L236" s="734">
        <v>3</v>
      </c>
      <c r="M236" s="36">
        <v>0</v>
      </c>
      <c r="N236" s="36">
        <v>0</v>
      </c>
    </row>
    <row r="237" spans="1:14" s="26" customFormat="1" ht="27" customHeight="1" collapsed="1">
      <c r="A237" s="735" t="s">
        <v>3325</v>
      </c>
      <c r="B237" s="732">
        <f t="shared" ref="B237:B249" si="41">D237+G237+I237+K237</f>
        <v>155</v>
      </c>
      <c r="C237" s="732">
        <f t="shared" ref="C237:C249" si="42">E237+H237+J237+L237</f>
        <v>191</v>
      </c>
      <c r="D237" s="731">
        <f>SUM(D238:D249)</f>
        <v>29</v>
      </c>
      <c r="E237" s="731">
        <f>SUM(E238:E249)</f>
        <v>34</v>
      </c>
      <c r="F237" s="731"/>
      <c r="G237" s="732">
        <f t="shared" ref="G237:N237" si="43">SUM(G238:G249)</f>
        <v>86</v>
      </c>
      <c r="H237" s="732">
        <f t="shared" si="43"/>
        <v>95</v>
      </c>
      <c r="I237" s="731">
        <f t="shared" si="43"/>
        <v>6</v>
      </c>
      <c r="J237" s="731">
        <f t="shared" si="43"/>
        <v>9</v>
      </c>
      <c r="K237" s="731">
        <f t="shared" si="43"/>
        <v>34</v>
      </c>
      <c r="L237" s="733">
        <f t="shared" si="43"/>
        <v>53</v>
      </c>
      <c r="M237" s="731">
        <f t="shared" si="43"/>
        <v>0</v>
      </c>
      <c r="N237" s="731">
        <f t="shared" si="43"/>
        <v>0</v>
      </c>
    </row>
    <row r="238" spans="1:14" s="26" customFormat="1" ht="23.95" hidden="1" customHeight="1" outlineLevel="1">
      <c r="A238" s="530" t="s">
        <v>1901</v>
      </c>
      <c r="B238" s="729">
        <f t="shared" si="41"/>
        <v>3</v>
      </c>
      <c r="C238" s="729">
        <f t="shared" si="42"/>
        <v>3</v>
      </c>
      <c r="D238" s="734">
        <v>1</v>
      </c>
      <c r="E238" s="734">
        <v>1</v>
      </c>
      <c r="F238" s="730"/>
      <c r="G238" s="734">
        <v>2</v>
      </c>
      <c r="H238" s="734">
        <v>2</v>
      </c>
      <c r="I238" s="734">
        <v>0</v>
      </c>
      <c r="J238" s="734">
        <v>0</v>
      </c>
      <c r="K238" s="734">
        <v>0</v>
      </c>
      <c r="L238" s="734">
        <v>0</v>
      </c>
      <c r="M238" s="730">
        <v>0</v>
      </c>
      <c r="N238" s="730">
        <v>0</v>
      </c>
    </row>
    <row r="239" spans="1:14" ht="23.95" hidden="1" customHeight="1" outlineLevel="1">
      <c r="A239" s="530" t="s">
        <v>1630</v>
      </c>
      <c r="B239" s="729">
        <f t="shared" si="41"/>
        <v>13</v>
      </c>
      <c r="C239" s="729">
        <f t="shared" si="42"/>
        <v>18</v>
      </c>
      <c r="D239" s="734">
        <v>2</v>
      </c>
      <c r="E239" s="734">
        <v>4</v>
      </c>
      <c r="F239" s="730"/>
      <c r="G239" s="734">
        <v>8</v>
      </c>
      <c r="H239" s="734">
        <v>7</v>
      </c>
      <c r="I239" s="734">
        <v>0</v>
      </c>
      <c r="J239" s="734">
        <v>0</v>
      </c>
      <c r="K239" s="734">
        <v>3</v>
      </c>
      <c r="L239" s="734">
        <v>7</v>
      </c>
      <c r="M239" s="29">
        <v>0</v>
      </c>
      <c r="N239" s="29">
        <v>0</v>
      </c>
    </row>
    <row r="240" spans="1:14" ht="23.95" hidden="1" customHeight="1" outlineLevel="1">
      <c r="A240" s="530" t="s">
        <v>1631</v>
      </c>
      <c r="B240" s="729">
        <f t="shared" si="41"/>
        <v>35</v>
      </c>
      <c r="C240" s="729">
        <f t="shared" si="42"/>
        <v>48</v>
      </c>
      <c r="D240" s="734">
        <v>4</v>
      </c>
      <c r="E240" s="734">
        <v>6</v>
      </c>
      <c r="F240" s="730"/>
      <c r="G240" s="734">
        <v>27</v>
      </c>
      <c r="H240" s="734">
        <v>36</v>
      </c>
      <c r="I240" s="734">
        <v>1</v>
      </c>
      <c r="J240" s="734">
        <v>1</v>
      </c>
      <c r="K240" s="734">
        <v>3</v>
      </c>
      <c r="L240" s="734">
        <v>5</v>
      </c>
      <c r="M240" s="29">
        <v>0</v>
      </c>
      <c r="N240" s="29">
        <v>0</v>
      </c>
    </row>
    <row r="241" spans="1:14" ht="23.95" hidden="1" customHeight="1" outlineLevel="1">
      <c r="A241" s="530" t="s">
        <v>1632</v>
      </c>
      <c r="B241" s="729">
        <f t="shared" si="41"/>
        <v>22</v>
      </c>
      <c r="C241" s="729">
        <f t="shared" si="42"/>
        <v>23</v>
      </c>
      <c r="D241" s="734">
        <v>6</v>
      </c>
      <c r="E241" s="734">
        <v>7</v>
      </c>
      <c r="F241" s="730"/>
      <c r="G241" s="734">
        <v>13</v>
      </c>
      <c r="H241" s="734">
        <v>12</v>
      </c>
      <c r="I241" s="734">
        <v>0</v>
      </c>
      <c r="J241" s="734">
        <v>0</v>
      </c>
      <c r="K241" s="734">
        <v>3</v>
      </c>
      <c r="L241" s="734">
        <v>4</v>
      </c>
      <c r="M241" s="29">
        <v>0</v>
      </c>
      <c r="N241" s="29">
        <v>0</v>
      </c>
    </row>
    <row r="242" spans="1:14" ht="23.95" hidden="1" customHeight="1" outlineLevel="1">
      <c r="A242" s="530" t="s">
        <v>1633</v>
      </c>
      <c r="B242" s="729">
        <f t="shared" si="41"/>
        <v>18</v>
      </c>
      <c r="C242" s="729">
        <f t="shared" si="42"/>
        <v>24</v>
      </c>
      <c r="D242" s="734">
        <v>4</v>
      </c>
      <c r="E242" s="734">
        <v>4</v>
      </c>
      <c r="F242" s="730"/>
      <c r="G242" s="734">
        <v>8</v>
      </c>
      <c r="H242" s="734">
        <v>8</v>
      </c>
      <c r="I242" s="734">
        <v>1</v>
      </c>
      <c r="J242" s="734">
        <v>3</v>
      </c>
      <c r="K242" s="734">
        <v>5</v>
      </c>
      <c r="L242" s="734">
        <v>9</v>
      </c>
      <c r="M242" s="29">
        <v>0</v>
      </c>
      <c r="N242" s="29">
        <v>0</v>
      </c>
    </row>
    <row r="243" spans="1:14" ht="23.95" hidden="1" customHeight="1" outlineLevel="1">
      <c r="A243" s="530" t="s">
        <v>1634</v>
      </c>
      <c r="B243" s="729">
        <f t="shared" si="41"/>
        <v>11</v>
      </c>
      <c r="C243" s="729">
        <f t="shared" si="42"/>
        <v>13</v>
      </c>
      <c r="D243" s="734">
        <v>2</v>
      </c>
      <c r="E243" s="734">
        <v>2</v>
      </c>
      <c r="F243" s="730"/>
      <c r="G243" s="734">
        <v>6</v>
      </c>
      <c r="H243" s="734">
        <v>6</v>
      </c>
      <c r="I243" s="734">
        <v>1</v>
      </c>
      <c r="J243" s="734">
        <v>2</v>
      </c>
      <c r="K243" s="734">
        <v>2</v>
      </c>
      <c r="L243" s="734">
        <v>3</v>
      </c>
      <c r="M243" s="29">
        <v>0</v>
      </c>
      <c r="N243" s="29">
        <v>0</v>
      </c>
    </row>
    <row r="244" spans="1:14" ht="23.95" hidden="1" customHeight="1" outlineLevel="1">
      <c r="A244" s="530" t="s">
        <v>1635</v>
      </c>
      <c r="B244" s="729">
        <f t="shared" si="41"/>
        <v>5</v>
      </c>
      <c r="C244" s="729">
        <f t="shared" si="42"/>
        <v>6</v>
      </c>
      <c r="D244" s="734">
        <v>1</v>
      </c>
      <c r="E244" s="734">
        <v>1</v>
      </c>
      <c r="F244" s="730"/>
      <c r="G244" s="734">
        <v>4</v>
      </c>
      <c r="H244" s="734">
        <v>5</v>
      </c>
      <c r="I244" s="734">
        <v>0</v>
      </c>
      <c r="J244" s="734">
        <v>0</v>
      </c>
      <c r="K244" s="734">
        <v>0</v>
      </c>
      <c r="L244" s="734">
        <v>0</v>
      </c>
      <c r="M244" s="29">
        <v>0</v>
      </c>
      <c r="N244" s="29">
        <v>0</v>
      </c>
    </row>
    <row r="245" spans="1:14" ht="23.95" hidden="1" customHeight="1" outlineLevel="1">
      <c r="A245" s="530" t="s">
        <v>1636</v>
      </c>
      <c r="B245" s="729">
        <f t="shared" si="41"/>
        <v>12</v>
      </c>
      <c r="C245" s="729">
        <f t="shared" si="42"/>
        <v>15</v>
      </c>
      <c r="D245" s="734">
        <v>3</v>
      </c>
      <c r="E245" s="734">
        <v>3</v>
      </c>
      <c r="F245" s="730"/>
      <c r="G245" s="734">
        <v>4</v>
      </c>
      <c r="H245" s="734">
        <v>4</v>
      </c>
      <c r="I245" s="734">
        <v>1</v>
      </c>
      <c r="J245" s="734">
        <v>1</v>
      </c>
      <c r="K245" s="734">
        <v>4</v>
      </c>
      <c r="L245" s="734">
        <v>7</v>
      </c>
      <c r="M245" s="29">
        <v>0</v>
      </c>
      <c r="N245" s="29">
        <v>0</v>
      </c>
    </row>
    <row r="246" spans="1:14" ht="23.95" hidden="1" customHeight="1" outlineLevel="1">
      <c r="A246" s="530" t="s">
        <v>1637</v>
      </c>
      <c r="B246" s="729">
        <f t="shared" si="41"/>
        <v>12</v>
      </c>
      <c r="C246" s="729">
        <f t="shared" si="42"/>
        <v>13</v>
      </c>
      <c r="D246" s="734">
        <v>2</v>
      </c>
      <c r="E246" s="734">
        <v>2</v>
      </c>
      <c r="F246" s="730"/>
      <c r="G246" s="734">
        <v>6</v>
      </c>
      <c r="H246" s="734">
        <v>6</v>
      </c>
      <c r="I246" s="734">
        <v>2</v>
      </c>
      <c r="J246" s="734">
        <v>2</v>
      </c>
      <c r="K246" s="734">
        <v>2</v>
      </c>
      <c r="L246" s="734">
        <v>3</v>
      </c>
      <c r="M246" s="29">
        <v>0</v>
      </c>
      <c r="N246" s="29">
        <v>0</v>
      </c>
    </row>
    <row r="247" spans="1:14" ht="23.95" hidden="1" customHeight="1" outlineLevel="1">
      <c r="A247" s="530" t="s">
        <v>1638</v>
      </c>
      <c r="B247" s="729">
        <f t="shared" si="41"/>
        <v>5</v>
      </c>
      <c r="C247" s="729">
        <f t="shared" si="42"/>
        <v>6</v>
      </c>
      <c r="D247" s="734">
        <v>2</v>
      </c>
      <c r="E247" s="734">
        <v>2</v>
      </c>
      <c r="F247" s="730"/>
      <c r="G247" s="734">
        <v>0</v>
      </c>
      <c r="H247" s="734">
        <v>0</v>
      </c>
      <c r="I247" s="734">
        <v>0</v>
      </c>
      <c r="J247" s="734">
        <v>0</v>
      </c>
      <c r="K247" s="734">
        <v>3</v>
      </c>
      <c r="L247" s="734">
        <v>4</v>
      </c>
      <c r="M247" s="29">
        <v>0</v>
      </c>
      <c r="N247" s="29">
        <v>0</v>
      </c>
    </row>
    <row r="248" spans="1:14" ht="23.95" hidden="1" customHeight="1" outlineLevel="1">
      <c r="A248" s="530" t="s">
        <v>1639</v>
      </c>
      <c r="B248" s="729">
        <f t="shared" si="41"/>
        <v>11</v>
      </c>
      <c r="C248" s="729">
        <f t="shared" si="42"/>
        <v>14</v>
      </c>
      <c r="D248" s="734">
        <v>1</v>
      </c>
      <c r="E248" s="734">
        <v>1</v>
      </c>
      <c r="F248" s="730"/>
      <c r="G248" s="734">
        <v>5</v>
      </c>
      <c r="H248" s="734">
        <v>6</v>
      </c>
      <c r="I248" s="734">
        <v>0</v>
      </c>
      <c r="J248" s="734">
        <v>0</v>
      </c>
      <c r="K248" s="734">
        <v>5</v>
      </c>
      <c r="L248" s="734">
        <v>7</v>
      </c>
      <c r="M248" s="29">
        <v>0</v>
      </c>
      <c r="N248" s="29">
        <v>0</v>
      </c>
    </row>
    <row r="249" spans="1:14" ht="23.95" hidden="1" customHeight="1" outlineLevel="1" thickBot="1">
      <c r="A249" s="531" t="s">
        <v>1640</v>
      </c>
      <c r="B249" s="1404">
        <f t="shared" si="41"/>
        <v>8</v>
      </c>
      <c r="C249" s="1404">
        <f t="shared" si="42"/>
        <v>8</v>
      </c>
      <c r="D249" s="1406">
        <v>1</v>
      </c>
      <c r="E249" s="1406">
        <v>1</v>
      </c>
      <c r="F249" s="731"/>
      <c r="G249" s="734">
        <v>3</v>
      </c>
      <c r="H249" s="734">
        <v>3</v>
      </c>
      <c r="I249" s="734">
        <v>0</v>
      </c>
      <c r="J249" s="734">
        <v>0</v>
      </c>
      <c r="K249" s="734">
        <v>4</v>
      </c>
      <c r="L249" s="734">
        <v>4</v>
      </c>
      <c r="M249" s="36">
        <v>0</v>
      </c>
      <c r="N249" s="36">
        <v>0</v>
      </c>
    </row>
    <row r="250" spans="1:14" s="26" customFormat="1" ht="27" customHeight="1" collapsed="1">
      <c r="A250" s="735" t="s">
        <v>3376</v>
      </c>
      <c r="B250" s="732">
        <f t="shared" ref="B250:B262" si="44">D250+G250+I250+K250</f>
        <v>122</v>
      </c>
      <c r="C250" s="732">
        <f t="shared" ref="C250:C262" si="45">E250+H250+J250+L250</f>
        <v>165</v>
      </c>
      <c r="D250" s="731">
        <f>SUM(D251:D262)</f>
        <v>31</v>
      </c>
      <c r="E250" s="731">
        <f>SUM(E251:E262)</f>
        <v>38</v>
      </c>
      <c r="F250" s="731"/>
      <c r="G250" s="732">
        <f t="shared" ref="G250:N250" si="46">SUM(G251:G262)</f>
        <v>45</v>
      </c>
      <c r="H250" s="732">
        <f t="shared" si="46"/>
        <v>60</v>
      </c>
      <c r="I250" s="731">
        <f t="shared" si="46"/>
        <v>1</v>
      </c>
      <c r="J250" s="731">
        <f t="shared" si="46"/>
        <v>1</v>
      </c>
      <c r="K250" s="731">
        <f t="shared" si="46"/>
        <v>45</v>
      </c>
      <c r="L250" s="733">
        <f t="shared" si="46"/>
        <v>66</v>
      </c>
      <c r="M250" s="731">
        <f t="shared" si="46"/>
        <v>0</v>
      </c>
      <c r="N250" s="731">
        <f t="shared" si="46"/>
        <v>0</v>
      </c>
    </row>
    <row r="251" spans="1:14" s="26" customFormat="1" ht="23.95" hidden="1" customHeight="1" outlineLevel="1">
      <c r="A251" s="530" t="s">
        <v>1901</v>
      </c>
      <c r="B251" s="729">
        <f t="shared" si="44"/>
        <v>9</v>
      </c>
      <c r="C251" s="729">
        <f t="shared" si="45"/>
        <v>21</v>
      </c>
      <c r="D251" s="734">
        <v>4</v>
      </c>
      <c r="E251" s="734">
        <v>4</v>
      </c>
      <c r="F251" s="730"/>
      <c r="G251" s="734">
        <v>4</v>
      </c>
      <c r="H251" s="734">
        <v>16</v>
      </c>
      <c r="I251" s="734">
        <v>0</v>
      </c>
      <c r="J251" s="734">
        <v>0</v>
      </c>
      <c r="K251" s="734">
        <v>1</v>
      </c>
      <c r="L251" s="734">
        <v>1</v>
      </c>
      <c r="M251" s="730">
        <v>0</v>
      </c>
      <c r="N251" s="730">
        <v>0</v>
      </c>
    </row>
    <row r="252" spans="1:14" ht="23.95" hidden="1" customHeight="1" outlineLevel="1">
      <c r="A252" s="530" t="s">
        <v>1630</v>
      </c>
      <c r="B252" s="729">
        <f t="shared" si="44"/>
        <v>7</v>
      </c>
      <c r="C252" s="729">
        <f t="shared" si="45"/>
        <v>13</v>
      </c>
      <c r="D252" s="734">
        <v>4</v>
      </c>
      <c r="E252" s="734">
        <v>10</v>
      </c>
      <c r="F252" s="730"/>
      <c r="G252" s="734">
        <v>2</v>
      </c>
      <c r="H252" s="734">
        <v>2</v>
      </c>
      <c r="I252" s="734">
        <v>0</v>
      </c>
      <c r="J252" s="734">
        <v>0</v>
      </c>
      <c r="K252" s="734">
        <v>1</v>
      </c>
      <c r="L252" s="734">
        <v>1</v>
      </c>
      <c r="M252" s="29">
        <v>0</v>
      </c>
      <c r="N252" s="29">
        <v>0</v>
      </c>
    </row>
    <row r="253" spans="1:14" ht="23.95" hidden="1" customHeight="1" outlineLevel="1">
      <c r="A253" s="530" t="s">
        <v>1631</v>
      </c>
      <c r="B253" s="729">
        <f t="shared" si="44"/>
        <v>11</v>
      </c>
      <c r="C253" s="729">
        <f t="shared" si="45"/>
        <v>14</v>
      </c>
      <c r="D253" s="734">
        <v>3</v>
      </c>
      <c r="E253" s="734">
        <v>3</v>
      </c>
      <c r="F253" s="730"/>
      <c r="G253" s="734">
        <v>7</v>
      </c>
      <c r="H253" s="734">
        <v>8</v>
      </c>
      <c r="I253" s="734">
        <v>0</v>
      </c>
      <c r="J253" s="734">
        <v>0</v>
      </c>
      <c r="K253" s="734">
        <v>1</v>
      </c>
      <c r="L253" s="734">
        <v>3</v>
      </c>
      <c r="M253" s="29">
        <v>0</v>
      </c>
      <c r="N253" s="29">
        <v>0</v>
      </c>
    </row>
    <row r="254" spans="1:14" ht="23.95" hidden="1" customHeight="1" outlineLevel="1">
      <c r="A254" s="530" t="s">
        <v>1632</v>
      </c>
      <c r="B254" s="729">
        <f t="shared" si="44"/>
        <v>18</v>
      </c>
      <c r="C254" s="729">
        <f t="shared" si="45"/>
        <v>19</v>
      </c>
      <c r="D254" s="734">
        <v>1</v>
      </c>
      <c r="E254" s="734">
        <v>1</v>
      </c>
      <c r="F254" s="730"/>
      <c r="G254" s="734">
        <v>16</v>
      </c>
      <c r="H254" s="734">
        <v>17</v>
      </c>
      <c r="I254" s="734">
        <v>0</v>
      </c>
      <c r="J254" s="734">
        <v>0</v>
      </c>
      <c r="K254" s="734">
        <v>1</v>
      </c>
      <c r="L254" s="734">
        <v>1</v>
      </c>
      <c r="M254" s="29">
        <v>0</v>
      </c>
      <c r="N254" s="29">
        <v>0</v>
      </c>
    </row>
    <row r="255" spans="1:14" ht="23.95" hidden="1" customHeight="1" outlineLevel="1">
      <c r="A255" s="530" t="s">
        <v>1633</v>
      </c>
      <c r="B255" s="729">
        <f t="shared" si="44"/>
        <v>10</v>
      </c>
      <c r="C255" s="729">
        <f t="shared" si="45"/>
        <v>14</v>
      </c>
      <c r="D255" s="734">
        <v>2</v>
      </c>
      <c r="E255" s="734">
        <v>2</v>
      </c>
      <c r="F255" s="730"/>
      <c r="G255" s="734">
        <v>2</v>
      </c>
      <c r="H255" s="734">
        <v>2</v>
      </c>
      <c r="I255" s="734">
        <v>0</v>
      </c>
      <c r="J255" s="734">
        <v>0</v>
      </c>
      <c r="K255" s="734">
        <v>6</v>
      </c>
      <c r="L255" s="734">
        <v>10</v>
      </c>
      <c r="M255" s="29">
        <v>0</v>
      </c>
      <c r="N255" s="29">
        <v>0</v>
      </c>
    </row>
    <row r="256" spans="1:14" ht="23.95" hidden="1" customHeight="1" outlineLevel="1">
      <c r="A256" s="530" t="s">
        <v>1634</v>
      </c>
      <c r="B256" s="729">
        <f t="shared" si="44"/>
        <v>15</v>
      </c>
      <c r="C256" s="729">
        <f t="shared" si="45"/>
        <v>17</v>
      </c>
      <c r="D256" s="734">
        <v>3</v>
      </c>
      <c r="E256" s="734">
        <v>3</v>
      </c>
      <c r="F256" s="730"/>
      <c r="G256" s="734">
        <v>6</v>
      </c>
      <c r="H256" s="734">
        <v>7</v>
      </c>
      <c r="I256" s="734">
        <v>0</v>
      </c>
      <c r="J256" s="734">
        <v>0</v>
      </c>
      <c r="K256" s="734">
        <v>6</v>
      </c>
      <c r="L256" s="734">
        <v>7</v>
      </c>
      <c r="M256" s="29">
        <v>0</v>
      </c>
      <c r="N256" s="29">
        <v>0</v>
      </c>
    </row>
    <row r="257" spans="1:14" ht="23.95" hidden="1" customHeight="1" outlineLevel="1">
      <c r="A257" s="530" t="s">
        <v>1635</v>
      </c>
      <c r="B257" s="729">
        <f t="shared" si="44"/>
        <v>8</v>
      </c>
      <c r="C257" s="729">
        <f t="shared" si="45"/>
        <v>12</v>
      </c>
      <c r="D257" s="734">
        <v>3</v>
      </c>
      <c r="E257" s="734">
        <v>3</v>
      </c>
      <c r="F257" s="730"/>
      <c r="G257" s="734">
        <v>1</v>
      </c>
      <c r="H257" s="734">
        <v>1</v>
      </c>
      <c r="I257" s="734">
        <v>0</v>
      </c>
      <c r="J257" s="734">
        <v>0</v>
      </c>
      <c r="K257" s="734">
        <v>4</v>
      </c>
      <c r="L257" s="734">
        <v>8</v>
      </c>
      <c r="M257" s="29">
        <v>0</v>
      </c>
      <c r="N257" s="29">
        <v>0</v>
      </c>
    </row>
    <row r="258" spans="1:14" ht="23.95" hidden="1" customHeight="1" outlineLevel="1">
      <c r="A258" s="530" t="s">
        <v>1636</v>
      </c>
      <c r="B258" s="729">
        <f t="shared" si="44"/>
        <v>7</v>
      </c>
      <c r="C258" s="729">
        <f t="shared" si="45"/>
        <v>12</v>
      </c>
      <c r="D258" s="734">
        <v>2</v>
      </c>
      <c r="E258" s="734">
        <v>3</v>
      </c>
      <c r="F258" s="730"/>
      <c r="G258" s="734">
        <v>1</v>
      </c>
      <c r="H258" s="734">
        <v>1</v>
      </c>
      <c r="I258" s="734">
        <v>0</v>
      </c>
      <c r="J258" s="734">
        <v>0</v>
      </c>
      <c r="K258" s="734">
        <v>4</v>
      </c>
      <c r="L258" s="734">
        <v>8</v>
      </c>
      <c r="M258" s="29">
        <v>0</v>
      </c>
      <c r="N258" s="29">
        <v>0</v>
      </c>
    </row>
    <row r="259" spans="1:14" ht="23.95" hidden="1" customHeight="1" outlineLevel="1">
      <c r="A259" s="530" t="s">
        <v>1637</v>
      </c>
      <c r="B259" s="729">
        <f t="shared" si="44"/>
        <v>11</v>
      </c>
      <c r="C259" s="729">
        <f t="shared" si="45"/>
        <v>14</v>
      </c>
      <c r="D259" s="734">
        <v>1</v>
      </c>
      <c r="E259" s="734">
        <v>1</v>
      </c>
      <c r="F259" s="730"/>
      <c r="G259" s="734">
        <v>2</v>
      </c>
      <c r="H259" s="734">
        <v>2</v>
      </c>
      <c r="I259" s="734">
        <v>0</v>
      </c>
      <c r="J259" s="734">
        <v>0</v>
      </c>
      <c r="K259" s="734">
        <v>8</v>
      </c>
      <c r="L259" s="734">
        <v>11</v>
      </c>
      <c r="M259" s="29">
        <v>0</v>
      </c>
      <c r="N259" s="29">
        <v>0</v>
      </c>
    </row>
    <row r="260" spans="1:14" ht="23.95" hidden="1" customHeight="1" outlineLevel="1">
      <c r="A260" s="530" t="s">
        <v>1638</v>
      </c>
      <c r="B260" s="729">
        <f t="shared" si="44"/>
        <v>10</v>
      </c>
      <c r="C260" s="729">
        <f t="shared" si="45"/>
        <v>10</v>
      </c>
      <c r="D260" s="734">
        <v>3</v>
      </c>
      <c r="E260" s="734">
        <v>3</v>
      </c>
      <c r="F260" s="730"/>
      <c r="G260" s="734">
        <v>0</v>
      </c>
      <c r="H260" s="734">
        <v>0</v>
      </c>
      <c r="I260" s="734">
        <v>0</v>
      </c>
      <c r="J260" s="734">
        <v>0</v>
      </c>
      <c r="K260" s="734">
        <v>7</v>
      </c>
      <c r="L260" s="734">
        <v>7</v>
      </c>
      <c r="M260" s="29">
        <v>0</v>
      </c>
      <c r="N260" s="29">
        <v>0</v>
      </c>
    </row>
    <row r="261" spans="1:14" ht="23.95" hidden="1" customHeight="1" outlineLevel="1">
      <c r="A261" s="530" t="s">
        <v>1639</v>
      </c>
      <c r="B261" s="729">
        <f t="shared" si="44"/>
        <v>10</v>
      </c>
      <c r="C261" s="729">
        <f t="shared" si="45"/>
        <v>13</v>
      </c>
      <c r="D261" s="734">
        <v>2</v>
      </c>
      <c r="E261" s="734">
        <v>2</v>
      </c>
      <c r="F261" s="730"/>
      <c r="G261" s="734">
        <v>2</v>
      </c>
      <c r="H261" s="734">
        <v>2</v>
      </c>
      <c r="I261" s="734">
        <v>1</v>
      </c>
      <c r="J261" s="734">
        <v>1</v>
      </c>
      <c r="K261" s="734">
        <v>5</v>
      </c>
      <c r="L261" s="734">
        <v>8</v>
      </c>
      <c r="M261" s="29">
        <v>0</v>
      </c>
      <c r="N261" s="29">
        <v>0</v>
      </c>
    </row>
    <row r="262" spans="1:14" ht="23.95" hidden="1" customHeight="1" outlineLevel="1" thickBot="1">
      <c r="A262" s="531" t="s">
        <v>1640</v>
      </c>
      <c r="B262" s="1404">
        <f t="shared" si="44"/>
        <v>6</v>
      </c>
      <c r="C262" s="1404">
        <f t="shared" si="45"/>
        <v>6</v>
      </c>
      <c r="D262" s="1406">
        <v>3</v>
      </c>
      <c r="E262" s="1406">
        <v>3</v>
      </c>
      <c r="F262" s="731"/>
      <c r="G262" s="734">
        <v>2</v>
      </c>
      <c r="H262" s="734">
        <v>2</v>
      </c>
      <c r="I262" s="734">
        <v>0</v>
      </c>
      <c r="J262" s="734">
        <v>0</v>
      </c>
      <c r="K262" s="734">
        <v>1</v>
      </c>
      <c r="L262" s="734">
        <v>1</v>
      </c>
      <c r="M262" s="36">
        <v>0</v>
      </c>
      <c r="N262" s="36">
        <v>0</v>
      </c>
    </row>
    <row r="263" spans="1:14" s="26" customFormat="1" ht="27" customHeight="1">
      <c r="A263" s="735" t="s">
        <v>3425</v>
      </c>
      <c r="B263" s="732">
        <f t="shared" ref="B263:B275" si="47">D263+G263+I263+K263</f>
        <v>183</v>
      </c>
      <c r="C263" s="732">
        <f t="shared" ref="C263:C275" si="48">E263+H263+J263+L263</f>
        <v>220</v>
      </c>
      <c r="D263" s="731">
        <f>SUM(D264:D275)</f>
        <v>56</v>
      </c>
      <c r="E263" s="731">
        <f>SUM(E264:E275)</f>
        <v>60</v>
      </c>
      <c r="F263" s="731"/>
      <c r="G263" s="732">
        <f t="shared" ref="G263:N263" si="49">SUM(G264:G275)</f>
        <v>37</v>
      </c>
      <c r="H263" s="732">
        <f t="shared" si="49"/>
        <v>51</v>
      </c>
      <c r="I263" s="731">
        <f t="shared" si="49"/>
        <v>1</v>
      </c>
      <c r="J263" s="731">
        <f t="shared" si="49"/>
        <v>1</v>
      </c>
      <c r="K263" s="731">
        <f t="shared" si="49"/>
        <v>89</v>
      </c>
      <c r="L263" s="733">
        <f t="shared" si="49"/>
        <v>108</v>
      </c>
      <c r="M263" s="731">
        <f t="shared" si="49"/>
        <v>0</v>
      </c>
      <c r="N263" s="731">
        <f t="shared" si="49"/>
        <v>0</v>
      </c>
    </row>
    <row r="264" spans="1:14" s="26" customFormat="1" ht="23.95" customHeight="1" outlineLevel="1">
      <c r="A264" s="530" t="s">
        <v>1901</v>
      </c>
      <c r="B264" s="729">
        <f t="shared" si="47"/>
        <v>8</v>
      </c>
      <c r="C264" s="729">
        <f t="shared" si="48"/>
        <v>17</v>
      </c>
      <c r="D264" s="734">
        <v>1</v>
      </c>
      <c r="E264" s="734">
        <v>1</v>
      </c>
      <c r="F264" s="730"/>
      <c r="G264" s="734">
        <v>4</v>
      </c>
      <c r="H264" s="734">
        <v>13</v>
      </c>
      <c r="I264" s="734">
        <v>0</v>
      </c>
      <c r="J264" s="734">
        <v>0</v>
      </c>
      <c r="K264" s="734">
        <v>3</v>
      </c>
      <c r="L264" s="734">
        <v>3</v>
      </c>
      <c r="M264" s="730">
        <v>0</v>
      </c>
      <c r="N264" s="730">
        <v>0</v>
      </c>
    </row>
    <row r="265" spans="1:14" ht="23.95" customHeight="1" outlineLevel="1">
      <c r="A265" s="530" t="s">
        <v>1630</v>
      </c>
      <c r="B265" s="729">
        <f t="shared" si="47"/>
        <v>13</v>
      </c>
      <c r="C265" s="729">
        <f t="shared" si="48"/>
        <v>14</v>
      </c>
      <c r="D265" s="734">
        <v>3</v>
      </c>
      <c r="E265" s="734">
        <v>4</v>
      </c>
      <c r="F265" s="730"/>
      <c r="G265" s="734">
        <v>9</v>
      </c>
      <c r="H265" s="734">
        <v>9</v>
      </c>
      <c r="I265" s="734">
        <v>0</v>
      </c>
      <c r="J265" s="734">
        <v>0</v>
      </c>
      <c r="K265" s="734">
        <v>1</v>
      </c>
      <c r="L265" s="734">
        <v>1</v>
      </c>
      <c r="M265" s="29">
        <v>0</v>
      </c>
      <c r="N265" s="29">
        <v>0</v>
      </c>
    </row>
    <row r="266" spans="1:14" ht="23.95" customHeight="1" outlineLevel="1">
      <c r="A266" s="530" t="s">
        <v>1631</v>
      </c>
      <c r="B266" s="729">
        <f t="shared" si="47"/>
        <v>18</v>
      </c>
      <c r="C266" s="729">
        <f t="shared" si="48"/>
        <v>26</v>
      </c>
      <c r="D266" s="734">
        <v>4</v>
      </c>
      <c r="E266" s="734">
        <v>6</v>
      </c>
      <c r="F266" s="730"/>
      <c r="G266" s="734">
        <v>0</v>
      </c>
      <c r="H266" s="734">
        <v>0</v>
      </c>
      <c r="I266" s="734">
        <v>0</v>
      </c>
      <c r="J266" s="734">
        <v>0</v>
      </c>
      <c r="K266" s="734">
        <v>14</v>
      </c>
      <c r="L266" s="734">
        <v>20</v>
      </c>
      <c r="M266" s="29">
        <v>0</v>
      </c>
      <c r="N266" s="29">
        <v>0</v>
      </c>
    </row>
    <row r="267" spans="1:14" ht="23.95" customHeight="1" outlineLevel="1">
      <c r="A267" s="530" t="s">
        <v>1632</v>
      </c>
      <c r="B267" s="729">
        <f t="shared" si="47"/>
        <v>11</v>
      </c>
      <c r="C267" s="729">
        <f t="shared" si="48"/>
        <v>11</v>
      </c>
      <c r="D267" s="734">
        <v>4</v>
      </c>
      <c r="E267" s="734">
        <v>4</v>
      </c>
      <c r="F267" s="730"/>
      <c r="G267" s="734">
        <v>2</v>
      </c>
      <c r="H267" s="734">
        <v>2</v>
      </c>
      <c r="I267" s="734">
        <v>0</v>
      </c>
      <c r="J267" s="734">
        <v>0</v>
      </c>
      <c r="K267" s="734">
        <v>5</v>
      </c>
      <c r="L267" s="734">
        <v>5</v>
      </c>
      <c r="M267" s="29">
        <v>0</v>
      </c>
      <c r="N267" s="29">
        <v>0</v>
      </c>
    </row>
    <row r="268" spans="1:14" ht="23.95" customHeight="1" outlineLevel="1">
      <c r="A268" s="530" t="s">
        <v>1633</v>
      </c>
      <c r="B268" s="729">
        <f t="shared" si="47"/>
        <v>22</v>
      </c>
      <c r="C268" s="729">
        <f t="shared" si="48"/>
        <v>23</v>
      </c>
      <c r="D268" s="734">
        <v>5</v>
      </c>
      <c r="E268" s="734">
        <v>5</v>
      </c>
      <c r="F268" s="730"/>
      <c r="G268" s="734">
        <v>2</v>
      </c>
      <c r="H268" s="734">
        <v>3</v>
      </c>
      <c r="I268" s="734">
        <v>0</v>
      </c>
      <c r="J268" s="734">
        <v>0</v>
      </c>
      <c r="K268" s="734">
        <v>15</v>
      </c>
      <c r="L268" s="734">
        <v>15</v>
      </c>
      <c r="M268" s="29">
        <v>0</v>
      </c>
      <c r="N268" s="29">
        <v>0</v>
      </c>
    </row>
    <row r="269" spans="1:14" ht="23.95" customHeight="1" outlineLevel="1">
      <c r="A269" s="530" t="s">
        <v>1634</v>
      </c>
      <c r="B269" s="729">
        <f t="shared" si="47"/>
        <v>10</v>
      </c>
      <c r="C269" s="729">
        <f t="shared" si="48"/>
        <v>10</v>
      </c>
      <c r="D269" s="734">
        <v>0</v>
      </c>
      <c r="E269" s="734">
        <v>0</v>
      </c>
      <c r="F269" s="730"/>
      <c r="G269" s="734">
        <v>1</v>
      </c>
      <c r="H269" s="734">
        <v>1</v>
      </c>
      <c r="I269" s="734">
        <v>0</v>
      </c>
      <c r="J269" s="734">
        <v>0</v>
      </c>
      <c r="K269" s="734">
        <v>9</v>
      </c>
      <c r="L269" s="734">
        <v>9</v>
      </c>
      <c r="M269" s="29">
        <v>0</v>
      </c>
      <c r="N269" s="29">
        <v>0</v>
      </c>
    </row>
    <row r="270" spans="1:14" ht="23.95" customHeight="1" outlineLevel="1">
      <c r="A270" s="530" t="s">
        <v>1635</v>
      </c>
      <c r="B270" s="729">
        <f t="shared" si="47"/>
        <v>13</v>
      </c>
      <c r="C270" s="729">
        <f t="shared" si="48"/>
        <v>15</v>
      </c>
      <c r="D270" s="734">
        <v>4</v>
      </c>
      <c r="E270" s="734">
        <v>4</v>
      </c>
      <c r="F270" s="730"/>
      <c r="G270" s="734">
        <v>1</v>
      </c>
      <c r="H270" s="734">
        <v>1</v>
      </c>
      <c r="I270" s="734">
        <v>0</v>
      </c>
      <c r="J270" s="734">
        <v>0</v>
      </c>
      <c r="K270" s="734">
        <v>8</v>
      </c>
      <c r="L270" s="734">
        <v>10</v>
      </c>
      <c r="M270" s="29">
        <v>0</v>
      </c>
      <c r="N270" s="29">
        <v>0</v>
      </c>
    </row>
    <row r="271" spans="1:14" ht="23.95" customHeight="1" outlineLevel="1">
      <c r="A271" s="530" t="s">
        <v>1636</v>
      </c>
      <c r="B271" s="729">
        <f t="shared" si="47"/>
        <v>16</v>
      </c>
      <c r="C271" s="729">
        <f t="shared" si="48"/>
        <v>20</v>
      </c>
      <c r="D271" s="734">
        <v>8</v>
      </c>
      <c r="E271" s="734">
        <v>9</v>
      </c>
      <c r="F271" s="730"/>
      <c r="G271" s="734">
        <v>0</v>
      </c>
      <c r="H271" s="734">
        <v>0</v>
      </c>
      <c r="I271" s="734">
        <v>0</v>
      </c>
      <c r="J271" s="734">
        <v>0</v>
      </c>
      <c r="K271" s="734">
        <v>8</v>
      </c>
      <c r="L271" s="734">
        <v>11</v>
      </c>
      <c r="M271" s="29">
        <v>0</v>
      </c>
      <c r="N271" s="29">
        <v>0</v>
      </c>
    </row>
    <row r="272" spans="1:14" ht="23.95" customHeight="1" outlineLevel="1">
      <c r="A272" s="530" t="s">
        <v>1637</v>
      </c>
      <c r="B272" s="729">
        <f t="shared" si="47"/>
        <v>22</v>
      </c>
      <c r="C272" s="729">
        <f t="shared" si="48"/>
        <v>24</v>
      </c>
      <c r="D272" s="734">
        <v>10</v>
      </c>
      <c r="E272" s="734">
        <v>10</v>
      </c>
      <c r="F272" s="730"/>
      <c r="G272" s="734">
        <v>0</v>
      </c>
      <c r="H272" s="734">
        <v>0</v>
      </c>
      <c r="I272" s="734">
        <v>0</v>
      </c>
      <c r="J272" s="734">
        <v>0</v>
      </c>
      <c r="K272" s="734">
        <v>12</v>
      </c>
      <c r="L272" s="734">
        <v>14</v>
      </c>
      <c r="M272" s="29">
        <v>0</v>
      </c>
      <c r="N272" s="29">
        <v>0</v>
      </c>
    </row>
    <row r="273" spans="1:14" ht="23.95" customHeight="1" outlineLevel="1">
      <c r="A273" s="530" t="s">
        <v>1638</v>
      </c>
      <c r="B273" s="729">
        <f t="shared" si="47"/>
        <v>31</v>
      </c>
      <c r="C273" s="729">
        <f t="shared" si="48"/>
        <v>38</v>
      </c>
      <c r="D273" s="734">
        <v>7</v>
      </c>
      <c r="E273" s="734">
        <v>7</v>
      </c>
      <c r="F273" s="730"/>
      <c r="G273" s="734">
        <v>16</v>
      </c>
      <c r="H273" s="734">
        <v>20</v>
      </c>
      <c r="I273" s="734">
        <v>1</v>
      </c>
      <c r="J273" s="734">
        <v>1</v>
      </c>
      <c r="K273" s="734">
        <v>7</v>
      </c>
      <c r="L273" s="734">
        <v>10</v>
      </c>
      <c r="M273" s="29">
        <v>0</v>
      </c>
      <c r="N273" s="29">
        <v>0</v>
      </c>
    </row>
    <row r="274" spans="1:14" ht="23.95" customHeight="1" outlineLevel="1">
      <c r="A274" s="530" t="s">
        <v>1639</v>
      </c>
      <c r="B274" s="729">
        <f t="shared" si="47"/>
        <v>12</v>
      </c>
      <c r="C274" s="729">
        <f t="shared" si="48"/>
        <v>12</v>
      </c>
      <c r="D274" s="734">
        <v>6</v>
      </c>
      <c r="E274" s="734">
        <v>6</v>
      </c>
      <c r="F274" s="730"/>
      <c r="G274" s="734">
        <v>2</v>
      </c>
      <c r="H274" s="734">
        <v>2</v>
      </c>
      <c r="I274" s="734">
        <v>0</v>
      </c>
      <c r="J274" s="734">
        <v>0</v>
      </c>
      <c r="K274" s="734">
        <v>4</v>
      </c>
      <c r="L274" s="734">
        <v>4</v>
      </c>
      <c r="M274" s="29">
        <v>0</v>
      </c>
      <c r="N274" s="29">
        <v>0</v>
      </c>
    </row>
    <row r="275" spans="1:14" ht="23.95" customHeight="1" outlineLevel="1" thickBot="1">
      <c r="A275" s="531" t="s">
        <v>1640</v>
      </c>
      <c r="B275" s="1404">
        <f t="shared" si="47"/>
        <v>7</v>
      </c>
      <c r="C275" s="1404">
        <f t="shared" si="48"/>
        <v>10</v>
      </c>
      <c r="D275" s="1406">
        <v>4</v>
      </c>
      <c r="E275" s="1406">
        <v>4</v>
      </c>
      <c r="F275" s="731"/>
      <c r="G275" s="734">
        <v>0</v>
      </c>
      <c r="H275" s="734">
        <v>0</v>
      </c>
      <c r="I275" s="734">
        <v>0</v>
      </c>
      <c r="J275" s="734">
        <v>0</v>
      </c>
      <c r="K275" s="734">
        <v>3</v>
      </c>
      <c r="L275" s="734">
        <v>6</v>
      </c>
      <c r="M275" s="36">
        <v>0</v>
      </c>
      <c r="N275" s="36">
        <v>0</v>
      </c>
    </row>
    <row r="276" spans="1:14" s="738" customFormat="1" ht="15.8" customHeight="1">
      <c r="A276" s="736" t="s">
        <v>2230</v>
      </c>
      <c r="B276" s="736"/>
      <c r="C276" s="736"/>
      <c r="D276" s="736"/>
      <c r="E276" s="736"/>
      <c r="F276" s="736"/>
      <c r="G276" s="1963" t="s">
        <v>2231</v>
      </c>
      <c r="H276" s="1963"/>
      <c r="I276" s="1963"/>
      <c r="J276" s="1963"/>
      <c r="K276" s="1963"/>
      <c r="L276" s="1963"/>
      <c r="M276" s="737" t="s">
        <v>2520</v>
      </c>
      <c r="N276" s="737" t="s">
        <v>2520</v>
      </c>
    </row>
    <row r="277" spans="1:14" ht="38.25" customHeight="1">
      <c r="A277" s="39" t="s">
        <v>2520</v>
      </c>
      <c r="B277" s="39"/>
      <c r="C277" s="39"/>
      <c r="D277" s="39"/>
      <c r="E277" s="39"/>
      <c r="F277" s="39"/>
      <c r="G277" s="39" t="s">
        <v>1428</v>
      </c>
      <c r="J277" s="39"/>
      <c r="K277" s="39"/>
      <c r="L277" s="39"/>
      <c r="M277" s="39"/>
      <c r="N277" s="39"/>
    </row>
    <row r="278" spans="1:14" s="26" customFormat="1">
      <c r="C278" s="739" t="s">
        <v>2573</v>
      </c>
      <c r="J278" s="740" t="s">
        <v>3144</v>
      </c>
    </row>
    <row r="279" spans="1:14">
      <c r="A279" s="40"/>
      <c r="B279" s="40"/>
      <c r="C279" s="40"/>
    </row>
    <row r="280" spans="1:14">
      <c r="A280" s="40"/>
      <c r="B280" s="40"/>
      <c r="C280" s="40"/>
    </row>
  </sheetData>
  <mergeCells count="15">
    <mergeCell ref="K7:L7"/>
    <mergeCell ref="G276:L276"/>
    <mergeCell ref="B7:C7"/>
    <mergeCell ref="A6:A7"/>
    <mergeCell ref="A8:A9"/>
    <mergeCell ref="D7:E7"/>
    <mergeCell ref="G7:H7"/>
    <mergeCell ref="I7:J7"/>
    <mergeCell ref="B2:E2"/>
    <mergeCell ref="K6:L6"/>
    <mergeCell ref="M6:N6"/>
    <mergeCell ref="D6:E6"/>
    <mergeCell ref="I6:J6"/>
    <mergeCell ref="B3:E3"/>
    <mergeCell ref="K5:L5"/>
  </mergeCells>
  <phoneticPr fontId="11" type="noConversion"/>
  <pageMargins left="0.53" right="0.48" top="0.51" bottom="0.2" header="0.28999999999999998" footer="0.33"/>
  <pageSetup paperSize="9" orientation="portrait" r:id="rId1"/>
  <headerFooter alignWithMargins="0"/>
  <colBreaks count="1" manualBreakCount="1">
    <brk id="5" max="79"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outlinePr summaryBelow="0" summaryRight="0"/>
  </sheetPr>
  <dimension ref="A1:CE234"/>
  <sheetViews>
    <sheetView topLeftCell="A2" zoomScaleNormal="100" zoomScaleSheetLayoutView="100" workbookViewId="0">
      <pane xSplit="1" ySplit="69" topLeftCell="B214" activePane="bottomRight" state="frozen"/>
      <selection activeCell="A2" sqref="A2"/>
      <selection pane="topRight" activeCell="B2" sqref="B2"/>
      <selection pane="bottomLeft" activeCell="A71" sqref="A71"/>
      <selection pane="bottomRight" activeCell="A234" sqref="A234:XFD238"/>
    </sheetView>
  </sheetViews>
  <sheetFormatPr defaultColWidth="8.625" defaultRowHeight="17" outlineLevelRow="1"/>
  <cols>
    <col min="1" max="1" width="17.25" style="800" customWidth="1"/>
    <col min="2" max="2" width="6" style="800" customWidth="1"/>
    <col min="3" max="3" width="8.75" style="800" customWidth="1"/>
    <col min="4" max="4" width="6" style="800" hidden="1" customWidth="1"/>
    <col min="5" max="5" width="0.125" style="800" hidden="1" customWidth="1"/>
    <col min="6" max="6" width="6.625" style="800" customWidth="1"/>
    <col min="7" max="7" width="8.875" style="800" customWidth="1"/>
    <col min="8" max="8" width="6" style="800" customWidth="1"/>
    <col min="9" max="9" width="7.75" style="800" customWidth="1"/>
    <col min="10" max="10" width="6.125" style="800" customWidth="1"/>
    <col min="11" max="11" width="8.125" style="800" customWidth="1"/>
    <col min="12" max="12" width="7.125" style="800" customWidth="1"/>
    <col min="13" max="13" width="9.5" style="800" customWidth="1"/>
    <col min="14" max="14" width="5.625" style="800" customWidth="1"/>
    <col min="15" max="15" width="8.625" style="800" customWidth="1"/>
    <col min="16" max="16" width="1.5" style="809" customWidth="1"/>
    <col min="17" max="17" width="6.625" style="800" customWidth="1"/>
    <col min="18" max="18" width="7.75" style="800" customWidth="1"/>
    <col min="19" max="19" width="6.75" style="800" customWidth="1"/>
    <col min="20" max="21" width="7.625" style="800" customWidth="1"/>
    <col min="22" max="22" width="9.25" style="800" customWidth="1"/>
    <col min="23" max="23" width="6.625" style="800" customWidth="1"/>
    <col min="24" max="24" width="7.875" style="800" customWidth="1"/>
    <col min="25" max="25" width="6.875" style="800" hidden="1" customWidth="1"/>
    <col min="26" max="26" width="9.25" style="800" hidden="1" customWidth="1"/>
    <col min="27" max="27" width="5.5" style="800" hidden="1" customWidth="1"/>
    <col min="28" max="28" width="0.125" style="800" hidden="1" customWidth="1"/>
    <col min="29" max="29" width="7.5" style="800" customWidth="1"/>
    <col min="30" max="30" width="7.375" style="800" customWidth="1"/>
    <col min="31" max="31" width="8" style="800" customWidth="1"/>
    <col min="32" max="32" width="7.625" style="800" customWidth="1"/>
    <col min="33" max="33" width="6.375" style="800" customWidth="1"/>
    <col min="34" max="34" width="7.875" style="800" customWidth="1"/>
    <col min="35" max="35" width="0.875" style="800" customWidth="1"/>
    <col min="36" max="36" width="17" style="800" customWidth="1"/>
    <col min="37" max="37" width="5.375" style="800" customWidth="1"/>
    <col min="38" max="38" width="7.5" style="800" customWidth="1"/>
    <col min="39" max="39" width="6.5" style="800" customWidth="1"/>
    <col min="40" max="40" width="7.625" style="800" customWidth="1"/>
    <col min="41" max="41" width="6.75" style="800" customWidth="1"/>
    <col min="42" max="42" width="8.25" style="800" customWidth="1"/>
    <col min="43" max="43" width="6.25" style="800" customWidth="1"/>
    <col min="44" max="44" width="7.625" style="800" customWidth="1"/>
    <col min="45" max="45" width="8" style="800" customWidth="1"/>
    <col min="46" max="46" width="8.375" style="800" customWidth="1"/>
    <col min="47" max="47" width="7.5" style="800" hidden="1" customWidth="1"/>
    <col min="48" max="48" width="0.25" style="800" hidden="1" customWidth="1"/>
    <col min="49" max="49" width="7.75" style="800" customWidth="1"/>
    <col min="50" max="50" width="9.25" style="800" customWidth="1"/>
    <col min="51" max="51" width="1.5" style="809" customWidth="1"/>
    <col min="52" max="52" width="6.75" style="800" customWidth="1"/>
    <col min="53" max="53" width="8.5" style="800" customWidth="1"/>
    <col min="54" max="54" width="6.625" style="800" customWidth="1"/>
    <col min="55" max="55" width="7.75" style="800" customWidth="1"/>
    <col min="56" max="56" width="7.25" style="800" customWidth="1"/>
    <col min="57" max="57" width="10" style="800" customWidth="1"/>
    <col min="58" max="58" width="6.5" style="800" customWidth="1"/>
    <col min="59" max="59" width="6.625" style="800" customWidth="1"/>
    <col min="60" max="60" width="6.25" style="800" customWidth="1"/>
    <col min="61" max="61" width="7.25" style="800" customWidth="1"/>
    <col min="62" max="62" width="8" style="800" customWidth="1"/>
    <col min="63" max="63" width="9.25" style="800" customWidth="1"/>
    <col min="64" max="64" width="6.875" style="800" customWidth="1"/>
    <col min="65" max="16384" width="8.625" style="800"/>
  </cols>
  <sheetData>
    <row r="1" spans="1:66" s="741" customFormat="1" ht="13.6" customHeight="1">
      <c r="P1" s="742"/>
      <c r="Z1" s="743"/>
      <c r="AA1" s="743"/>
      <c r="AB1" s="743"/>
      <c r="AC1" s="743"/>
      <c r="AD1" s="743"/>
      <c r="AE1" s="743"/>
      <c r="AF1" s="743"/>
      <c r="AG1" s="743"/>
      <c r="AH1" s="743"/>
      <c r="AY1" s="742"/>
      <c r="BL1" s="743"/>
      <c r="BM1" s="743"/>
    </row>
    <row r="2" spans="1:66" s="43" customFormat="1" ht="25.15">
      <c r="C2" s="41"/>
      <c r="D2" s="41"/>
      <c r="E2" s="41"/>
      <c r="F2" s="41"/>
      <c r="G2" s="41" t="s">
        <v>2520</v>
      </c>
      <c r="I2" s="41"/>
      <c r="J2" s="41"/>
      <c r="K2" s="41"/>
      <c r="L2" s="1974" t="s">
        <v>2575</v>
      </c>
      <c r="M2" s="1974"/>
      <c r="N2" s="1974"/>
      <c r="O2" s="1974"/>
      <c r="P2" s="744"/>
      <c r="Q2" s="42" t="s">
        <v>2576</v>
      </c>
      <c r="R2" s="41"/>
      <c r="S2" s="41"/>
      <c r="T2" s="41"/>
      <c r="U2" s="42" t="s">
        <v>1428</v>
      </c>
      <c r="V2" s="42"/>
      <c r="AT2" s="1974" t="s">
        <v>2577</v>
      </c>
      <c r="AU2" s="1974"/>
      <c r="AV2" s="1974"/>
      <c r="AW2" s="1974"/>
      <c r="AX2" s="1974"/>
      <c r="AY2" s="44"/>
      <c r="AZ2" s="42" t="s">
        <v>3281</v>
      </c>
      <c r="BA2" s="41"/>
      <c r="BC2" s="41"/>
      <c r="BD2" s="41"/>
      <c r="BE2" s="41"/>
      <c r="BG2" s="42"/>
    </row>
    <row r="3" spans="1:66" s="48" customFormat="1" ht="23.1">
      <c r="C3" s="45"/>
      <c r="D3" s="45"/>
      <c r="E3" s="45"/>
      <c r="F3" s="45"/>
      <c r="H3" s="45"/>
      <c r="I3" s="45"/>
      <c r="J3" s="1997" t="s">
        <v>445</v>
      </c>
      <c r="K3" s="1997"/>
      <c r="L3" s="1997"/>
      <c r="M3" s="1997"/>
      <c r="N3" s="1997"/>
      <c r="O3" s="1997"/>
      <c r="P3" s="46"/>
      <c r="Q3" s="1319" t="s">
        <v>2578</v>
      </c>
      <c r="R3" s="47"/>
      <c r="S3" s="47"/>
      <c r="T3" s="45"/>
      <c r="U3" s="47"/>
      <c r="V3" s="47"/>
      <c r="AQ3" s="1997" t="s">
        <v>446</v>
      </c>
      <c r="AR3" s="1997"/>
      <c r="AS3" s="1997"/>
      <c r="AT3" s="1997"/>
      <c r="AU3" s="1997"/>
      <c r="AV3" s="1997"/>
      <c r="AW3" s="1997"/>
      <c r="AX3" s="1997"/>
      <c r="AY3" s="49"/>
      <c r="AZ3" s="1319" t="s">
        <v>3283</v>
      </c>
      <c r="BA3" s="45"/>
      <c r="BC3" s="47"/>
      <c r="BD3" s="47"/>
      <c r="BE3" s="47"/>
      <c r="BF3" s="47"/>
      <c r="BG3" s="47"/>
    </row>
    <row r="4" spans="1:66" s="745" customFormat="1" ht="18.7" customHeight="1">
      <c r="E4" s="50"/>
      <c r="F4" s="50"/>
      <c r="G4" s="50" t="s">
        <v>2520</v>
      </c>
      <c r="P4" s="746"/>
      <c r="S4" s="50"/>
      <c r="T4" s="50"/>
      <c r="AA4" s="747"/>
      <c r="AB4" s="747"/>
      <c r="AC4" s="747"/>
      <c r="AD4" s="747"/>
      <c r="AE4" s="2031" t="s">
        <v>2579</v>
      </c>
      <c r="AF4" s="2031"/>
      <c r="AG4" s="2031"/>
      <c r="AH4" s="2031"/>
      <c r="AU4" s="50" t="s">
        <v>2520</v>
      </c>
      <c r="AV4" s="50"/>
      <c r="AY4" s="746"/>
      <c r="BF4" s="748" t="s">
        <v>2520</v>
      </c>
      <c r="BG4" s="748"/>
      <c r="BJ4" s="2031" t="s">
        <v>1429</v>
      </c>
      <c r="BK4" s="2031"/>
      <c r="BL4" s="2031"/>
      <c r="BM4" s="2031"/>
    </row>
    <row r="5" spans="1:66" s="745" customFormat="1" ht="15.8" customHeight="1" thickBot="1">
      <c r="A5" s="749" t="s">
        <v>2520</v>
      </c>
      <c r="B5" s="749" t="s">
        <v>2520</v>
      </c>
      <c r="C5" s="749"/>
      <c r="D5" s="749" t="s">
        <v>2520</v>
      </c>
      <c r="E5" s="749"/>
      <c r="F5" s="749" t="s">
        <v>2520</v>
      </c>
      <c r="G5" s="749"/>
      <c r="H5" s="749"/>
      <c r="I5" s="749"/>
      <c r="J5" s="749"/>
      <c r="K5" s="749"/>
      <c r="L5" s="749"/>
      <c r="M5" s="749"/>
      <c r="N5" s="749"/>
      <c r="O5" s="749"/>
      <c r="P5" s="750"/>
      <c r="Q5" s="749"/>
      <c r="R5" s="749"/>
      <c r="S5" s="749"/>
      <c r="T5" s="749"/>
      <c r="AA5" s="751"/>
      <c r="AB5" s="751"/>
      <c r="AC5" s="751"/>
      <c r="AD5" s="751"/>
      <c r="AE5" s="2038" t="s">
        <v>2580</v>
      </c>
      <c r="AF5" s="2038"/>
      <c r="AG5" s="2038"/>
      <c r="AH5" s="2038"/>
      <c r="AJ5" s="749" t="s">
        <v>2520</v>
      </c>
      <c r="AK5" s="749"/>
      <c r="AL5" s="749"/>
      <c r="AM5" s="749"/>
      <c r="AN5" s="749"/>
      <c r="AO5" s="749"/>
      <c r="AP5" s="749"/>
      <c r="AQ5" s="749"/>
      <c r="AR5" s="749"/>
      <c r="AS5" s="749" t="s">
        <v>2520</v>
      </c>
      <c r="AT5" s="749"/>
      <c r="AU5" s="749" t="s">
        <v>2520</v>
      </c>
      <c r="AV5" s="749"/>
      <c r="AW5" s="749" t="s">
        <v>2520</v>
      </c>
      <c r="AX5" s="749"/>
      <c r="AY5" s="750"/>
      <c r="AZ5" s="749"/>
      <c r="BA5" s="749"/>
      <c r="BB5" s="749"/>
      <c r="BC5" s="749"/>
      <c r="BD5" s="749"/>
      <c r="BE5" s="749"/>
      <c r="BF5" s="749" t="s">
        <v>2520</v>
      </c>
      <c r="BG5" s="749"/>
      <c r="BH5" s="749" t="s">
        <v>2520</v>
      </c>
      <c r="BI5" s="749"/>
      <c r="BJ5" s="2034" t="s">
        <v>2580</v>
      </c>
      <c r="BK5" s="2034"/>
      <c r="BL5" s="2034"/>
      <c r="BM5" s="2034"/>
    </row>
    <row r="6" spans="1:66" s="741" customFormat="1" ht="17.7" hidden="1" thickBot="1">
      <c r="A6" s="752"/>
      <c r="B6" s="753"/>
      <c r="C6" s="753"/>
      <c r="D6" s="753"/>
      <c r="E6" s="753"/>
      <c r="F6" s="753"/>
      <c r="G6" s="752"/>
      <c r="H6" s="752"/>
      <c r="I6" s="752"/>
      <c r="J6" s="752"/>
      <c r="K6" s="754"/>
      <c r="L6" s="742"/>
      <c r="M6" s="742"/>
      <c r="N6" s="752"/>
      <c r="O6" s="754"/>
      <c r="P6" s="742"/>
      <c r="Q6" s="752"/>
      <c r="R6" s="752"/>
      <c r="S6" s="752"/>
      <c r="T6" s="752"/>
      <c r="U6" s="752"/>
      <c r="V6" s="752"/>
      <c r="W6" s="755" t="s">
        <v>1430</v>
      </c>
      <c r="X6" s="755"/>
      <c r="Y6" s="756" t="s">
        <v>2581</v>
      </c>
      <c r="Z6" s="756"/>
      <c r="AA6" s="757"/>
      <c r="AB6" s="757"/>
      <c r="AC6" s="757"/>
      <c r="AD6" s="757"/>
      <c r="AE6" s="757"/>
      <c r="AF6" s="757"/>
      <c r="AG6" s="757"/>
      <c r="AH6" s="757"/>
      <c r="AJ6" s="753"/>
      <c r="AK6" s="753"/>
      <c r="AL6" s="753"/>
      <c r="AM6" s="753"/>
      <c r="AN6" s="753"/>
      <c r="AO6" s="753"/>
      <c r="AP6" s="753"/>
      <c r="AQ6" s="753"/>
      <c r="AR6" s="753"/>
      <c r="AS6" s="758" t="s">
        <v>1431</v>
      </c>
      <c r="AT6" s="758"/>
      <c r="AU6" s="753"/>
      <c r="AV6" s="753"/>
      <c r="AW6" s="753"/>
      <c r="AX6" s="754"/>
      <c r="AY6" s="742"/>
      <c r="AZ6" s="752"/>
      <c r="BA6" s="754"/>
      <c r="BB6" s="752"/>
      <c r="BC6" s="752"/>
      <c r="BD6" s="752"/>
      <c r="BE6" s="752"/>
      <c r="BF6" s="752"/>
      <c r="BG6" s="752"/>
      <c r="BH6" s="758" t="s">
        <v>1432</v>
      </c>
      <c r="BI6" s="758"/>
      <c r="BJ6" s="753"/>
      <c r="BK6" s="759"/>
      <c r="BL6" s="759"/>
      <c r="BM6" s="742"/>
    </row>
    <row r="7" spans="1:66" s="741" customFormat="1" ht="17.7" hidden="1" thickBot="1">
      <c r="A7" s="760" t="s">
        <v>1433</v>
      </c>
      <c r="B7" s="761" t="s">
        <v>1434</v>
      </c>
      <c r="C7" s="761"/>
      <c r="D7" s="761" t="s">
        <v>1435</v>
      </c>
      <c r="E7" s="761"/>
      <c r="F7" s="762" t="s">
        <v>1436</v>
      </c>
      <c r="G7" s="760"/>
      <c r="H7" s="760"/>
      <c r="I7" s="760"/>
      <c r="J7" s="760"/>
      <c r="K7" s="763"/>
      <c r="L7" s="764"/>
      <c r="M7" s="764"/>
      <c r="N7" s="760"/>
      <c r="O7" s="763"/>
      <c r="P7" s="764"/>
      <c r="Q7" s="760"/>
      <c r="R7" s="760"/>
      <c r="S7" s="760"/>
      <c r="T7" s="760"/>
      <c r="U7" s="760" t="s">
        <v>1437</v>
      </c>
      <c r="V7" s="760"/>
      <c r="W7" s="762" t="s">
        <v>1438</v>
      </c>
      <c r="X7" s="762"/>
      <c r="Y7" s="765" t="s">
        <v>1439</v>
      </c>
      <c r="Z7" s="765"/>
      <c r="AA7" s="757"/>
      <c r="AB7" s="757"/>
      <c r="AC7" s="757"/>
      <c r="AD7" s="757"/>
      <c r="AE7" s="757"/>
      <c r="AF7" s="757"/>
      <c r="AG7" s="757"/>
      <c r="AH7" s="757"/>
      <c r="AJ7" s="762" t="s">
        <v>1433</v>
      </c>
      <c r="AK7" s="762"/>
      <c r="AL7" s="762"/>
      <c r="AM7" s="762"/>
      <c r="AN7" s="762"/>
      <c r="AO7" s="762"/>
      <c r="AP7" s="762"/>
      <c r="AQ7" s="762"/>
      <c r="AR7" s="762"/>
      <c r="AS7" s="761" t="s">
        <v>1440</v>
      </c>
      <c r="AT7" s="761"/>
      <c r="AU7" s="761" t="s">
        <v>1441</v>
      </c>
      <c r="AV7" s="761"/>
      <c r="AW7" s="762" t="s">
        <v>1442</v>
      </c>
      <c r="AX7" s="763"/>
      <c r="AY7" s="764"/>
      <c r="AZ7" s="760"/>
      <c r="BA7" s="763"/>
      <c r="BB7" s="760"/>
      <c r="BC7" s="760"/>
      <c r="BD7" s="760"/>
      <c r="BE7" s="760"/>
      <c r="BF7" s="760" t="s">
        <v>1443</v>
      </c>
      <c r="BG7" s="760"/>
      <c r="BH7" s="761" t="s">
        <v>1444</v>
      </c>
      <c r="BI7" s="761"/>
      <c r="BJ7" s="761" t="s">
        <v>1445</v>
      </c>
      <c r="BK7" s="766"/>
      <c r="BL7" s="766" t="s">
        <v>1446</v>
      </c>
      <c r="BM7" s="767"/>
    </row>
    <row r="8" spans="1:66" s="741" customFormat="1" ht="17.7" hidden="1" thickBot="1">
      <c r="A8" s="768" t="s">
        <v>748</v>
      </c>
      <c r="B8" s="769">
        <f t="shared" ref="B8:B14" si="0">SUM(D8:BL8)</f>
        <v>89</v>
      </c>
      <c r="C8" s="769"/>
      <c r="D8" s="769">
        <v>4</v>
      </c>
      <c r="E8" s="769"/>
      <c r="F8" s="769">
        <v>30</v>
      </c>
      <c r="G8" s="769"/>
      <c r="H8" s="769"/>
      <c r="I8" s="769"/>
      <c r="J8" s="769"/>
      <c r="K8" s="769"/>
      <c r="L8" s="769"/>
      <c r="M8" s="769"/>
      <c r="N8" s="769"/>
      <c r="O8" s="769"/>
      <c r="P8" s="770"/>
      <c r="Q8" s="769"/>
      <c r="R8" s="769"/>
      <c r="S8" s="769"/>
      <c r="T8" s="769"/>
      <c r="U8" s="769">
        <v>2</v>
      </c>
      <c r="V8" s="769"/>
      <c r="W8" s="769">
        <v>1</v>
      </c>
      <c r="X8" s="769"/>
      <c r="Y8" s="769">
        <v>52</v>
      </c>
      <c r="Z8" s="769"/>
      <c r="AA8" s="769"/>
      <c r="AB8" s="769"/>
      <c r="AC8" s="769"/>
      <c r="AD8" s="769"/>
      <c r="AE8" s="769"/>
      <c r="AF8" s="769"/>
      <c r="AG8" s="769"/>
      <c r="AH8" s="769"/>
      <c r="AJ8" s="768" t="s">
        <v>748</v>
      </c>
      <c r="AK8" s="764"/>
      <c r="AL8" s="764"/>
      <c r="AM8" s="764"/>
      <c r="AN8" s="764"/>
      <c r="AO8" s="764"/>
      <c r="AP8" s="764"/>
      <c r="AQ8" s="764"/>
      <c r="AR8" s="764"/>
      <c r="AS8" s="771" t="s">
        <v>1447</v>
      </c>
      <c r="AT8" s="771"/>
      <c r="AU8" s="771" t="s">
        <v>1447</v>
      </c>
      <c r="AV8" s="771"/>
      <c r="AW8" s="771" t="s">
        <v>1447</v>
      </c>
      <c r="AX8" s="771"/>
      <c r="AY8" s="772"/>
      <c r="AZ8" s="771"/>
      <c r="BA8" s="771"/>
      <c r="BB8" s="771"/>
      <c r="BC8" s="771"/>
      <c r="BD8" s="771"/>
      <c r="BE8" s="771"/>
      <c r="BF8" s="771" t="s">
        <v>1447</v>
      </c>
      <c r="BG8" s="771"/>
      <c r="BH8" s="771" t="s">
        <v>1447</v>
      </c>
      <c r="BI8" s="771"/>
      <c r="BJ8" s="771" t="s">
        <v>1447</v>
      </c>
      <c r="BK8" s="771"/>
      <c r="BL8" s="771" t="s">
        <v>1447</v>
      </c>
      <c r="BM8" s="771"/>
    </row>
    <row r="9" spans="1:66" s="741" customFormat="1" ht="17.7" hidden="1" thickBot="1">
      <c r="A9" s="773" t="s">
        <v>749</v>
      </c>
      <c r="B9" s="769">
        <f t="shared" si="0"/>
        <v>165</v>
      </c>
      <c r="C9" s="769"/>
      <c r="D9" s="769">
        <v>9</v>
      </c>
      <c r="E9" s="769"/>
      <c r="F9" s="769">
        <v>68</v>
      </c>
      <c r="G9" s="769"/>
      <c r="H9" s="769"/>
      <c r="I9" s="769"/>
      <c r="J9" s="769"/>
      <c r="K9" s="769"/>
      <c r="L9" s="769"/>
      <c r="M9" s="769"/>
      <c r="N9" s="769"/>
      <c r="O9" s="769"/>
      <c r="P9" s="770"/>
      <c r="Q9" s="769"/>
      <c r="R9" s="769"/>
      <c r="S9" s="769"/>
      <c r="T9" s="769"/>
      <c r="U9" s="769">
        <v>10</v>
      </c>
      <c r="V9" s="769"/>
      <c r="W9" s="771" t="s">
        <v>1447</v>
      </c>
      <c r="X9" s="771"/>
      <c r="Y9" s="769">
        <v>78</v>
      </c>
      <c r="Z9" s="769"/>
      <c r="AA9" s="769"/>
      <c r="AB9" s="769"/>
      <c r="AC9" s="769"/>
      <c r="AD9" s="769"/>
      <c r="AE9" s="769"/>
      <c r="AF9" s="769"/>
      <c r="AG9" s="769"/>
      <c r="AH9" s="769"/>
      <c r="AJ9" s="773" t="s">
        <v>749</v>
      </c>
      <c r="AK9" s="764"/>
      <c r="AL9" s="764"/>
      <c r="AM9" s="764"/>
      <c r="AN9" s="764"/>
      <c r="AO9" s="764"/>
      <c r="AP9" s="764"/>
      <c r="AQ9" s="764"/>
      <c r="AR9" s="764"/>
      <c r="AS9" s="771" t="s">
        <v>1447</v>
      </c>
      <c r="AT9" s="771"/>
      <c r="AU9" s="771" t="s">
        <v>1447</v>
      </c>
      <c r="AV9" s="771"/>
      <c r="AW9" s="771" t="s">
        <v>1447</v>
      </c>
      <c r="AX9" s="771"/>
      <c r="AY9" s="772"/>
      <c r="AZ9" s="771"/>
      <c r="BA9" s="771"/>
      <c r="BB9" s="771"/>
      <c r="BC9" s="771"/>
      <c r="BD9" s="771"/>
      <c r="BE9" s="771"/>
      <c r="BF9" s="771" t="s">
        <v>1447</v>
      </c>
      <c r="BG9" s="771"/>
      <c r="BH9" s="771" t="s">
        <v>1447</v>
      </c>
      <c r="BI9" s="771"/>
      <c r="BJ9" s="771" t="s">
        <v>1447</v>
      </c>
      <c r="BK9" s="771"/>
      <c r="BL9" s="771" t="s">
        <v>1447</v>
      </c>
      <c r="BM9" s="771"/>
    </row>
    <row r="10" spans="1:66" s="741" customFormat="1" ht="17.7" hidden="1" thickBot="1">
      <c r="A10" s="773" t="s">
        <v>750</v>
      </c>
      <c r="B10" s="769">
        <f t="shared" si="0"/>
        <v>177</v>
      </c>
      <c r="C10" s="769"/>
      <c r="D10" s="769">
        <v>3</v>
      </c>
      <c r="E10" s="769"/>
      <c r="F10" s="769">
        <v>120</v>
      </c>
      <c r="G10" s="769"/>
      <c r="H10" s="769"/>
      <c r="I10" s="769"/>
      <c r="J10" s="769"/>
      <c r="K10" s="769"/>
      <c r="L10" s="769"/>
      <c r="M10" s="769"/>
      <c r="N10" s="769"/>
      <c r="O10" s="769"/>
      <c r="P10" s="770"/>
      <c r="Q10" s="769"/>
      <c r="R10" s="769"/>
      <c r="S10" s="769"/>
      <c r="T10" s="769"/>
      <c r="U10" s="769">
        <v>12</v>
      </c>
      <c r="V10" s="769"/>
      <c r="W10" s="769">
        <v>3</v>
      </c>
      <c r="X10" s="769"/>
      <c r="Y10" s="769">
        <v>39</v>
      </c>
      <c r="Z10" s="769"/>
      <c r="AA10" s="769"/>
      <c r="AB10" s="769"/>
      <c r="AC10" s="769"/>
      <c r="AD10" s="769"/>
      <c r="AE10" s="769"/>
      <c r="AF10" s="769"/>
      <c r="AG10" s="769"/>
      <c r="AH10" s="769"/>
      <c r="AJ10" s="773" t="s">
        <v>750</v>
      </c>
      <c r="AK10" s="764"/>
      <c r="AL10" s="764"/>
      <c r="AM10" s="764"/>
      <c r="AN10" s="764"/>
      <c r="AO10" s="764"/>
      <c r="AP10" s="764"/>
      <c r="AQ10" s="764"/>
      <c r="AR10" s="764"/>
      <c r="AS10" s="771" t="s">
        <v>1447</v>
      </c>
      <c r="AT10" s="771"/>
      <c r="AU10" s="771" t="s">
        <v>1447</v>
      </c>
      <c r="AV10" s="771"/>
      <c r="AW10" s="771" t="s">
        <v>1447</v>
      </c>
      <c r="AX10" s="771"/>
      <c r="AY10" s="772"/>
      <c r="AZ10" s="771"/>
      <c r="BA10" s="771"/>
      <c r="BB10" s="771"/>
      <c r="BC10" s="771"/>
      <c r="BD10" s="771"/>
      <c r="BE10" s="771"/>
      <c r="BF10" s="771" t="s">
        <v>1447</v>
      </c>
      <c r="BG10" s="771"/>
      <c r="BH10" s="771" t="s">
        <v>1447</v>
      </c>
      <c r="BI10" s="771"/>
      <c r="BJ10" s="771" t="s">
        <v>1447</v>
      </c>
      <c r="BK10" s="771"/>
      <c r="BL10" s="771" t="s">
        <v>1447</v>
      </c>
      <c r="BM10" s="771"/>
    </row>
    <row r="11" spans="1:66" s="741" customFormat="1" ht="17.7" hidden="1" thickBot="1">
      <c r="A11" s="773" t="s">
        <v>751</v>
      </c>
      <c r="B11" s="769">
        <f t="shared" si="0"/>
        <v>339</v>
      </c>
      <c r="C11" s="769"/>
      <c r="D11" s="769">
        <v>2</v>
      </c>
      <c r="E11" s="769"/>
      <c r="F11" s="769">
        <v>254</v>
      </c>
      <c r="G11" s="769"/>
      <c r="H11" s="769"/>
      <c r="I11" s="769"/>
      <c r="J11" s="769"/>
      <c r="K11" s="769"/>
      <c r="L11" s="769"/>
      <c r="M11" s="769"/>
      <c r="N11" s="769"/>
      <c r="O11" s="769"/>
      <c r="P11" s="770"/>
      <c r="Q11" s="769"/>
      <c r="R11" s="769"/>
      <c r="S11" s="769"/>
      <c r="T11" s="769"/>
      <c r="U11" s="769">
        <v>26</v>
      </c>
      <c r="V11" s="769"/>
      <c r="W11" s="769">
        <v>5</v>
      </c>
      <c r="X11" s="769"/>
      <c r="Y11" s="769">
        <v>51</v>
      </c>
      <c r="Z11" s="769"/>
      <c r="AA11" s="769"/>
      <c r="AB11" s="769"/>
      <c r="AC11" s="769"/>
      <c r="AD11" s="769"/>
      <c r="AE11" s="769"/>
      <c r="AF11" s="769"/>
      <c r="AG11" s="769"/>
      <c r="AH11" s="769"/>
      <c r="AJ11" s="773" t="s">
        <v>751</v>
      </c>
      <c r="AK11" s="764"/>
      <c r="AL11" s="764"/>
      <c r="AM11" s="764"/>
      <c r="AN11" s="764"/>
      <c r="AO11" s="764"/>
      <c r="AP11" s="764"/>
      <c r="AQ11" s="764"/>
      <c r="AR11" s="764"/>
      <c r="AS11" s="771" t="s">
        <v>1447</v>
      </c>
      <c r="AT11" s="771"/>
      <c r="AU11" s="769">
        <v>1</v>
      </c>
      <c r="AV11" s="769"/>
      <c r="AW11" s="771" t="s">
        <v>1447</v>
      </c>
      <c r="AX11" s="771"/>
      <c r="AY11" s="772"/>
      <c r="AZ11" s="771"/>
      <c r="BA11" s="771"/>
      <c r="BB11" s="771"/>
      <c r="BC11" s="771"/>
      <c r="BD11" s="771"/>
      <c r="BE11" s="771"/>
      <c r="BF11" s="771" t="s">
        <v>1447</v>
      </c>
      <c r="BG11" s="771"/>
      <c r="BH11" s="771" t="s">
        <v>1447</v>
      </c>
      <c r="BI11" s="771"/>
      <c r="BJ11" s="771" t="s">
        <v>1447</v>
      </c>
      <c r="BK11" s="771"/>
      <c r="BL11" s="771" t="s">
        <v>1447</v>
      </c>
      <c r="BM11" s="771"/>
    </row>
    <row r="12" spans="1:66" s="741" customFormat="1" ht="17.7" hidden="1" thickBot="1">
      <c r="A12" s="773" t="s">
        <v>752</v>
      </c>
      <c r="B12" s="769">
        <f t="shared" si="0"/>
        <v>164</v>
      </c>
      <c r="C12" s="769"/>
      <c r="D12" s="769">
        <v>4</v>
      </c>
      <c r="E12" s="769"/>
      <c r="F12" s="769">
        <v>96</v>
      </c>
      <c r="G12" s="769"/>
      <c r="H12" s="769"/>
      <c r="I12" s="769"/>
      <c r="J12" s="769"/>
      <c r="K12" s="769"/>
      <c r="L12" s="769"/>
      <c r="M12" s="769"/>
      <c r="N12" s="769"/>
      <c r="O12" s="769"/>
      <c r="P12" s="770"/>
      <c r="Q12" s="769"/>
      <c r="R12" s="769"/>
      <c r="S12" s="769"/>
      <c r="T12" s="769"/>
      <c r="U12" s="769">
        <v>7</v>
      </c>
      <c r="V12" s="769"/>
      <c r="W12" s="769">
        <v>9</v>
      </c>
      <c r="X12" s="769"/>
      <c r="Y12" s="769">
        <v>39</v>
      </c>
      <c r="Z12" s="769"/>
      <c r="AA12" s="769"/>
      <c r="AB12" s="769"/>
      <c r="AC12" s="769"/>
      <c r="AD12" s="769"/>
      <c r="AE12" s="769"/>
      <c r="AF12" s="769"/>
      <c r="AG12" s="769"/>
      <c r="AH12" s="769"/>
      <c r="AJ12" s="773" t="s">
        <v>752</v>
      </c>
      <c r="AK12" s="764"/>
      <c r="AL12" s="764"/>
      <c r="AM12" s="764"/>
      <c r="AN12" s="764"/>
      <c r="AO12" s="764"/>
      <c r="AP12" s="764"/>
      <c r="AQ12" s="764"/>
      <c r="AR12" s="764"/>
      <c r="AS12" s="769">
        <v>1</v>
      </c>
      <c r="AT12" s="769"/>
      <c r="AU12" s="769">
        <v>1</v>
      </c>
      <c r="AV12" s="769"/>
      <c r="AW12" s="769">
        <v>7</v>
      </c>
      <c r="AX12" s="769"/>
      <c r="AY12" s="770"/>
      <c r="AZ12" s="769"/>
      <c r="BA12" s="769"/>
      <c r="BB12" s="769"/>
      <c r="BC12" s="769"/>
      <c r="BD12" s="769"/>
      <c r="BE12" s="769"/>
      <c r="BF12" s="771" t="s">
        <v>1447</v>
      </c>
      <c r="BG12" s="771"/>
      <c r="BH12" s="771" t="s">
        <v>1447</v>
      </c>
      <c r="BI12" s="771"/>
      <c r="BJ12" s="771" t="s">
        <v>1447</v>
      </c>
      <c r="BK12" s="771"/>
      <c r="BL12" s="771" t="s">
        <v>1447</v>
      </c>
      <c r="BM12" s="771"/>
    </row>
    <row r="13" spans="1:66" s="741" customFormat="1" ht="17.7" hidden="1" thickBot="1">
      <c r="A13" s="773" t="s">
        <v>753</v>
      </c>
      <c r="B13" s="769">
        <f t="shared" si="0"/>
        <v>103</v>
      </c>
      <c r="C13" s="769"/>
      <c r="D13" s="771" t="s">
        <v>1447</v>
      </c>
      <c r="E13" s="771"/>
      <c r="F13" s="771" t="s">
        <v>1447</v>
      </c>
      <c r="G13" s="771"/>
      <c r="H13" s="771"/>
      <c r="I13" s="771"/>
      <c r="J13" s="771"/>
      <c r="K13" s="771"/>
      <c r="L13" s="771"/>
      <c r="M13" s="771"/>
      <c r="N13" s="771"/>
      <c r="O13" s="771"/>
      <c r="P13" s="772"/>
      <c r="Q13" s="771"/>
      <c r="R13" s="771"/>
      <c r="S13" s="771"/>
      <c r="T13" s="771"/>
      <c r="U13" s="769">
        <v>51</v>
      </c>
      <c r="V13" s="769"/>
      <c r="W13" s="769">
        <v>18</v>
      </c>
      <c r="X13" s="769"/>
      <c r="Y13" s="769">
        <v>22</v>
      </c>
      <c r="Z13" s="769"/>
      <c r="AA13" s="769"/>
      <c r="AB13" s="769"/>
      <c r="AC13" s="769"/>
      <c r="AD13" s="769"/>
      <c r="AE13" s="769"/>
      <c r="AF13" s="769"/>
      <c r="AG13" s="769"/>
      <c r="AH13" s="769"/>
      <c r="AJ13" s="773" t="s">
        <v>753</v>
      </c>
      <c r="AK13" s="764"/>
      <c r="AL13" s="764"/>
      <c r="AM13" s="764"/>
      <c r="AN13" s="764"/>
      <c r="AO13" s="764"/>
      <c r="AP13" s="764"/>
      <c r="AQ13" s="764"/>
      <c r="AR13" s="764"/>
      <c r="AS13" s="769">
        <v>1</v>
      </c>
      <c r="AT13" s="769"/>
      <c r="AU13" s="769">
        <v>1</v>
      </c>
      <c r="AV13" s="769"/>
      <c r="AW13" s="769">
        <v>10</v>
      </c>
      <c r="AX13" s="769"/>
      <c r="AY13" s="770"/>
      <c r="AZ13" s="769"/>
      <c r="BA13" s="769"/>
      <c r="BB13" s="769"/>
      <c r="BC13" s="769"/>
      <c r="BD13" s="769"/>
      <c r="BE13" s="769"/>
      <c r="BF13" s="771" t="s">
        <v>1447</v>
      </c>
      <c r="BG13" s="771"/>
      <c r="BH13" s="771" t="s">
        <v>1447</v>
      </c>
      <c r="BI13" s="771"/>
      <c r="BJ13" s="771" t="s">
        <v>1447</v>
      </c>
      <c r="BK13" s="771"/>
      <c r="BL13" s="771" t="s">
        <v>1447</v>
      </c>
      <c r="BM13" s="771"/>
    </row>
    <row r="14" spans="1:66" s="741" customFormat="1" ht="17.7" hidden="1" thickBot="1">
      <c r="A14" s="773" t="s">
        <v>754</v>
      </c>
      <c r="B14" s="769">
        <f t="shared" si="0"/>
        <v>593</v>
      </c>
      <c r="C14" s="769"/>
      <c r="D14" s="771" t="s">
        <v>1447</v>
      </c>
      <c r="E14" s="771"/>
      <c r="F14" s="771" t="s">
        <v>1447</v>
      </c>
      <c r="G14" s="771"/>
      <c r="H14" s="771"/>
      <c r="I14" s="771"/>
      <c r="J14" s="771"/>
      <c r="K14" s="771"/>
      <c r="L14" s="771"/>
      <c r="M14" s="771"/>
      <c r="N14" s="771"/>
      <c r="O14" s="771"/>
      <c r="P14" s="772"/>
      <c r="Q14" s="771"/>
      <c r="R14" s="771"/>
      <c r="S14" s="771"/>
      <c r="T14" s="771"/>
      <c r="U14" s="769">
        <v>544</v>
      </c>
      <c r="V14" s="769"/>
      <c r="W14" s="769">
        <v>6</v>
      </c>
      <c r="X14" s="769"/>
      <c r="Y14" s="771" t="s">
        <v>1447</v>
      </c>
      <c r="Z14" s="771"/>
      <c r="AA14" s="771"/>
      <c r="AB14" s="771"/>
      <c r="AC14" s="771"/>
      <c r="AD14" s="771"/>
      <c r="AE14" s="771"/>
      <c r="AF14" s="771"/>
      <c r="AG14" s="771"/>
      <c r="AH14" s="771"/>
      <c r="AJ14" s="773" t="s">
        <v>754</v>
      </c>
      <c r="AK14" s="764"/>
      <c r="AL14" s="764"/>
      <c r="AM14" s="764"/>
      <c r="AN14" s="764"/>
      <c r="AO14" s="764"/>
      <c r="AP14" s="764"/>
      <c r="AQ14" s="764"/>
      <c r="AR14" s="764"/>
      <c r="AS14" s="771" t="s">
        <v>1447</v>
      </c>
      <c r="AT14" s="771"/>
      <c r="AU14" s="771" t="s">
        <v>1447</v>
      </c>
      <c r="AV14" s="771"/>
      <c r="AW14" s="769">
        <v>43</v>
      </c>
      <c r="AX14" s="769"/>
      <c r="AY14" s="770"/>
      <c r="AZ14" s="769"/>
      <c r="BA14" s="769"/>
      <c r="BB14" s="769"/>
      <c r="BC14" s="769"/>
      <c r="BD14" s="769"/>
      <c r="BE14" s="769"/>
      <c r="BF14" s="771" t="s">
        <v>1447</v>
      </c>
      <c r="BG14" s="771"/>
      <c r="BH14" s="771" t="s">
        <v>1447</v>
      </c>
      <c r="BI14" s="771"/>
      <c r="BJ14" s="771" t="s">
        <v>1447</v>
      </c>
      <c r="BK14" s="771"/>
      <c r="BL14" s="771" t="s">
        <v>1447</v>
      </c>
      <c r="BM14" s="771"/>
    </row>
    <row r="15" spans="1:66" s="775" customFormat="1" ht="21.75" customHeight="1">
      <c r="A15" s="2008" t="s">
        <v>2582</v>
      </c>
      <c r="B15" s="2015" t="s">
        <v>1434</v>
      </c>
      <c r="C15" s="2016"/>
      <c r="D15" s="2015" t="s">
        <v>1435</v>
      </c>
      <c r="E15" s="2016"/>
      <c r="F15" s="1981" t="s">
        <v>2583</v>
      </c>
      <c r="G15" s="1982"/>
      <c r="H15" s="1982"/>
      <c r="I15" s="1982"/>
      <c r="J15" s="1982"/>
      <c r="K15" s="1982"/>
      <c r="L15" s="1980" t="s">
        <v>2584</v>
      </c>
      <c r="M15" s="1980"/>
      <c r="N15" s="1980"/>
      <c r="O15" s="1980"/>
      <c r="P15" s="774"/>
      <c r="Q15" s="1983" t="s">
        <v>2583</v>
      </c>
      <c r="R15" s="1984"/>
      <c r="S15" s="1992" t="s">
        <v>2585</v>
      </c>
      <c r="T15" s="1993"/>
      <c r="U15" s="1992" t="s">
        <v>2586</v>
      </c>
      <c r="V15" s="1993"/>
      <c r="W15" s="1977" t="s">
        <v>2587</v>
      </c>
      <c r="X15" s="1978"/>
      <c r="Y15" s="1978"/>
      <c r="Z15" s="1978"/>
      <c r="AA15" s="1978"/>
      <c r="AB15" s="1978"/>
      <c r="AC15" s="1978"/>
      <c r="AD15" s="1978"/>
      <c r="AE15" s="1978"/>
      <c r="AF15" s="1978"/>
      <c r="AG15" s="1978"/>
      <c r="AH15" s="1978"/>
      <c r="AJ15" s="2008" t="s">
        <v>2582</v>
      </c>
      <c r="AK15" s="1977" t="s">
        <v>2588</v>
      </c>
      <c r="AL15" s="1978"/>
      <c r="AM15" s="1978"/>
      <c r="AN15" s="1978"/>
      <c r="AO15" s="1978"/>
      <c r="AP15" s="1978"/>
      <c r="AQ15" s="1978"/>
      <c r="AR15" s="1979"/>
      <c r="AS15" s="2003" t="s">
        <v>2589</v>
      </c>
      <c r="AT15" s="2004"/>
      <c r="AU15" s="2003" t="s">
        <v>2590</v>
      </c>
      <c r="AV15" s="2004"/>
      <c r="AW15" s="2039" t="s">
        <v>2591</v>
      </c>
      <c r="AX15" s="1980"/>
      <c r="AY15" s="774"/>
      <c r="AZ15" s="2032" t="s">
        <v>2592</v>
      </c>
      <c r="BA15" s="2032"/>
      <c r="BB15" s="2032"/>
      <c r="BC15" s="2032"/>
      <c r="BD15" s="2032"/>
      <c r="BE15" s="2033"/>
      <c r="BF15" s="2003" t="s">
        <v>2593</v>
      </c>
      <c r="BG15" s="2021"/>
      <c r="BH15" s="2003" t="s">
        <v>2594</v>
      </c>
      <c r="BI15" s="2021"/>
      <c r="BJ15" s="2003" t="s">
        <v>2595</v>
      </c>
      <c r="BK15" s="2004"/>
      <c r="BL15" s="2003" t="s">
        <v>1446</v>
      </c>
      <c r="BM15" s="2040"/>
    </row>
    <row r="16" spans="1:66" s="775" customFormat="1" ht="21.75" customHeight="1">
      <c r="A16" s="2009"/>
      <c r="B16" s="2017"/>
      <c r="C16" s="2018"/>
      <c r="D16" s="2017"/>
      <c r="E16" s="2018"/>
      <c r="F16" s="2013" t="s">
        <v>2596</v>
      </c>
      <c r="G16" s="2013"/>
      <c r="H16" s="2014" t="s">
        <v>2597</v>
      </c>
      <c r="I16" s="2014"/>
      <c r="J16" s="1998" t="s">
        <v>2598</v>
      </c>
      <c r="K16" s="1998"/>
      <c r="L16" s="1986" t="s">
        <v>2599</v>
      </c>
      <c r="M16" s="1987"/>
      <c r="N16" s="1988" t="s">
        <v>2600</v>
      </c>
      <c r="O16" s="1989"/>
      <c r="P16" s="777"/>
      <c r="Q16" s="1988" t="s">
        <v>2601</v>
      </c>
      <c r="R16" s="1989"/>
      <c r="S16" s="1994"/>
      <c r="T16" s="1995"/>
      <c r="U16" s="1994"/>
      <c r="V16" s="1995"/>
      <c r="W16" s="2035" t="s">
        <v>1448</v>
      </c>
      <c r="X16" s="2036"/>
      <c r="Y16" s="2037" t="s">
        <v>1449</v>
      </c>
      <c r="Z16" s="2036"/>
      <c r="AA16" s="2001" t="s">
        <v>1450</v>
      </c>
      <c r="AB16" s="2002"/>
      <c r="AC16" s="2007" t="s">
        <v>2602</v>
      </c>
      <c r="AD16" s="2000"/>
      <c r="AE16" s="1999" t="s">
        <v>2603</v>
      </c>
      <c r="AF16" s="2000"/>
      <c r="AG16" s="1999" t="s">
        <v>2604</v>
      </c>
      <c r="AH16" s="2000"/>
      <c r="AI16" s="775" t="s">
        <v>2605</v>
      </c>
      <c r="AJ16" s="2009"/>
      <c r="AK16" s="2001" t="s">
        <v>2606</v>
      </c>
      <c r="AL16" s="2002"/>
      <c r="AM16" s="2001" t="s">
        <v>2607</v>
      </c>
      <c r="AN16" s="2002"/>
      <c r="AO16" s="2001" t="s">
        <v>2608</v>
      </c>
      <c r="AP16" s="2002"/>
      <c r="AQ16" s="2001" t="s">
        <v>2609</v>
      </c>
      <c r="AR16" s="2002"/>
      <c r="AS16" s="2005"/>
      <c r="AT16" s="2006"/>
      <c r="AU16" s="2005"/>
      <c r="AV16" s="2006"/>
      <c r="AW16" s="2026" t="s">
        <v>2610</v>
      </c>
      <c r="AX16" s="2027"/>
      <c r="AY16" s="778"/>
      <c r="AZ16" s="2028" t="s">
        <v>2611</v>
      </c>
      <c r="BA16" s="2029"/>
      <c r="BB16" s="2028" t="s">
        <v>2612</v>
      </c>
      <c r="BC16" s="2029"/>
      <c r="BD16" s="2005" t="s">
        <v>2613</v>
      </c>
      <c r="BE16" s="2006"/>
      <c r="BF16" s="2005" t="s">
        <v>2614</v>
      </c>
      <c r="BG16" s="2030"/>
      <c r="BH16" s="2005" t="s">
        <v>2800</v>
      </c>
      <c r="BI16" s="2030"/>
      <c r="BJ16" s="2005"/>
      <c r="BK16" s="2006"/>
      <c r="BL16" s="2005"/>
      <c r="BM16" s="2041"/>
      <c r="BN16" s="775" t="s">
        <v>2605</v>
      </c>
    </row>
    <row r="17" spans="1:65" s="781" customFormat="1" ht="41.3" customHeight="1">
      <c r="A17" s="2009"/>
      <c r="B17" s="2011" t="s">
        <v>2801</v>
      </c>
      <c r="C17" s="2012"/>
      <c r="D17" s="2011" t="s">
        <v>2802</v>
      </c>
      <c r="E17" s="2012"/>
      <c r="F17" s="2011" t="s">
        <v>2803</v>
      </c>
      <c r="G17" s="2012"/>
      <c r="H17" s="1990" t="s">
        <v>2804</v>
      </c>
      <c r="I17" s="1991"/>
      <c r="J17" s="1990" t="s">
        <v>2805</v>
      </c>
      <c r="K17" s="1991"/>
      <c r="L17" s="2019" t="s">
        <v>2806</v>
      </c>
      <c r="M17" s="1976"/>
      <c r="N17" s="1996" t="s">
        <v>2807</v>
      </c>
      <c r="O17" s="1991"/>
      <c r="P17" s="778"/>
      <c r="Q17" s="1996" t="s">
        <v>351</v>
      </c>
      <c r="R17" s="1991"/>
      <c r="S17" s="1990" t="s">
        <v>352</v>
      </c>
      <c r="T17" s="1991"/>
      <c r="U17" s="1990" t="s">
        <v>881</v>
      </c>
      <c r="V17" s="1991"/>
      <c r="W17" s="1975" t="s">
        <v>2803</v>
      </c>
      <c r="X17" s="1976"/>
      <c r="Y17" s="1975" t="s">
        <v>2808</v>
      </c>
      <c r="Z17" s="1976"/>
      <c r="AA17" s="1975" t="s">
        <v>818</v>
      </c>
      <c r="AB17" s="1976"/>
      <c r="AC17" s="1975" t="s">
        <v>819</v>
      </c>
      <c r="AD17" s="1976"/>
      <c r="AE17" s="1975" t="s">
        <v>820</v>
      </c>
      <c r="AF17" s="1976"/>
      <c r="AG17" s="1975" t="s">
        <v>821</v>
      </c>
      <c r="AH17" s="1976"/>
      <c r="AJ17" s="2009"/>
      <c r="AK17" s="1975" t="s">
        <v>822</v>
      </c>
      <c r="AL17" s="1976"/>
      <c r="AM17" s="1975" t="s">
        <v>823</v>
      </c>
      <c r="AN17" s="1976"/>
      <c r="AO17" s="1975" t="s">
        <v>824</v>
      </c>
      <c r="AP17" s="1976"/>
      <c r="AQ17" s="1975" t="s">
        <v>825</v>
      </c>
      <c r="AR17" s="1976"/>
      <c r="AS17" s="1990" t="s">
        <v>882</v>
      </c>
      <c r="AT17" s="1991"/>
      <c r="AU17" s="2024" t="s">
        <v>826</v>
      </c>
      <c r="AV17" s="2025"/>
      <c r="AW17" s="1975" t="s">
        <v>2803</v>
      </c>
      <c r="AX17" s="1976"/>
      <c r="AY17" s="778"/>
      <c r="AZ17" s="2019" t="s">
        <v>827</v>
      </c>
      <c r="BA17" s="1976"/>
      <c r="BB17" s="2019" t="s">
        <v>828</v>
      </c>
      <c r="BC17" s="1976"/>
      <c r="BD17" s="1975" t="s">
        <v>829</v>
      </c>
      <c r="BE17" s="1976"/>
      <c r="BF17" s="2022" t="s">
        <v>830</v>
      </c>
      <c r="BG17" s="2023"/>
      <c r="BH17" s="1975" t="s">
        <v>831</v>
      </c>
      <c r="BI17" s="2020"/>
      <c r="BJ17" s="1990" t="s">
        <v>832</v>
      </c>
      <c r="BK17" s="1991"/>
      <c r="BL17" s="1975" t="s">
        <v>833</v>
      </c>
      <c r="BM17" s="2019"/>
    </row>
    <row r="18" spans="1:65" s="775" customFormat="1" ht="23.3" customHeight="1">
      <c r="A18" s="2009"/>
      <c r="B18" s="776" t="s">
        <v>834</v>
      </c>
      <c r="C18" s="776" t="s">
        <v>835</v>
      </c>
      <c r="D18" s="776" t="s">
        <v>834</v>
      </c>
      <c r="E18" s="776" t="s">
        <v>835</v>
      </c>
      <c r="F18" s="776" t="s">
        <v>834</v>
      </c>
      <c r="G18" s="776" t="s">
        <v>835</v>
      </c>
      <c r="H18" s="776" t="s">
        <v>834</v>
      </c>
      <c r="I18" s="776" t="s">
        <v>835</v>
      </c>
      <c r="J18" s="776" t="s">
        <v>834</v>
      </c>
      <c r="K18" s="776" t="s">
        <v>835</v>
      </c>
      <c r="L18" s="782" t="s">
        <v>834</v>
      </c>
      <c r="M18" s="776" t="s">
        <v>835</v>
      </c>
      <c r="N18" s="779" t="s">
        <v>834</v>
      </c>
      <c r="O18" s="783" t="s">
        <v>835</v>
      </c>
      <c r="P18" s="780"/>
      <c r="Q18" s="779" t="s">
        <v>834</v>
      </c>
      <c r="R18" s="783" t="s">
        <v>835</v>
      </c>
      <c r="S18" s="783" t="s">
        <v>834</v>
      </c>
      <c r="T18" s="783" t="s">
        <v>835</v>
      </c>
      <c r="U18" s="783" t="s">
        <v>834</v>
      </c>
      <c r="V18" s="783" t="s">
        <v>835</v>
      </c>
      <c r="W18" s="783" t="s">
        <v>834</v>
      </c>
      <c r="X18" s="783" t="s">
        <v>835</v>
      </c>
      <c r="Y18" s="783" t="s">
        <v>834</v>
      </c>
      <c r="Z18" s="784" t="s">
        <v>835</v>
      </c>
      <c r="AA18" s="783" t="s">
        <v>834</v>
      </c>
      <c r="AB18" s="784" t="s">
        <v>835</v>
      </c>
      <c r="AC18" s="783" t="s">
        <v>834</v>
      </c>
      <c r="AD18" s="784" t="s">
        <v>835</v>
      </c>
      <c r="AE18" s="783" t="s">
        <v>834</v>
      </c>
      <c r="AF18" s="784" t="s">
        <v>835</v>
      </c>
      <c r="AG18" s="783" t="s">
        <v>834</v>
      </c>
      <c r="AH18" s="783" t="s">
        <v>835</v>
      </c>
      <c r="AJ18" s="2009"/>
      <c r="AK18" s="783" t="s">
        <v>834</v>
      </c>
      <c r="AL18" s="783" t="s">
        <v>835</v>
      </c>
      <c r="AM18" s="783" t="s">
        <v>834</v>
      </c>
      <c r="AN18" s="783" t="s">
        <v>835</v>
      </c>
      <c r="AO18" s="783" t="s">
        <v>834</v>
      </c>
      <c r="AP18" s="783" t="s">
        <v>835</v>
      </c>
      <c r="AQ18" s="783" t="s">
        <v>834</v>
      </c>
      <c r="AR18" s="783" t="s">
        <v>835</v>
      </c>
      <c r="AS18" s="783" t="s">
        <v>834</v>
      </c>
      <c r="AT18" s="783" t="s">
        <v>835</v>
      </c>
      <c r="AU18" s="783" t="s">
        <v>834</v>
      </c>
      <c r="AV18" s="783" t="s">
        <v>835</v>
      </c>
      <c r="AW18" s="783" t="s">
        <v>834</v>
      </c>
      <c r="AX18" s="783" t="s">
        <v>835</v>
      </c>
      <c r="AY18" s="780"/>
      <c r="AZ18" s="779" t="s">
        <v>834</v>
      </c>
      <c r="BA18" s="783" t="s">
        <v>835</v>
      </c>
      <c r="BB18" s="779" t="s">
        <v>834</v>
      </c>
      <c r="BC18" s="783" t="s">
        <v>835</v>
      </c>
      <c r="BD18" s="783" t="s">
        <v>834</v>
      </c>
      <c r="BE18" s="783" t="s">
        <v>835</v>
      </c>
      <c r="BF18" s="783" t="s">
        <v>834</v>
      </c>
      <c r="BG18" s="783" t="s">
        <v>835</v>
      </c>
      <c r="BH18" s="783" t="s">
        <v>834</v>
      </c>
      <c r="BI18" s="783" t="s">
        <v>835</v>
      </c>
      <c r="BJ18" s="783" t="s">
        <v>834</v>
      </c>
      <c r="BK18" s="783" t="s">
        <v>836</v>
      </c>
      <c r="BL18" s="783" t="s">
        <v>834</v>
      </c>
      <c r="BM18" s="784" t="s">
        <v>835</v>
      </c>
    </row>
    <row r="19" spans="1:65" s="790" customFormat="1" ht="21.1" customHeight="1" thickBot="1">
      <c r="A19" s="2010"/>
      <c r="B19" s="786" t="s">
        <v>837</v>
      </c>
      <c r="C19" s="786" t="s">
        <v>838</v>
      </c>
      <c r="D19" s="785" t="s">
        <v>837</v>
      </c>
      <c r="E19" s="786" t="s">
        <v>838</v>
      </c>
      <c r="F19" s="785" t="s">
        <v>837</v>
      </c>
      <c r="G19" s="786" t="s">
        <v>838</v>
      </c>
      <c r="H19" s="785" t="s">
        <v>837</v>
      </c>
      <c r="I19" s="786" t="s">
        <v>838</v>
      </c>
      <c r="J19" s="785" t="s">
        <v>837</v>
      </c>
      <c r="K19" s="786" t="s">
        <v>838</v>
      </c>
      <c r="L19" s="785" t="s">
        <v>837</v>
      </c>
      <c r="M19" s="786" t="s">
        <v>838</v>
      </c>
      <c r="N19" s="787" t="s">
        <v>837</v>
      </c>
      <c r="O19" s="788" t="s">
        <v>838</v>
      </c>
      <c r="P19" s="789"/>
      <c r="Q19" s="787" t="s">
        <v>837</v>
      </c>
      <c r="R19" s="788" t="s">
        <v>838</v>
      </c>
      <c r="S19" s="787" t="s">
        <v>837</v>
      </c>
      <c r="T19" s="788" t="s">
        <v>838</v>
      </c>
      <c r="U19" s="787" t="s">
        <v>837</v>
      </c>
      <c r="V19" s="788" t="s">
        <v>838</v>
      </c>
      <c r="W19" s="788" t="s">
        <v>837</v>
      </c>
      <c r="X19" s="788" t="s">
        <v>838</v>
      </c>
      <c r="Y19" s="787" t="s">
        <v>837</v>
      </c>
      <c r="Z19" s="788" t="s">
        <v>838</v>
      </c>
      <c r="AA19" s="787" t="s">
        <v>837</v>
      </c>
      <c r="AB19" s="788" t="s">
        <v>838</v>
      </c>
      <c r="AC19" s="787" t="s">
        <v>837</v>
      </c>
      <c r="AD19" s="788" t="s">
        <v>838</v>
      </c>
      <c r="AE19" s="787" t="s">
        <v>837</v>
      </c>
      <c r="AF19" s="788" t="s">
        <v>838</v>
      </c>
      <c r="AG19" s="788" t="s">
        <v>837</v>
      </c>
      <c r="AH19" s="788" t="s">
        <v>838</v>
      </c>
      <c r="AJ19" s="2010"/>
      <c r="AK19" s="1568" t="s">
        <v>1895</v>
      </c>
      <c r="AL19" s="788" t="s">
        <v>838</v>
      </c>
      <c r="AM19" s="787" t="s">
        <v>837</v>
      </c>
      <c r="AN19" s="788" t="s">
        <v>838</v>
      </c>
      <c r="AO19" s="787" t="s">
        <v>837</v>
      </c>
      <c r="AP19" s="788" t="s">
        <v>838</v>
      </c>
      <c r="AQ19" s="787" t="s">
        <v>837</v>
      </c>
      <c r="AR19" s="788" t="s">
        <v>838</v>
      </c>
      <c r="AS19" s="787" t="s">
        <v>837</v>
      </c>
      <c r="AT19" s="788" t="s">
        <v>838</v>
      </c>
      <c r="AU19" s="787" t="s">
        <v>837</v>
      </c>
      <c r="AV19" s="788" t="s">
        <v>838</v>
      </c>
      <c r="AW19" s="788" t="s">
        <v>837</v>
      </c>
      <c r="AX19" s="788" t="s">
        <v>838</v>
      </c>
      <c r="AY19" s="789"/>
      <c r="AZ19" s="787" t="s">
        <v>837</v>
      </c>
      <c r="BA19" s="788" t="s">
        <v>838</v>
      </c>
      <c r="BB19" s="787" t="s">
        <v>837</v>
      </c>
      <c r="BC19" s="788" t="s">
        <v>838</v>
      </c>
      <c r="BD19" s="787" t="s">
        <v>837</v>
      </c>
      <c r="BE19" s="788" t="s">
        <v>838</v>
      </c>
      <c r="BF19" s="787" t="s">
        <v>837</v>
      </c>
      <c r="BG19" s="788" t="s">
        <v>838</v>
      </c>
      <c r="BH19" s="787" t="s">
        <v>837</v>
      </c>
      <c r="BI19" s="788" t="s">
        <v>838</v>
      </c>
      <c r="BJ19" s="787" t="s">
        <v>837</v>
      </c>
      <c r="BK19" s="788" t="s">
        <v>839</v>
      </c>
      <c r="BL19" s="788" t="s">
        <v>837</v>
      </c>
      <c r="BM19" s="791" t="s">
        <v>838</v>
      </c>
    </row>
    <row r="20" spans="1:65" ht="0.7" customHeight="1">
      <c r="A20" s="792" t="s">
        <v>740</v>
      </c>
      <c r="B20" s="793">
        <v>129</v>
      </c>
      <c r="C20" s="793">
        <v>38201</v>
      </c>
      <c r="D20" s="794">
        <v>0</v>
      </c>
      <c r="E20" s="794">
        <v>0</v>
      </c>
      <c r="F20" s="794">
        <v>0</v>
      </c>
      <c r="G20" s="794">
        <v>0</v>
      </c>
      <c r="H20" s="794" t="s">
        <v>840</v>
      </c>
      <c r="I20" s="794" t="s">
        <v>840</v>
      </c>
      <c r="J20" s="794" t="s">
        <v>840</v>
      </c>
      <c r="K20" s="794" t="s">
        <v>840</v>
      </c>
      <c r="L20" s="795" t="s">
        <v>840</v>
      </c>
      <c r="M20" s="795" t="s">
        <v>840</v>
      </c>
      <c r="N20" s="794" t="s">
        <v>840</v>
      </c>
      <c r="O20" s="794" t="s">
        <v>840</v>
      </c>
      <c r="P20" s="796"/>
      <c r="Q20" s="794" t="s">
        <v>840</v>
      </c>
      <c r="R20" s="794" t="s">
        <v>840</v>
      </c>
      <c r="S20" s="794" t="s">
        <v>840</v>
      </c>
      <c r="T20" s="794" t="s">
        <v>840</v>
      </c>
      <c r="U20" s="794">
        <v>0</v>
      </c>
      <c r="V20" s="794">
        <v>0</v>
      </c>
      <c r="W20" s="793">
        <f t="shared" ref="W20:W28" si="1">Y20+AK20</f>
        <v>120</v>
      </c>
      <c r="X20" s="793">
        <f t="shared" ref="X20:X28" si="2">Z20+AL20</f>
        <v>34033</v>
      </c>
      <c r="Y20" s="793">
        <v>111</v>
      </c>
      <c r="Z20" s="793">
        <v>33819</v>
      </c>
      <c r="AA20" s="793"/>
      <c r="AB20" s="793"/>
      <c r="AC20" s="793"/>
      <c r="AD20" s="793"/>
      <c r="AE20" s="793"/>
      <c r="AF20" s="793"/>
      <c r="AG20" s="793"/>
      <c r="AH20" s="793"/>
      <c r="AI20" s="797"/>
      <c r="AJ20" s="798" t="s">
        <v>740</v>
      </c>
      <c r="AK20" s="793">
        <v>9</v>
      </c>
      <c r="AL20" s="793">
        <v>214</v>
      </c>
      <c r="AM20" s="793"/>
      <c r="AN20" s="793"/>
      <c r="AO20" s="793"/>
      <c r="AP20" s="793"/>
      <c r="AQ20" s="793"/>
      <c r="AR20" s="793"/>
      <c r="AS20" s="794">
        <v>0</v>
      </c>
      <c r="AT20" s="794">
        <v>0</v>
      </c>
      <c r="AU20" s="794">
        <v>0</v>
      </c>
      <c r="AV20" s="794">
        <v>0</v>
      </c>
      <c r="AW20" s="793">
        <v>9</v>
      </c>
      <c r="AX20" s="793">
        <v>4168</v>
      </c>
      <c r="AY20" s="799"/>
      <c r="AZ20" s="794" t="s">
        <v>840</v>
      </c>
      <c r="BA20" s="794" t="s">
        <v>840</v>
      </c>
      <c r="BB20" s="794" t="s">
        <v>840</v>
      </c>
      <c r="BC20" s="794" t="s">
        <v>840</v>
      </c>
      <c r="BD20" s="794" t="s">
        <v>840</v>
      </c>
      <c r="BE20" s="794" t="s">
        <v>840</v>
      </c>
      <c r="BF20" s="794">
        <v>0</v>
      </c>
      <c r="BG20" s="794">
        <v>0</v>
      </c>
      <c r="BH20" s="794">
        <v>0</v>
      </c>
      <c r="BI20" s="794">
        <v>0</v>
      </c>
      <c r="BJ20" s="794">
        <v>0</v>
      </c>
      <c r="BK20" s="794">
        <v>0</v>
      </c>
      <c r="BL20" s="794">
        <v>0</v>
      </c>
      <c r="BM20" s="794">
        <v>0</v>
      </c>
    </row>
    <row r="21" spans="1:65" s="842" customFormat="1" ht="14.95" hidden="1" customHeight="1">
      <c r="A21" s="835" t="s">
        <v>923</v>
      </c>
      <c r="B21" s="802">
        <v>42</v>
      </c>
      <c r="C21" s="802">
        <v>4673</v>
      </c>
      <c r="D21" s="795">
        <v>0</v>
      </c>
      <c r="E21" s="795">
        <v>0</v>
      </c>
      <c r="F21" s="802">
        <v>1</v>
      </c>
      <c r="G21" s="802">
        <v>540</v>
      </c>
      <c r="H21" s="795" t="s">
        <v>840</v>
      </c>
      <c r="I21" s="795" t="s">
        <v>840</v>
      </c>
      <c r="J21" s="795" t="s">
        <v>840</v>
      </c>
      <c r="K21" s="795" t="s">
        <v>840</v>
      </c>
      <c r="L21" s="795" t="s">
        <v>840</v>
      </c>
      <c r="M21" s="795" t="s">
        <v>840</v>
      </c>
      <c r="N21" s="795" t="s">
        <v>840</v>
      </c>
      <c r="O21" s="795" t="s">
        <v>840</v>
      </c>
      <c r="P21" s="816"/>
      <c r="Q21" s="795" t="s">
        <v>840</v>
      </c>
      <c r="R21" s="795" t="s">
        <v>840</v>
      </c>
      <c r="S21" s="795" t="s">
        <v>840</v>
      </c>
      <c r="T21" s="795" t="s">
        <v>840</v>
      </c>
      <c r="U21" s="795">
        <v>0</v>
      </c>
      <c r="V21" s="795">
        <v>0</v>
      </c>
      <c r="W21" s="802">
        <f t="shared" si="1"/>
        <v>34</v>
      </c>
      <c r="X21" s="802">
        <f t="shared" si="2"/>
        <v>1775</v>
      </c>
      <c r="Y21" s="802">
        <v>7</v>
      </c>
      <c r="Z21" s="802">
        <v>861</v>
      </c>
      <c r="AA21" s="802"/>
      <c r="AB21" s="802"/>
      <c r="AC21" s="802"/>
      <c r="AD21" s="802"/>
      <c r="AE21" s="802"/>
      <c r="AF21" s="802"/>
      <c r="AG21" s="802"/>
      <c r="AH21" s="802"/>
      <c r="AI21" s="803"/>
      <c r="AJ21" s="835" t="s">
        <v>841</v>
      </c>
      <c r="AK21" s="802">
        <v>27</v>
      </c>
      <c r="AL21" s="802">
        <v>914</v>
      </c>
      <c r="AM21" s="802"/>
      <c r="AN21" s="802"/>
      <c r="AO21" s="802"/>
      <c r="AP21" s="802"/>
      <c r="AQ21" s="802"/>
      <c r="AR21" s="802"/>
      <c r="AS21" s="795">
        <v>0</v>
      </c>
      <c r="AT21" s="795">
        <v>0</v>
      </c>
      <c r="AU21" s="795">
        <v>0</v>
      </c>
      <c r="AV21" s="795">
        <v>0</v>
      </c>
      <c r="AW21" s="802">
        <v>6</v>
      </c>
      <c r="AX21" s="802">
        <v>2348</v>
      </c>
      <c r="AY21" s="807"/>
      <c r="AZ21" s="795" t="s">
        <v>840</v>
      </c>
      <c r="BA21" s="795" t="s">
        <v>840</v>
      </c>
      <c r="BB21" s="795" t="s">
        <v>840</v>
      </c>
      <c r="BC21" s="795" t="s">
        <v>840</v>
      </c>
      <c r="BD21" s="795" t="s">
        <v>840</v>
      </c>
      <c r="BE21" s="795" t="s">
        <v>840</v>
      </c>
      <c r="BF21" s="795">
        <v>0</v>
      </c>
      <c r="BG21" s="795">
        <v>0</v>
      </c>
      <c r="BH21" s="795">
        <v>0</v>
      </c>
      <c r="BI21" s="795">
        <v>0</v>
      </c>
      <c r="BJ21" s="795">
        <v>0</v>
      </c>
      <c r="BK21" s="795">
        <v>0</v>
      </c>
      <c r="BL21" s="795">
        <v>1</v>
      </c>
      <c r="BM21" s="795">
        <v>10</v>
      </c>
    </row>
    <row r="22" spans="1:65" s="842" customFormat="1" ht="14.3" hidden="1" customHeight="1">
      <c r="A22" s="835" t="s">
        <v>887</v>
      </c>
      <c r="B22" s="802">
        <v>50</v>
      </c>
      <c r="C22" s="802">
        <v>10137</v>
      </c>
      <c r="D22" s="795">
        <v>0</v>
      </c>
      <c r="E22" s="795">
        <v>0</v>
      </c>
      <c r="F22" s="795">
        <v>0</v>
      </c>
      <c r="G22" s="795">
        <v>0</v>
      </c>
      <c r="H22" s="795" t="s">
        <v>840</v>
      </c>
      <c r="I22" s="795" t="s">
        <v>840</v>
      </c>
      <c r="J22" s="795" t="s">
        <v>840</v>
      </c>
      <c r="K22" s="795" t="s">
        <v>840</v>
      </c>
      <c r="L22" s="795" t="s">
        <v>840</v>
      </c>
      <c r="M22" s="795" t="s">
        <v>840</v>
      </c>
      <c r="N22" s="795" t="s">
        <v>840</v>
      </c>
      <c r="O22" s="795" t="s">
        <v>840</v>
      </c>
      <c r="P22" s="816"/>
      <c r="Q22" s="795" t="s">
        <v>840</v>
      </c>
      <c r="R22" s="795" t="s">
        <v>840</v>
      </c>
      <c r="S22" s="795" t="s">
        <v>840</v>
      </c>
      <c r="T22" s="795" t="s">
        <v>840</v>
      </c>
      <c r="U22" s="795">
        <v>0</v>
      </c>
      <c r="V22" s="795">
        <v>0</v>
      </c>
      <c r="W22" s="802">
        <f t="shared" si="1"/>
        <v>44</v>
      </c>
      <c r="X22" s="802">
        <f t="shared" si="2"/>
        <v>9213</v>
      </c>
      <c r="Y22" s="802">
        <v>4</v>
      </c>
      <c r="Z22" s="802">
        <v>7893</v>
      </c>
      <c r="AA22" s="802"/>
      <c r="AB22" s="802"/>
      <c r="AC22" s="802"/>
      <c r="AD22" s="802"/>
      <c r="AE22" s="802"/>
      <c r="AF22" s="802"/>
      <c r="AG22" s="802"/>
      <c r="AH22" s="802"/>
      <c r="AI22" s="803"/>
      <c r="AJ22" s="836" t="s">
        <v>742</v>
      </c>
      <c r="AK22" s="802">
        <v>40</v>
      </c>
      <c r="AL22" s="802">
        <v>1320</v>
      </c>
      <c r="AM22" s="802"/>
      <c r="AN22" s="802"/>
      <c r="AO22" s="802"/>
      <c r="AP22" s="802"/>
      <c r="AQ22" s="802"/>
      <c r="AR22" s="802"/>
      <c r="AS22" s="795">
        <v>0</v>
      </c>
      <c r="AT22" s="795">
        <v>0</v>
      </c>
      <c r="AU22" s="795">
        <v>0</v>
      </c>
      <c r="AV22" s="795">
        <v>0</v>
      </c>
      <c r="AW22" s="802">
        <v>6</v>
      </c>
      <c r="AX22" s="802">
        <v>924</v>
      </c>
      <c r="AY22" s="807"/>
      <c r="AZ22" s="795" t="s">
        <v>840</v>
      </c>
      <c r="BA22" s="795" t="s">
        <v>840</v>
      </c>
      <c r="BB22" s="795" t="s">
        <v>840</v>
      </c>
      <c r="BC22" s="795" t="s">
        <v>840</v>
      </c>
      <c r="BD22" s="795" t="s">
        <v>840</v>
      </c>
      <c r="BE22" s="795" t="s">
        <v>840</v>
      </c>
      <c r="BF22" s="795">
        <v>0</v>
      </c>
      <c r="BG22" s="795">
        <v>0</v>
      </c>
      <c r="BH22" s="795">
        <v>0</v>
      </c>
      <c r="BI22" s="795">
        <v>0</v>
      </c>
      <c r="BJ22" s="795">
        <v>0</v>
      </c>
      <c r="BK22" s="795">
        <v>0</v>
      </c>
      <c r="BL22" s="795">
        <v>0</v>
      </c>
      <c r="BM22" s="795">
        <v>0</v>
      </c>
    </row>
    <row r="23" spans="1:65" s="842" customFormat="1" hidden="1">
      <c r="A23" s="835" t="s">
        <v>886</v>
      </c>
      <c r="B23" s="802">
        <v>56</v>
      </c>
      <c r="C23" s="802">
        <v>37570</v>
      </c>
      <c r="D23" s="802">
        <v>1</v>
      </c>
      <c r="E23" s="802">
        <v>105</v>
      </c>
      <c r="F23" s="802">
        <v>3</v>
      </c>
      <c r="G23" s="802">
        <v>10030</v>
      </c>
      <c r="H23" s="795" t="s">
        <v>840</v>
      </c>
      <c r="I23" s="795" t="s">
        <v>840</v>
      </c>
      <c r="J23" s="795" t="s">
        <v>840</v>
      </c>
      <c r="K23" s="795" t="s">
        <v>840</v>
      </c>
      <c r="L23" s="795" t="s">
        <v>840</v>
      </c>
      <c r="M23" s="795" t="s">
        <v>840</v>
      </c>
      <c r="N23" s="795" t="s">
        <v>840</v>
      </c>
      <c r="O23" s="795" t="s">
        <v>840</v>
      </c>
      <c r="P23" s="816"/>
      <c r="Q23" s="795" t="s">
        <v>840</v>
      </c>
      <c r="R23" s="795" t="s">
        <v>840</v>
      </c>
      <c r="S23" s="795" t="s">
        <v>840</v>
      </c>
      <c r="T23" s="795" t="s">
        <v>840</v>
      </c>
      <c r="U23" s="795">
        <v>0</v>
      </c>
      <c r="V23" s="795">
        <v>0</v>
      </c>
      <c r="W23" s="802">
        <f t="shared" si="1"/>
        <v>44</v>
      </c>
      <c r="X23" s="802">
        <f t="shared" si="2"/>
        <v>8142</v>
      </c>
      <c r="Y23" s="802">
        <v>4</v>
      </c>
      <c r="Z23" s="802">
        <v>2844</v>
      </c>
      <c r="AA23" s="802"/>
      <c r="AB23" s="802"/>
      <c r="AC23" s="802"/>
      <c r="AD23" s="802"/>
      <c r="AE23" s="802"/>
      <c r="AF23" s="802"/>
      <c r="AG23" s="802"/>
      <c r="AH23" s="802"/>
      <c r="AI23" s="803"/>
      <c r="AJ23" s="836" t="s">
        <v>138</v>
      </c>
      <c r="AK23" s="802">
        <v>40</v>
      </c>
      <c r="AL23" s="802">
        <v>5298</v>
      </c>
      <c r="AM23" s="802"/>
      <c r="AN23" s="802"/>
      <c r="AO23" s="802"/>
      <c r="AP23" s="802"/>
      <c r="AQ23" s="802"/>
      <c r="AR23" s="802"/>
      <c r="AS23" s="802">
        <v>1</v>
      </c>
      <c r="AT23" s="802">
        <v>30</v>
      </c>
      <c r="AU23" s="795">
        <v>0</v>
      </c>
      <c r="AV23" s="795">
        <v>0</v>
      </c>
      <c r="AW23" s="802">
        <v>7</v>
      </c>
      <c r="AX23" s="802">
        <v>19263</v>
      </c>
      <c r="AY23" s="807"/>
      <c r="AZ23" s="795" t="s">
        <v>840</v>
      </c>
      <c r="BA23" s="795" t="s">
        <v>840</v>
      </c>
      <c r="BB23" s="795" t="s">
        <v>840</v>
      </c>
      <c r="BC23" s="795" t="s">
        <v>840</v>
      </c>
      <c r="BD23" s="795" t="s">
        <v>840</v>
      </c>
      <c r="BE23" s="795" t="s">
        <v>840</v>
      </c>
      <c r="BF23" s="795">
        <v>0</v>
      </c>
      <c r="BG23" s="795">
        <v>0</v>
      </c>
      <c r="BH23" s="795">
        <v>0</v>
      </c>
      <c r="BI23" s="795">
        <v>0</v>
      </c>
      <c r="BJ23" s="795">
        <v>0</v>
      </c>
      <c r="BK23" s="795">
        <v>0</v>
      </c>
      <c r="BL23" s="795">
        <v>0</v>
      </c>
      <c r="BM23" s="795">
        <v>0</v>
      </c>
    </row>
    <row r="24" spans="1:65" s="842" customFormat="1" hidden="1">
      <c r="A24" s="835" t="s">
        <v>885</v>
      </c>
      <c r="B24" s="802">
        <v>132</v>
      </c>
      <c r="C24" s="802">
        <v>11323</v>
      </c>
      <c r="D24" s="802">
        <v>28</v>
      </c>
      <c r="E24" s="802">
        <v>353</v>
      </c>
      <c r="F24" s="802">
        <v>8</v>
      </c>
      <c r="G24" s="802">
        <v>4956</v>
      </c>
      <c r="H24" s="795" t="s">
        <v>840</v>
      </c>
      <c r="I24" s="795" t="s">
        <v>840</v>
      </c>
      <c r="J24" s="795" t="s">
        <v>840</v>
      </c>
      <c r="K24" s="795" t="s">
        <v>840</v>
      </c>
      <c r="L24" s="795" t="s">
        <v>840</v>
      </c>
      <c r="M24" s="795" t="s">
        <v>840</v>
      </c>
      <c r="N24" s="795" t="s">
        <v>840</v>
      </c>
      <c r="O24" s="795" t="s">
        <v>840</v>
      </c>
      <c r="P24" s="816"/>
      <c r="Q24" s="795" t="s">
        <v>840</v>
      </c>
      <c r="R24" s="795" t="s">
        <v>840</v>
      </c>
      <c r="S24" s="795" t="s">
        <v>840</v>
      </c>
      <c r="T24" s="795" t="s">
        <v>840</v>
      </c>
      <c r="U24" s="795">
        <v>0</v>
      </c>
      <c r="V24" s="795">
        <v>0</v>
      </c>
      <c r="W24" s="802">
        <f t="shared" si="1"/>
        <v>65</v>
      </c>
      <c r="X24" s="802">
        <f t="shared" si="2"/>
        <v>1078</v>
      </c>
      <c r="Y24" s="802">
        <v>4</v>
      </c>
      <c r="Z24" s="802">
        <v>390</v>
      </c>
      <c r="AA24" s="802"/>
      <c r="AB24" s="802"/>
      <c r="AC24" s="802"/>
      <c r="AD24" s="802"/>
      <c r="AE24" s="802"/>
      <c r="AF24" s="802"/>
      <c r="AG24" s="802"/>
      <c r="AH24" s="802"/>
      <c r="AI24" s="803"/>
      <c r="AJ24" s="836" t="s">
        <v>139</v>
      </c>
      <c r="AK24" s="802">
        <v>61</v>
      </c>
      <c r="AL24" s="802">
        <v>688</v>
      </c>
      <c r="AM24" s="802"/>
      <c r="AN24" s="802"/>
      <c r="AO24" s="802"/>
      <c r="AP24" s="802"/>
      <c r="AQ24" s="802"/>
      <c r="AR24" s="802"/>
      <c r="AS24" s="802">
        <v>1</v>
      </c>
      <c r="AT24" s="802">
        <v>88</v>
      </c>
      <c r="AU24" s="795">
        <v>0</v>
      </c>
      <c r="AV24" s="795">
        <v>0</v>
      </c>
      <c r="AW24" s="802">
        <v>22</v>
      </c>
      <c r="AX24" s="802">
        <v>4819</v>
      </c>
      <c r="AY24" s="807"/>
      <c r="AZ24" s="795" t="s">
        <v>840</v>
      </c>
      <c r="BA24" s="795" t="s">
        <v>840</v>
      </c>
      <c r="BB24" s="795" t="s">
        <v>840</v>
      </c>
      <c r="BC24" s="795" t="s">
        <v>840</v>
      </c>
      <c r="BD24" s="795" t="s">
        <v>840</v>
      </c>
      <c r="BE24" s="795" t="s">
        <v>840</v>
      </c>
      <c r="BF24" s="795">
        <v>0</v>
      </c>
      <c r="BG24" s="795">
        <v>0</v>
      </c>
      <c r="BH24" s="795">
        <v>0</v>
      </c>
      <c r="BI24" s="795">
        <v>0</v>
      </c>
      <c r="BJ24" s="795">
        <v>0</v>
      </c>
      <c r="BK24" s="795">
        <v>0</v>
      </c>
      <c r="BL24" s="795">
        <v>8</v>
      </c>
      <c r="BM24" s="795">
        <v>29</v>
      </c>
    </row>
    <row r="25" spans="1:65" s="842" customFormat="1" hidden="1">
      <c r="A25" s="835" t="s">
        <v>884</v>
      </c>
      <c r="B25" s="802">
        <f>F25+D25+S25+U25+W25+AS25+AU25+AW25+BF25+BH25+BJ25+BL25</f>
        <v>60</v>
      </c>
      <c r="C25" s="802">
        <f>G25+E25+T25+V25+X25+AT25+AV25+AX25+BG25+BI25+BK25+BM25</f>
        <v>5527</v>
      </c>
      <c r="D25" s="802">
        <v>1</v>
      </c>
      <c r="E25" s="802">
        <v>100</v>
      </c>
      <c r="F25" s="802">
        <f t="shared" ref="F25:G27" si="3">H25+J25+N25+Q25</f>
        <v>1</v>
      </c>
      <c r="G25" s="802">
        <f t="shared" si="3"/>
        <v>1</v>
      </c>
      <c r="H25" s="802">
        <v>0</v>
      </c>
      <c r="I25" s="802">
        <v>0</v>
      </c>
      <c r="J25" s="802">
        <v>1</v>
      </c>
      <c r="K25" s="802">
        <v>1</v>
      </c>
      <c r="L25" s="802">
        <v>11</v>
      </c>
      <c r="M25" s="802">
        <v>13000</v>
      </c>
      <c r="N25" s="802">
        <v>0</v>
      </c>
      <c r="O25" s="802">
        <v>0</v>
      </c>
      <c r="P25" s="807"/>
      <c r="Q25" s="802">
        <v>0</v>
      </c>
      <c r="R25" s="802">
        <v>0</v>
      </c>
      <c r="S25" s="802">
        <v>0</v>
      </c>
      <c r="T25" s="802">
        <v>0</v>
      </c>
      <c r="U25" s="795">
        <v>0</v>
      </c>
      <c r="V25" s="795">
        <v>0</v>
      </c>
      <c r="W25" s="802">
        <f t="shared" si="1"/>
        <v>45</v>
      </c>
      <c r="X25" s="802">
        <f t="shared" si="2"/>
        <v>3332</v>
      </c>
      <c r="Y25" s="802">
        <v>4</v>
      </c>
      <c r="Z25" s="802">
        <v>2655</v>
      </c>
      <c r="AA25" s="802"/>
      <c r="AB25" s="802"/>
      <c r="AC25" s="802"/>
      <c r="AD25" s="802"/>
      <c r="AE25" s="802"/>
      <c r="AF25" s="802"/>
      <c r="AG25" s="802"/>
      <c r="AH25" s="802"/>
      <c r="AI25" s="803"/>
      <c r="AJ25" s="836" t="s">
        <v>140</v>
      </c>
      <c r="AK25" s="802">
        <v>41</v>
      </c>
      <c r="AL25" s="802">
        <v>677</v>
      </c>
      <c r="AM25" s="802"/>
      <c r="AN25" s="802"/>
      <c r="AO25" s="802"/>
      <c r="AP25" s="802"/>
      <c r="AQ25" s="802"/>
      <c r="AR25" s="802"/>
      <c r="AS25" s="795">
        <v>0</v>
      </c>
      <c r="AT25" s="795">
        <v>0</v>
      </c>
      <c r="AU25" s="795">
        <v>0</v>
      </c>
      <c r="AV25" s="795">
        <v>0</v>
      </c>
      <c r="AW25" s="802">
        <v>13</v>
      </c>
      <c r="AX25" s="802">
        <v>2094</v>
      </c>
      <c r="AY25" s="807"/>
      <c r="AZ25" s="802">
        <v>2</v>
      </c>
      <c r="BA25" s="802">
        <v>43</v>
      </c>
      <c r="BB25" s="802">
        <f t="shared" ref="BB25:BB58" si="4">AW25-AZ25-BD25</f>
        <v>2</v>
      </c>
      <c r="BC25" s="802">
        <f t="shared" ref="BC25:BC58" si="5">AX25-BA25-BE25</f>
        <v>1174</v>
      </c>
      <c r="BD25" s="802">
        <v>9</v>
      </c>
      <c r="BE25" s="802">
        <v>877</v>
      </c>
      <c r="BF25" s="795">
        <v>0</v>
      </c>
      <c r="BG25" s="795">
        <v>0</v>
      </c>
      <c r="BH25" s="795">
        <v>0</v>
      </c>
      <c r="BI25" s="795">
        <v>0</v>
      </c>
      <c r="BJ25" s="795">
        <v>0</v>
      </c>
      <c r="BK25" s="795">
        <v>0</v>
      </c>
      <c r="BL25" s="795">
        <v>0</v>
      </c>
      <c r="BM25" s="795">
        <v>0</v>
      </c>
    </row>
    <row r="26" spans="1:65" s="842" customFormat="1" ht="30.1" hidden="1" customHeight="1">
      <c r="A26" s="835" t="s">
        <v>883</v>
      </c>
      <c r="B26" s="802">
        <f t="shared" ref="B26:B58" si="6">F26+D26+S26+U26+W26+AS26+AU26+AW26+BF26+BH26+BJ26+BL26</f>
        <v>43</v>
      </c>
      <c r="C26" s="802">
        <f t="shared" ref="C26:C58" si="7">G26+E26+T26+V26+X26+AT26+AV20+AX26+BG26+BI26+BK26+BM26</f>
        <v>897</v>
      </c>
      <c r="D26" s="802">
        <v>2</v>
      </c>
      <c r="E26" s="802">
        <v>4</v>
      </c>
      <c r="F26" s="802">
        <f t="shared" si="3"/>
        <v>0</v>
      </c>
      <c r="G26" s="802">
        <f t="shared" si="3"/>
        <v>0</v>
      </c>
      <c r="H26" s="802">
        <v>0</v>
      </c>
      <c r="I26" s="848">
        <v>0</v>
      </c>
      <c r="J26" s="802">
        <v>0</v>
      </c>
      <c r="K26" s="802">
        <v>0</v>
      </c>
      <c r="L26" s="802">
        <v>9</v>
      </c>
      <c r="M26" s="802">
        <v>6057</v>
      </c>
      <c r="N26" s="802">
        <v>0</v>
      </c>
      <c r="O26" s="802">
        <v>0</v>
      </c>
      <c r="P26" s="807"/>
      <c r="Q26" s="802">
        <v>0</v>
      </c>
      <c r="R26" s="802">
        <v>0</v>
      </c>
      <c r="S26" s="802">
        <v>0</v>
      </c>
      <c r="T26" s="802">
        <v>0</v>
      </c>
      <c r="U26" s="795">
        <v>0</v>
      </c>
      <c r="V26" s="795">
        <v>0</v>
      </c>
      <c r="W26" s="802">
        <f t="shared" si="1"/>
        <v>16</v>
      </c>
      <c r="X26" s="802">
        <f t="shared" si="2"/>
        <v>817</v>
      </c>
      <c r="Y26" s="802">
        <v>8</v>
      </c>
      <c r="Z26" s="802">
        <v>671</v>
      </c>
      <c r="AA26" s="802"/>
      <c r="AB26" s="802"/>
      <c r="AC26" s="802"/>
      <c r="AD26" s="802"/>
      <c r="AE26" s="802"/>
      <c r="AF26" s="802"/>
      <c r="AG26" s="802"/>
      <c r="AH26" s="802"/>
      <c r="AI26" s="803"/>
      <c r="AJ26" s="836" t="s">
        <v>141</v>
      </c>
      <c r="AK26" s="802">
        <v>8</v>
      </c>
      <c r="AL26" s="802">
        <v>146</v>
      </c>
      <c r="AM26" s="802"/>
      <c r="AN26" s="802"/>
      <c r="AO26" s="802"/>
      <c r="AP26" s="802"/>
      <c r="AQ26" s="802"/>
      <c r="AR26" s="802"/>
      <c r="AS26" s="795">
        <v>0</v>
      </c>
      <c r="AT26" s="795">
        <v>0</v>
      </c>
      <c r="AU26" s="795">
        <v>0</v>
      </c>
      <c r="AV26" s="795">
        <v>0</v>
      </c>
      <c r="AW26" s="802">
        <v>25</v>
      </c>
      <c r="AX26" s="802">
        <v>76</v>
      </c>
      <c r="AY26" s="807"/>
      <c r="AZ26" s="802">
        <v>1</v>
      </c>
      <c r="BA26" s="802">
        <v>7</v>
      </c>
      <c r="BB26" s="802">
        <f t="shared" si="4"/>
        <v>0</v>
      </c>
      <c r="BC26" s="802">
        <f t="shared" si="5"/>
        <v>0</v>
      </c>
      <c r="BD26" s="802">
        <v>24</v>
      </c>
      <c r="BE26" s="802">
        <v>69</v>
      </c>
      <c r="BF26" s="795">
        <v>0</v>
      </c>
      <c r="BG26" s="795">
        <v>0</v>
      </c>
      <c r="BH26" s="795">
        <v>0</v>
      </c>
      <c r="BI26" s="795">
        <v>0</v>
      </c>
      <c r="BJ26" s="795">
        <v>0</v>
      </c>
      <c r="BK26" s="795">
        <v>0</v>
      </c>
      <c r="BL26" s="795">
        <v>0</v>
      </c>
      <c r="BM26" s="795">
        <v>0</v>
      </c>
    </row>
    <row r="27" spans="1:65" s="842" customFormat="1" ht="26.35" hidden="1" customHeight="1">
      <c r="A27" s="835" t="s">
        <v>2212</v>
      </c>
      <c r="B27" s="802">
        <f t="shared" si="6"/>
        <v>54</v>
      </c>
      <c r="C27" s="802">
        <f t="shared" si="7"/>
        <v>287165</v>
      </c>
      <c r="D27" s="802">
        <v>5</v>
      </c>
      <c r="E27" s="802">
        <v>12</v>
      </c>
      <c r="F27" s="802">
        <f t="shared" si="3"/>
        <v>0</v>
      </c>
      <c r="G27" s="802">
        <f t="shared" si="3"/>
        <v>0</v>
      </c>
      <c r="H27" s="802">
        <v>0</v>
      </c>
      <c r="I27" s="802">
        <v>0</v>
      </c>
      <c r="J27" s="802">
        <v>0</v>
      </c>
      <c r="K27" s="802">
        <v>0</v>
      </c>
      <c r="L27" s="802">
        <v>20</v>
      </c>
      <c r="M27" s="802">
        <v>4947</v>
      </c>
      <c r="N27" s="802">
        <v>0</v>
      </c>
      <c r="O27" s="802">
        <v>0</v>
      </c>
      <c r="P27" s="807"/>
      <c r="Q27" s="802">
        <v>0</v>
      </c>
      <c r="R27" s="802">
        <v>0</v>
      </c>
      <c r="S27" s="802">
        <v>0</v>
      </c>
      <c r="T27" s="802">
        <v>0</v>
      </c>
      <c r="U27" s="795">
        <v>0</v>
      </c>
      <c r="V27" s="795">
        <v>0</v>
      </c>
      <c r="W27" s="802">
        <f t="shared" si="1"/>
        <v>17</v>
      </c>
      <c r="X27" s="802">
        <f t="shared" si="2"/>
        <v>26298</v>
      </c>
      <c r="Y27" s="802">
        <v>8</v>
      </c>
      <c r="Z27" s="802">
        <v>19078</v>
      </c>
      <c r="AA27" s="802"/>
      <c r="AB27" s="802"/>
      <c r="AC27" s="802"/>
      <c r="AD27" s="802"/>
      <c r="AE27" s="802"/>
      <c r="AF27" s="802"/>
      <c r="AG27" s="802"/>
      <c r="AH27" s="802"/>
      <c r="AI27" s="803"/>
      <c r="AJ27" s="835" t="s">
        <v>842</v>
      </c>
      <c r="AK27" s="802">
        <v>9</v>
      </c>
      <c r="AL27" s="802">
        <v>7220</v>
      </c>
      <c r="AM27" s="802"/>
      <c r="AN27" s="802"/>
      <c r="AO27" s="802"/>
      <c r="AP27" s="802"/>
      <c r="AQ27" s="802"/>
      <c r="AR27" s="802"/>
      <c r="AS27" s="795">
        <v>0</v>
      </c>
      <c r="AT27" s="795">
        <v>0</v>
      </c>
      <c r="AU27" s="795">
        <v>0</v>
      </c>
      <c r="AV27" s="795">
        <v>0</v>
      </c>
      <c r="AW27" s="802">
        <v>31</v>
      </c>
      <c r="AX27" s="802">
        <v>60855</v>
      </c>
      <c r="AY27" s="807"/>
      <c r="AZ27" s="802">
        <v>3</v>
      </c>
      <c r="BA27" s="802">
        <v>580</v>
      </c>
      <c r="BB27" s="802">
        <f t="shared" si="4"/>
        <v>1</v>
      </c>
      <c r="BC27" s="802">
        <f t="shared" si="5"/>
        <v>14</v>
      </c>
      <c r="BD27" s="802">
        <v>27</v>
      </c>
      <c r="BE27" s="802">
        <v>60261</v>
      </c>
      <c r="BF27" s="795">
        <v>0</v>
      </c>
      <c r="BG27" s="795">
        <v>0</v>
      </c>
      <c r="BH27" s="795">
        <v>0</v>
      </c>
      <c r="BI27" s="795">
        <v>0</v>
      </c>
      <c r="BJ27" s="795">
        <v>0</v>
      </c>
      <c r="BK27" s="795">
        <v>0</v>
      </c>
      <c r="BL27" s="795">
        <v>1</v>
      </c>
      <c r="BM27" s="795">
        <v>200000</v>
      </c>
    </row>
    <row r="28" spans="1:65" s="842" customFormat="1" ht="27.7" hidden="1" customHeight="1">
      <c r="A28" s="835" t="s">
        <v>2213</v>
      </c>
      <c r="B28" s="802">
        <f t="shared" si="6"/>
        <v>68</v>
      </c>
      <c r="C28" s="802">
        <f t="shared" si="7"/>
        <v>62507</v>
      </c>
      <c r="D28" s="795">
        <v>0</v>
      </c>
      <c r="E28" s="803">
        <v>0</v>
      </c>
      <c r="F28" s="802">
        <f t="shared" ref="F28:F59" si="8">H28+J28+N28+Q28+L28</f>
        <v>22</v>
      </c>
      <c r="G28" s="802">
        <f t="shared" ref="G28:G59" si="9">I28+K28+O28+R28+M28</f>
        <v>20225</v>
      </c>
      <c r="H28" s="803">
        <v>0</v>
      </c>
      <c r="I28" s="803">
        <v>0</v>
      </c>
      <c r="J28" s="803">
        <v>1</v>
      </c>
      <c r="K28" s="803">
        <v>5</v>
      </c>
      <c r="L28" s="803">
        <v>21</v>
      </c>
      <c r="M28" s="803">
        <v>20220</v>
      </c>
      <c r="N28" s="802">
        <v>0</v>
      </c>
      <c r="O28" s="802">
        <v>0</v>
      </c>
      <c r="P28" s="807"/>
      <c r="Q28" s="802">
        <v>0</v>
      </c>
      <c r="R28" s="802">
        <v>0</v>
      </c>
      <c r="S28" s="802">
        <v>0</v>
      </c>
      <c r="T28" s="802">
        <v>0</v>
      </c>
      <c r="U28" s="795">
        <v>0</v>
      </c>
      <c r="V28" s="803">
        <v>0</v>
      </c>
      <c r="W28" s="802">
        <f t="shared" si="1"/>
        <v>29</v>
      </c>
      <c r="X28" s="802">
        <f t="shared" si="2"/>
        <v>41002</v>
      </c>
      <c r="Y28" s="803">
        <v>27</v>
      </c>
      <c r="Z28" s="803">
        <v>27967</v>
      </c>
      <c r="AA28" s="803"/>
      <c r="AB28" s="803"/>
      <c r="AC28" s="803"/>
      <c r="AD28" s="803"/>
      <c r="AE28" s="803"/>
      <c r="AF28" s="803"/>
      <c r="AG28" s="803"/>
      <c r="AH28" s="803"/>
      <c r="AI28" s="803"/>
      <c r="AJ28" s="835" t="s">
        <v>843</v>
      </c>
      <c r="AK28" s="803">
        <v>2</v>
      </c>
      <c r="AL28" s="803">
        <v>13035</v>
      </c>
      <c r="AM28" s="803"/>
      <c r="AN28" s="803"/>
      <c r="AO28" s="803"/>
      <c r="AP28" s="803"/>
      <c r="AQ28" s="803"/>
      <c r="AR28" s="803"/>
      <c r="AS28" s="795">
        <v>0</v>
      </c>
      <c r="AT28" s="803">
        <v>0</v>
      </c>
      <c r="AU28" s="795">
        <v>0</v>
      </c>
      <c r="AV28" s="803">
        <v>0</v>
      </c>
      <c r="AW28" s="803">
        <v>17</v>
      </c>
      <c r="AX28" s="803">
        <v>1280</v>
      </c>
      <c r="AY28" s="834"/>
      <c r="AZ28" s="803">
        <v>1</v>
      </c>
      <c r="BA28" s="803">
        <v>15</v>
      </c>
      <c r="BB28" s="802">
        <f t="shared" si="4"/>
        <v>0</v>
      </c>
      <c r="BC28" s="802">
        <f t="shared" si="5"/>
        <v>0</v>
      </c>
      <c r="BD28" s="803">
        <v>16</v>
      </c>
      <c r="BE28" s="803">
        <v>1265</v>
      </c>
      <c r="BF28" s="795">
        <v>0</v>
      </c>
      <c r="BG28" s="803">
        <v>0</v>
      </c>
      <c r="BH28" s="795">
        <v>0</v>
      </c>
      <c r="BI28" s="803">
        <v>0</v>
      </c>
      <c r="BJ28" s="795">
        <v>0</v>
      </c>
      <c r="BK28" s="803">
        <v>0</v>
      </c>
      <c r="BL28" s="803">
        <v>0</v>
      </c>
      <c r="BM28" s="803">
        <v>0</v>
      </c>
    </row>
    <row r="29" spans="1:65" ht="23.95" hidden="1" customHeight="1">
      <c r="A29" s="792" t="s">
        <v>593</v>
      </c>
      <c r="B29" s="793">
        <f t="shared" si="6"/>
        <v>103</v>
      </c>
      <c r="C29" s="793">
        <f t="shared" si="7"/>
        <v>55108</v>
      </c>
      <c r="D29" s="793">
        <f>SUM(D32:D43)</f>
        <v>0</v>
      </c>
      <c r="E29" s="793">
        <f>SUM(E32:E43)</f>
        <v>0</v>
      </c>
      <c r="F29" s="793">
        <f t="shared" si="8"/>
        <v>31</v>
      </c>
      <c r="G29" s="793">
        <f t="shared" si="9"/>
        <v>7042</v>
      </c>
      <c r="H29" s="797">
        <v>1</v>
      </c>
      <c r="I29" s="797">
        <v>14</v>
      </c>
      <c r="J29" s="797">
        <v>0</v>
      </c>
      <c r="K29" s="797">
        <v>0</v>
      </c>
      <c r="L29" s="803">
        <v>30</v>
      </c>
      <c r="M29" s="803">
        <v>7028</v>
      </c>
      <c r="N29" s="793">
        <v>0</v>
      </c>
      <c r="O29" s="793">
        <v>0</v>
      </c>
      <c r="P29" s="799"/>
      <c r="Q29" s="793">
        <v>0</v>
      </c>
      <c r="R29" s="793">
        <v>0</v>
      </c>
      <c r="S29" s="793">
        <v>0</v>
      </c>
      <c r="T29" s="793">
        <v>0</v>
      </c>
      <c r="U29" s="793">
        <f>SUM(U32:U43)</f>
        <v>0</v>
      </c>
      <c r="V29" s="793">
        <f>SUM(V32:V43)</f>
        <v>0</v>
      </c>
      <c r="W29" s="793">
        <f t="shared" ref="W29:W70" si="10">Y29+AA29</f>
        <v>27</v>
      </c>
      <c r="X29" s="793">
        <f t="shared" ref="X29:X70" si="11">Z29+AB29</f>
        <v>42368</v>
      </c>
      <c r="Y29" s="797">
        <v>13</v>
      </c>
      <c r="Z29" s="797">
        <v>5781</v>
      </c>
      <c r="AA29" s="797">
        <v>14</v>
      </c>
      <c r="AB29" s="797">
        <v>36587</v>
      </c>
      <c r="AC29" s="796">
        <v>0</v>
      </c>
      <c r="AD29" s="796">
        <v>0</v>
      </c>
      <c r="AE29" s="796">
        <v>0</v>
      </c>
      <c r="AF29" s="796">
        <v>0</v>
      </c>
      <c r="AG29" s="796">
        <v>0</v>
      </c>
      <c r="AH29" s="796">
        <v>0</v>
      </c>
      <c r="AJ29" s="792" t="s">
        <v>844</v>
      </c>
      <c r="AK29" s="796">
        <v>0</v>
      </c>
      <c r="AL29" s="796">
        <v>0</v>
      </c>
      <c r="AM29" s="796">
        <v>0</v>
      </c>
      <c r="AN29" s="796">
        <v>0</v>
      </c>
      <c r="AO29" s="796">
        <v>0</v>
      </c>
      <c r="AP29" s="796">
        <v>0</v>
      </c>
      <c r="AQ29" s="796">
        <v>0</v>
      </c>
      <c r="AR29" s="796">
        <v>0</v>
      </c>
      <c r="AS29" s="793">
        <v>0</v>
      </c>
      <c r="AT29" s="793">
        <v>0</v>
      </c>
      <c r="AU29" s="793">
        <f>SUM(AU32:AU43)</f>
        <v>0</v>
      </c>
      <c r="AV29" s="793">
        <f>SUM(AV32:AV43)</f>
        <v>0</v>
      </c>
      <c r="AW29" s="797">
        <v>45</v>
      </c>
      <c r="AX29" s="797">
        <v>5698</v>
      </c>
      <c r="AY29" s="804"/>
      <c r="AZ29" s="797">
        <v>5</v>
      </c>
      <c r="BA29" s="797">
        <v>1593</v>
      </c>
      <c r="BB29" s="793">
        <f t="shared" si="4"/>
        <v>0</v>
      </c>
      <c r="BC29" s="793">
        <f t="shared" si="5"/>
        <v>0</v>
      </c>
      <c r="BD29" s="797">
        <v>40</v>
      </c>
      <c r="BE29" s="797">
        <v>4105</v>
      </c>
      <c r="BF29" s="793">
        <f t="shared" ref="BF29:BK29" si="12">SUM(BF32:BF43)</f>
        <v>0</v>
      </c>
      <c r="BG29" s="793">
        <f t="shared" si="12"/>
        <v>0</v>
      </c>
      <c r="BH29" s="793">
        <f t="shared" si="12"/>
        <v>0</v>
      </c>
      <c r="BI29" s="793">
        <f t="shared" si="12"/>
        <v>0</v>
      </c>
      <c r="BJ29" s="793">
        <f t="shared" si="12"/>
        <v>0</v>
      </c>
      <c r="BK29" s="793">
        <f t="shared" si="12"/>
        <v>0</v>
      </c>
      <c r="BL29" s="793">
        <v>0</v>
      </c>
      <c r="BM29" s="793">
        <f>SUM(BM32:BM43)</f>
        <v>0</v>
      </c>
    </row>
    <row r="30" spans="1:65" ht="27.7" hidden="1" customHeight="1">
      <c r="A30" s="792" t="s">
        <v>845</v>
      </c>
      <c r="B30" s="793">
        <f t="shared" si="6"/>
        <v>85</v>
      </c>
      <c r="C30" s="793">
        <f t="shared" si="7"/>
        <v>48796</v>
      </c>
      <c r="D30" s="793">
        <f>SUM(D33:D44)</f>
        <v>0</v>
      </c>
      <c r="E30" s="793">
        <f>SUM(E33:E44)</f>
        <v>0</v>
      </c>
      <c r="F30" s="793">
        <f t="shared" si="8"/>
        <v>29</v>
      </c>
      <c r="G30" s="793">
        <f t="shared" si="9"/>
        <v>4362</v>
      </c>
      <c r="H30" s="797">
        <v>3</v>
      </c>
      <c r="I30" s="797">
        <v>40</v>
      </c>
      <c r="J30" s="797">
        <v>1</v>
      </c>
      <c r="K30" s="797">
        <v>1</v>
      </c>
      <c r="L30" s="803">
        <v>25</v>
      </c>
      <c r="M30" s="803">
        <v>4321</v>
      </c>
      <c r="N30" s="793">
        <v>0</v>
      </c>
      <c r="O30" s="793">
        <v>0</v>
      </c>
      <c r="P30" s="799"/>
      <c r="Q30" s="793">
        <v>0</v>
      </c>
      <c r="R30" s="793">
        <v>0</v>
      </c>
      <c r="S30" s="793">
        <v>0</v>
      </c>
      <c r="T30" s="793">
        <v>0</v>
      </c>
      <c r="U30" s="793">
        <f>SUM(U33:U44)</f>
        <v>0</v>
      </c>
      <c r="V30" s="793">
        <f>SUM(V33:V44)</f>
        <v>0</v>
      </c>
      <c r="W30" s="793">
        <f t="shared" si="10"/>
        <v>2</v>
      </c>
      <c r="X30" s="793">
        <f t="shared" si="11"/>
        <v>14</v>
      </c>
      <c r="Y30" s="797">
        <v>1</v>
      </c>
      <c r="Z30" s="797">
        <v>12</v>
      </c>
      <c r="AA30" s="797">
        <v>1</v>
      </c>
      <c r="AB30" s="797">
        <v>2</v>
      </c>
      <c r="AC30" s="796">
        <v>0</v>
      </c>
      <c r="AD30" s="796">
        <v>0</v>
      </c>
      <c r="AE30" s="796">
        <v>0</v>
      </c>
      <c r="AF30" s="796">
        <v>0</v>
      </c>
      <c r="AG30" s="796">
        <v>0</v>
      </c>
      <c r="AH30" s="796">
        <v>0</v>
      </c>
      <c r="AJ30" s="792" t="s">
        <v>845</v>
      </c>
      <c r="AK30" s="796">
        <v>0</v>
      </c>
      <c r="AL30" s="796">
        <v>0</v>
      </c>
      <c r="AM30" s="796">
        <v>0</v>
      </c>
      <c r="AN30" s="796">
        <v>0</v>
      </c>
      <c r="AO30" s="796">
        <v>0</v>
      </c>
      <c r="AP30" s="796">
        <v>0</v>
      </c>
      <c r="AQ30" s="796">
        <v>0</v>
      </c>
      <c r="AR30" s="796">
        <v>0</v>
      </c>
      <c r="AS30" s="793">
        <v>0</v>
      </c>
      <c r="AT30" s="793">
        <v>0</v>
      </c>
      <c r="AU30" s="793">
        <f>SUM(AU33:AU44)</f>
        <v>0</v>
      </c>
      <c r="AV30" s="793">
        <f>SUM(AV33:AV44)</f>
        <v>0</v>
      </c>
      <c r="AW30" s="797">
        <v>49</v>
      </c>
      <c r="AX30" s="797">
        <v>44321</v>
      </c>
      <c r="AY30" s="804"/>
      <c r="AZ30" s="797">
        <v>5</v>
      </c>
      <c r="BA30" s="797">
        <v>959</v>
      </c>
      <c r="BB30" s="793">
        <f t="shared" si="4"/>
        <v>2</v>
      </c>
      <c r="BC30" s="793">
        <f t="shared" si="5"/>
        <v>39701</v>
      </c>
      <c r="BD30" s="797">
        <v>42</v>
      </c>
      <c r="BE30" s="797">
        <v>3661</v>
      </c>
      <c r="BF30" s="793">
        <v>0</v>
      </c>
      <c r="BG30" s="793">
        <f>SUM(BG33:BG44)</f>
        <v>0</v>
      </c>
      <c r="BH30" s="793">
        <v>0</v>
      </c>
      <c r="BI30" s="793">
        <f>SUM(BI33:BI44)</f>
        <v>0</v>
      </c>
      <c r="BJ30" s="793">
        <v>0</v>
      </c>
      <c r="BK30" s="793">
        <f>SUM(BK33:BK44)</f>
        <v>0</v>
      </c>
      <c r="BL30" s="793">
        <v>5</v>
      </c>
      <c r="BM30" s="793">
        <v>99</v>
      </c>
    </row>
    <row r="31" spans="1:65" ht="21.75" hidden="1" customHeight="1">
      <c r="A31" s="792" t="s">
        <v>846</v>
      </c>
      <c r="B31" s="793">
        <f t="shared" si="6"/>
        <v>51</v>
      </c>
      <c r="C31" s="793">
        <f t="shared" si="7"/>
        <v>9827</v>
      </c>
      <c r="D31" s="793">
        <f>SUM(D32:D43)</f>
        <v>0</v>
      </c>
      <c r="E31" s="793">
        <f>SUM(E32:E43)</f>
        <v>0</v>
      </c>
      <c r="F31" s="793">
        <f t="shared" si="8"/>
        <v>21</v>
      </c>
      <c r="G31" s="793">
        <f t="shared" si="9"/>
        <v>2626</v>
      </c>
      <c r="H31" s="797">
        <v>5</v>
      </c>
      <c r="I31" s="797">
        <v>99</v>
      </c>
      <c r="J31" s="797">
        <v>4</v>
      </c>
      <c r="K31" s="797">
        <v>909</v>
      </c>
      <c r="L31" s="803">
        <v>12</v>
      </c>
      <c r="M31" s="803">
        <v>1618</v>
      </c>
      <c r="N31" s="793">
        <v>0</v>
      </c>
      <c r="O31" s="793">
        <v>0</v>
      </c>
      <c r="P31" s="799"/>
      <c r="Q31" s="793">
        <v>0</v>
      </c>
      <c r="R31" s="793">
        <v>0</v>
      </c>
      <c r="S31" s="793">
        <v>0</v>
      </c>
      <c r="T31" s="793">
        <v>0</v>
      </c>
      <c r="U31" s="793">
        <f>SUM(U32:U43)</f>
        <v>0</v>
      </c>
      <c r="V31" s="793">
        <f>SUM(V32:V43)</f>
        <v>0</v>
      </c>
      <c r="W31" s="793">
        <f t="shared" si="10"/>
        <v>0</v>
      </c>
      <c r="X31" s="793">
        <f t="shared" si="11"/>
        <v>0</v>
      </c>
      <c r="Y31" s="793">
        <f t="shared" ref="Y31:AB32" si="13">SUM(Y32:Y43)</f>
        <v>0</v>
      </c>
      <c r="Z31" s="793">
        <f t="shared" si="13"/>
        <v>0</v>
      </c>
      <c r="AA31" s="793">
        <f t="shared" si="13"/>
        <v>0</v>
      </c>
      <c r="AB31" s="793">
        <f t="shared" si="13"/>
        <v>0</v>
      </c>
      <c r="AC31" s="796">
        <v>0</v>
      </c>
      <c r="AD31" s="796">
        <v>0</v>
      </c>
      <c r="AE31" s="796">
        <v>0</v>
      </c>
      <c r="AF31" s="796">
        <v>0</v>
      </c>
      <c r="AG31" s="796">
        <v>0</v>
      </c>
      <c r="AH31" s="796">
        <v>0</v>
      </c>
      <c r="AJ31" s="792" t="s">
        <v>846</v>
      </c>
      <c r="AK31" s="796">
        <v>0</v>
      </c>
      <c r="AL31" s="796">
        <v>0</v>
      </c>
      <c r="AM31" s="796">
        <v>0</v>
      </c>
      <c r="AN31" s="796">
        <v>0</v>
      </c>
      <c r="AO31" s="796">
        <v>0</v>
      </c>
      <c r="AP31" s="796">
        <v>0</v>
      </c>
      <c r="AQ31" s="796">
        <v>0</v>
      </c>
      <c r="AR31" s="796">
        <v>0</v>
      </c>
      <c r="AS31" s="793">
        <v>0</v>
      </c>
      <c r="AT31" s="793">
        <v>0</v>
      </c>
      <c r="AU31" s="793">
        <f>SUM(AU32:AU43)</f>
        <v>0</v>
      </c>
      <c r="AV31" s="793">
        <f>SUM(AV32:AV43)</f>
        <v>0</v>
      </c>
      <c r="AW31" s="797">
        <v>30</v>
      </c>
      <c r="AX31" s="797">
        <v>7201</v>
      </c>
      <c r="AY31" s="804"/>
      <c r="AZ31" s="797">
        <v>2</v>
      </c>
      <c r="BA31" s="797">
        <v>5460</v>
      </c>
      <c r="BB31" s="793">
        <f t="shared" si="4"/>
        <v>2</v>
      </c>
      <c r="BC31" s="793">
        <f t="shared" si="5"/>
        <v>125</v>
      </c>
      <c r="BD31" s="797">
        <v>26</v>
      </c>
      <c r="BE31" s="797">
        <v>1616</v>
      </c>
      <c r="BF31" s="793">
        <f t="shared" ref="BF31:BM32" si="14">SUM(BF32:BF43)</f>
        <v>0</v>
      </c>
      <c r="BG31" s="793">
        <f t="shared" si="14"/>
        <v>0</v>
      </c>
      <c r="BH31" s="793">
        <f t="shared" si="14"/>
        <v>0</v>
      </c>
      <c r="BI31" s="793">
        <f t="shared" si="14"/>
        <v>0</v>
      </c>
      <c r="BJ31" s="793">
        <f t="shared" si="14"/>
        <v>0</v>
      </c>
      <c r="BK31" s="793">
        <f t="shared" si="14"/>
        <v>0</v>
      </c>
      <c r="BL31" s="793">
        <f t="shared" si="14"/>
        <v>0</v>
      </c>
      <c r="BM31" s="793">
        <f t="shared" si="14"/>
        <v>0</v>
      </c>
    </row>
    <row r="32" spans="1:65" ht="29.25" hidden="1" customHeight="1" collapsed="1">
      <c r="A32" s="792" t="s">
        <v>847</v>
      </c>
      <c r="B32" s="793">
        <f t="shared" si="6"/>
        <v>73</v>
      </c>
      <c r="C32" s="793">
        <f t="shared" si="7"/>
        <v>20346</v>
      </c>
      <c r="D32" s="793">
        <f>SUM(D33:D44)</f>
        <v>0</v>
      </c>
      <c r="E32" s="793">
        <f>SUM(E33:E44)</f>
        <v>0</v>
      </c>
      <c r="F32" s="793">
        <f t="shared" si="8"/>
        <v>20</v>
      </c>
      <c r="G32" s="793">
        <f t="shared" si="9"/>
        <v>3468</v>
      </c>
      <c r="H32" s="793">
        <v>0</v>
      </c>
      <c r="I32" s="793">
        <v>150</v>
      </c>
      <c r="J32" s="793">
        <v>8</v>
      </c>
      <c r="K32" s="793">
        <v>54</v>
      </c>
      <c r="L32" s="802">
        <v>12</v>
      </c>
      <c r="M32" s="802">
        <v>3264</v>
      </c>
      <c r="N32" s="793">
        <v>0</v>
      </c>
      <c r="O32" s="793">
        <v>0</v>
      </c>
      <c r="P32" s="799"/>
      <c r="Q32" s="793">
        <v>0</v>
      </c>
      <c r="R32" s="793">
        <v>0</v>
      </c>
      <c r="S32" s="793">
        <v>0</v>
      </c>
      <c r="T32" s="793">
        <v>0</v>
      </c>
      <c r="U32" s="793">
        <f>SUM(U33:U44)</f>
        <v>0</v>
      </c>
      <c r="V32" s="793">
        <f>SUM(V33:V44)</f>
        <v>0</v>
      </c>
      <c r="W32" s="793">
        <f t="shared" si="10"/>
        <v>0</v>
      </c>
      <c r="X32" s="793">
        <f t="shared" si="11"/>
        <v>0</v>
      </c>
      <c r="Y32" s="793">
        <f t="shared" si="13"/>
        <v>0</v>
      </c>
      <c r="Z32" s="793">
        <f t="shared" si="13"/>
        <v>0</v>
      </c>
      <c r="AA32" s="793">
        <f t="shared" si="13"/>
        <v>0</v>
      </c>
      <c r="AB32" s="793">
        <f t="shared" si="13"/>
        <v>0</v>
      </c>
      <c r="AC32" s="796">
        <v>0</v>
      </c>
      <c r="AD32" s="796">
        <v>0</v>
      </c>
      <c r="AE32" s="796">
        <v>0</v>
      </c>
      <c r="AF32" s="796">
        <v>0</v>
      </c>
      <c r="AG32" s="796">
        <v>0</v>
      </c>
      <c r="AH32" s="796">
        <v>0</v>
      </c>
      <c r="AI32" s="797"/>
      <c r="AJ32" s="792" t="s">
        <v>847</v>
      </c>
      <c r="AK32" s="796">
        <v>0</v>
      </c>
      <c r="AL32" s="796">
        <v>0</v>
      </c>
      <c r="AM32" s="796">
        <v>0</v>
      </c>
      <c r="AN32" s="796">
        <v>0</v>
      </c>
      <c r="AO32" s="796">
        <v>0</v>
      </c>
      <c r="AP32" s="796">
        <v>0</v>
      </c>
      <c r="AQ32" s="796">
        <v>0</v>
      </c>
      <c r="AR32" s="796">
        <v>0</v>
      </c>
      <c r="AS32" s="793">
        <f>SUM(AS33:AS44)</f>
        <v>9</v>
      </c>
      <c r="AT32" s="793">
        <f>SUM(AT33:AT44)</f>
        <v>2494</v>
      </c>
      <c r="AU32" s="793">
        <f>SUM(AU33:AU44)</f>
        <v>0</v>
      </c>
      <c r="AV32" s="793">
        <f>SUM(AV33:AV44)</f>
        <v>0</v>
      </c>
      <c r="AW32" s="793">
        <f>SUM(AW33:AW44)</f>
        <v>44</v>
      </c>
      <c r="AX32" s="793">
        <f>SUM(AX33:AX44)</f>
        <v>14384</v>
      </c>
      <c r="AY32" s="799"/>
      <c r="AZ32" s="793">
        <v>2</v>
      </c>
      <c r="BA32" s="793">
        <v>80</v>
      </c>
      <c r="BB32" s="793">
        <f t="shared" si="4"/>
        <v>1</v>
      </c>
      <c r="BC32" s="793">
        <f t="shared" si="5"/>
        <v>3920</v>
      </c>
      <c r="BD32" s="793">
        <v>41</v>
      </c>
      <c r="BE32" s="793">
        <v>10384</v>
      </c>
      <c r="BF32" s="793">
        <f t="shared" si="14"/>
        <v>0</v>
      </c>
      <c r="BG32" s="793">
        <f t="shared" si="14"/>
        <v>0</v>
      </c>
      <c r="BH32" s="793">
        <f t="shared" si="14"/>
        <v>0</v>
      </c>
      <c r="BI32" s="793">
        <f t="shared" si="14"/>
        <v>0</v>
      </c>
      <c r="BJ32" s="793">
        <f t="shared" si="14"/>
        <v>0</v>
      </c>
      <c r="BK32" s="793">
        <f t="shared" si="14"/>
        <v>0</v>
      </c>
      <c r="BL32" s="793">
        <f t="shared" si="14"/>
        <v>0</v>
      </c>
      <c r="BM32" s="793">
        <f t="shared" si="14"/>
        <v>0</v>
      </c>
    </row>
    <row r="33" spans="1:83" ht="26.35" hidden="1" customHeight="1" outlineLevel="1">
      <c r="A33" s="530" t="s">
        <v>2202</v>
      </c>
      <c r="B33" s="793">
        <f t="shared" si="6"/>
        <v>2</v>
      </c>
      <c r="C33" s="793">
        <f t="shared" si="7"/>
        <v>67</v>
      </c>
      <c r="D33" s="794">
        <v>0</v>
      </c>
      <c r="E33" s="794">
        <v>0</v>
      </c>
      <c r="F33" s="793">
        <f t="shared" si="8"/>
        <v>0</v>
      </c>
      <c r="G33" s="793">
        <f t="shared" si="9"/>
        <v>0</v>
      </c>
      <c r="H33" s="794"/>
      <c r="I33" s="794"/>
      <c r="J33" s="794"/>
      <c r="K33" s="794"/>
      <c r="L33" s="795"/>
      <c r="M33" s="795"/>
      <c r="N33" s="793">
        <v>0</v>
      </c>
      <c r="O33" s="793">
        <v>0</v>
      </c>
      <c r="P33" s="799"/>
      <c r="Q33" s="793">
        <v>0</v>
      </c>
      <c r="R33" s="793">
        <v>0</v>
      </c>
      <c r="S33" s="793">
        <v>0</v>
      </c>
      <c r="T33" s="793">
        <v>0</v>
      </c>
      <c r="U33" s="794">
        <v>0</v>
      </c>
      <c r="V33" s="794">
        <v>0</v>
      </c>
      <c r="W33" s="793">
        <f t="shared" si="10"/>
        <v>0</v>
      </c>
      <c r="X33" s="793">
        <f t="shared" si="11"/>
        <v>0</v>
      </c>
      <c r="Y33" s="793">
        <v>0</v>
      </c>
      <c r="Z33" s="793">
        <v>0</v>
      </c>
      <c r="AA33" s="794">
        <v>0</v>
      </c>
      <c r="AB33" s="794">
        <v>0</v>
      </c>
      <c r="AC33" s="796">
        <v>0</v>
      </c>
      <c r="AD33" s="796">
        <v>0</v>
      </c>
      <c r="AE33" s="796">
        <v>0</v>
      </c>
      <c r="AF33" s="796">
        <v>0</v>
      </c>
      <c r="AG33" s="796">
        <v>0</v>
      </c>
      <c r="AH33" s="796">
        <v>0</v>
      </c>
      <c r="AI33" s="797"/>
      <c r="AJ33" s="792" t="s">
        <v>142</v>
      </c>
      <c r="AK33" s="796">
        <v>0</v>
      </c>
      <c r="AL33" s="796">
        <v>0</v>
      </c>
      <c r="AM33" s="796">
        <v>0</v>
      </c>
      <c r="AN33" s="796">
        <v>0</v>
      </c>
      <c r="AO33" s="796">
        <v>0</v>
      </c>
      <c r="AP33" s="796">
        <v>0</v>
      </c>
      <c r="AQ33" s="796">
        <v>0</v>
      </c>
      <c r="AR33" s="796">
        <v>0</v>
      </c>
      <c r="AS33" s="794">
        <v>0</v>
      </c>
      <c r="AT33" s="794">
        <v>0</v>
      </c>
      <c r="AU33" s="794">
        <v>0</v>
      </c>
      <c r="AV33" s="794">
        <v>0</v>
      </c>
      <c r="AW33" s="793">
        <v>2</v>
      </c>
      <c r="AX33" s="793">
        <v>67</v>
      </c>
      <c r="AY33" s="799"/>
      <c r="AZ33" s="793"/>
      <c r="BA33" s="793"/>
      <c r="BB33" s="793">
        <f t="shared" si="4"/>
        <v>2</v>
      </c>
      <c r="BC33" s="793">
        <f t="shared" si="5"/>
        <v>67</v>
      </c>
      <c r="BD33" s="793"/>
      <c r="BE33" s="793"/>
      <c r="BF33" s="794">
        <v>0</v>
      </c>
      <c r="BG33" s="794">
        <v>0</v>
      </c>
      <c r="BH33" s="794">
        <v>0</v>
      </c>
      <c r="BI33" s="794">
        <v>0</v>
      </c>
      <c r="BJ33" s="794">
        <v>0</v>
      </c>
      <c r="BK33" s="794">
        <v>0</v>
      </c>
      <c r="BL33" s="794">
        <v>0</v>
      </c>
      <c r="BM33" s="794">
        <v>0</v>
      </c>
    </row>
    <row r="34" spans="1:83" ht="26.35" hidden="1" customHeight="1" outlineLevel="1">
      <c r="A34" s="530" t="s">
        <v>2203</v>
      </c>
      <c r="B34" s="793">
        <f t="shared" si="6"/>
        <v>0</v>
      </c>
      <c r="C34" s="793">
        <f t="shared" si="7"/>
        <v>0</v>
      </c>
      <c r="D34" s="794">
        <v>0</v>
      </c>
      <c r="E34" s="794">
        <v>0</v>
      </c>
      <c r="F34" s="793">
        <f t="shared" si="8"/>
        <v>0</v>
      </c>
      <c r="G34" s="793">
        <f t="shared" si="9"/>
        <v>0</v>
      </c>
      <c r="H34" s="794"/>
      <c r="I34" s="794"/>
      <c r="J34" s="794"/>
      <c r="K34" s="794"/>
      <c r="L34" s="795"/>
      <c r="M34" s="795"/>
      <c r="N34" s="793">
        <v>0</v>
      </c>
      <c r="O34" s="793">
        <v>0</v>
      </c>
      <c r="P34" s="799"/>
      <c r="Q34" s="793">
        <v>0</v>
      </c>
      <c r="R34" s="793">
        <v>0</v>
      </c>
      <c r="S34" s="793">
        <v>0</v>
      </c>
      <c r="T34" s="793">
        <v>0</v>
      </c>
      <c r="U34" s="794">
        <v>0</v>
      </c>
      <c r="V34" s="794">
        <v>0</v>
      </c>
      <c r="W34" s="793">
        <f t="shared" si="10"/>
        <v>0</v>
      </c>
      <c r="X34" s="793">
        <f t="shared" si="11"/>
        <v>0</v>
      </c>
      <c r="Y34" s="793">
        <v>0</v>
      </c>
      <c r="Z34" s="793">
        <v>0</v>
      </c>
      <c r="AA34" s="793">
        <v>0</v>
      </c>
      <c r="AB34" s="794">
        <v>0</v>
      </c>
      <c r="AC34" s="796">
        <v>0</v>
      </c>
      <c r="AD34" s="796">
        <v>0</v>
      </c>
      <c r="AE34" s="796">
        <v>0</v>
      </c>
      <c r="AF34" s="796">
        <v>0</v>
      </c>
      <c r="AG34" s="796">
        <v>0</v>
      </c>
      <c r="AH34" s="796">
        <v>0</v>
      </c>
      <c r="AI34" s="797"/>
      <c r="AJ34" s="792" t="s">
        <v>143</v>
      </c>
      <c r="AK34" s="796">
        <v>0</v>
      </c>
      <c r="AL34" s="796">
        <v>0</v>
      </c>
      <c r="AM34" s="796">
        <v>0</v>
      </c>
      <c r="AN34" s="796">
        <v>0</v>
      </c>
      <c r="AO34" s="796">
        <v>0</v>
      </c>
      <c r="AP34" s="796">
        <v>0</v>
      </c>
      <c r="AQ34" s="796">
        <v>0</v>
      </c>
      <c r="AR34" s="796">
        <v>0</v>
      </c>
      <c r="AS34" s="794">
        <v>0</v>
      </c>
      <c r="AT34" s="794">
        <v>0</v>
      </c>
      <c r="AU34" s="794">
        <v>0</v>
      </c>
      <c r="AV34" s="794">
        <v>0</v>
      </c>
      <c r="AW34" s="794">
        <v>0</v>
      </c>
      <c r="AX34" s="794">
        <v>0</v>
      </c>
      <c r="AY34" s="796"/>
      <c r="AZ34" s="794"/>
      <c r="BA34" s="794"/>
      <c r="BB34" s="793">
        <f t="shared" si="4"/>
        <v>0</v>
      </c>
      <c r="BC34" s="793">
        <f t="shared" si="5"/>
        <v>0</v>
      </c>
      <c r="BD34" s="794"/>
      <c r="BE34" s="794"/>
      <c r="BF34" s="794">
        <v>0</v>
      </c>
      <c r="BG34" s="794">
        <v>0</v>
      </c>
      <c r="BH34" s="794">
        <v>0</v>
      </c>
      <c r="BI34" s="794">
        <v>0</v>
      </c>
      <c r="BJ34" s="794">
        <v>0</v>
      </c>
      <c r="BK34" s="794">
        <v>0</v>
      </c>
      <c r="BL34" s="794">
        <v>0</v>
      </c>
      <c r="BM34" s="794">
        <v>0</v>
      </c>
    </row>
    <row r="35" spans="1:83" ht="26.35" hidden="1" customHeight="1" outlineLevel="1">
      <c r="A35" s="530" t="s">
        <v>2204</v>
      </c>
      <c r="B35" s="793">
        <f t="shared" si="6"/>
        <v>7</v>
      </c>
      <c r="C35" s="793">
        <f t="shared" si="7"/>
        <v>257</v>
      </c>
      <c r="D35" s="794">
        <v>0</v>
      </c>
      <c r="E35" s="794">
        <v>0</v>
      </c>
      <c r="F35" s="793">
        <f t="shared" si="8"/>
        <v>0</v>
      </c>
      <c r="G35" s="793">
        <f t="shared" si="9"/>
        <v>0</v>
      </c>
      <c r="H35" s="793"/>
      <c r="I35" s="793"/>
      <c r="J35" s="793"/>
      <c r="K35" s="793"/>
      <c r="L35" s="802"/>
      <c r="M35" s="802"/>
      <c r="N35" s="793">
        <v>0</v>
      </c>
      <c r="O35" s="793">
        <v>0</v>
      </c>
      <c r="P35" s="799"/>
      <c r="Q35" s="793">
        <v>0</v>
      </c>
      <c r="R35" s="793">
        <v>0</v>
      </c>
      <c r="S35" s="793">
        <v>0</v>
      </c>
      <c r="T35" s="793">
        <v>0</v>
      </c>
      <c r="U35" s="794">
        <v>0</v>
      </c>
      <c r="V35" s="794">
        <v>0</v>
      </c>
      <c r="W35" s="793">
        <f t="shared" si="10"/>
        <v>0</v>
      </c>
      <c r="X35" s="793">
        <f t="shared" si="11"/>
        <v>0</v>
      </c>
      <c r="Y35" s="794">
        <v>0</v>
      </c>
      <c r="Z35" s="794">
        <v>0</v>
      </c>
      <c r="AA35" s="794">
        <v>0</v>
      </c>
      <c r="AB35" s="794">
        <v>0</v>
      </c>
      <c r="AC35" s="796">
        <v>0</v>
      </c>
      <c r="AD35" s="796">
        <v>0</v>
      </c>
      <c r="AE35" s="796">
        <v>0</v>
      </c>
      <c r="AF35" s="796">
        <v>0</v>
      </c>
      <c r="AG35" s="796">
        <v>0</v>
      </c>
      <c r="AH35" s="796">
        <v>0</v>
      </c>
      <c r="AI35" s="797"/>
      <c r="AJ35" s="792" t="s">
        <v>144</v>
      </c>
      <c r="AK35" s="796">
        <v>0</v>
      </c>
      <c r="AL35" s="796">
        <v>0</v>
      </c>
      <c r="AM35" s="796">
        <v>0</v>
      </c>
      <c r="AN35" s="796">
        <v>0</v>
      </c>
      <c r="AO35" s="796">
        <v>0</v>
      </c>
      <c r="AP35" s="796">
        <v>0</v>
      </c>
      <c r="AQ35" s="796">
        <v>0</v>
      </c>
      <c r="AR35" s="796">
        <v>0</v>
      </c>
      <c r="AS35" s="794">
        <v>0</v>
      </c>
      <c r="AT35" s="794">
        <v>0</v>
      </c>
      <c r="AU35" s="794">
        <v>0</v>
      </c>
      <c r="AV35" s="794">
        <v>0</v>
      </c>
      <c r="AW35" s="793">
        <v>7</v>
      </c>
      <c r="AX35" s="793">
        <v>257</v>
      </c>
      <c r="AY35" s="799"/>
      <c r="AZ35" s="793"/>
      <c r="BA35" s="793"/>
      <c r="BB35" s="793">
        <f t="shared" si="4"/>
        <v>7</v>
      </c>
      <c r="BC35" s="793">
        <f t="shared" si="5"/>
        <v>257</v>
      </c>
      <c r="BD35" s="793"/>
      <c r="BE35" s="793"/>
      <c r="BF35" s="794">
        <v>0</v>
      </c>
      <c r="BG35" s="794">
        <v>0</v>
      </c>
      <c r="BH35" s="794">
        <v>0</v>
      </c>
      <c r="BI35" s="794">
        <v>0</v>
      </c>
      <c r="BJ35" s="794">
        <v>0</v>
      </c>
      <c r="BK35" s="794">
        <v>0</v>
      </c>
      <c r="BL35" s="794">
        <v>0</v>
      </c>
      <c r="BM35" s="794">
        <v>0</v>
      </c>
    </row>
    <row r="36" spans="1:83" ht="26.35" hidden="1" customHeight="1" outlineLevel="1">
      <c r="A36" s="530" t="s">
        <v>2205</v>
      </c>
      <c r="B36" s="793">
        <f t="shared" si="6"/>
        <v>3</v>
      </c>
      <c r="C36" s="793">
        <f t="shared" si="7"/>
        <v>3927</v>
      </c>
      <c r="D36" s="794">
        <v>0</v>
      </c>
      <c r="E36" s="794">
        <v>0</v>
      </c>
      <c r="F36" s="793">
        <f t="shared" si="8"/>
        <v>0</v>
      </c>
      <c r="G36" s="793">
        <f t="shared" si="9"/>
        <v>0</v>
      </c>
      <c r="H36" s="797"/>
      <c r="I36" s="797"/>
      <c r="J36" s="797"/>
      <c r="K36" s="797"/>
      <c r="L36" s="803"/>
      <c r="M36" s="803"/>
      <c r="N36" s="793">
        <v>0</v>
      </c>
      <c r="O36" s="793">
        <v>0</v>
      </c>
      <c r="P36" s="799"/>
      <c r="Q36" s="793">
        <v>0</v>
      </c>
      <c r="R36" s="793">
        <v>0</v>
      </c>
      <c r="S36" s="793">
        <v>0</v>
      </c>
      <c r="T36" s="793">
        <v>0</v>
      </c>
      <c r="U36" s="794">
        <v>0</v>
      </c>
      <c r="V36" s="794">
        <v>0</v>
      </c>
      <c r="W36" s="793">
        <f t="shared" si="10"/>
        <v>0</v>
      </c>
      <c r="X36" s="793">
        <f t="shared" si="11"/>
        <v>0</v>
      </c>
      <c r="Y36" s="797">
        <v>0</v>
      </c>
      <c r="Z36" s="793">
        <v>0</v>
      </c>
      <c r="AA36" s="797">
        <v>0</v>
      </c>
      <c r="AB36" s="794">
        <v>0</v>
      </c>
      <c r="AC36" s="796">
        <v>0</v>
      </c>
      <c r="AD36" s="796">
        <v>0</v>
      </c>
      <c r="AE36" s="796">
        <v>0</v>
      </c>
      <c r="AF36" s="796">
        <v>0</v>
      </c>
      <c r="AG36" s="796">
        <v>0</v>
      </c>
      <c r="AH36" s="796">
        <v>0</v>
      </c>
      <c r="AI36" s="797"/>
      <c r="AJ36" s="792" t="s">
        <v>145</v>
      </c>
      <c r="AK36" s="796">
        <v>0</v>
      </c>
      <c r="AL36" s="796">
        <v>0</v>
      </c>
      <c r="AM36" s="796">
        <v>0</v>
      </c>
      <c r="AN36" s="796">
        <v>0</v>
      </c>
      <c r="AO36" s="796">
        <v>0</v>
      </c>
      <c r="AP36" s="796">
        <v>0</v>
      </c>
      <c r="AQ36" s="796">
        <v>0</v>
      </c>
      <c r="AR36" s="796">
        <v>0</v>
      </c>
      <c r="AS36" s="794">
        <v>0</v>
      </c>
      <c r="AT36" s="794">
        <v>0</v>
      </c>
      <c r="AU36" s="794">
        <v>0</v>
      </c>
      <c r="AV36" s="794">
        <v>0</v>
      </c>
      <c r="AW36" s="797">
        <v>3</v>
      </c>
      <c r="AX36" s="793">
        <v>3927</v>
      </c>
      <c r="AY36" s="799"/>
      <c r="AZ36" s="797"/>
      <c r="BA36" s="797"/>
      <c r="BB36" s="793">
        <f t="shared" si="4"/>
        <v>3</v>
      </c>
      <c r="BC36" s="793">
        <f t="shared" si="5"/>
        <v>3927</v>
      </c>
      <c r="BD36" s="797"/>
      <c r="BE36" s="797"/>
      <c r="BF36" s="794">
        <v>0</v>
      </c>
      <c r="BG36" s="794">
        <v>0</v>
      </c>
      <c r="BH36" s="794">
        <v>0</v>
      </c>
      <c r="BI36" s="794">
        <v>0</v>
      </c>
      <c r="BJ36" s="794">
        <v>0</v>
      </c>
      <c r="BK36" s="794">
        <v>0</v>
      </c>
      <c r="BL36" s="794">
        <v>0</v>
      </c>
      <c r="BM36" s="794">
        <v>0</v>
      </c>
    </row>
    <row r="37" spans="1:83" ht="26.35" hidden="1" customHeight="1" outlineLevel="1">
      <c r="A37" s="530" t="s">
        <v>2764</v>
      </c>
      <c r="B37" s="793">
        <f t="shared" si="6"/>
        <v>6</v>
      </c>
      <c r="C37" s="793">
        <f t="shared" si="7"/>
        <v>6780</v>
      </c>
      <c r="D37" s="794">
        <v>0</v>
      </c>
      <c r="E37" s="794">
        <v>0</v>
      </c>
      <c r="F37" s="793">
        <f t="shared" si="8"/>
        <v>0</v>
      </c>
      <c r="G37" s="793">
        <f t="shared" si="9"/>
        <v>0</v>
      </c>
      <c r="H37" s="793"/>
      <c r="I37" s="793"/>
      <c r="J37" s="793"/>
      <c r="K37" s="793"/>
      <c r="L37" s="802"/>
      <c r="M37" s="802"/>
      <c r="N37" s="793">
        <v>0</v>
      </c>
      <c r="O37" s="793">
        <v>0</v>
      </c>
      <c r="P37" s="799"/>
      <c r="Q37" s="793">
        <v>0</v>
      </c>
      <c r="R37" s="793">
        <v>0</v>
      </c>
      <c r="S37" s="793">
        <v>0</v>
      </c>
      <c r="T37" s="793">
        <v>0</v>
      </c>
      <c r="U37" s="794">
        <v>0</v>
      </c>
      <c r="V37" s="794">
        <v>0</v>
      </c>
      <c r="W37" s="793">
        <f t="shared" si="10"/>
        <v>0</v>
      </c>
      <c r="X37" s="793">
        <f t="shared" si="11"/>
        <v>0</v>
      </c>
      <c r="Y37" s="794">
        <v>0</v>
      </c>
      <c r="Z37" s="794">
        <v>0</v>
      </c>
      <c r="AA37" s="794">
        <v>0</v>
      </c>
      <c r="AB37" s="794">
        <v>0</v>
      </c>
      <c r="AC37" s="796">
        <v>0</v>
      </c>
      <c r="AD37" s="796">
        <v>0</v>
      </c>
      <c r="AE37" s="796">
        <v>0</v>
      </c>
      <c r="AF37" s="796">
        <v>0</v>
      </c>
      <c r="AG37" s="796">
        <v>0</v>
      </c>
      <c r="AH37" s="796">
        <v>0</v>
      </c>
      <c r="AI37" s="797"/>
      <c r="AJ37" s="792" t="s">
        <v>146</v>
      </c>
      <c r="AK37" s="796">
        <v>0</v>
      </c>
      <c r="AL37" s="796">
        <v>0</v>
      </c>
      <c r="AM37" s="796">
        <v>0</v>
      </c>
      <c r="AN37" s="796">
        <v>0</v>
      </c>
      <c r="AO37" s="796">
        <v>0</v>
      </c>
      <c r="AP37" s="796">
        <v>0</v>
      </c>
      <c r="AQ37" s="796">
        <v>0</v>
      </c>
      <c r="AR37" s="796">
        <v>0</v>
      </c>
      <c r="AS37" s="794">
        <v>0</v>
      </c>
      <c r="AT37" s="794">
        <v>0</v>
      </c>
      <c r="AU37" s="794">
        <v>0</v>
      </c>
      <c r="AV37" s="794">
        <v>0</v>
      </c>
      <c r="AW37" s="793">
        <v>6</v>
      </c>
      <c r="AX37" s="793">
        <v>6780</v>
      </c>
      <c r="AY37" s="799"/>
      <c r="AZ37" s="793"/>
      <c r="BA37" s="793"/>
      <c r="BB37" s="793">
        <f t="shared" si="4"/>
        <v>6</v>
      </c>
      <c r="BC37" s="793">
        <f t="shared" si="5"/>
        <v>6780</v>
      </c>
      <c r="BD37" s="793"/>
      <c r="BE37" s="793"/>
      <c r="BF37" s="794">
        <v>0</v>
      </c>
      <c r="BG37" s="794">
        <v>0</v>
      </c>
      <c r="BH37" s="794">
        <v>0</v>
      </c>
      <c r="BI37" s="794">
        <v>0</v>
      </c>
      <c r="BJ37" s="794">
        <v>0</v>
      </c>
      <c r="BK37" s="794">
        <v>0</v>
      </c>
      <c r="BL37" s="794">
        <v>0</v>
      </c>
      <c r="BM37" s="794">
        <v>0</v>
      </c>
    </row>
    <row r="38" spans="1:83" ht="26.35" hidden="1" customHeight="1" outlineLevel="1">
      <c r="A38" s="530" t="s">
        <v>2206</v>
      </c>
      <c r="B38" s="793">
        <f t="shared" si="6"/>
        <v>7</v>
      </c>
      <c r="C38" s="793">
        <f t="shared" si="7"/>
        <v>251</v>
      </c>
      <c r="D38" s="794">
        <v>0</v>
      </c>
      <c r="E38" s="794">
        <v>0</v>
      </c>
      <c r="F38" s="793">
        <f t="shared" si="8"/>
        <v>0</v>
      </c>
      <c r="G38" s="793">
        <f t="shared" si="9"/>
        <v>0</v>
      </c>
      <c r="H38" s="793"/>
      <c r="I38" s="793"/>
      <c r="J38" s="793"/>
      <c r="K38" s="793"/>
      <c r="L38" s="802"/>
      <c r="M38" s="802"/>
      <c r="N38" s="793">
        <v>0</v>
      </c>
      <c r="O38" s="793">
        <v>0</v>
      </c>
      <c r="P38" s="799"/>
      <c r="Q38" s="793">
        <v>0</v>
      </c>
      <c r="R38" s="793">
        <v>0</v>
      </c>
      <c r="S38" s="793">
        <v>0</v>
      </c>
      <c r="T38" s="793">
        <v>0</v>
      </c>
      <c r="U38" s="794">
        <v>0</v>
      </c>
      <c r="V38" s="794">
        <v>0</v>
      </c>
      <c r="W38" s="793">
        <f t="shared" si="10"/>
        <v>0</v>
      </c>
      <c r="X38" s="793">
        <f t="shared" si="11"/>
        <v>0</v>
      </c>
      <c r="Y38" s="794">
        <v>0</v>
      </c>
      <c r="Z38" s="794">
        <v>0</v>
      </c>
      <c r="AA38" s="793">
        <v>0</v>
      </c>
      <c r="AB38" s="794">
        <v>0</v>
      </c>
      <c r="AC38" s="796">
        <v>0</v>
      </c>
      <c r="AD38" s="796">
        <v>0</v>
      </c>
      <c r="AE38" s="796">
        <v>0</v>
      </c>
      <c r="AF38" s="796">
        <v>0</v>
      </c>
      <c r="AG38" s="796">
        <v>0</v>
      </c>
      <c r="AH38" s="796">
        <v>0</v>
      </c>
      <c r="AI38" s="797"/>
      <c r="AJ38" s="792" t="s">
        <v>147</v>
      </c>
      <c r="AK38" s="796">
        <v>0</v>
      </c>
      <c r="AL38" s="796">
        <v>0</v>
      </c>
      <c r="AM38" s="796">
        <v>0</v>
      </c>
      <c r="AN38" s="796">
        <v>0</v>
      </c>
      <c r="AO38" s="796">
        <v>0</v>
      </c>
      <c r="AP38" s="796">
        <v>0</v>
      </c>
      <c r="AQ38" s="796">
        <v>0</v>
      </c>
      <c r="AR38" s="796">
        <v>0</v>
      </c>
      <c r="AS38" s="794">
        <v>0</v>
      </c>
      <c r="AT38" s="794">
        <v>0</v>
      </c>
      <c r="AU38" s="794">
        <v>0</v>
      </c>
      <c r="AV38" s="794">
        <v>0</v>
      </c>
      <c r="AW38" s="793">
        <v>7</v>
      </c>
      <c r="AX38" s="794">
        <v>251</v>
      </c>
      <c r="AY38" s="796"/>
      <c r="AZ38" s="793"/>
      <c r="BA38" s="793"/>
      <c r="BB38" s="793">
        <f t="shared" si="4"/>
        <v>7</v>
      </c>
      <c r="BC38" s="793">
        <f t="shared" si="5"/>
        <v>251</v>
      </c>
      <c r="BD38" s="793"/>
      <c r="BE38" s="793"/>
      <c r="BF38" s="794">
        <v>0</v>
      </c>
      <c r="BG38" s="794">
        <v>0</v>
      </c>
      <c r="BH38" s="794">
        <v>0</v>
      </c>
      <c r="BI38" s="794">
        <v>0</v>
      </c>
      <c r="BJ38" s="794">
        <v>0</v>
      </c>
      <c r="BK38" s="794">
        <v>0</v>
      </c>
      <c r="BL38" s="794">
        <v>0</v>
      </c>
      <c r="BM38" s="794">
        <v>0</v>
      </c>
      <c r="BO38" s="805" t="s">
        <v>2605</v>
      </c>
      <c r="BP38" s="805" t="s">
        <v>2605</v>
      </c>
      <c r="BQ38" s="805" t="s">
        <v>2605</v>
      </c>
      <c r="BR38" s="805" t="s">
        <v>2605</v>
      </c>
      <c r="BS38" s="805" t="s">
        <v>2605</v>
      </c>
      <c r="BT38" s="805" t="s">
        <v>2605</v>
      </c>
      <c r="BU38" s="805" t="s">
        <v>2605</v>
      </c>
      <c r="BV38" s="805" t="s">
        <v>2605</v>
      </c>
      <c r="BW38" s="806" t="s">
        <v>2605</v>
      </c>
      <c r="BX38" s="805" t="s">
        <v>2605</v>
      </c>
      <c r="BY38" s="805" t="s">
        <v>2605</v>
      </c>
      <c r="BZ38" s="805" t="s">
        <v>2605</v>
      </c>
      <c r="CA38" s="805" t="s">
        <v>2605</v>
      </c>
      <c r="CB38" s="805" t="s">
        <v>2605</v>
      </c>
      <c r="CC38" s="805" t="s">
        <v>2605</v>
      </c>
      <c r="CD38" s="805" t="s">
        <v>2605</v>
      </c>
      <c r="CE38" s="805" t="s">
        <v>2605</v>
      </c>
    </row>
    <row r="39" spans="1:83" ht="26.35" hidden="1" customHeight="1" outlineLevel="1">
      <c r="A39" s="530" t="s">
        <v>2210</v>
      </c>
      <c r="B39" s="793">
        <f t="shared" si="6"/>
        <v>7</v>
      </c>
      <c r="C39" s="793">
        <f t="shared" si="7"/>
        <v>109</v>
      </c>
      <c r="D39" s="794">
        <v>0</v>
      </c>
      <c r="E39" s="794">
        <v>0</v>
      </c>
      <c r="F39" s="793">
        <f t="shared" si="8"/>
        <v>0</v>
      </c>
      <c r="G39" s="793">
        <f t="shared" si="9"/>
        <v>0</v>
      </c>
      <c r="H39" s="794"/>
      <c r="I39" s="794"/>
      <c r="J39" s="794"/>
      <c r="K39" s="794"/>
      <c r="L39" s="795"/>
      <c r="M39" s="795"/>
      <c r="N39" s="793">
        <v>0</v>
      </c>
      <c r="O39" s="793">
        <v>0</v>
      </c>
      <c r="P39" s="799"/>
      <c r="Q39" s="793">
        <v>0</v>
      </c>
      <c r="R39" s="793">
        <v>0</v>
      </c>
      <c r="S39" s="793">
        <v>0</v>
      </c>
      <c r="T39" s="793">
        <v>0</v>
      </c>
      <c r="U39" s="794">
        <v>0</v>
      </c>
      <c r="V39" s="794">
        <v>0</v>
      </c>
      <c r="W39" s="793">
        <f t="shared" si="10"/>
        <v>0</v>
      </c>
      <c r="X39" s="793">
        <f t="shared" si="11"/>
        <v>0</v>
      </c>
      <c r="Y39" s="794">
        <v>0</v>
      </c>
      <c r="Z39" s="794">
        <v>0</v>
      </c>
      <c r="AA39" s="794">
        <v>0</v>
      </c>
      <c r="AB39" s="793">
        <v>0</v>
      </c>
      <c r="AC39" s="796">
        <v>0</v>
      </c>
      <c r="AD39" s="796">
        <v>0</v>
      </c>
      <c r="AE39" s="796">
        <v>0</v>
      </c>
      <c r="AF39" s="796">
        <v>0</v>
      </c>
      <c r="AG39" s="796">
        <v>0</v>
      </c>
      <c r="AH39" s="796">
        <v>0</v>
      </c>
      <c r="AI39" s="797"/>
      <c r="AJ39" s="792" t="s">
        <v>148</v>
      </c>
      <c r="AK39" s="796">
        <v>0</v>
      </c>
      <c r="AL39" s="796">
        <v>0</v>
      </c>
      <c r="AM39" s="796">
        <v>0</v>
      </c>
      <c r="AN39" s="796">
        <v>0</v>
      </c>
      <c r="AO39" s="796">
        <v>0</v>
      </c>
      <c r="AP39" s="796">
        <v>0</v>
      </c>
      <c r="AQ39" s="796">
        <v>0</v>
      </c>
      <c r="AR39" s="796">
        <v>0</v>
      </c>
      <c r="AS39" s="794">
        <v>0</v>
      </c>
      <c r="AT39" s="794">
        <v>0</v>
      </c>
      <c r="AU39" s="794">
        <v>0</v>
      </c>
      <c r="AV39" s="794">
        <v>0</v>
      </c>
      <c r="AW39" s="794">
        <v>7</v>
      </c>
      <c r="AX39" s="794">
        <v>109</v>
      </c>
      <c r="AY39" s="796"/>
      <c r="AZ39" s="794"/>
      <c r="BA39" s="794"/>
      <c r="BB39" s="793">
        <f t="shared" si="4"/>
        <v>7</v>
      </c>
      <c r="BC39" s="793">
        <f t="shared" si="5"/>
        <v>109</v>
      </c>
      <c r="BD39" s="794"/>
      <c r="BE39" s="794"/>
      <c r="BF39" s="794">
        <v>0</v>
      </c>
      <c r="BG39" s="794">
        <v>0</v>
      </c>
      <c r="BH39" s="794">
        <v>0</v>
      </c>
      <c r="BI39" s="794">
        <v>0</v>
      </c>
      <c r="BJ39" s="794">
        <v>0</v>
      </c>
      <c r="BK39" s="794">
        <v>0</v>
      </c>
      <c r="BL39" s="794">
        <v>0</v>
      </c>
      <c r="BM39" s="794">
        <v>0</v>
      </c>
    </row>
    <row r="40" spans="1:83" ht="26.35" hidden="1" customHeight="1" outlineLevel="1">
      <c r="A40" s="530" t="s">
        <v>2207</v>
      </c>
      <c r="B40" s="793">
        <f t="shared" si="6"/>
        <v>2</v>
      </c>
      <c r="C40" s="793">
        <f t="shared" si="7"/>
        <v>6</v>
      </c>
      <c r="D40" s="794">
        <v>0</v>
      </c>
      <c r="E40" s="794">
        <v>0</v>
      </c>
      <c r="F40" s="793">
        <f t="shared" si="8"/>
        <v>0</v>
      </c>
      <c r="G40" s="793">
        <f t="shared" si="9"/>
        <v>0</v>
      </c>
      <c r="H40" s="793"/>
      <c r="I40" s="793"/>
      <c r="J40" s="793"/>
      <c r="K40" s="793"/>
      <c r="L40" s="802"/>
      <c r="M40" s="802"/>
      <c r="N40" s="793">
        <v>0</v>
      </c>
      <c r="O40" s="793">
        <v>0</v>
      </c>
      <c r="P40" s="799"/>
      <c r="Q40" s="793">
        <v>0</v>
      </c>
      <c r="R40" s="793">
        <v>0</v>
      </c>
      <c r="S40" s="793">
        <v>0</v>
      </c>
      <c r="T40" s="793">
        <v>0</v>
      </c>
      <c r="U40" s="794">
        <v>0</v>
      </c>
      <c r="V40" s="794">
        <v>0</v>
      </c>
      <c r="W40" s="793">
        <f t="shared" si="10"/>
        <v>0</v>
      </c>
      <c r="X40" s="793">
        <f t="shared" si="11"/>
        <v>0</v>
      </c>
      <c r="Y40" s="794">
        <v>0</v>
      </c>
      <c r="Z40" s="794">
        <v>0</v>
      </c>
      <c r="AA40" s="794">
        <v>0</v>
      </c>
      <c r="AB40" s="794">
        <v>0</v>
      </c>
      <c r="AC40" s="796">
        <v>0</v>
      </c>
      <c r="AD40" s="796">
        <v>0</v>
      </c>
      <c r="AE40" s="796">
        <v>0</v>
      </c>
      <c r="AF40" s="796">
        <v>0</v>
      </c>
      <c r="AG40" s="796">
        <v>0</v>
      </c>
      <c r="AH40" s="796">
        <v>0</v>
      </c>
      <c r="AI40" s="797"/>
      <c r="AJ40" s="792" t="s">
        <v>149</v>
      </c>
      <c r="AK40" s="796">
        <v>0</v>
      </c>
      <c r="AL40" s="796">
        <v>0</v>
      </c>
      <c r="AM40" s="796">
        <v>0</v>
      </c>
      <c r="AN40" s="796">
        <v>0</v>
      </c>
      <c r="AO40" s="796">
        <v>0</v>
      </c>
      <c r="AP40" s="796">
        <v>0</v>
      </c>
      <c r="AQ40" s="796">
        <v>0</v>
      </c>
      <c r="AR40" s="796">
        <v>0</v>
      </c>
      <c r="AS40" s="794">
        <v>0</v>
      </c>
      <c r="AT40" s="794">
        <v>0</v>
      </c>
      <c r="AU40" s="794">
        <v>0</v>
      </c>
      <c r="AV40" s="794">
        <v>0</v>
      </c>
      <c r="AW40" s="794">
        <v>2</v>
      </c>
      <c r="AX40" s="794">
        <v>6</v>
      </c>
      <c r="AY40" s="796"/>
      <c r="AZ40" s="794"/>
      <c r="BA40" s="794"/>
      <c r="BB40" s="793">
        <f t="shared" si="4"/>
        <v>2</v>
      </c>
      <c r="BC40" s="793">
        <f t="shared" si="5"/>
        <v>6</v>
      </c>
      <c r="BD40" s="794"/>
      <c r="BE40" s="794"/>
      <c r="BF40" s="794">
        <v>0</v>
      </c>
      <c r="BG40" s="794">
        <v>0</v>
      </c>
      <c r="BH40" s="794">
        <v>0</v>
      </c>
      <c r="BI40" s="794">
        <v>0</v>
      </c>
      <c r="BJ40" s="794">
        <v>0</v>
      </c>
      <c r="BK40" s="794">
        <v>0</v>
      </c>
      <c r="BL40" s="794">
        <v>0</v>
      </c>
      <c r="BM40" s="794">
        <v>0</v>
      </c>
      <c r="BO40" s="806" t="s">
        <v>2605</v>
      </c>
      <c r="BP40" s="806" t="s">
        <v>2605</v>
      </c>
      <c r="BQ40" s="806" t="s">
        <v>2605</v>
      </c>
    </row>
    <row r="41" spans="1:83" ht="26.35" hidden="1" customHeight="1" outlineLevel="1">
      <c r="A41" s="530" t="s">
        <v>2768</v>
      </c>
      <c r="B41" s="793">
        <f t="shared" si="6"/>
        <v>1</v>
      </c>
      <c r="C41" s="793">
        <f t="shared" si="7"/>
        <v>35</v>
      </c>
      <c r="D41" s="794">
        <v>0</v>
      </c>
      <c r="E41" s="794">
        <v>0</v>
      </c>
      <c r="F41" s="793">
        <f t="shared" si="8"/>
        <v>0</v>
      </c>
      <c r="G41" s="793">
        <f t="shared" si="9"/>
        <v>0</v>
      </c>
      <c r="H41" s="793"/>
      <c r="I41" s="793"/>
      <c r="J41" s="793"/>
      <c r="K41" s="793"/>
      <c r="L41" s="802"/>
      <c r="M41" s="802"/>
      <c r="N41" s="793">
        <v>0</v>
      </c>
      <c r="O41" s="793">
        <v>0</v>
      </c>
      <c r="P41" s="799"/>
      <c r="Q41" s="793">
        <v>0</v>
      </c>
      <c r="R41" s="793">
        <v>0</v>
      </c>
      <c r="S41" s="793">
        <v>0</v>
      </c>
      <c r="T41" s="793">
        <v>0</v>
      </c>
      <c r="U41" s="794">
        <v>0</v>
      </c>
      <c r="V41" s="794">
        <v>0</v>
      </c>
      <c r="W41" s="793">
        <f t="shared" si="10"/>
        <v>0</v>
      </c>
      <c r="X41" s="793">
        <f t="shared" si="11"/>
        <v>0</v>
      </c>
      <c r="Y41" s="794">
        <v>0</v>
      </c>
      <c r="Z41" s="794">
        <v>0</v>
      </c>
      <c r="AA41" s="793">
        <v>0</v>
      </c>
      <c r="AB41" s="793">
        <v>0</v>
      </c>
      <c r="AC41" s="796">
        <v>0</v>
      </c>
      <c r="AD41" s="796">
        <v>0</v>
      </c>
      <c r="AE41" s="796">
        <v>0</v>
      </c>
      <c r="AF41" s="796">
        <v>0</v>
      </c>
      <c r="AG41" s="796">
        <v>0</v>
      </c>
      <c r="AH41" s="796">
        <v>0</v>
      </c>
      <c r="AI41" s="797"/>
      <c r="AJ41" s="792" t="s">
        <v>150</v>
      </c>
      <c r="AK41" s="796">
        <v>0</v>
      </c>
      <c r="AL41" s="796">
        <v>0</v>
      </c>
      <c r="AM41" s="796">
        <v>0</v>
      </c>
      <c r="AN41" s="796">
        <v>0</v>
      </c>
      <c r="AO41" s="796">
        <v>0</v>
      </c>
      <c r="AP41" s="796">
        <v>0</v>
      </c>
      <c r="AQ41" s="796">
        <v>0</v>
      </c>
      <c r="AR41" s="796">
        <v>0</v>
      </c>
      <c r="AS41" s="794">
        <v>0</v>
      </c>
      <c r="AT41" s="794">
        <v>0</v>
      </c>
      <c r="AU41" s="794">
        <v>0</v>
      </c>
      <c r="AV41" s="794">
        <v>0</v>
      </c>
      <c r="AW41" s="794">
        <v>1</v>
      </c>
      <c r="AX41" s="794">
        <v>35</v>
      </c>
      <c r="AY41" s="796"/>
      <c r="AZ41" s="794"/>
      <c r="BA41" s="794"/>
      <c r="BB41" s="793">
        <f t="shared" si="4"/>
        <v>1</v>
      </c>
      <c r="BC41" s="793">
        <f t="shared" si="5"/>
        <v>35</v>
      </c>
      <c r="BD41" s="794"/>
      <c r="BE41" s="794"/>
      <c r="BF41" s="794">
        <v>0</v>
      </c>
      <c r="BG41" s="794">
        <v>0</v>
      </c>
      <c r="BH41" s="794">
        <v>0</v>
      </c>
      <c r="BI41" s="794">
        <v>0</v>
      </c>
      <c r="BJ41" s="794">
        <v>0</v>
      </c>
      <c r="BK41" s="794">
        <v>0</v>
      </c>
      <c r="BL41" s="794">
        <v>0</v>
      </c>
      <c r="BM41" s="794">
        <v>0</v>
      </c>
      <c r="BR41" s="800" t="s">
        <v>2605</v>
      </c>
    </row>
    <row r="42" spans="1:83" ht="26.35" hidden="1" customHeight="1" outlineLevel="1">
      <c r="A42" s="530" t="s">
        <v>2769</v>
      </c>
      <c r="B42" s="793">
        <f t="shared" si="6"/>
        <v>2</v>
      </c>
      <c r="C42" s="793">
        <f t="shared" si="7"/>
        <v>42</v>
      </c>
      <c r="D42" s="794">
        <v>0</v>
      </c>
      <c r="E42" s="794">
        <v>0</v>
      </c>
      <c r="F42" s="793">
        <f t="shared" si="8"/>
        <v>0</v>
      </c>
      <c r="G42" s="793">
        <f t="shared" si="9"/>
        <v>0</v>
      </c>
      <c r="H42" s="793"/>
      <c r="I42" s="793"/>
      <c r="J42" s="793"/>
      <c r="K42" s="793"/>
      <c r="L42" s="802"/>
      <c r="M42" s="802"/>
      <c r="N42" s="793">
        <v>0</v>
      </c>
      <c r="O42" s="793">
        <v>0</v>
      </c>
      <c r="P42" s="799"/>
      <c r="Q42" s="793">
        <v>0</v>
      </c>
      <c r="R42" s="793">
        <v>0</v>
      </c>
      <c r="S42" s="793">
        <v>0</v>
      </c>
      <c r="T42" s="793">
        <v>0</v>
      </c>
      <c r="U42" s="794">
        <v>0</v>
      </c>
      <c r="V42" s="794">
        <v>0</v>
      </c>
      <c r="W42" s="793">
        <f t="shared" si="10"/>
        <v>0</v>
      </c>
      <c r="X42" s="793">
        <f t="shared" si="11"/>
        <v>0</v>
      </c>
      <c r="Y42" s="794">
        <v>0</v>
      </c>
      <c r="Z42" s="794">
        <v>0</v>
      </c>
      <c r="AA42" s="793">
        <v>0</v>
      </c>
      <c r="AB42" s="793">
        <v>0</v>
      </c>
      <c r="AC42" s="796">
        <v>0</v>
      </c>
      <c r="AD42" s="796">
        <v>0</v>
      </c>
      <c r="AE42" s="796">
        <v>0</v>
      </c>
      <c r="AF42" s="796">
        <v>0</v>
      </c>
      <c r="AG42" s="796">
        <v>0</v>
      </c>
      <c r="AH42" s="796">
        <v>0</v>
      </c>
      <c r="AI42" s="797"/>
      <c r="AJ42" s="792" t="s">
        <v>151</v>
      </c>
      <c r="AK42" s="796">
        <v>0</v>
      </c>
      <c r="AL42" s="796">
        <v>0</v>
      </c>
      <c r="AM42" s="796">
        <v>0</v>
      </c>
      <c r="AN42" s="796">
        <v>0</v>
      </c>
      <c r="AO42" s="796">
        <v>0</v>
      </c>
      <c r="AP42" s="796">
        <v>0</v>
      </c>
      <c r="AQ42" s="796">
        <v>0</v>
      </c>
      <c r="AR42" s="796">
        <v>0</v>
      </c>
      <c r="AS42" s="794">
        <v>0</v>
      </c>
      <c r="AT42" s="794">
        <v>0</v>
      </c>
      <c r="AU42" s="794">
        <v>0</v>
      </c>
      <c r="AV42" s="794">
        <v>0</v>
      </c>
      <c r="AW42" s="793">
        <v>2</v>
      </c>
      <c r="AX42" s="793">
        <v>42</v>
      </c>
      <c r="AY42" s="799"/>
      <c r="AZ42" s="793"/>
      <c r="BA42" s="793"/>
      <c r="BB42" s="793">
        <f t="shared" si="4"/>
        <v>2</v>
      </c>
      <c r="BC42" s="793">
        <f t="shared" si="5"/>
        <v>42</v>
      </c>
      <c r="BD42" s="793"/>
      <c r="BE42" s="793"/>
      <c r="BF42" s="794">
        <v>0</v>
      </c>
      <c r="BG42" s="794">
        <v>0</v>
      </c>
      <c r="BH42" s="794">
        <v>0</v>
      </c>
      <c r="BI42" s="794">
        <v>0</v>
      </c>
      <c r="BJ42" s="794">
        <v>0</v>
      </c>
      <c r="BK42" s="794">
        <v>0</v>
      </c>
      <c r="BL42" s="794">
        <v>0</v>
      </c>
      <c r="BM42" s="794">
        <v>0</v>
      </c>
    </row>
    <row r="43" spans="1:83" ht="26.35" hidden="1" customHeight="1" outlineLevel="1">
      <c r="A43" s="530" t="s">
        <v>2208</v>
      </c>
      <c r="B43" s="793">
        <f t="shared" si="6"/>
        <v>12</v>
      </c>
      <c r="C43" s="793">
        <f t="shared" si="7"/>
        <v>4155</v>
      </c>
      <c r="D43" s="794">
        <v>0</v>
      </c>
      <c r="E43" s="794">
        <v>0</v>
      </c>
      <c r="F43" s="793">
        <f t="shared" si="8"/>
        <v>0</v>
      </c>
      <c r="G43" s="793">
        <f t="shared" si="9"/>
        <v>0</v>
      </c>
      <c r="H43" s="794"/>
      <c r="I43" s="794"/>
      <c r="J43" s="794"/>
      <c r="K43" s="794"/>
      <c r="L43" s="795"/>
      <c r="M43" s="795"/>
      <c r="N43" s="793">
        <v>0</v>
      </c>
      <c r="O43" s="793">
        <v>0</v>
      </c>
      <c r="P43" s="799"/>
      <c r="Q43" s="793">
        <v>0</v>
      </c>
      <c r="R43" s="793">
        <v>0</v>
      </c>
      <c r="S43" s="793">
        <v>0</v>
      </c>
      <c r="T43" s="793">
        <v>0</v>
      </c>
      <c r="U43" s="794">
        <v>0</v>
      </c>
      <c r="V43" s="794">
        <v>0</v>
      </c>
      <c r="W43" s="793">
        <f t="shared" si="10"/>
        <v>0</v>
      </c>
      <c r="X43" s="793">
        <f t="shared" si="11"/>
        <v>0</v>
      </c>
      <c r="Y43" s="793">
        <v>0</v>
      </c>
      <c r="Z43" s="793">
        <v>0</v>
      </c>
      <c r="AA43" s="794">
        <v>0</v>
      </c>
      <c r="AB43" s="794">
        <v>0</v>
      </c>
      <c r="AC43" s="796">
        <v>0</v>
      </c>
      <c r="AD43" s="796">
        <v>0</v>
      </c>
      <c r="AE43" s="796">
        <v>0</v>
      </c>
      <c r="AF43" s="796">
        <v>0</v>
      </c>
      <c r="AG43" s="796">
        <v>0</v>
      </c>
      <c r="AH43" s="796">
        <v>0</v>
      </c>
      <c r="AI43" s="797"/>
      <c r="AJ43" s="792" t="s">
        <v>152</v>
      </c>
      <c r="AK43" s="796">
        <v>0</v>
      </c>
      <c r="AL43" s="796">
        <v>0</v>
      </c>
      <c r="AM43" s="796">
        <v>0</v>
      </c>
      <c r="AN43" s="796">
        <v>0</v>
      </c>
      <c r="AO43" s="796">
        <v>0</v>
      </c>
      <c r="AP43" s="796">
        <v>0</v>
      </c>
      <c r="AQ43" s="796">
        <v>0</v>
      </c>
      <c r="AR43" s="796">
        <v>0</v>
      </c>
      <c r="AS43" s="794">
        <v>8</v>
      </c>
      <c r="AT43" s="794">
        <v>1884</v>
      </c>
      <c r="AU43" s="794">
        <v>0</v>
      </c>
      <c r="AV43" s="794">
        <v>0</v>
      </c>
      <c r="AW43" s="794">
        <v>4</v>
      </c>
      <c r="AX43" s="794">
        <v>2271</v>
      </c>
      <c r="AY43" s="796"/>
      <c r="AZ43" s="794"/>
      <c r="BA43" s="794"/>
      <c r="BB43" s="793">
        <f t="shared" si="4"/>
        <v>4</v>
      </c>
      <c r="BC43" s="793">
        <f t="shared" si="5"/>
        <v>2271</v>
      </c>
      <c r="BD43" s="794"/>
      <c r="BE43" s="794"/>
      <c r="BF43" s="794">
        <v>0</v>
      </c>
      <c r="BG43" s="794">
        <v>0</v>
      </c>
      <c r="BH43" s="794">
        <v>0</v>
      </c>
      <c r="BI43" s="794">
        <v>0</v>
      </c>
      <c r="BJ43" s="794">
        <v>0</v>
      </c>
      <c r="BK43" s="794">
        <v>0</v>
      </c>
      <c r="BL43" s="794">
        <v>0</v>
      </c>
      <c r="BM43" s="794">
        <v>0</v>
      </c>
    </row>
    <row r="44" spans="1:83" ht="26.35" hidden="1" customHeight="1" outlineLevel="1" thickBot="1">
      <c r="A44" s="531" t="s">
        <v>2209</v>
      </c>
      <c r="B44" s="793">
        <f t="shared" si="6"/>
        <v>4</v>
      </c>
      <c r="C44" s="793">
        <f t="shared" si="7"/>
        <v>1249</v>
      </c>
      <c r="D44" s="796">
        <v>0</v>
      </c>
      <c r="E44" s="796">
        <v>0</v>
      </c>
      <c r="F44" s="793">
        <f t="shared" si="8"/>
        <v>0</v>
      </c>
      <c r="G44" s="793">
        <f t="shared" si="9"/>
        <v>0</v>
      </c>
      <c r="H44" s="799"/>
      <c r="I44" s="799"/>
      <c r="J44" s="799"/>
      <c r="K44" s="799"/>
      <c r="L44" s="807"/>
      <c r="M44" s="807"/>
      <c r="N44" s="793">
        <v>0</v>
      </c>
      <c r="O44" s="793">
        <v>0</v>
      </c>
      <c r="P44" s="799"/>
      <c r="Q44" s="793">
        <v>0</v>
      </c>
      <c r="R44" s="793">
        <v>0</v>
      </c>
      <c r="S44" s="793">
        <v>0</v>
      </c>
      <c r="T44" s="793">
        <v>0</v>
      </c>
      <c r="U44" s="796">
        <v>0</v>
      </c>
      <c r="V44" s="796">
        <v>0</v>
      </c>
      <c r="W44" s="793">
        <f t="shared" si="10"/>
        <v>0</v>
      </c>
      <c r="X44" s="793">
        <f t="shared" si="11"/>
        <v>0</v>
      </c>
      <c r="Y44" s="799">
        <v>0</v>
      </c>
      <c r="Z44" s="799">
        <v>0</v>
      </c>
      <c r="AA44" s="796">
        <v>0</v>
      </c>
      <c r="AB44" s="799">
        <v>0</v>
      </c>
      <c r="AC44" s="796">
        <v>0</v>
      </c>
      <c r="AD44" s="796">
        <v>0</v>
      </c>
      <c r="AE44" s="796">
        <v>0</v>
      </c>
      <c r="AF44" s="796">
        <v>0</v>
      </c>
      <c r="AG44" s="796">
        <v>0</v>
      </c>
      <c r="AH44" s="796">
        <v>0</v>
      </c>
      <c r="AI44" s="797"/>
      <c r="AJ44" s="792" t="s">
        <v>153</v>
      </c>
      <c r="AK44" s="796">
        <v>0</v>
      </c>
      <c r="AL44" s="796">
        <v>0</v>
      </c>
      <c r="AM44" s="796">
        <v>0</v>
      </c>
      <c r="AN44" s="796">
        <v>0</v>
      </c>
      <c r="AO44" s="796">
        <v>0</v>
      </c>
      <c r="AP44" s="796">
        <v>0</v>
      </c>
      <c r="AQ44" s="796">
        <v>0</v>
      </c>
      <c r="AR44" s="796">
        <v>0</v>
      </c>
      <c r="AS44" s="808">
        <v>1</v>
      </c>
      <c r="AT44" s="808">
        <v>610</v>
      </c>
      <c r="AU44" s="796">
        <v>0</v>
      </c>
      <c r="AV44" s="796">
        <v>0</v>
      </c>
      <c r="AW44" s="799">
        <v>3</v>
      </c>
      <c r="AX44" s="799">
        <v>639</v>
      </c>
      <c r="AY44" s="799"/>
      <c r="AZ44" s="799"/>
      <c r="BA44" s="799"/>
      <c r="BB44" s="793">
        <f t="shared" si="4"/>
        <v>3</v>
      </c>
      <c r="BC44" s="793">
        <f t="shared" si="5"/>
        <v>639</v>
      </c>
      <c r="BD44" s="799"/>
      <c r="BE44" s="799"/>
      <c r="BF44" s="796">
        <v>0</v>
      </c>
      <c r="BG44" s="796">
        <v>0</v>
      </c>
      <c r="BH44" s="796">
        <v>0</v>
      </c>
      <c r="BI44" s="796">
        <v>0</v>
      </c>
      <c r="BJ44" s="796">
        <v>0</v>
      </c>
      <c r="BK44" s="796">
        <v>0</v>
      </c>
      <c r="BL44" s="796">
        <v>0</v>
      </c>
      <c r="BM44" s="796">
        <v>0</v>
      </c>
    </row>
    <row r="45" spans="1:83" s="809" customFormat="1" ht="27.7" hidden="1" customHeight="1" collapsed="1">
      <c r="A45" s="792" t="s">
        <v>848</v>
      </c>
      <c r="B45" s="793">
        <f t="shared" si="6"/>
        <v>106</v>
      </c>
      <c r="C45" s="793">
        <f t="shared" si="7"/>
        <v>53724</v>
      </c>
      <c r="D45" s="799">
        <f>SUM(D46:D57)</f>
        <v>0</v>
      </c>
      <c r="E45" s="799">
        <f>SUM(E46:E57)</f>
        <v>0</v>
      </c>
      <c r="F45" s="793">
        <f t="shared" si="8"/>
        <v>26</v>
      </c>
      <c r="G45" s="793">
        <f t="shared" si="9"/>
        <v>29798</v>
      </c>
      <c r="H45" s="799">
        <v>0</v>
      </c>
      <c r="I45" s="799">
        <v>0</v>
      </c>
      <c r="J45" s="799">
        <v>7</v>
      </c>
      <c r="K45" s="799">
        <v>329</v>
      </c>
      <c r="L45" s="807">
        <v>19</v>
      </c>
      <c r="M45" s="807">
        <v>29469</v>
      </c>
      <c r="N45" s="793">
        <v>0</v>
      </c>
      <c r="O45" s="793">
        <v>0</v>
      </c>
      <c r="P45" s="799"/>
      <c r="Q45" s="793">
        <v>0</v>
      </c>
      <c r="R45" s="793">
        <v>0</v>
      </c>
      <c r="S45" s="793">
        <v>0</v>
      </c>
      <c r="T45" s="793">
        <v>0</v>
      </c>
      <c r="U45" s="799">
        <f>SUM(U46:U57)</f>
        <v>0</v>
      </c>
      <c r="V45" s="799">
        <f>SUM(V46:V57)</f>
        <v>0</v>
      </c>
      <c r="W45" s="793">
        <f t="shared" si="10"/>
        <v>3</v>
      </c>
      <c r="X45" s="793">
        <f t="shared" si="11"/>
        <v>80</v>
      </c>
      <c r="Y45" s="799">
        <v>0</v>
      </c>
      <c r="Z45" s="799">
        <v>0</v>
      </c>
      <c r="AA45" s="799">
        <v>3</v>
      </c>
      <c r="AB45" s="799">
        <v>80</v>
      </c>
      <c r="AC45" s="796">
        <v>0</v>
      </c>
      <c r="AD45" s="796">
        <v>0</v>
      </c>
      <c r="AE45" s="796">
        <v>0</v>
      </c>
      <c r="AF45" s="796">
        <v>0</v>
      </c>
      <c r="AG45" s="796">
        <v>0</v>
      </c>
      <c r="AH45" s="796">
        <v>0</v>
      </c>
      <c r="AI45" s="804"/>
      <c r="AJ45" s="792" t="s">
        <v>848</v>
      </c>
      <c r="AK45" s="796">
        <v>0</v>
      </c>
      <c r="AL45" s="796">
        <v>0</v>
      </c>
      <c r="AM45" s="796">
        <v>0</v>
      </c>
      <c r="AN45" s="796">
        <v>0</v>
      </c>
      <c r="AO45" s="796">
        <v>0</v>
      </c>
      <c r="AP45" s="796">
        <v>0</v>
      </c>
      <c r="AQ45" s="796">
        <v>0</v>
      </c>
      <c r="AR45" s="796">
        <v>0</v>
      </c>
      <c r="AS45" s="799">
        <f t="shared" ref="AS45:AX45" si="15">SUM(AS46:AS57)</f>
        <v>3</v>
      </c>
      <c r="AT45" s="799">
        <f t="shared" si="15"/>
        <v>11274</v>
      </c>
      <c r="AU45" s="799">
        <f t="shared" si="15"/>
        <v>0</v>
      </c>
      <c r="AV45" s="799">
        <f t="shared" si="15"/>
        <v>0</v>
      </c>
      <c r="AW45" s="799">
        <f t="shared" si="15"/>
        <v>72</v>
      </c>
      <c r="AX45" s="799">
        <f t="shared" si="15"/>
        <v>12460</v>
      </c>
      <c r="AY45" s="799"/>
      <c r="AZ45" s="799">
        <v>11</v>
      </c>
      <c r="BA45" s="799">
        <v>3513</v>
      </c>
      <c r="BB45" s="793">
        <f t="shared" si="4"/>
        <v>0</v>
      </c>
      <c r="BC45" s="793">
        <f t="shared" si="5"/>
        <v>0</v>
      </c>
      <c r="BD45" s="799">
        <v>61</v>
      </c>
      <c r="BE45" s="799">
        <v>8947</v>
      </c>
      <c r="BF45" s="799">
        <f t="shared" ref="BF45:BM45" si="16">SUM(BF46:BF57)</f>
        <v>2</v>
      </c>
      <c r="BG45" s="799">
        <f t="shared" si="16"/>
        <v>112</v>
      </c>
      <c r="BH45" s="799">
        <f t="shared" si="16"/>
        <v>0</v>
      </c>
      <c r="BI45" s="799">
        <f t="shared" si="16"/>
        <v>0</v>
      </c>
      <c r="BJ45" s="799">
        <f t="shared" si="16"/>
        <v>0</v>
      </c>
      <c r="BK45" s="799">
        <f t="shared" si="16"/>
        <v>0</v>
      </c>
      <c r="BL45" s="799">
        <f t="shared" si="16"/>
        <v>0</v>
      </c>
      <c r="BM45" s="799">
        <f t="shared" si="16"/>
        <v>0</v>
      </c>
    </row>
    <row r="46" spans="1:83" ht="26.35" hidden="1" customHeight="1" outlineLevel="1">
      <c r="A46" s="530" t="s">
        <v>2202</v>
      </c>
      <c r="B46" s="793">
        <f t="shared" si="6"/>
        <v>17</v>
      </c>
      <c r="C46" s="793">
        <f t="shared" si="7"/>
        <v>1530</v>
      </c>
      <c r="D46" s="794">
        <v>0</v>
      </c>
      <c r="E46" s="796">
        <v>0</v>
      </c>
      <c r="F46" s="793">
        <f t="shared" si="8"/>
        <v>0</v>
      </c>
      <c r="G46" s="793">
        <f t="shared" si="9"/>
        <v>0</v>
      </c>
      <c r="H46" s="794"/>
      <c r="I46" s="794"/>
      <c r="J46" s="794"/>
      <c r="K46" s="794"/>
      <c r="L46" s="795"/>
      <c r="M46" s="795"/>
      <c r="N46" s="793">
        <v>0</v>
      </c>
      <c r="O46" s="793">
        <v>0</v>
      </c>
      <c r="P46" s="799"/>
      <c r="Q46" s="793">
        <v>0</v>
      </c>
      <c r="R46" s="793">
        <v>0</v>
      </c>
      <c r="S46" s="793">
        <v>0</v>
      </c>
      <c r="T46" s="793">
        <v>0</v>
      </c>
      <c r="U46" s="794">
        <v>0</v>
      </c>
      <c r="V46" s="796">
        <v>0</v>
      </c>
      <c r="W46" s="793">
        <f t="shared" si="10"/>
        <v>0</v>
      </c>
      <c r="X46" s="793">
        <f t="shared" si="11"/>
        <v>0</v>
      </c>
      <c r="Y46" s="793">
        <v>0</v>
      </c>
      <c r="Z46" s="799">
        <v>0</v>
      </c>
      <c r="AA46" s="794">
        <v>0</v>
      </c>
      <c r="AB46" s="796">
        <v>0</v>
      </c>
      <c r="AC46" s="796">
        <v>0</v>
      </c>
      <c r="AD46" s="796">
        <v>0</v>
      </c>
      <c r="AE46" s="796">
        <v>0</v>
      </c>
      <c r="AF46" s="796">
        <v>0</v>
      </c>
      <c r="AG46" s="796">
        <v>0</v>
      </c>
      <c r="AH46" s="796">
        <v>0</v>
      </c>
      <c r="AI46" s="797"/>
      <c r="AJ46" s="798" t="s">
        <v>849</v>
      </c>
      <c r="AK46" s="796">
        <v>0</v>
      </c>
      <c r="AL46" s="796">
        <v>0</v>
      </c>
      <c r="AM46" s="796">
        <v>0</v>
      </c>
      <c r="AN46" s="796">
        <v>0</v>
      </c>
      <c r="AO46" s="796">
        <v>0</v>
      </c>
      <c r="AP46" s="796">
        <v>0</v>
      </c>
      <c r="AQ46" s="796">
        <v>0</v>
      </c>
      <c r="AR46" s="796">
        <v>0</v>
      </c>
      <c r="AS46" s="794">
        <v>0</v>
      </c>
      <c r="AT46" s="796">
        <v>0</v>
      </c>
      <c r="AU46" s="794">
        <v>0</v>
      </c>
      <c r="AV46" s="796">
        <v>0</v>
      </c>
      <c r="AW46" s="793">
        <v>17</v>
      </c>
      <c r="AX46" s="799">
        <v>1530</v>
      </c>
      <c r="AY46" s="799"/>
      <c r="AZ46" s="793"/>
      <c r="BA46" s="793"/>
      <c r="BB46" s="793">
        <f t="shared" si="4"/>
        <v>17</v>
      </c>
      <c r="BC46" s="793">
        <f t="shared" si="5"/>
        <v>1530</v>
      </c>
      <c r="BD46" s="793"/>
      <c r="BE46" s="793"/>
      <c r="BF46" s="794">
        <v>0</v>
      </c>
      <c r="BG46" s="796">
        <v>0</v>
      </c>
      <c r="BH46" s="794">
        <v>0</v>
      </c>
      <c r="BI46" s="796">
        <v>0</v>
      </c>
      <c r="BJ46" s="794">
        <v>0</v>
      </c>
      <c r="BK46" s="796">
        <v>0</v>
      </c>
      <c r="BL46" s="794">
        <v>0</v>
      </c>
      <c r="BM46" s="796">
        <v>0</v>
      </c>
    </row>
    <row r="47" spans="1:83" ht="26.35" hidden="1" customHeight="1" outlineLevel="1">
      <c r="A47" s="530" t="s">
        <v>2203</v>
      </c>
      <c r="B47" s="793">
        <f t="shared" si="6"/>
        <v>12</v>
      </c>
      <c r="C47" s="793">
        <f t="shared" si="7"/>
        <v>1824</v>
      </c>
      <c r="D47" s="794">
        <v>0</v>
      </c>
      <c r="E47" s="796">
        <v>0</v>
      </c>
      <c r="F47" s="793">
        <f t="shared" si="8"/>
        <v>0</v>
      </c>
      <c r="G47" s="793">
        <f t="shared" si="9"/>
        <v>0</v>
      </c>
      <c r="H47" s="794"/>
      <c r="I47" s="794"/>
      <c r="J47" s="794"/>
      <c r="K47" s="794"/>
      <c r="L47" s="795"/>
      <c r="M47" s="795"/>
      <c r="N47" s="793">
        <v>0</v>
      </c>
      <c r="O47" s="793">
        <v>0</v>
      </c>
      <c r="P47" s="799"/>
      <c r="Q47" s="793">
        <v>0</v>
      </c>
      <c r="R47" s="793">
        <v>0</v>
      </c>
      <c r="S47" s="793">
        <v>0</v>
      </c>
      <c r="T47" s="793">
        <v>0</v>
      </c>
      <c r="U47" s="794">
        <v>0</v>
      </c>
      <c r="V47" s="796">
        <v>0</v>
      </c>
      <c r="W47" s="793">
        <f t="shared" si="10"/>
        <v>0</v>
      </c>
      <c r="X47" s="793">
        <f t="shared" si="11"/>
        <v>0</v>
      </c>
      <c r="Y47" s="793">
        <v>0</v>
      </c>
      <c r="Z47" s="799">
        <v>0</v>
      </c>
      <c r="AA47" s="793">
        <v>0</v>
      </c>
      <c r="AB47" s="796">
        <v>0</v>
      </c>
      <c r="AC47" s="796">
        <v>0</v>
      </c>
      <c r="AD47" s="796">
        <v>0</v>
      </c>
      <c r="AE47" s="796">
        <v>0</v>
      </c>
      <c r="AF47" s="796">
        <v>0</v>
      </c>
      <c r="AG47" s="796">
        <v>0</v>
      </c>
      <c r="AH47" s="796">
        <v>0</v>
      </c>
      <c r="AI47" s="797"/>
      <c r="AJ47" s="798" t="s">
        <v>850</v>
      </c>
      <c r="AK47" s="796">
        <v>0</v>
      </c>
      <c r="AL47" s="796">
        <v>0</v>
      </c>
      <c r="AM47" s="796">
        <v>0</v>
      </c>
      <c r="AN47" s="796">
        <v>0</v>
      </c>
      <c r="AO47" s="796">
        <v>0</v>
      </c>
      <c r="AP47" s="796">
        <v>0</v>
      </c>
      <c r="AQ47" s="796">
        <v>0</v>
      </c>
      <c r="AR47" s="796">
        <v>0</v>
      </c>
      <c r="AS47" s="794">
        <v>0</v>
      </c>
      <c r="AT47" s="796">
        <v>0</v>
      </c>
      <c r="AU47" s="794">
        <v>0</v>
      </c>
      <c r="AV47" s="796">
        <v>0</v>
      </c>
      <c r="AW47" s="794">
        <v>12</v>
      </c>
      <c r="AX47" s="796">
        <v>1824</v>
      </c>
      <c r="AY47" s="796"/>
      <c r="AZ47" s="794"/>
      <c r="BA47" s="794"/>
      <c r="BB47" s="793">
        <f t="shared" si="4"/>
        <v>12</v>
      </c>
      <c r="BC47" s="793">
        <f t="shared" si="5"/>
        <v>1824</v>
      </c>
      <c r="BD47" s="794"/>
      <c r="BE47" s="794"/>
      <c r="BF47" s="794">
        <v>0</v>
      </c>
      <c r="BG47" s="796">
        <v>0</v>
      </c>
      <c r="BH47" s="794">
        <v>0</v>
      </c>
      <c r="BI47" s="796">
        <v>0</v>
      </c>
      <c r="BJ47" s="794">
        <v>0</v>
      </c>
      <c r="BK47" s="796">
        <v>0</v>
      </c>
      <c r="BL47" s="794">
        <v>0</v>
      </c>
      <c r="BM47" s="796">
        <v>0</v>
      </c>
    </row>
    <row r="48" spans="1:83" ht="26.35" hidden="1" customHeight="1" outlineLevel="1">
      <c r="A48" s="530" t="s">
        <v>2204</v>
      </c>
      <c r="B48" s="793">
        <f t="shared" si="6"/>
        <v>3</v>
      </c>
      <c r="C48" s="793">
        <f t="shared" si="7"/>
        <v>2221</v>
      </c>
      <c r="D48" s="794">
        <v>0</v>
      </c>
      <c r="E48" s="796">
        <v>0</v>
      </c>
      <c r="F48" s="793">
        <f t="shared" si="8"/>
        <v>0</v>
      </c>
      <c r="G48" s="793">
        <f t="shared" si="9"/>
        <v>0</v>
      </c>
      <c r="H48" s="793"/>
      <c r="I48" s="793"/>
      <c r="J48" s="793"/>
      <c r="K48" s="793"/>
      <c r="L48" s="802"/>
      <c r="M48" s="802"/>
      <c r="N48" s="793">
        <v>0</v>
      </c>
      <c r="O48" s="793">
        <v>0</v>
      </c>
      <c r="P48" s="799"/>
      <c r="Q48" s="793">
        <v>0</v>
      </c>
      <c r="R48" s="793">
        <v>0</v>
      </c>
      <c r="S48" s="793">
        <v>0</v>
      </c>
      <c r="T48" s="793">
        <v>0</v>
      </c>
      <c r="U48" s="794">
        <v>0</v>
      </c>
      <c r="V48" s="796">
        <v>0</v>
      </c>
      <c r="W48" s="793">
        <f t="shared" si="10"/>
        <v>0</v>
      </c>
      <c r="X48" s="793">
        <f t="shared" si="11"/>
        <v>0</v>
      </c>
      <c r="Y48" s="794">
        <v>0</v>
      </c>
      <c r="Z48" s="796">
        <v>0</v>
      </c>
      <c r="AA48" s="794">
        <v>0</v>
      </c>
      <c r="AB48" s="796">
        <v>0</v>
      </c>
      <c r="AC48" s="796">
        <v>0</v>
      </c>
      <c r="AD48" s="796">
        <v>0</v>
      </c>
      <c r="AE48" s="796">
        <v>0</v>
      </c>
      <c r="AF48" s="796">
        <v>0</v>
      </c>
      <c r="AG48" s="796">
        <v>0</v>
      </c>
      <c r="AH48" s="796">
        <v>0</v>
      </c>
      <c r="AI48" s="797"/>
      <c r="AJ48" s="798" t="s">
        <v>851</v>
      </c>
      <c r="AK48" s="796">
        <v>0</v>
      </c>
      <c r="AL48" s="796">
        <v>0</v>
      </c>
      <c r="AM48" s="796">
        <v>0</v>
      </c>
      <c r="AN48" s="796">
        <v>0</v>
      </c>
      <c r="AO48" s="796">
        <v>0</v>
      </c>
      <c r="AP48" s="796">
        <v>0</v>
      </c>
      <c r="AQ48" s="796">
        <v>0</v>
      </c>
      <c r="AR48" s="796">
        <v>0</v>
      </c>
      <c r="AS48" s="794">
        <v>0</v>
      </c>
      <c r="AT48" s="796">
        <v>0</v>
      </c>
      <c r="AU48" s="794">
        <v>0</v>
      </c>
      <c r="AV48" s="796">
        <v>0</v>
      </c>
      <c r="AW48" s="793">
        <v>3</v>
      </c>
      <c r="AX48" s="799">
        <v>2221</v>
      </c>
      <c r="AY48" s="799"/>
      <c r="AZ48" s="793"/>
      <c r="BA48" s="793"/>
      <c r="BB48" s="793">
        <f t="shared" si="4"/>
        <v>3</v>
      </c>
      <c r="BC48" s="793">
        <f t="shared" si="5"/>
        <v>2221</v>
      </c>
      <c r="BD48" s="793"/>
      <c r="BE48" s="793"/>
      <c r="BF48" s="794">
        <v>0</v>
      </c>
      <c r="BG48" s="796">
        <v>0</v>
      </c>
      <c r="BH48" s="794">
        <v>0</v>
      </c>
      <c r="BI48" s="796">
        <v>0</v>
      </c>
      <c r="BJ48" s="794">
        <v>0</v>
      </c>
      <c r="BK48" s="796">
        <v>0</v>
      </c>
      <c r="BL48" s="794">
        <v>0</v>
      </c>
      <c r="BM48" s="796">
        <v>0</v>
      </c>
    </row>
    <row r="49" spans="1:83" ht="26.35" hidden="1" customHeight="1" outlineLevel="1">
      <c r="A49" s="530" t="s">
        <v>2205</v>
      </c>
      <c r="B49" s="793">
        <f t="shared" si="6"/>
        <v>8</v>
      </c>
      <c r="C49" s="793">
        <f t="shared" si="7"/>
        <v>1201</v>
      </c>
      <c r="D49" s="794">
        <v>0</v>
      </c>
      <c r="E49" s="796">
        <v>0</v>
      </c>
      <c r="F49" s="793">
        <f t="shared" si="8"/>
        <v>0</v>
      </c>
      <c r="G49" s="793">
        <f t="shared" si="9"/>
        <v>0</v>
      </c>
      <c r="H49" s="797"/>
      <c r="I49" s="797"/>
      <c r="J49" s="797"/>
      <c r="K49" s="797"/>
      <c r="L49" s="803"/>
      <c r="M49" s="803"/>
      <c r="N49" s="793">
        <v>0</v>
      </c>
      <c r="O49" s="793">
        <v>0</v>
      </c>
      <c r="P49" s="799"/>
      <c r="Q49" s="793">
        <v>0</v>
      </c>
      <c r="R49" s="793">
        <v>0</v>
      </c>
      <c r="S49" s="793">
        <v>0</v>
      </c>
      <c r="T49" s="793">
        <v>0</v>
      </c>
      <c r="U49" s="794">
        <v>0</v>
      </c>
      <c r="V49" s="796">
        <v>0</v>
      </c>
      <c r="W49" s="793">
        <f t="shared" si="10"/>
        <v>2</v>
      </c>
      <c r="X49" s="793">
        <f t="shared" si="11"/>
        <v>8</v>
      </c>
      <c r="Y49" s="797">
        <v>2</v>
      </c>
      <c r="Z49" s="799">
        <v>8</v>
      </c>
      <c r="AA49" s="797">
        <v>0</v>
      </c>
      <c r="AB49" s="796">
        <v>0</v>
      </c>
      <c r="AC49" s="796">
        <v>0</v>
      </c>
      <c r="AD49" s="796">
        <v>0</v>
      </c>
      <c r="AE49" s="796">
        <v>0</v>
      </c>
      <c r="AF49" s="796">
        <v>0</v>
      </c>
      <c r="AG49" s="796">
        <v>0</v>
      </c>
      <c r="AH49" s="796">
        <v>0</v>
      </c>
      <c r="AI49" s="797"/>
      <c r="AJ49" s="798" t="s">
        <v>852</v>
      </c>
      <c r="AK49" s="796">
        <v>0</v>
      </c>
      <c r="AL49" s="796">
        <v>0</v>
      </c>
      <c r="AM49" s="796">
        <v>0</v>
      </c>
      <c r="AN49" s="796">
        <v>0</v>
      </c>
      <c r="AO49" s="796">
        <v>0</v>
      </c>
      <c r="AP49" s="796">
        <v>0</v>
      </c>
      <c r="AQ49" s="796">
        <v>0</v>
      </c>
      <c r="AR49" s="796">
        <v>0</v>
      </c>
      <c r="AS49" s="794">
        <v>0</v>
      </c>
      <c r="AT49" s="796">
        <v>0</v>
      </c>
      <c r="AU49" s="794">
        <v>0</v>
      </c>
      <c r="AV49" s="796">
        <v>0</v>
      </c>
      <c r="AW49" s="797">
        <v>6</v>
      </c>
      <c r="AX49" s="799">
        <v>1193</v>
      </c>
      <c r="AY49" s="799"/>
      <c r="AZ49" s="797"/>
      <c r="BA49" s="797"/>
      <c r="BB49" s="793">
        <f t="shared" si="4"/>
        <v>6</v>
      </c>
      <c r="BC49" s="793">
        <f t="shared" si="5"/>
        <v>1193</v>
      </c>
      <c r="BD49" s="797"/>
      <c r="BE49" s="797"/>
      <c r="BF49" s="794">
        <v>0</v>
      </c>
      <c r="BG49" s="796">
        <v>0</v>
      </c>
      <c r="BH49" s="794">
        <v>0</v>
      </c>
      <c r="BI49" s="796">
        <v>0</v>
      </c>
      <c r="BJ49" s="794">
        <v>0</v>
      </c>
      <c r="BK49" s="796">
        <v>0</v>
      </c>
      <c r="BL49" s="794">
        <v>0</v>
      </c>
      <c r="BM49" s="796">
        <v>0</v>
      </c>
    </row>
    <row r="50" spans="1:83" ht="26.35" hidden="1" customHeight="1" outlineLevel="1">
      <c r="A50" s="530" t="s">
        <v>2764</v>
      </c>
      <c r="B50" s="793">
        <f t="shared" si="6"/>
        <v>2</v>
      </c>
      <c r="C50" s="793">
        <f t="shared" si="7"/>
        <v>11352</v>
      </c>
      <c r="D50" s="794">
        <v>0</v>
      </c>
      <c r="E50" s="796">
        <v>0</v>
      </c>
      <c r="F50" s="793">
        <f t="shared" si="8"/>
        <v>0</v>
      </c>
      <c r="G50" s="793">
        <f t="shared" si="9"/>
        <v>0</v>
      </c>
      <c r="H50" s="793"/>
      <c r="I50" s="793"/>
      <c r="J50" s="793"/>
      <c r="K50" s="793"/>
      <c r="L50" s="802"/>
      <c r="M50" s="802"/>
      <c r="N50" s="793">
        <v>0</v>
      </c>
      <c r="O50" s="793">
        <v>0</v>
      </c>
      <c r="P50" s="799"/>
      <c r="Q50" s="793">
        <v>0</v>
      </c>
      <c r="R50" s="793">
        <v>0</v>
      </c>
      <c r="S50" s="793">
        <v>0</v>
      </c>
      <c r="T50" s="793">
        <v>0</v>
      </c>
      <c r="U50" s="794">
        <v>0</v>
      </c>
      <c r="V50" s="796">
        <v>0</v>
      </c>
      <c r="W50" s="793">
        <f t="shared" si="10"/>
        <v>0</v>
      </c>
      <c r="X50" s="793">
        <f t="shared" si="11"/>
        <v>0</v>
      </c>
      <c r="Y50" s="794">
        <v>0</v>
      </c>
      <c r="Z50" s="796">
        <v>0</v>
      </c>
      <c r="AA50" s="794">
        <v>0</v>
      </c>
      <c r="AB50" s="796">
        <v>0</v>
      </c>
      <c r="AC50" s="796">
        <v>0</v>
      </c>
      <c r="AD50" s="796">
        <v>0</v>
      </c>
      <c r="AE50" s="796">
        <v>0</v>
      </c>
      <c r="AF50" s="796">
        <v>0</v>
      </c>
      <c r="AG50" s="796">
        <v>0</v>
      </c>
      <c r="AH50" s="796">
        <v>0</v>
      </c>
      <c r="AI50" s="797"/>
      <c r="AJ50" s="798" t="s">
        <v>853</v>
      </c>
      <c r="AK50" s="796">
        <v>0</v>
      </c>
      <c r="AL50" s="796">
        <v>0</v>
      </c>
      <c r="AM50" s="796">
        <v>0</v>
      </c>
      <c r="AN50" s="796">
        <v>0</v>
      </c>
      <c r="AO50" s="796">
        <v>0</v>
      </c>
      <c r="AP50" s="796">
        <v>0</v>
      </c>
      <c r="AQ50" s="796">
        <v>0</v>
      </c>
      <c r="AR50" s="796">
        <v>0</v>
      </c>
      <c r="AS50" s="794">
        <v>1</v>
      </c>
      <c r="AT50" s="796">
        <v>11270</v>
      </c>
      <c r="AU50" s="794">
        <v>0</v>
      </c>
      <c r="AV50" s="796">
        <v>0</v>
      </c>
      <c r="AW50" s="793">
        <v>1</v>
      </c>
      <c r="AX50" s="799">
        <v>82</v>
      </c>
      <c r="AY50" s="799"/>
      <c r="AZ50" s="793"/>
      <c r="BA50" s="793"/>
      <c r="BB50" s="793">
        <f t="shared" si="4"/>
        <v>1</v>
      </c>
      <c r="BC50" s="793">
        <f t="shared" si="5"/>
        <v>82</v>
      </c>
      <c r="BD50" s="793"/>
      <c r="BE50" s="793"/>
      <c r="BF50" s="794">
        <v>0</v>
      </c>
      <c r="BG50" s="796">
        <v>0</v>
      </c>
      <c r="BH50" s="794">
        <v>0</v>
      </c>
      <c r="BI50" s="796">
        <v>0</v>
      </c>
      <c r="BJ50" s="794">
        <v>0</v>
      </c>
      <c r="BK50" s="796">
        <v>0</v>
      </c>
      <c r="BL50" s="794">
        <v>0</v>
      </c>
      <c r="BM50" s="796">
        <v>0</v>
      </c>
    </row>
    <row r="51" spans="1:83" ht="26.35" hidden="1" customHeight="1" outlineLevel="1">
      <c r="A51" s="530" t="s">
        <v>2206</v>
      </c>
      <c r="B51" s="793">
        <f t="shared" si="6"/>
        <v>4</v>
      </c>
      <c r="C51" s="793">
        <f t="shared" si="7"/>
        <v>997</v>
      </c>
      <c r="D51" s="794">
        <v>0</v>
      </c>
      <c r="E51" s="796">
        <v>0</v>
      </c>
      <c r="F51" s="793">
        <f t="shared" si="8"/>
        <v>0</v>
      </c>
      <c r="G51" s="793">
        <f t="shared" si="9"/>
        <v>0</v>
      </c>
      <c r="H51" s="793"/>
      <c r="I51" s="793"/>
      <c r="J51" s="793"/>
      <c r="K51" s="793"/>
      <c r="L51" s="802"/>
      <c r="M51" s="802"/>
      <c r="N51" s="793">
        <v>0</v>
      </c>
      <c r="O51" s="793">
        <v>0</v>
      </c>
      <c r="P51" s="799"/>
      <c r="Q51" s="793">
        <v>0</v>
      </c>
      <c r="R51" s="793">
        <v>0</v>
      </c>
      <c r="S51" s="793">
        <v>0</v>
      </c>
      <c r="T51" s="793">
        <v>0</v>
      </c>
      <c r="U51" s="794">
        <v>0</v>
      </c>
      <c r="V51" s="796">
        <v>0</v>
      </c>
      <c r="W51" s="793">
        <f t="shared" si="10"/>
        <v>0</v>
      </c>
      <c r="X51" s="793">
        <f t="shared" si="11"/>
        <v>0</v>
      </c>
      <c r="Y51" s="794">
        <v>0</v>
      </c>
      <c r="Z51" s="796">
        <v>0</v>
      </c>
      <c r="AA51" s="793">
        <v>0</v>
      </c>
      <c r="AB51" s="796">
        <v>0</v>
      </c>
      <c r="AC51" s="796">
        <v>0</v>
      </c>
      <c r="AD51" s="796">
        <v>0</v>
      </c>
      <c r="AE51" s="796">
        <v>0</v>
      </c>
      <c r="AF51" s="796">
        <v>0</v>
      </c>
      <c r="AG51" s="796">
        <v>0</v>
      </c>
      <c r="AH51" s="796">
        <v>0</v>
      </c>
      <c r="AI51" s="797"/>
      <c r="AJ51" s="798" t="s">
        <v>2647</v>
      </c>
      <c r="AK51" s="796">
        <v>0</v>
      </c>
      <c r="AL51" s="796">
        <v>0</v>
      </c>
      <c r="AM51" s="796">
        <v>0</v>
      </c>
      <c r="AN51" s="796">
        <v>0</v>
      </c>
      <c r="AO51" s="796">
        <v>0</v>
      </c>
      <c r="AP51" s="796">
        <v>0</v>
      </c>
      <c r="AQ51" s="796">
        <v>0</v>
      </c>
      <c r="AR51" s="796">
        <v>0</v>
      </c>
      <c r="AS51" s="794">
        <v>0</v>
      </c>
      <c r="AT51" s="796">
        <v>0</v>
      </c>
      <c r="AU51" s="794">
        <v>0</v>
      </c>
      <c r="AV51" s="796">
        <v>0</v>
      </c>
      <c r="AW51" s="793">
        <v>3</v>
      </c>
      <c r="AX51" s="796">
        <v>885</v>
      </c>
      <c r="AY51" s="796"/>
      <c r="AZ51" s="793"/>
      <c r="BA51" s="793"/>
      <c r="BB51" s="793">
        <f t="shared" si="4"/>
        <v>3</v>
      </c>
      <c r="BC51" s="793">
        <f t="shared" si="5"/>
        <v>885</v>
      </c>
      <c r="BD51" s="793"/>
      <c r="BE51" s="793"/>
      <c r="BF51" s="794">
        <v>1</v>
      </c>
      <c r="BG51" s="796">
        <v>112</v>
      </c>
      <c r="BH51" s="794">
        <v>0</v>
      </c>
      <c r="BI51" s="796">
        <v>0</v>
      </c>
      <c r="BJ51" s="794">
        <v>0</v>
      </c>
      <c r="BK51" s="796">
        <v>0</v>
      </c>
      <c r="BL51" s="794">
        <v>0</v>
      </c>
      <c r="BM51" s="796">
        <v>0</v>
      </c>
      <c r="BO51" s="805" t="s">
        <v>2605</v>
      </c>
      <c r="BP51" s="805" t="s">
        <v>2605</v>
      </c>
      <c r="BQ51" s="805" t="s">
        <v>2605</v>
      </c>
      <c r="BR51" s="805" t="s">
        <v>2605</v>
      </c>
      <c r="BS51" s="805" t="s">
        <v>2605</v>
      </c>
      <c r="BT51" s="805" t="s">
        <v>2605</v>
      </c>
      <c r="BU51" s="805" t="s">
        <v>2605</v>
      </c>
      <c r="BV51" s="805" t="s">
        <v>2605</v>
      </c>
      <c r="BW51" s="806" t="s">
        <v>2605</v>
      </c>
      <c r="BX51" s="805" t="s">
        <v>2605</v>
      </c>
      <c r="BY51" s="805" t="s">
        <v>2605</v>
      </c>
      <c r="BZ51" s="805" t="s">
        <v>2605</v>
      </c>
      <c r="CA51" s="805" t="s">
        <v>2605</v>
      </c>
      <c r="CB51" s="805" t="s">
        <v>2605</v>
      </c>
      <c r="CC51" s="805" t="s">
        <v>2605</v>
      </c>
      <c r="CD51" s="805" t="s">
        <v>2605</v>
      </c>
      <c r="CE51" s="805" t="s">
        <v>2605</v>
      </c>
    </row>
    <row r="52" spans="1:83" ht="26.35" hidden="1" customHeight="1" outlineLevel="1">
      <c r="A52" s="530" t="s">
        <v>2210</v>
      </c>
      <c r="B52" s="793">
        <f t="shared" si="6"/>
        <v>8</v>
      </c>
      <c r="C52" s="793">
        <f t="shared" si="7"/>
        <v>1330</v>
      </c>
      <c r="D52" s="794">
        <v>0</v>
      </c>
      <c r="E52" s="796">
        <v>0</v>
      </c>
      <c r="F52" s="793">
        <f t="shared" si="8"/>
        <v>0</v>
      </c>
      <c r="G52" s="793">
        <f t="shared" si="9"/>
        <v>0</v>
      </c>
      <c r="H52" s="794"/>
      <c r="I52" s="794"/>
      <c r="J52" s="794"/>
      <c r="K52" s="794"/>
      <c r="L52" s="795"/>
      <c r="M52" s="795"/>
      <c r="N52" s="793">
        <v>0</v>
      </c>
      <c r="O52" s="793">
        <v>0</v>
      </c>
      <c r="P52" s="799"/>
      <c r="Q52" s="793">
        <v>0</v>
      </c>
      <c r="R52" s="793">
        <v>0</v>
      </c>
      <c r="S52" s="793">
        <v>0</v>
      </c>
      <c r="T52" s="793">
        <v>0</v>
      </c>
      <c r="U52" s="794">
        <v>0</v>
      </c>
      <c r="V52" s="796">
        <v>0</v>
      </c>
      <c r="W52" s="793">
        <f t="shared" si="10"/>
        <v>0</v>
      </c>
      <c r="X52" s="793">
        <f t="shared" si="11"/>
        <v>0</v>
      </c>
      <c r="Y52" s="794">
        <v>0</v>
      </c>
      <c r="Z52" s="796">
        <v>0</v>
      </c>
      <c r="AA52" s="794">
        <v>0</v>
      </c>
      <c r="AB52" s="799">
        <v>0</v>
      </c>
      <c r="AC52" s="796">
        <v>0</v>
      </c>
      <c r="AD52" s="796">
        <v>0</v>
      </c>
      <c r="AE52" s="796">
        <v>0</v>
      </c>
      <c r="AF52" s="796">
        <v>0</v>
      </c>
      <c r="AG52" s="796">
        <v>0</v>
      </c>
      <c r="AH52" s="796">
        <v>0</v>
      </c>
      <c r="AI52" s="797"/>
      <c r="AJ52" s="798" t="s">
        <v>2648</v>
      </c>
      <c r="AK52" s="796">
        <v>0</v>
      </c>
      <c r="AL52" s="796">
        <v>0</v>
      </c>
      <c r="AM52" s="796">
        <v>0</v>
      </c>
      <c r="AN52" s="796">
        <v>0</v>
      </c>
      <c r="AO52" s="796">
        <v>0</v>
      </c>
      <c r="AP52" s="796">
        <v>0</v>
      </c>
      <c r="AQ52" s="796">
        <v>0</v>
      </c>
      <c r="AR52" s="796">
        <v>0</v>
      </c>
      <c r="AS52" s="794">
        <v>0</v>
      </c>
      <c r="AT52" s="796">
        <v>0</v>
      </c>
      <c r="AU52" s="794">
        <v>0</v>
      </c>
      <c r="AV52" s="796">
        <v>0</v>
      </c>
      <c r="AW52" s="794">
        <v>8</v>
      </c>
      <c r="AX52" s="796">
        <v>1330</v>
      </c>
      <c r="AY52" s="796"/>
      <c r="AZ52" s="794"/>
      <c r="BA52" s="794"/>
      <c r="BB52" s="793">
        <f t="shared" si="4"/>
        <v>8</v>
      </c>
      <c r="BC52" s="793">
        <f t="shared" si="5"/>
        <v>1330</v>
      </c>
      <c r="BD52" s="794"/>
      <c r="BE52" s="794"/>
      <c r="BF52" s="794">
        <v>0</v>
      </c>
      <c r="BG52" s="796">
        <v>0</v>
      </c>
      <c r="BH52" s="794">
        <v>0</v>
      </c>
      <c r="BI52" s="796">
        <v>0</v>
      </c>
      <c r="BJ52" s="794">
        <v>0</v>
      </c>
      <c r="BK52" s="796">
        <v>0</v>
      </c>
      <c r="BL52" s="794">
        <v>0</v>
      </c>
      <c r="BM52" s="796">
        <v>0</v>
      </c>
    </row>
    <row r="53" spans="1:83" ht="26.35" hidden="1" customHeight="1" outlineLevel="1">
      <c r="A53" s="530" t="s">
        <v>2207</v>
      </c>
      <c r="B53" s="793">
        <f t="shared" si="6"/>
        <v>8</v>
      </c>
      <c r="C53" s="793">
        <f t="shared" si="7"/>
        <v>2561</v>
      </c>
      <c r="D53" s="794">
        <v>0</v>
      </c>
      <c r="E53" s="796">
        <v>0</v>
      </c>
      <c r="F53" s="793">
        <f t="shared" si="8"/>
        <v>0</v>
      </c>
      <c r="G53" s="793">
        <f t="shared" si="9"/>
        <v>0</v>
      </c>
      <c r="H53" s="793"/>
      <c r="I53" s="793"/>
      <c r="J53" s="793"/>
      <c r="K53" s="793"/>
      <c r="L53" s="802"/>
      <c r="M53" s="802"/>
      <c r="N53" s="793">
        <v>0</v>
      </c>
      <c r="O53" s="793">
        <v>0</v>
      </c>
      <c r="P53" s="799"/>
      <c r="Q53" s="793">
        <v>0</v>
      </c>
      <c r="R53" s="793">
        <v>0</v>
      </c>
      <c r="S53" s="793">
        <v>0</v>
      </c>
      <c r="T53" s="793">
        <v>0</v>
      </c>
      <c r="U53" s="794">
        <v>0</v>
      </c>
      <c r="V53" s="796">
        <v>0</v>
      </c>
      <c r="W53" s="793">
        <f t="shared" si="10"/>
        <v>0</v>
      </c>
      <c r="X53" s="793">
        <f t="shared" si="11"/>
        <v>0</v>
      </c>
      <c r="Y53" s="794">
        <v>0</v>
      </c>
      <c r="Z53" s="796">
        <v>0</v>
      </c>
      <c r="AA53" s="794">
        <v>0</v>
      </c>
      <c r="AB53" s="796">
        <v>0</v>
      </c>
      <c r="AC53" s="796">
        <v>0</v>
      </c>
      <c r="AD53" s="796">
        <v>0</v>
      </c>
      <c r="AE53" s="796">
        <v>0</v>
      </c>
      <c r="AF53" s="796">
        <v>0</v>
      </c>
      <c r="AG53" s="796">
        <v>0</v>
      </c>
      <c r="AH53" s="796">
        <v>0</v>
      </c>
      <c r="AI53" s="797"/>
      <c r="AJ53" s="798" t="s">
        <v>326</v>
      </c>
      <c r="AK53" s="796">
        <v>0</v>
      </c>
      <c r="AL53" s="796">
        <v>0</v>
      </c>
      <c r="AM53" s="796">
        <v>0</v>
      </c>
      <c r="AN53" s="796">
        <v>0</v>
      </c>
      <c r="AO53" s="796">
        <v>0</v>
      </c>
      <c r="AP53" s="796">
        <v>0</v>
      </c>
      <c r="AQ53" s="796">
        <v>0</v>
      </c>
      <c r="AR53" s="796">
        <v>0</v>
      </c>
      <c r="AS53" s="794">
        <v>0</v>
      </c>
      <c r="AT53" s="796">
        <v>0</v>
      </c>
      <c r="AU53" s="794">
        <v>0</v>
      </c>
      <c r="AV53" s="796">
        <v>0</v>
      </c>
      <c r="AW53" s="794">
        <v>8</v>
      </c>
      <c r="AX53" s="796">
        <v>2561</v>
      </c>
      <c r="AY53" s="796"/>
      <c r="AZ53" s="794"/>
      <c r="BA53" s="794"/>
      <c r="BB53" s="793">
        <f t="shared" si="4"/>
        <v>8</v>
      </c>
      <c r="BC53" s="793">
        <f t="shared" si="5"/>
        <v>2561</v>
      </c>
      <c r="BD53" s="794"/>
      <c r="BE53" s="794"/>
      <c r="BF53" s="794">
        <v>0</v>
      </c>
      <c r="BG53" s="796">
        <v>0</v>
      </c>
      <c r="BH53" s="794">
        <v>0</v>
      </c>
      <c r="BI53" s="796">
        <v>0</v>
      </c>
      <c r="BJ53" s="794">
        <v>0</v>
      </c>
      <c r="BK53" s="796">
        <v>0</v>
      </c>
      <c r="BL53" s="794">
        <v>0</v>
      </c>
      <c r="BM53" s="796">
        <v>0</v>
      </c>
      <c r="BO53" s="806" t="s">
        <v>2605</v>
      </c>
      <c r="BP53" s="806" t="s">
        <v>2605</v>
      </c>
      <c r="BQ53" s="806" t="s">
        <v>2605</v>
      </c>
    </row>
    <row r="54" spans="1:83" ht="26.35" hidden="1" customHeight="1" outlineLevel="1">
      <c r="A54" s="530" t="s">
        <v>2768</v>
      </c>
      <c r="B54" s="793">
        <f t="shared" si="6"/>
        <v>5</v>
      </c>
      <c r="C54" s="793">
        <f t="shared" si="7"/>
        <v>330</v>
      </c>
      <c r="D54" s="794">
        <v>0</v>
      </c>
      <c r="E54" s="796">
        <v>0</v>
      </c>
      <c r="F54" s="793">
        <f t="shared" si="8"/>
        <v>0</v>
      </c>
      <c r="G54" s="793">
        <f t="shared" si="9"/>
        <v>0</v>
      </c>
      <c r="H54" s="793"/>
      <c r="I54" s="793"/>
      <c r="J54" s="793"/>
      <c r="K54" s="793"/>
      <c r="L54" s="802"/>
      <c r="M54" s="802"/>
      <c r="N54" s="793">
        <v>0</v>
      </c>
      <c r="O54" s="793">
        <v>0</v>
      </c>
      <c r="P54" s="799"/>
      <c r="Q54" s="793">
        <v>0</v>
      </c>
      <c r="R54" s="793">
        <v>0</v>
      </c>
      <c r="S54" s="793">
        <v>0</v>
      </c>
      <c r="T54" s="793">
        <v>0</v>
      </c>
      <c r="U54" s="794">
        <v>0</v>
      </c>
      <c r="V54" s="796">
        <v>0</v>
      </c>
      <c r="W54" s="793">
        <f t="shared" si="10"/>
        <v>1</v>
      </c>
      <c r="X54" s="793">
        <f t="shared" si="11"/>
        <v>72</v>
      </c>
      <c r="Y54" s="794">
        <v>0</v>
      </c>
      <c r="Z54" s="796">
        <v>0</v>
      </c>
      <c r="AA54" s="793">
        <v>1</v>
      </c>
      <c r="AB54" s="799">
        <v>72</v>
      </c>
      <c r="AC54" s="796">
        <v>0</v>
      </c>
      <c r="AD54" s="796">
        <v>0</v>
      </c>
      <c r="AE54" s="796">
        <v>0</v>
      </c>
      <c r="AF54" s="796">
        <v>0</v>
      </c>
      <c r="AG54" s="796">
        <v>0</v>
      </c>
      <c r="AH54" s="796">
        <v>0</v>
      </c>
      <c r="AI54" s="797"/>
      <c r="AJ54" s="798" t="s">
        <v>327</v>
      </c>
      <c r="AK54" s="796">
        <v>0</v>
      </c>
      <c r="AL54" s="796">
        <v>0</v>
      </c>
      <c r="AM54" s="796">
        <v>0</v>
      </c>
      <c r="AN54" s="796">
        <v>0</v>
      </c>
      <c r="AO54" s="796">
        <v>0</v>
      </c>
      <c r="AP54" s="796">
        <v>0</v>
      </c>
      <c r="AQ54" s="796">
        <v>0</v>
      </c>
      <c r="AR54" s="796">
        <v>0</v>
      </c>
      <c r="AS54" s="794">
        <v>0</v>
      </c>
      <c r="AT54" s="796">
        <v>0</v>
      </c>
      <c r="AU54" s="794">
        <v>0</v>
      </c>
      <c r="AV54" s="796">
        <v>0</v>
      </c>
      <c r="AW54" s="794">
        <v>4</v>
      </c>
      <c r="AX54" s="796">
        <v>258</v>
      </c>
      <c r="AY54" s="796"/>
      <c r="AZ54" s="794"/>
      <c r="BA54" s="794"/>
      <c r="BB54" s="793">
        <f t="shared" si="4"/>
        <v>4</v>
      </c>
      <c r="BC54" s="793">
        <f t="shared" si="5"/>
        <v>258</v>
      </c>
      <c r="BD54" s="794"/>
      <c r="BE54" s="794"/>
      <c r="BF54" s="794">
        <v>0</v>
      </c>
      <c r="BG54" s="796">
        <v>0</v>
      </c>
      <c r="BH54" s="794">
        <v>0</v>
      </c>
      <c r="BI54" s="796">
        <v>0</v>
      </c>
      <c r="BJ54" s="794">
        <v>0</v>
      </c>
      <c r="BK54" s="796">
        <v>0</v>
      </c>
      <c r="BL54" s="794">
        <v>0</v>
      </c>
      <c r="BM54" s="796">
        <v>0</v>
      </c>
      <c r="BR54" s="800" t="s">
        <v>2605</v>
      </c>
    </row>
    <row r="55" spans="1:83" ht="26.35" hidden="1" customHeight="1" outlineLevel="1">
      <c r="A55" s="530" t="s">
        <v>2769</v>
      </c>
      <c r="B55" s="793">
        <f t="shared" si="6"/>
        <v>2</v>
      </c>
      <c r="C55" s="793">
        <f t="shared" si="7"/>
        <v>191</v>
      </c>
      <c r="D55" s="794">
        <v>0</v>
      </c>
      <c r="E55" s="796">
        <v>0</v>
      </c>
      <c r="F55" s="793">
        <f t="shared" si="8"/>
        <v>0</v>
      </c>
      <c r="G55" s="793">
        <f t="shared" si="9"/>
        <v>0</v>
      </c>
      <c r="H55" s="793"/>
      <c r="I55" s="793"/>
      <c r="J55" s="793"/>
      <c r="K55" s="793"/>
      <c r="L55" s="802"/>
      <c r="M55" s="802"/>
      <c r="N55" s="793">
        <v>0</v>
      </c>
      <c r="O55" s="793">
        <v>0</v>
      </c>
      <c r="P55" s="799"/>
      <c r="Q55" s="793">
        <v>0</v>
      </c>
      <c r="R55" s="793">
        <v>0</v>
      </c>
      <c r="S55" s="793">
        <v>0</v>
      </c>
      <c r="T55" s="793">
        <v>0</v>
      </c>
      <c r="U55" s="794">
        <v>0</v>
      </c>
      <c r="V55" s="796">
        <v>0</v>
      </c>
      <c r="W55" s="793">
        <f t="shared" si="10"/>
        <v>0</v>
      </c>
      <c r="X55" s="793">
        <f t="shared" si="11"/>
        <v>0</v>
      </c>
      <c r="Y55" s="794">
        <v>0</v>
      </c>
      <c r="Z55" s="796">
        <v>0</v>
      </c>
      <c r="AA55" s="793">
        <v>0</v>
      </c>
      <c r="AB55" s="799">
        <v>0</v>
      </c>
      <c r="AC55" s="796">
        <v>0</v>
      </c>
      <c r="AD55" s="796">
        <v>0</v>
      </c>
      <c r="AE55" s="796">
        <v>0</v>
      </c>
      <c r="AF55" s="796">
        <v>0</v>
      </c>
      <c r="AG55" s="796">
        <v>0</v>
      </c>
      <c r="AH55" s="796">
        <v>0</v>
      </c>
      <c r="AI55" s="797"/>
      <c r="AJ55" s="798" t="s">
        <v>328</v>
      </c>
      <c r="AK55" s="796">
        <v>0</v>
      </c>
      <c r="AL55" s="796">
        <v>0</v>
      </c>
      <c r="AM55" s="796">
        <v>0</v>
      </c>
      <c r="AN55" s="796">
        <v>0</v>
      </c>
      <c r="AO55" s="796">
        <v>0</v>
      </c>
      <c r="AP55" s="796">
        <v>0</v>
      </c>
      <c r="AQ55" s="796">
        <v>0</v>
      </c>
      <c r="AR55" s="796">
        <v>0</v>
      </c>
      <c r="AS55" s="794">
        <v>0</v>
      </c>
      <c r="AT55" s="796">
        <v>0</v>
      </c>
      <c r="AU55" s="794">
        <v>0</v>
      </c>
      <c r="AV55" s="796">
        <v>0</v>
      </c>
      <c r="AW55" s="793">
        <v>2</v>
      </c>
      <c r="AX55" s="799">
        <v>191</v>
      </c>
      <c r="AY55" s="799"/>
      <c r="AZ55" s="793"/>
      <c r="BA55" s="793"/>
      <c r="BB55" s="793">
        <f t="shared" si="4"/>
        <v>2</v>
      </c>
      <c r="BC55" s="793">
        <f t="shared" si="5"/>
        <v>191</v>
      </c>
      <c r="BD55" s="793"/>
      <c r="BE55" s="793"/>
      <c r="BF55" s="794">
        <v>0</v>
      </c>
      <c r="BG55" s="796">
        <v>0</v>
      </c>
      <c r="BH55" s="794">
        <v>0</v>
      </c>
      <c r="BI55" s="796">
        <v>0</v>
      </c>
      <c r="BJ55" s="794">
        <v>0</v>
      </c>
      <c r="BK55" s="796">
        <v>0</v>
      </c>
      <c r="BL55" s="794">
        <v>0</v>
      </c>
      <c r="BM55" s="796">
        <v>0</v>
      </c>
    </row>
    <row r="56" spans="1:83" ht="26.35" hidden="1" customHeight="1" outlineLevel="1">
      <c r="A56" s="530" t="s">
        <v>2208</v>
      </c>
      <c r="B56" s="793">
        <f t="shared" si="6"/>
        <v>5</v>
      </c>
      <c r="C56" s="793">
        <f t="shared" si="7"/>
        <v>201</v>
      </c>
      <c r="D56" s="794">
        <v>0</v>
      </c>
      <c r="E56" s="796">
        <v>0</v>
      </c>
      <c r="F56" s="793">
        <f t="shared" si="8"/>
        <v>0</v>
      </c>
      <c r="G56" s="793">
        <f t="shared" si="9"/>
        <v>0</v>
      </c>
      <c r="H56" s="794"/>
      <c r="I56" s="794"/>
      <c r="J56" s="794"/>
      <c r="K56" s="794"/>
      <c r="L56" s="795"/>
      <c r="M56" s="795"/>
      <c r="N56" s="793">
        <v>0</v>
      </c>
      <c r="O56" s="793">
        <v>0</v>
      </c>
      <c r="P56" s="799"/>
      <c r="Q56" s="793">
        <v>0</v>
      </c>
      <c r="R56" s="793">
        <v>0</v>
      </c>
      <c r="S56" s="793">
        <v>0</v>
      </c>
      <c r="T56" s="793">
        <v>0</v>
      </c>
      <c r="U56" s="794">
        <v>0</v>
      </c>
      <c r="V56" s="796">
        <v>0</v>
      </c>
      <c r="W56" s="793">
        <f t="shared" si="10"/>
        <v>0</v>
      </c>
      <c r="X56" s="793">
        <f t="shared" si="11"/>
        <v>0</v>
      </c>
      <c r="Y56" s="793">
        <v>0</v>
      </c>
      <c r="Z56" s="799">
        <v>0</v>
      </c>
      <c r="AA56" s="794">
        <v>0</v>
      </c>
      <c r="AB56" s="796">
        <v>0</v>
      </c>
      <c r="AC56" s="796">
        <v>0</v>
      </c>
      <c r="AD56" s="796">
        <v>0</v>
      </c>
      <c r="AE56" s="796">
        <v>0</v>
      </c>
      <c r="AF56" s="796">
        <v>0</v>
      </c>
      <c r="AG56" s="796">
        <v>0</v>
      </c>
      <c r="AH56" s="796">
        <v>0</v>
      </c>
      <c r="AI56" s="797"/>
      <c r="AJ56" s="798" t="s">
        <v>329</v>
      </c>
      <c r="AK56" s="796">
        <v>0</v>
      </c>
      <c r="AL56" s="796">
        <v>0</v>
      </c>
      <c r="AM56" s="796">
        <v>0</v>
      </c>
      <c r="AN56" s="796">
        <v>0</v>
      </c>
      <c r="AO56" s="796">
        <v>0</v>
      </c>
      <c r="AP56" s="796">
        <v>0</v>
      </c>
      <c r="AQ56" s="796">
        <v>0</v>
      </c>
      <c r="AR56" s="796">
        <v>0</v>
      </c>
      <c r="AS56" s="794">
        <v>2</v>
      </c>
      <c r="AT56" s="796">
        <v>4</v>
      </c>
      <c r="AU56" s="794">
        <v>0</v>
      </c>
      <c r="AV56" s="796">
        <v>0</v>
      </c>
      <c r="AW56" s="794">
        <v>2</v>
      </c>
      <c r="AX56" s="796">
        <v>197</v>
      </c>
      <c r="AY56" s="796"/>
      <c r="AZ56" s="794"/>
      <c r="BA56" s="794"/>
      <c r="BB56" s="793">
        <f t="shared" si="4"/>
        <v>2</v>
      </c>
      <c r="BC56" s="793">
        <f t="shared" si="5"/>
        <v>197</v>
      </c>
      <c r="BD56" s="794"/>
      <c r="BE56" s="794"/>
      <c r="BF56" s="794">
        <v>1</v>
      </c>
      <c r="BG56" s="796">
        <v>0</v>
      </c>
      <c r="BH56" s="794">
        <v>0</v>
      </c>
      <c r="BI56" s="796">
        <v>0</v>
      </c>
      <c r="BJ56" s="794">
        <v>0</v>
      </c>
      <c r="BK56" s="796">
        <v>0</v>
      </c>
      <c r="BL56" s="794">
        <v>0</v>
      </c>
      <c r="BM56" s="796">
        <v>0</v>
      </c>
    </row>
    <row r="57" spans="1:83" ht="26.35" hidden="1" customHeight="1" outlineLevel="1" thickBot="1">
      <c r="A57" s="531" t="s">
        <v>2209</v>
      </c>
      <c r="B57" s="793">
        <f t="shared" si="6"/>
        <v>6</v>
      </c>
      <c r="C57" s="793">
        <f t="shared" si="7"/>
        <v>188</v>
      </c>
      <c r="D57" s="811">
        <v>0</v>
      </c>
      <c r="E57" s="811">
        <v>0</v>
      </c>
      <c r="F57" s="793">
        <f t="shared" si="8"/>
        <v>0</v>
      </c>
      <c r="G57" s="793">
        <f t="shared" si="9"/>
        <v>0</v>
      </c>
      <c r="H57" s="812"/>
      <c r="I57" s="812"/>
      <c r="J57" s="812"/>
      <c r="K57" s="812"/>
      <c r="L57" s="813"/>
      <c r="M57" s="813"/>
      <c r="N57" s="793">
        <v>0</v>
      </c>
      <c r="O57" s="793">
        <v>0</v>
      </c>
      <c r="P57" s="799"/>
      <c r="Q57" s="793">
        <v>0</v>
      </c>
      <c r="R57" s="793">
        <v>0</v>
      </c>
      <c r="S57" s="793">
        <v>0</v>
      </c>
      <c r="T57" s="793">
        <v>0</v>
      </c>
      <c r="U57" s="811">
        <v>0</v>
      </c>
      <c r="V57" s="811">
        <v>0</v>
      </c>
      <c r="W57" s="793">
        <f t="shared" si="10"/>
        <v>0</v>
      </c>
      <c r="X57" s="793">
        <f t="shared" si="11"/>
        <v>0</v>
      </c>
      <c r="Y57" s="812">
        <v>0</v>
      </c>
      <c r="Z57" s="812">
        <v>0</v>
      </c>
      <c r="AA57" s="811">
        <v>0</v>
      </c>
      <c r="AB57" s="812">
        <v>0</v>
      </c>
      <c r="AC57" s="796">
        <v>0</v>
      </c>
      <c r="AD57" s="796">
        <v>0</v>
      </c>
      <c r="AE57" s="796">
        <v>0</v>
      </c>
      <c r="AF57" s="796">
        <v>0</v>
      </c>
      <c r="AG57" s="796">
        <v>0</v>
      </c>
      <c r="AH57" s="796">
        <v>0</v>
      </c>
      <c r="AI57" s="797"/>
      <c r="AJ57" s="810" t="s">
        <v>330</v>
      </c>
      <c r="AK57" s="796">
        <v>0</v>
      </c>
      <c r="AL57" s="796">
        <v>0</v>
      </c>
      <c r="AM57" s="796">
        <v>0</v>
      </c>
      <c r="AN57" s="796">
        <v>0</v>
      </c>
      <c r="AO57" s="796">
        <v>0</v>
      </c>
      <c r="AP57" s="796">
        <v>0</v>
      </c>
      <c r="AQ57" s="796">
        <v>0</v>
      </c>
      <c r="AR57" s="796">
        <v>0</v>
      </c>
      <c r="AS57" s="814">
        <v>0</v>
      </c>
      <c r="AT57" s="814">
        <v>0</v>
      </c>
      <c r="AU57" s="811">
        <v>0</v>
      </c>
      <c r="AV57" s="811">
        <v>0</v>
      </c>
      <c r="AW57" s="812">
        <v>6</v>
      </c>
      <c r="AX57" s="812">
        <v>188</v>
      </c>
      <c r="AY57" s="799"/>
      <c r="AZ57" s="812"/>
      <c r="BA57" s="812"/>
      <c r="BB57" s="793">
        <f t="shared" si="4"/>
        <v>6</v>
      </c>
      <c r="BC57" s="793">
        <f t="shared" si="5"/>
        <v>188</v>
      </c>
      <c r="BD57" s="812"/>
      <c r="BE57" s="812"/>
      <c r="BF57" s="811">
        <v>0</v>
      </c>
      <c r="BG57" s="811">
        <v>0</v>
      </c>
      <c r="BH57" s="811">
        <v>0</v>
      </c>
      <c r="BI57" s="811">
        <v>0</v>
      </c>
      <c r="BJ57" s="811">
        <v>0</v>
      </c>
      <c r="BK57" s="811">
        <v>0</v>
      </c>
      <c r="BL57" s="811">
        <v>0</v>
      </c>
      <c r="BM57" s="811">
        <v>0</v>
      </c>
    </row>
    <row r="58" spans="1:83" s="809" customFormat="1" ht="29.25" hidden="1" customHeight="1" collapsed="1">
      <c r="A58" s="792" t="s">
        <v>331</v>
      </c>
      <c r="B58" s="802">
        <f t="shared" si="6"/>
        <v>126</v>
      </c>
      <c r="C58" s="802">
        <f t="shared" si="7"/>
        <v>11590</v>
      </c>
      <c r="D58" s="799">
        <f>SUM(D59:D70)</f>
        <v>0</v>
      </c>
      <c r="E58" s="799">
        <f>SUM(E59:E70)</f>
        <v>0</v>
      </c>
      <c r="F58" s="793">
        <f t="shared" si="8"/>
        <v>42</v>
      </c>
      <c r="G58" s="793">
        <f t="shared" si="9"/>
        <v>4468</v>
      </c>
      <c r="H58" s="799">
        <v>1</v>
      </c>
      <c r="I58" s="799">
        <v>115</v>
      </c>
      <c r="J58" s="799">
        <v>5</v>
      </c>
      <c r="K58" s="799">
        <v>185</v>
      </c>
      <c r="L58" s="807">
        <v>36</v>
      </c>
      <c r="M58" s="807">
        <v>4168</v>
      </c>
      <c r="N58" s="793">
        <v>0</v>
      </c>
      <c r="O58" s="793">
        <v>0</v>
      </c>
      <c r="P58" s="799"/>
      <c r="Q58" s="802">
        <v>0</v>
      </c>
      <c r="R58" s="802">
        <v>0</v>
      </c>
      <c r="S58" s="802">
        <v>0</v>
      </c>
      <c r="T58" s="802">
        <v>0</v>
      </c>
      <c r="U58" s="807">
        <f>SUM(U59:U70)</f>
        <v>1</v>
      </c>
      <c r="V58" s="807">
        <f>SUM(V59:V70)</f>
        <v>242</v>
      </c>
      <c r="W58" s="802">
        <f t="shared" si="10"/>
        <v>1</v>
      </c>
      <c r="X58" s="802">
        <f t="shared" si="11"/>
        <v>36</v>
      </c>
      <c r="Y58" s="807">
        <f>SUM(Y59:Y70)</f>
        <v>0</v>
      </c>
      <c r="Z58" s="807">
        <f>SUM(Z59:Z70)</f>
        <v>0</v>
      </c>
      <c r="AA58" s="807">
        <f>SUM(AA59:AA70)</f>
        <v>1</v>
      </c>
      <c r="AB58" s="807">
        <f>SUM(AB59:AB70)</f>
        <v>36</v>
      </c>
      <c r="AC58" s="816">
        <v>0</v>
      </c>
      <c r="AD58" s="816">
        <v>0</v>
      </c>
      <c r="AE58" s="816">
        <v>0</v>
      </c>
      <c r="AF58" s="816">
        <v>0</v>
      </c>
      <c r="AG58" s="816">
        <v>0</v>
      </c>
      <c r="AH58" s="816">
        <v>0</v>
      </c>
      <c r="AI58" s="804"/>
      <c r="AJ58" s="792" t="s">
        <v>331</v>
      </c>
      <c r="AK58" s="816">
        <v>0</v>
      </c>
      <c r="AL58" s="816">
        <v>0</v>
      </c>
      <c r="AM58" s="816">
        <v>0</v>
      </c>
      <c r="AN58" s="816">
        <v>0</v>
      </c>
      <c r="AO58" s="816">
        <v>0</v>
      </c>
      <c r="AP58" s="816">
        <v>0</v>
      </c>
      <c r="AQ58" s="816">
        <v>0</v>
      </c>
      <c r="AR58" s="816">
        <v>0</v>
      </c>
      <c r="AS58" s="807">
        <f t="shared" ref="AS58:AX58" si="17">SUM(AS59:AS70)</f>
        <v>2</v>
      </c>
      <c r="AT58" s="807">
        <f t="shared" si="17"/>
        <v>3</v>
      </c>
      <c r="AU58" s="807">
        <f t="shared" si="17"/>
        <v>0</v>
      </c>
      <c r="AV58" s="807">
        <f t="shared" si="17"/>
        <v>0</v>
      </c>
      <c r="AW58" s="807">
        <f t="shared" si="17"/>
        <v>75</v>
      </c>
      <c r="AX58" s="807">
        <f t="shared" si="17"/>
        <v>6841</v>
      </c>
      <c r="AY58" s="799"/>
      <c r="AZ58" s="807">
        <v>14</v>
      </c>
      <c r="BA58" s="807">
        <v>1067</v>
      </c>
      <c r="BB58" s="802">
        <f t="shared" si="4"/>
        <v>0</v>
      </c>
      <c r="BC58" s="802">
        <f t="shared" si="5"/>
        <v>0</v>
      </c>
      <c r="BD58" s="807">
        <v>61</v>
      </c>
      <c r="BE58" s="807">
        <v>5774</v>
      </c>
      <c r="BF58" s="807">
        <f t="shared" ref="BF58:BM58" si="18">SUM(BF59:BF70)</f>
        <v>0</v>
      </c>
      <c r="BG58" s="807">
        <f t="shared" si="18"/>
        <v>0</v>
      </c>
      <c r="BH58" s="807">
        <f t="shared" si="18"/>
        <v>0</v>
      </c>
      <c r="BI58" s="807">
        <f t="shared" si="18"/>
        <v>0</v>
      </c>
      <c r="BJ58" s="807">
        <f t="shared" si="18"/>
        <v>4</v>
      </c>
      <c r="BK58" s="807">
        <f t="shared" si="18"/>
        <v>0</v>
      </c>
      <c r="BL58" s="807">
        <f t="shared" si="18"/>
        <v>1</v>
      </c>
      <c r="BM58" s="807">
        <f t="shared" si="18"/>
        <v>0</v>
      </c>
    </row>
    <row r="59" spans="1:83" ht="26.35" hidden="1" customHeight="1" outlineLevel="1">
      <c r="A59" s="530" t="s">
        <v>2202</v>
      </c>
      <c r="B59" s="802">
        <f t="shared" ref="B59:B70" si="19">SUM(D59:BL59)-Y59-AA59</f>
        <v>0</v>
      </c>
      <c r="C59" s="802"/>
      <c r="D59" s="794">
        <v>0</v>
      </c>
      <c r="E59" s="796">
        <v>0</v>
      </c>
      <c r="F59" s="793">
        <f t="shared" si="8"/>
        <v>0</v>
      </c>
      <c r="G59" s="793">
        <f t="shared" si="9"/>
        <v>0</v>
      </c>
      <c r="H59" s="794"/>
      <c r="I59" s="794"/>
      <c r="J59" s="794"/>
      <c r="K59" s="794"/>
      <c r="L59" s="795"/>
      <c r="M59" s="795"/>
      <c r="N59" s="793">
        <v>0</v>
      </c>
      <c r="O59" s="793">
        <v>0</v>
      </c>
      <c r="P59" s="799"/>
      <c r="Q59" s="802">
        <v>0</v>
      </c>
      <c r="R59" s="802">
        <v>0</v>
      </c>
      <c r="S59" s="802">
        <v>0</v>
      </c>
      <c r="T59" s="802">
        <v>0</v>
      </c>
      <c r="U59" s="795">
        <v>0</v>
      </c>
      <c r="V59" s="816">
        <v>0</v>
      </c>
      <c r="W59" s="802">
        <f t="shared" si="10"/>
        <v>0</v>
      </c>
      <c r="X59" s="802">
        <f t="shared" si="11"/>
        <v>0</v>
      </c>
      <c r="Y59" s="802">
        <v>0</v>
      </c>
      <c r="Z59" s="807">
        <v>0</v>
      </c>
      <c r="AA59" s="795">
        <v>0</v>
      </c>
      <c r="AB59" s="816">
        <v>0</v>
      </c>
      <c r="AC59" s="816">
        <v>0</v>
      </c>
      <c r="AD59" s="816">
        <v>0</v>
      </c>
      <c r="AE59" s="816">
        <v>0</v>
      </c>
      <c r="AF59" s="816">
        <v>0</v>
      </c>
      <c r="AG59" s="816">
        <v>0</v>
      </c>
      <c r="AH59" s="816">
        <v>0</v>
      </c>
      <c r="AI59" s="797"/>
      <c r="AJ59" s="798" t="s">
        <v>849</v>
      </c>
      <c r="AK59" s="816">
        <v>0</v>
      </c>
      <c r="AL59" s="816">
        <v>0</v>
      </c>
      <c r="AM59" s="816">
        <v>0</v>
      </c>
      <c r="AN59" s="816">
        <v>0</v>
      </c>
      <c r="AO59" s="816">
        <v>0</v>
      </c>
      <c r="AP59" s="816">
        <v>0</v>
      </c>
      <c r="AQ59" s="816">
        <v>0</v>
      </c>
      <c r="AR59" s="816">
        <v>0</v>
      </c>
      <c r="AS59" s="795">
        <v>0</v>
      </c>
      <c r="AT59" s="816">
        <v>0</v>
      </c>
      <c r="AU59" s="795">
        <v>0</v>
      </c>
      <c r="AV59" s="816">
        <v>0</v>
      </c>
      <c r="AW59" s="802">
        <v>0</v>
      </c>
      <c r="AX59" s="807">
        <v>0</v>
      </c>
      <c r="AY59" s="799"/>
      <c r="AZ59" s="802"/>
      <c r="BA59" s="802"/>
      <c r="BB59" s="802"/>
      <c r="BC59" s="802"/>
      <c r="BD59" s="802"/>
      <c r="BE59" s="802"/>
      <c r="BF59" s="795">
        <v>0</v>
      </c>
      <c r="BG59" s="816">
        <v>0</v>
      </c>
      <c r="BH59" s="795">
        <v>0</v>
      </c>
      <c r="BI59" s="816">
        <v>0</v>
      </c>
      <c r="BJ59" s="795">
        <v>0</v>
      </c>
      <c r="BK59" s="816">
        <v>0</v>
      </c>
      <c r="BL59" s="795">
        <v>0</v>
      </c>
      <c r="BM59" s="816">
        <v>0</v>
      </c>
    </row>
    <row r="60" spans="1:83" ht="26.35" hidden="1" customHeight="1" outlineLevel="1">
      <c r="A60" s="530" t="s">
        <v>2203</v>
      </c>
      <c r="B60" s="802">
        <f t="shared" si="19"/>
        <v>728</v>
      </c>
      <c r="C60" s="802"/>
      <c r="D60" s="794">
        <v>0</v>
      </c>
      <c r="E60" s="796">
        <v>0</v>
      </c>
      <c r="F60" s="793">
        <f t="shared" ref="F60:F84" si="20">H60+J60+N60+Q60+L60</f>
        <v>0</v>
      </c>
      <c r="G60" s="793">
        <f t="shared" ref="G60:G84" si="21">I60+K60+O60+R60+M60</f>
        <v>0</v>
      </c>
      <c r="H60" s="794"/>
      <c r="I60" s="794"/>
      <c r="J60" s="794"/>
      <c r="K60" s="794"/>
      <c r="L60" s="795"/>
      <c r="M60" s="795"/>
      <c r="N60" s="793">
        <v>0</v>
      </c>
      <c r="O60" s="793">
        <v>0</v>
      </c>
      <c r="P60" s="799"/>
      <c r="Q60" s="802">
        <v>0</v>
      </c>
      <c r="R60" s="802">
        <v>0</v>
      </c>
      <c r="S60" s="802">
        <v>0</v>
      </c>
      <c r="T60" s="802">
        <v>0</v>
      </c>
      <c r="U60" s="795">
        <v>0</v>
      </c>
      <c r="V60" s="816">
        <v>0</v>
      </c>
      <c r="W60" s="802">
        <f t="shared" si="10"/>
        <v>0</v>
      </c>
      <c r="X60" s="802">
        <f t="shared" si="11"/>
        <v>0</v>
      </c>
      <c r="Y60" s="802">
        <v>0</v>
      </c>
      <c r="Z60" s="807">
        <v>0</v>
      </c>
      <c r="AA60" s="802">
        <v>0</v>
      </c>
      <c r="AB60" s="816">
        <v>0</v>
      </c>
      <c r="AC60" s="816">
        <v>0</v>
      </c>
      <c r="AD60" s="816">
        <v>0</v>
      </c>
      <c r="AE60" s="816">
        <v>0</v>
      </c>
      <c r="AF60" s="816">
        <v>0</v>
      </c>
      <c r="AG60" s="816">
        <v>0</v>
      </c>
      <c r="AH60" s="816">
        <v>0</v>
      </c>
      <c r="AI60" s="797"/>
      <c r="AJ60" s="798" t="s">
        <v>850</v>
      </c>
      <c r="AK60" s="816">
        <v>0</v>
      </c>
      <c r="AL60" s="816">
        <v>0</v>
      </c>
      <c r="AM60" s="816">
        <v>0</v>
      </c>
      <c r="AN60" s="816">
        <v>0</v>
      </c>
      <c r="AO60" s="816">
        <v>0</v>
      </c>
      <c r="AP60" s="816">
        <v>0</v>
      </c>
      <c r="AQ60" s="816">
        <v>0</v>
      </c>
      <c r="AR60" s="816">
        <v>0</v>
      </c>
      <c r="AS60" s="795">
        <v>0</v>
      </c>
      <c r="AT60" s="816">
        <v>0</v>
      </c>
      <c r="AU60" s="795">
        <v>0</v>
      </c>
      <c r="AV60" s="816">
        <v>0</v>
      </c>
      <c r="AW60" s="795">
        <v>7</v>
      </c>
      <c r="AX60" s="816">
        <v>721</v>
      </c>
      <c r="AY60" s="796"/>
      <c r="AZ60" s="795"/>
      <c r="BA60" s="795"/>
      <c r="BB60" s="795"/>
      <c r="BC60" s="795"/>
      <c r="BD60" s="795"/>
      <c r="BE60" s="795"/>
      <c r="BF60" s="795">
        <v>0</v>
      </c>
      <c r="BG60" s="816">
        <v>0</v>
      </c>
      <c r="BH60" s="795">
        <v>0</v>
      </c>
      <c r="BI60" s="816">
        <v>0</v>
      </c>
      <c r="BJ60" s="795">
        <v>0</v>
      </c>
      <c r="BK60" s="816">
        <v>0</v>
      </c>
      <c r="BL60" s="795">
        <v>0</v>
      </c>
      <c r="BM60" s="816">
        <v>0</v>
      </c>
    </row>
    <row r="61" spans="1:83" ht="26.35" hidden="1" customHeight="1" outlineLevel="1">
      <c r="A61" s="530" t="s">
        <v>2204</v>
      </c>
      <c r="B61" s="802">
        <f t="shared" si="19"/>
        <v>150</v>
      </c>
      <c r="C61" s="802"/>
      <c r="D61" s="794">
        <v>0</v>
      </c>
      <c r="E61" s="796">
        <v>0</v>
      </c>
      <c r="F61" s="793">
        <f t="shared" si="20"/>
        <v>0</v>
      </c>
      <c r="G61" s="793">
        <f t="shared" si="21"/>
        <v>0</v>
      </c>
      <c r="H61" s="793"/>
      <c r="I61" s="793"/>
      <c r="J61" s="793"/>
      <c r="K61" s="793"/>
      <c r="L61" s="802"/>
      <c r="M61" s="802"/>
      <c r="N61" s="793">
        <v>0</v>
      </c>
      <c r="O61" s="793">
        <v>0</v>
      </c>
      <c r="P61" s="799"/>
      <c r="Q61" s="802">
        <v>0</v>
      </c>
      <c r="R61" s="802">
        <v>0</v>
      </c>
      <c r="S61" s="802">
        <v>0</v>
      </c>
      <c r="T61" s="802">
        <v>0</v>
      </c>
      <c r="U61" s="795">
        <v>0</v>
      </c>
      <c r="V61" s="816">
        <v>0</v>
      </c>
      <c r="W61" s="802">
        <f t="shared" si="10"/>
        <v>0</v>
      </c>
      <c r="X61" s="802">
        <f t="shared" si="11"/>
        <v>0</v>
      </c>
      <c r="Y61" s="795">
        <v>0</v>
      </c>
      <c r="Z61" s="816">
        <v>0</v>
      </c>
      <c r="AA61" s="795">
        <v>0</v>
      </c>
      <c r="AB61" s="816">
        <v>0</v>
      </c>
      <c r="AC61" s="816">
        <v>0</v>
      </c>
      <c r="AD61" s="816">
        <v>0</v>
      </c>
      <c r="AE61" s="816">
        <v>0</v>
      </c>
      <c r="AF61" s="816">
        <v>0</v>
      </c>
      <c r="AG61" s="816">
        <v>0</v>
      </c>
      <c r="AH61" s="816">
        <v>0</v>
      </c>
      <c r="AI61" s="797"/>
      <c r="AJ61" s="798" t="s">
        <v>851</v>
      </c>
      <c r="AK61" s="816">
        <v>0</v>
      </c>
      <c r="AL61" s="816">
        <v>0</v>
      </c>
      <c r="AM61" s="816">
        <v>0</v>
      </c>
      <c r="AN61" s="816">
        <v>0</v>
      </c>
      <c r="AO61" s="816">
        <v>0</v>
      </c>
      <c r="AP61" s="816">
        <v>0</v>
      </c>
      <c r="AQ61" s="816">
        <v>0</v>
      </c>
      <c r="AR61" s="816">
        <v>0</v>
      </c>
      <c r="AS61" s="795">
        <v>0</v>
      </c>
      <c r="AT61" s="816">
        <v>0</v>
      </c>
      <c r="AU61" s="795">
        <v>0</v>
      </c>
      <c r="AV61" s="816">
        <v>0</v>
      </c>
      <c r="AW61" s="802">
        <v>2</v>
      </c>
      <c r="AX61" s="807">
        <v>148</v>
      </c>
      <c r="AY61" s="799"/>
      <c r="AZ61" s="802"/>
      <c r="BA61" s="802"/>
      <c r="BB61" s="802"/>
      <c r="BC61" s="802"/>
      <c r="BD61" s="802"/>
      <c r="BE61" s="802"/>
      <c r="BF61" s="795">
        <v>0</v>
      </c>
      <c r="BG61" s="816">
        <v>0</v>
      </c>
      <c r="BH61" s="795">
        <v>0</v>
      </c>
      <c r="BI61" s="816">
        <v>0</v>
      </c>
      <c r="BJ61" s="795">
        <v>0</v>
      </c>
      <c r="BK61" s="816">
        <v>0</v>
      </c>
      <c r="BL61" s="795">
        <v>0</v>
      </c>
      <c r="BM61" s="816">
        <v>0</v>
      </c>
    </row>
    <row r="62" spans="1:83" ht="26.35" hidden="1" customHeight="1" outlineLevel="1">
      <c r="A62" s="530" t="s">
        <v>2205</v>
      </c>
      <c r="B62" s="802">
        <f t="shared" si="19"/>
        <v>333</v>
      </c>
      <c r="C62" s="802"/>
      <c r="D62" s="794">
        <v>0</v>
      </c>
      <c r="E62" s="796">
        <v>0</v>
      </c>
      <c r="F62" s="793">
        <f t="shared" si="20"/>
        <v>0</v>
      </c>
      <c r="G62" s="793">
        <f t="shared" si="21"/>
        <v>0</v>
      </c>
      <c r="H62" s="797"/>
      <c r="I62" s="797"/>
      <c r="J62" s="797"/>
      <c r="K62" s="797"/>
      <c r="L62" s="803"/>
      <c r="M62" s="803"/>
      <c r="N62" s="793">
        <v>0</v>
      </c>
      <c r="O62" s="793">
        <v>0</v>
      </c>
      <c r="P62" s="799"/>
      <c r="Q62" s="802">
        <v>0</v>
      </c>
      <c r="R62" s="802">
        <v>0</v>
      </c>
      <c r="S62" s="802">
        <v>0</v>
      </c>
      <c r="T62" s="802">
        <v>0</v>
      </c>
      <c r="U62" s="795">
        <v>0</v>
      </c>
      <c r="V62" s="816">
        <v>0</v>
      </c>
      <c r="W62" s="802">
        <f t="shared" si="10"/>
        <v>0</v>
      </c>
      <c r="X62" s="802">
        <f t="shared" si="11"/>
        <v>0</v>
      </c>
      <c r="Y62" s="803">
        <v>0</v>
      </c>
      <c r="Z62" s="807">
        <v>0</v>
      </c>
      <c r="AA62" s="803">
        <v>0</v>
      </c>
      <c r="AB62" s="816">
        <v>0</v>
      </c>
      <c r="AC62" s="816">
        <v>0</v>
      </c>
      <c r="AD62" s="816">
        <v>0</v>
      </c>
      <c r="AE62" s="816">
        <v>0</v>
      </c>
      <c r="AF62" s="816">
        <v>0</v>
      </c>
      <c r="AG62" s="816">
        <v>0</v>
      </c>
      <c r="AH62" s="816">
        <v>0</v>
      </c>
      <c r="AI62" s="797"/>
      <c r="AJ62" s="798" t="s">
        <v>852</v>
      </c>
      <c r="AK62" s="816">
        <v>0</v>
      </c>
      <c r="AL62" s="816">
        <v>0</v>
      </c>
      <c r="AM62" s="816">
        <v>0</v>
      </c>
      <c r="AN62" s="816">
        <v>0</v>
      </c>
      <c r="AO62" s="816">
        <v>0</v>
      </c>
      <c r="AP62" s="816">
        <v>0</v>
      </c>
      <c r="AQ62" s="816">
        <v>0</v>
      </c>
      <c r="AR62" s="816">
        <v>0</v>
      </c>
      <c r="AS62" s="795">
        <v>0</v>
      </c>
      <c r="AT62" s="816">
        <v>0</v>
      </c>
      <c r="AU62" s="795">
        <v>0</v>
      </c>
      <c r="AV62" s="816">
        <v>0</v>
      </c>
      <c r="AW62" s="803">
        <v>6</v>
      </c>
      <c r="AX62" s="807">
        <v>327</v>
      </c>
      <c r="AY62" s="799"/>
      <c r="AZ62" s="803"/>
      <c r="BA62" s="803"/>
      <c r="BB62" s="803"/>
      <c r="BC62" s="803"/>
      <c r="BD62" s="803"/>
      <c r="BE62" s="803"/>
      <c r="BF62" s="795">
        <v>0</v>
      </c>
      <c r="BG62" s="816">
        <v>0</v>
      </c>
      <c r="BH62" s="795">
        <v>0</v>
      </c>
      <c r="BI62" s="816">
        <v>0</v>
      </c>
      <c r="BJ62" s="795">
        <v>0</v>
      </c>
      <c r="BK62" s="816">
        <v>0</v>
      </c>
      <c r="BL62" s="795">
        <v>0</v>
      </c>
      <c r="BM62" s="816">
        <v>0</v>
      </c>
    </row>
    <row r="63" spans="1:83" ht="26.35" hidden="1" customHeight="1" outlineLevel="1">
      <c r="A63" s="530" t="s">
        <v>2764</v>
      </c>
      <c r="B63" s="802">
        <f t="shared" si="19"/>
        <v>0</v>
      </c>
      <c r="C63" s="802"/>
      <c r="D63" s="794">
        <v>0</v>
      </c>
      <c r="E63" s="796">
        <v>0</v>
      </c>
      <c r="F63" s="793">
        <f t="shared" si="20"/>
        <v>0</v>
      </c>
      <c r="G63" s="793">
        <f t="shared" si="21"/>
        <v>0</v>
      </c>
      <c r="H63" s="793"/>
      <c r="I63" s="793"/>
      <c r="J63" s="793"/>
      <c r="K63" s="793"/>
      <c r="L63" s="802"/>
      <c r="M63" s="802"/>
      <c r="N63" s="793">
        <v>0</v>
      </c>
      <c r="O63" s="793">
        <v>0</v>
      </c>
      <c r="P63" s="799"/>
      <c r="Q63" s="802">
        <v>0</v>
      </c>
      <c r="R63" s="802">
        <v>0</v>
      </c>
      <c r="S63" s="802">
        <v>0</v>
      </c>
      <c r="T63" s="802">
        <v>0</v>
      </c>
      <c r="U63" s="795">
        <v>0</v>
      </c>
      <c r="V63" s="816">
        <v>0</v>
      </c>
      <c r="W63" s="802">
        <f t="shared" si="10"/>
        <v>0</v>
      </c>
      <c r="X63" s="802">
        <f t="shared" si="11"/>
        <v>0</v>
      </c>
      <c r="Y63" s="795">
        <v>0</v>
      </c>
      <c r="Z63" s="816">
        <v>0</v>
      </c>
      <c r="AA63" s="795">
        <v>0</v>
      </c>
      <c r="AB63" s="816">
        <v>0</v>
      </c>
      <c r="AC63" s="816">
        <v>0</v>
      </c>
      <c r="AD63" s="816">
        <v>0</v>
      </c>
      <c r="AE63" s="816">
        <v>0</v>
      </c>
      <c r="AF63" s="816">
        <v>0</v>
      </c>
      <c r="AG63" s="816">
        <v>0</v>
      </c>
      <c r="AH63" s="816">
        <v>0</v>
      </c>
      <c r="AI63" s="797"/>
      <c r="AJ63" s="798" t="s">
        <v>853</v>
      </c>
      <c r="AK63" s="816">
        <v>0</v>
      </c>
      <c r="AL63" s="816">
        <v>0</v>
      </c>
      <c r="AM63" s="816">
        <v>0</v>
      </c>
      <c r="AN63" s="816">
        <v>0</v>
      </c>
      <c r="AO63" s="816">
        <v>0</v>
      </c>
      <c r="AP63" s="816">
        <v>0</v>
      </c>
      <c r="AQ63" s="816">
        <v>0</v>
      </c>
      <c r="AR63" s="816">
        <v>0</v>
      </c>
      <c r="AS63" s="795">
        <v>0</v>
      </c>
      <c r="AT63" s="816">
        <v>0</v>
      </c>
      <c r="AU63" s="795">
        <v>0</v>
      </c>
      <c r="AV63" s="816">
        <v>0</v>
      </c>
      <c r="AW63" s="802">
        <v>0</v>
      </c>
      <c r="AX63" s="807">
        <v>0</v>
      </c>
      <c r="AY63" s="799"/>
      <c r="AZ63" s="802"/>
      <c r="BA63" s="802"/>
      <c r="BB63" s="802"/>
      <c r="BC63" s="802"/>
      <c r="BD63" s="802"/>
      <c r="BE63" s="802"/>
      <c r="BF63" s="795">
        <v>0</v>
      </c>
      <c r="BG63" s="816">
        <v>0</v>
      </c>
      <c r="BH63" s="795">
        <v>0</v>
      </c>
      <c r="BI63" s="816">
        <v>0</v>
      </c>
      <c r="BJ63" s="795">
        <v>0</v>
      </c>
      <c r="BK63" s="816">
        <v>0</v>
      </c>
      <c r="BL63" s="795">
        <v>0</v>
      </c>
      <c r="BM63" s="816">
        <v>0</v>
      </c>
    </row>
    <row r="64" spans="1:83" ht="26.35" hidden="1" customHeight="1" outlineLevel="1">
      <c r="A64" s="530" t="s">
        <v>2206</v>
      </c>
      <c r="B64" s="802">
        <f t="shared" si="19"/>
        <v>437</v>
      </c>
      <c r="C64" s="802"/>
      <c r="D64" s="794">
        <v>0</v>
      </c>
      <c r="E64" s="796">
        <v>0</v>
      </c>
      <c r="F64" s="793">
        <f t="shared" si="20"/>
        <v>0</v>
      </c>
      <c r="G64" s="793">
        <f t="shared" si="21"/>
        <v>0</v>
      </c>
      <c r="H64" s="793"/>
      <c r="I64" s="793"/>
      <c r="J64" s="793"/>
      <c r="K64" s="793"/>
      <c r="L64" s="802"/>
      <c r="M64" s="802"/>
      <c r="N64" s="793">
        <v>0</v>
      </c>
      <c r="O64" s="793">
        <v>0</v>
      </c>
      <c r="P64" s="799"/>
      <c r="Q64" s="802">
        <v>0</v>
      </c>
      <c r="R64" s="802">
        <v>0</v>
      </c>
      <c r="S64" s="802">
        <v>0</v>
      </c>
      <c r="T64" s="802">
        <v>0</v>
      </c>
      <c r="U64" s="795">
        <v>0</v>
      </c>
      <c r="V64" s="816">
        <v>0</v>
      </c>
      <c r="W64" s="802">
        <f t="shared" si="10"/>
        <v>1</v>
      </c>
      <c r="X64" s="802">
        <f t="shared" si="11"/>
        <v>36</v>
      </c>
      <c r="Y64" s="795">
        <v>0</v>
      </c>
      <c r="Z64" s="816">
        <v>0</v>
      </c>
      <c r="AA64" s="802">
        <v>1</v>
      </c>
      <c r="AB64" s="816">
        <v>36</v>
      </c>
      <c r="AC64" s="816">
        <v>0</v>
      </c>
      <c r="AD64" s="816">
        <v>0</v>
      </c>
      <c r="AE64" s="816">
        <v>0</v>
      </c>
      <c r="AF64" s="816">
        <v>0</v>
      </c>
      <c r="AG64" s="816">
        <v>0</v>
      </c>
      <c r="AH64" s="816">
        <v>0</v>
      </c>
      <c r="AI64" s="797"/>
      <c r="AJ64" s="798" t="s">
        <v>2647</v>
      </c>
      <c r="AK64" s="816">
        <v>0</v>
      </c>
      <c r="AL64" s="816">
        <v>0</v>
      </c>
      <c r="AM64" s="816">
        <v>0</v>
      </c>
      <c r="AN64" s="816">
        <v>0</v>
      </c>
      <c r="AO64" s="816">
        <v>0</v>
      </c>
      <c r="AP64" s="816">
        <v>0</v>
      </c>
      <c r="AQ64" s="816">
        <v>0</v>
      </c>
      <c r="AR64" s="816">
        <v>0</v>
      </c>
      <c r="AS64" s="795">
        <v>1</v>
      </c>
      <c r="AT64" s="816">
        <v>3</v>
      </c>
      <c r="AU64" s="795">
        <v>0</v>
      </c>
      <c r="AV64" s="816">
        <v>0</v>
      </c>
      <c r="AW64" s="802">
        <v>4</v>
      </c>
      <c r="AX64" s="816">
        <v>354</v>
      </c>
      <c r="AY64" s="796"/>
      <c r="AZ64" s="802"/>
      <c r="BA64" s="802"/>
      <c r="BB64" s="802"/>
      <c r="BC64" s="802"/>
      <c r="BD64" s="802"/>
      <c r="BE64" s="802"/>
      <c r="BF64" s="795">
        <v>0</v>
      </c>
      <c r="BG64" s="816">
        <v>0</v>
      </c>
      <c r="BH64" s="795">
        <v>0</v>
      </c>
      <c r="BI64" s="816">
        <v>0</v>
      </c>
      <c r="BJ64" s="795">
        <v>1</v>
      </c>
      <c r="BK64" s="816">
        <v>0</v>
      </c>
      <c r="BL64" s="795">
        <v>1</v>
      </c>
      <c r="BM64" s="816">
        <v>0</v>
      </c>
      <c r="BO64" s="805" t="s">
        <v>2605</v>
      </c>
      <c r="BP64" s="805" t="s">
        <v>2605</v>
      </c>
      <c r="BQ64" s="805" t="s">
        <v>2605</v>
      </c>
      <c r="BR64" s="805" t="s">
        <v>2605</v>
      </c>
      <c r="BS64" s="805" t="s">
        <v>2605</v>
      </c>
      <c r="BT64" s="805" t="s">
        <v>2605</v>
      </c>
      <c r="BU64" s="805" t="s">
        <v>2605</v>
      </c>
      <c r="BV64" s="805" t="s">
        <v>2605</v>
      </c>
      <c r="BW64" s="806" t="s">
        <v>2605</v>
      </c>
      <c r="BX64" s="805" t="s">
        <v>2605</v>
      </c>
      <c r="BY64" s="805" t="s">
        <v>2605</v>
      </c>
      <c r="BZ64" s="805" t="s">
        <v>2605</v>
      </c>
      <c r="CA64" s="805" t="s">
        <v>2605</v>
      </c>
      <c r="CB64" s="805" t="s">
        <v>2605</v>
      </c>
      <c r="CC64" s="805" t="s">
        <v>2605</v>
      </c>
      <c r="CD64" s="805" t="s">
        <v>2605</v>
      </c>
      <c r="CE64" s="805" t="s">
        <v>2605</v>
      </c>
    </row>
    <row r="65" spans="1:83" ht="26.35" hidden="1" customHeight="1" outlineLevel="1">
      <c r="A65" s="530" t="s">
        <v>2210</v>
      </c>
      <c r="B65" s="802">
        <f t="shared" si="19"/>
        <v>2562</v>
      </c>
      <c r="C65" s="802"/>
      <c r="D65" s="794">
        <v>0</v>
      </c>
      <c r="E65" s="796">
        <v>0</v>
      </c>
      <c r="F65" s="793">
        <f t="shared" si="20"/>
        <v>0</v>
      </c>
      <c r="G65" s="793">
        <f t="shared" si="21"/>
        <v>0</v>
      </c>
      <c r="H65" s="794"/>
      <c r="I65" s="794"/>
      <c r="J65" s="794"/>
      <c r="K65" s="794"/>
      <c r="L65" s="795"/>
      <c r="M65" s="795"/>
      <c r="N65" s="793">
        <v>0</v>
      </c>
      <c r="O65" s="793">
        <v>0</v>
      </c>
      <c r="P65" s="799"/>
      <c r="Q65" s="802">
        <v>0</v>
      </c>
      <c r="R65" s="802">
        <v>0</v>
      </c>
      <c r="S65" s="802">
        <v>0</v>
      </c>
      <c r="T65" s="802">
        <v>0</v>
      </c>
      <c r="U65" s="795">
        <v>0</v>
      </c>
      <c r="V65" s="816">
        <v>0</v>
      </c>
      <c r="W65" s="802">
        <f t="shared" si="10"/>
        <v>0</v>
      </c>
      <c r="X65" s="802">
        <f t="shared" si="11"/>
        <v>0</v>
      </c>
      <c r="Y65" s="795">
        <v>0</v>
      </c>
      <c r="Z65" s="816">
        <v>0</v>
      </c>
      <c r="AA65" s="795">
        <v>0</v>
      </c>
      <c r="AB65" s="807">
        <v>0</v>
      </c>
      <c r="AC65" s="816">
        <v>0</v>
      </c>
      <c r="AD65" s="816">
        <v>0</v>
      </c>
      <c r="AE65" s="816">
        <v>0</v>
      </c>
      <c r="AF65" s="816">
        <v>0</v>
      </c>
      <c r="AG65" s="816">
        <v>0</v>
      </c>
      <c r="AH65" s="816">
        <v>0</v>
      </c>
      <c r="AI65" s="797"/>
      <c r="AJ65" s="798" t="s">
        <v>2648</v>
      </c>
      <c r="AK65" s="816">
        <v>0</v>
      </c>
      <c r="AL65" s="816">
        <v>0</v>
      </c>
      <c r="AM65" s="816">
        <v>0</v>
      </c>
      <c r="AN65" s="816">
        <v>0</v>
      </c>
      <c r="AO65" s="816">
        <v>0</v>
      </c>
      <c r="AP65" s="816">
        <v>0</v>
      </c>
      <c r="AQ65" s="816">
        <v>0</v>
      </c>
      <c r="AR65" s="816">
        <v>0</v>
      </c>
      <c r="AS65" s="795">
        <v>0</v>
      </c>
      <c r="AT65" s="816">
        <v>0</v>
      </c>
      <c r="AU65" s="795">
        <v>0</v>
      </c>
      <c r="AV65" s="816">
        <v>0</v>
      </c>
      <c r="AW65" s="795">
        <v>18</v>
      </c>
      <c r="AX65" s="816">
        <v>2543</v>
      </c>
      <c r="AY65" s="796"/>
      <c r="AZ65" s="795"/>
      <c r="BA65" s="795"/>
      <c r="BB65" s="795"/>
      <c r="BC65" s="795"/>
      <c r="BD65" s="795"/>
      <c r="BE65" s="795"/>
      <c r="BF65" s="795">
        <v>0</v>
      </c>
      <c r="BG65" s="816">
        <v>0</v>
      </c>
      <c r="BH65" s="795">
        <v>0</v>
      </c>
      <c r="BI65" s="816">
        <v>0</v>
      </c>
      <c r="BJ65" s="795">
        <v>1</v>
      </c>
      <c r="BK65" s="816">
        <v>0</v>
      </c>
      <c r="BL65" s="795">
        <v>0</v>
      </c>
      <c r="BM65" s="816">
        <v>0</v>
      </c>
    </row>
    <row r="66" spans="1:83" ht="26.35" hidden="1" customHeight="1" outlineLevel="1">
      <c r="A66" s="530" t="s">
        <v>2207</v>
      </c>
      <c r="B66" s="802">
        <f t="shared" si="19"/>
        <v>1397</v>
      </c>
      <c r="C66" s="802"/>
      <c r="D66" s="794">
        <v>0</v>
      </c>
      <c r="E66" s="796">
        <v>0</v>
      </c>
      <c r="F66" s="793">
        <f t="shared" si="20"/>
        <v>0</v>
      </c>
      <c r="G66" s="793">
        <f t="shared" si="21"/>
        <v>0</v>
      </c>
      <c r="H66" s="793"/>
      <c r="I66" s="793"/>
      <c r="J66" s="793"/>
      <c r="K66" s="793"/>
      <c r="L66" s="802"/>
      <c r="M66" s="802"/>
      <c r="N66" s="793">
        <v>0</v>
      </c>
      <c r="O66" s="793">
        <v>0</v>
      </c>
      <c r="P66" s="799"/>
      <c r="Q66" s="802">
        <v>0</v>
      </c>
      <c r="R66" s="802">
        <v>0</v>
      </c>
      <c r="S66" s="802">
        <v>0</v>
      </c>
      <c r="T66" s="802">
        <v>0</v>
      </c>
      <c r="U66" s="795">
        <v>1</v>
      </c>
      <c r="V66" s="816">
        <v>242</v>
      </c>
      <c r="W66" s="802">
        <f t="shared" si="10"/>
        <v>0</v>
      </c>
      <c r="X66" s="802">
        <f t="shared" si="11"/>
        <v>0</v>
      </c>
      <c r="Y66" s="795">
        <v>0</v>
      </c>
      <c r="Z66" s="816">
        <v>0</v>
      </c>
      <c r="AA66" s="795">
        <v>0</v>
      </c>
      <c r="AB66" s="816">
        <v>0</v>
      </c>
      <c r="AC66" s="816">
        <v>0</v>
      </c>
      <c r="AD66" s="816">
        <v>0</v>
      </c>
      <c r="AE66" s="816">
        <v>0</v>
      </c>
      <c r="AF66" s="816">
        <v>0</v>
      </c>
      <c r="AG66" s="816">
        <v>0</v>
      </c>
      <c r="AH66" s="816">
        <v>0</v>
      </c>
      <c r="AI66" s="797"/>
      <c r="AJ66" s="798" t="s">
        <v>326</v>
      </c>
      <c r="AK66" s="816">
        <v>0</v>
      </c>
      <c r="AL66" s="816">
        <v>0</v>
      </c>
      <c r="AM66" s="816">
        <v>0</v>
      </c>
      <c r="AN66" s="816">
        <v>0</v>
      </c>
      <c r="AO66" s="816">
        <v>0</v>
      </c>
      <c r="AP66" s="816">
        <v>0</v>
      </c>
      <c r="AQ66" s="816">
        <v>0</v>
      </c>
      <c r="AR66" s="816">
        <v>0</v>
      </c>
      <c r="AS66" s="795">
        <v>0</v>
      </c>
      <c r="AT66" s="816">
        <v>0</v>
      </c>
      <c r="AU66" s="795">
        <v>0</v>
      </c>
      <c r="AV66" s="816">
        <v>0</v>
      </c>
      <c r="AW66" s="795">
        <v>8</v>
      </c>
      <c r="AX66" s="816">
        <v>1146</v>
      </c>
      <c r="AY66" s="796"/>
      <c r="AZ66" s="795"/>
      <c r="BA66" s="795"/>
      <c r="BB66" s="795"/>
      <c r="BC66" s="795"/>
      <c r="BD66" s="795"/>
      <c r="BE66" s="795"/>
      <c r="BF66" s="795">
        <v>0</v>
      </c>
      <c r="BG66" s="816">
        <v>0</v>
      </c>
      <c r="BH66" s="795">
        <v>0</v>
      </c>
      <c r="BI66" s="816">
        <v>0</v>
      </c>
      <c r="BJ66" s="795">
        <v>0</v>
      </c>
      <c r="BK66" s="816">
        <v>0</v>
      </c>
      <c r="BL66" s="795">
        <v>0</v>
      </c>
      <c r="BM66" s="816">
        <v>0</v>
      </c>
      <c r="BO66" s="806" t="s">
        <v>2605</v>
      </c>
      <c r="BP66" s="806" t="s">
        <v>2605</v>
      </c>
      <c r="BQ66" s="806" t="s">
        <v>2605</v>
      </c>
    </row>
    <row r="67" spans="1:83" ht="26.35" hidden="1" customHeight="1" outlineLevel="1">
      <c r="A67" s="530" t="s">
        <v>2768</v>
      </c>
      <c r="B67" s="802">
        <f t="shared" si="19"/>
        <v>295</v>
      </c>
      <c r="C67" s="802"/>
      <c r="D67" s="794">
        <v>0</v>
      </c>
      <c r="E67" s="796">
        <v>0</v>
      </c>
      <c r="F67" s="793">
        <f t="shared" si="20"/>
        <v>0</v>
      </c>
      <c r="G67" s="793">
        <f t="shared" si="21"/>
        <v>0</v>
      </c>
      <c r="H67" s="793"/>
      <c r="I67" s="793"/>
      <c r="J67" s="793"/>
      <c r="K67" s="793"/>
      <c r="L67" s="802"/>
      <c r="M67" s="802"/>
      <c r="N67" s="793">
        <v>0</v>
      </c>
      <c r="O67" s="793">
        <v>0</v>
      </c>
      <c r="P67" s="799"/>
      <c r="Q67" s="802">
        <v>0</v>
      </c>
      <c r="R67" s="802">
        <v>0</v>
      </c>
      <c r="S67" s="802">
        <v>0</v>
      </c>
      <c r="T67" s="802">
        <v>0</v>
      </c>
      <c r="U67" s="795">
        <v>0</v>
      </c>
      <c r="V67" s="816">
        <v>0</v>
      </c>
      <c r="W67" s="802">
        <f t="shared" si="10"/>
        <v>0</v>
      </c>
      <c r="X67" s="802">
        <f t="shared" si="11"/>
        <v>0</v>
      </c>
      <c r="Y67" s="795">
        <v>0</v>
      </c>
      <c r="Z67" s="816">
        <v>0</v>
      </c>
      <c r="AA67" s="802">
        <v>0</v>
      </c>
      <c r="AB67" s="807">
        <v>0</v>
      </c>
      <c r="AC67" s="816">
        <v>0</v>
      </c>
      <c r="AD67" s="816">
        <v>0</v>
      </c>
      <c r="AE67" s="816">
        <v>0</v>
      </c>
      <c r="AF67" s="816">
        <v>0</v>
      </c>
      <c r="AG67" s="816">
        <v>0</v>
      </c>
      <c r="AH67" s="816">
        <v>0</v>
      </c>
      <c r="AI67" s="797"/>
      <c r="AJ67" s="798" t="s">
        <v>327</v>
      </c>
      <c r="AK67" s="816">
        <v>0</v>
      </c>
      <c r="AL67" s="816">
        <v>0</v>
      </c>
      <c r="AM67" s="816">
        <v>0</v>
      </c>
      <c r="AN67" s="816">
        <v>0</v>
      </c>
      <c r="AO67" s="816">
        <v>0</v>
      </c>
      <c r="AP67" s="816">
        <v>0</v>
      </c>
      <c r="AQ67" s="816">
        <v>0</v>
      </c>
      <c r="AR67" s="816">
        <v>0</v>
      </c>
      <c r="AS67" s="795">
        <v>0</v>
      </c>
      <c r="AT67" s="816">
        <v>0</v>
      </c>
      <c r="AU67" s="795">
        <v>0</v>
      </c>
      <c r="AV67" s="816">
        <v>0</v>
      </c>
      <c r="AW67" s="795">
        <v>5</v>
      </c>
      <c r="AX67" s="816">
        <v>290</v>
      </c>
      <c r="AY67" s="796"/>
      <c r="AZ67" s="795"/>
      <c r="BA67" s="795"/>
      <c r="BB67" s="795"/>
      <c r="BC67" s="795"/>
      <c r="BD67" s="795"/>
      <c r="BE67" s="795"/>
      <c r="BF67" s="795">
        <v>0</v>
      </c>
      <c r="BG67" s="816">
        <v>0</v>
      </c>
      <c r="BH67" s="795">
        <v>0</v>
      </c>
      <c r="BI67" s="816">
        <v>0</v>
      </c>
      <c r="BJ67" s="795">
        <v>0</v>
      </c>
      <c r="BK67" s="816">
        <v>0</v>
      </c>
      <c r="BL67" s="795">
        <v>0</v>
      </c>
      <c r="BM67" s="816">
        <v>0</v>
      </c>
      <c r="BR67" s="800" t="s">
        <v>2605</v>
      </c>
    </row>
    <row r="68" spans="1:83" ht="26.35" hidden="1" customHeight="1" outlineLevel="1">
      <c r="A68" s="530" t="s">
        <v>2769</v>
      </c>
      <c r="B68" s="802">
        <f t="shared" si="19"/>
        <v>212</v>
      </c>
      <c r="C68" s="802"/>
      <c r="D68" s="794">
        <v>0</v>
      </c>
      <c r="E68" s="796">
        <v>0</v>
      </c>
      <c r="F68" s="793">
        <f t="shared" si="20"/>
        <v>0</v>
      </c>
      <c r="G68" s="793">
        <f t="shared" si="21"/>
        <v>0</v>
      </c>
      <c r="H68" s="793"/>
      <c r="I68" s="793"/>
      <c r="J68" s="793"/>
      <c r="K68" s="793"/>
      <c r="L68" s="802"/>
      <c r="M68" s="802"/>
      <c r="N68" s="793">
        <v>0</v>
      </c>
      <c r="O68" s="793">
        <v>0</v>
      </c>
      <c r="P68" s="799"/>
      <c r="Q68" s="802">
        <v>0</v>
      </c>
      <c r="R68" s="802">
        <v>0</v>
      </c>
      <c r="S68" s="802">
        <v>0</v>
      </c>
      <c r="T68" s="802">
        <v>0</v>
      </c>
      <c r="U68" s="795">
        <v>0</v>
      </c>
      <c r="V68" s="816">
        <v>0</v>
      </c>
      <c r="W68" s="802">
        <f t="shared" si="10"/>
        <v>0</v>
      </c>
      <c r="X68" s="802">
        <f t="shared" si="11"/>
        <v>0</v>
      </c>
      <c r="Y68" s="795">
        <v>0</v>
      </c>
      <c r="Z68" s="816">
        <v>0</v>
      </c>
      <c r="AA68" s="802">
        <v>0</v>
      </c>
      <c r="AB68" s="807">
        <v>0</v>
      </c>
      <c r="AC68" s="816">
        <v>0</v>
      </c>
      <c r="AD68" s="816">
        <v>0</v>
      </c>
      <c r="AE68" s="816">
        <v>0</v>
      </c>
      <c r="AF68" s="816">
        <v>0</v>
      </c>
      <c r="AG68" s="816">
        <v>0</v>
      </c>
      <c r="AH68" s="816">
        <v>0</v>
      </c>
      <c r="AI68" s="797"/>
      <c r="AJ68" s="798" t="s">
        <v>328</v>
      </c>
      <c r="AK68" s="816">
        <v>0</v>
      </c>
      <c r="AL68" s="816">
        <v>0</v>
      </c>
      <c r="AM68" s="816">
        <v>0</v>
      </c>
      <c r="AN68" s="816">
        <v>0</v>
      </c>
      <c r="AO68" s="816">
        <v>0</v>
      </c>
      <c r="AP68" s="816">
        <v>0</v>
      </c>
      <c r="AQ68" s="816">
        <v>0</v>
      </c>
      <c r="AR68" s="816">
        <v>0</v>
      </c>
      <c r="AS68" s="795">
        <v>0</v>
      </c>
      <c r="AT68" s="816">
        <v>0</v>
      </c>
      <c r="AU68" s="795">
        <v>0</v>
      </c>
      <c r="AV68" s="816">
        <v>0</v>
      </c>
      <c r="AW68" s="802">
        <v>9</v>
      </c>
      <c r="AX68" s="807">
        <v>203</v>
      </c>
      <c r="AY68" s="799"/>
      <c r="AZ68" s="802"/>
      <c r="BA68" s="802"/>
      <c r="BB68" s="802"/>
      <c r="BC68" s="802"/>
      <c r="BD68" s="802"/>
      <c r="BE68" s="802"/>
      <c r="BF68" s="795">
        <v>0</v>
      </c>
      <c r="BG68" s="816">
        <v>0</v>
      </c>
      <c r="BH68" s="795">
        <v>0</v>
      </c>
      <c r="BI68" s="816">
        <v>0</v>
      </c>
      <c r="BJ68" s="795">
        <v>0</v>
      </c>
      <c r="BK68" s="816">
        <v>0</v>
      </c>
      <c r="BL68" s="795">
        <v>0</v>
      </c>
      <c r="BM68" s="816">
        <v>0</v>
      </c>
    </row>
    <row r="69" spans="1:83" ht="26.35" hidden="1" customHeight="1" outlineLevel="1">
      <c r="A69" s="530" t="s">
        <v>2208</v>
      </c>
      <c r="B69" s="802">
        <f t="shared" si="19"/>
        <v>513</v>
      </c>
      <c r="C69" s="802"/>
      <c r="D69" s="794">
        <v>0</v>
      </c>
      <c r="E69" s="796">
        <v>0</v>
      </c>
      <c r="F69" s="793">
        <f t="shared" si="20"/>
        <v>0</v>
      </c>
      <c r="G69" s="793">
        <f t="shared" si="21"/>
        <v>0</v>
      </c>
      <c r="H69" s="794"/>
      <c r="I69" s="794"/>
      <c r="J69" s="794"/>
      <c r="K69" s="794"/>
      <c r="L69" s="795"/>
      <c r="M69" s="795"/>
      <c r="N69" s="793">
        <v>0</v>
      </c>
      <c r="O69" s="793">
        <v>0</v>
      </c>
      <c r="P69" s="799"/>
      <c r="Q69" s="802">
        <v>0</v>
      </c>
      <c r="R69" s="802">
        <v>0</v>
      </c>
      <c r="S69" s="802">
        <v>0</v>
      </c>
      <c r="T69" s="802">
        <v>0</v>
      </c>
      <c r="U69" s="795">
        <v>0</v>
      </c>
      <c r="V69" s="816">
        <v>0</v>
      </c>
      <c r="W69" s="802">
        <f t="shared" si="10"/>
        <v>0</v>
      </c>
      <c r="X69" s="802">
        <f t="shared" si="11"/>
        <v>0</v>
      </c>
      <c r="Y69" s="802">
        <v>0</v>
      </c>
      <c r="Z69" s="807">
        <v>0</v>
      </c>
      <c r="AA69" s="795">
        <v>0</v>
      </c>
      <c r="AB69" s="816">
        <v>0</v>
      </c>
      <c r="AC69" s="816">
        <v>0</v>
      </c>
      <c r="AD69" s="816">
        <v>0</v>
      </c>
      <c r="AE69" s="816">
        <v>0</v>
      </c>
      <c r="AF69" s="816">
        <v>0</v>
      </c>
      <c r="AG69" s="816">
        <v>0</v>
      </c>
      <c r="AH69" s="816">
        <v>0</v>
      </c>
      <c r="AI69" s="797"/>
      <c r="AJ69" s="798" t="s">
        <v>329</v>
      </c>
      <c r="AK69" s="816">
        <v>0</v>
      </c>
      <c r="AL69" s="816">
        <v>0</v>
      </c>
      <c r="AM69" s="816">
        <v>0</v>
      </c>
      <c r="AN69" s="816">
        <v>0</v>
      </c>
      <c r="AO69" s="816">
        <v>0</v>
      </c>
      <c r="AP69" s="816">
        <v>0</v>
      </c>
      <c r="AQ69" s="816">
        <v>0</v>
      </c>
      <c r="AR69" s="816">
        <v>0</v>
      </c>
      <c r="AS69" s="795">
        <v>0</v>
      </c>
      <c r="AT69" s="816">
        <v>0</v>
      </c>
      <c r="AU69" s="795">
        <v>0</v>
      </c>
      <c r="AV69" s="816">
        <v>0</v>
      </c>
      <c r="AW69" s="795">
        <v>4</v>
      </c>
      <c r="AX69" s="816">
        <v>507</v>
      </c>
      <c r="AY69" s="796"/>
      <c r="AZ69" s="795"/>
      <c r="BA69" s="795"/>
      <c r="BB69" s="795"/>
      <c r="BC69" s="795"/>
      <c r="BD69" s="795"/>
      <c r="BE69" s="795"/>
      <c r="BF69" s="795">
        <v>0</v>
      </c>
      <c r="BG69" s="816">
        <v>0</v>
      </c>
      <c r="BH69" s="795">
        <v>0</v>
      </c>
      <c r="BI69" s="816">
        <v>0</v>
      </c>
      <c r="BJ69" s="795">
        <v>2</v>
      </c>
      <c r="BK69" s="816">
        <v>0</v>
      </c>
      <c r="BL69" s="795">
        <v>0</v>
      </c>
      <c r="BM69" s="816">
        <v>0</v>
      </c>
    </row>
    <row r="70" spans="1:83" ht="26.35" hidden="1" customHeight="1" outlineLevel="1" thickBot="1">
      <c r="A70" s="531" t="s">
        <v>2209</v>
      </c>
      <c r="B70" s="837">
        <f t="shared" si="19"/>
        <v>615</v>
      </c>
      <c r="C70" s="813"/>
      <c r="D70" s="811">
        <v>0</v>
      </c>
      <c r="E70" s="811">
        <v>0</v>
      </c>
      <c r="F70" s="793">
        <f t="shared" si="20"/>
        <v>0</v>
      </c>
      <c r="G70" s="793">
        <f t="shared" si="21"/>
        <v>0</v>
      </c>
      <c r="H70" s="812"/>
      <c r="I70" s="812"/>
      <c r="J70" s="812"/>
      <c r="K70" s="812"/>
      <c r="L70" s="813"/>
      <c r="M70" s="813"/>
      <c r="N70" s="812">
        <v>0</v>
      </c>
      <c r="O70" s="812">
        <v>0</v>
      </c>
      <c r="P70" s="799"/>
      <c r="Q70" s="813">
        <v>0</v>
      </c>
      <c r="R70" s="813">
        <v>0</v>
      </c>
      <c r="S70" s="813">
        <v>0</v>
      </c>
      <c r="T70" s="813">
        <v>0</v>
      </c>
      <c r="U70" s="818">
        <v>0</v>
      </c>
      <c r="V70" s="818">
        <v>0</v>
      </c>
      <c r="W70" s="802">
        <f t="shared" si="10"/>
        <v>0</v>
      </c>
      <c r="X70" s="813">
        <f t="shared" si="11"/>
        <v>0</v>
      </c>
      <c r="Y70" s="813">
        <v>0</v>
      </c>
      <c r="Z70" s="813">
        <v>0</v>
      </c>
      <c r="AA70" s="818">
        <v>0</v>
      </c>
      <c r="AB70" s="813">
        <v>0</v>
      </c>
      <c r="AC70" s="816">
        <v>0</v>
      </c>
      <c r="AD70" s="816">
        <v>0</v>
      </c>
      <c r="AE70" s="816">
        <v>0</v>
      </c>
      <c r="AF70" s="816">
        <v>0</v>
      </c>
      <c r="AG70" s="816">
        <v>0</v>
      </c>
      <c r="AH70" s="816">
        <v>0</v>
      </c>
      <c r="AI70" s="797"/>
      <c r="AJ70" s="810" t="s">
        <v>330</v>
      </c>
      <c r="AK70" s="816">
        <v>0</v>
      </c>
      <c r="AL70" s="816">
        <v>0</v>
      </c>
      <c r="AM70" s="816">
        <v>0</v>
      </c>
      <c r="AN70" s="816">
        <v>0</v>
      </c>
      <c r="AO70" s="816">
        <v>0</v>
      </c>
      <c r="AP70" s="816">
        <v>0</v>
      </c>
      <c r="AQ70" s="816">
        <v>0</v>
      </c>
      <c r="AR70" s="816">
        <v>0</v>
      </c>
      <c r="AS70" s="839">
        <v>1</v>
      </c>
      <c r="AT70" s="840">
        <v>0</v>
      </c>
      <c r="AU70" s="818">
        <v>0</v>
      </c>
      <c r="AV70" s="818">
        <v>0</v>
      </c>
      <c r="AW70" s="813">
        <v>12</v>
      </c>
      <c r="AX70" s="813">
        <v>602</v>
      </c>
      <c r="AY70" s="799"/>
      <c r="AZ70" s="813"/>
      <c r="BA70" s="813"/>
      <c r="BB70" s="813"/>
      <c r="BC70" s="813"/>
      <c r="BD70" s="813"/>
      <c r="BE70" s="813"/>
      <c r="BF70" s="818">
        <v>0</v>
      </c>
      <c r="BG70" s="818">
        <v>0</v>
      </c>
      <c r="BH70" s="818">
        <v>0</v>
      </c>
      <c r="BI70" s="818">
        <v>0</v>
      </c>
      <c r="BJ70" s="818">
        <v>0</v>
      </c>
      <c r="BK70" s="818">
        <v>0</v>
      </c>
      <c r="BL70" s="818">
        <v>0</v>
      </c>
      <c r="BM70" s="818">
        <v>0</v>
      </c>
    </row>
    <row r="71" spans="1:83" s="809" customFormat="1" ht="26.35" hidden="1" customHeight="1" collapsed="1">
      <c r="A71" s="792" t="s">
        <v>1711</v>
      </c>
      <c r="B71" s="802">
        <f t="shared" ref="B71:B96" si="22">F71+D71+S71+U71+W71+AS71+AU71+AW71+BF71+BH71+BJ71+BL71</f>
        <v>134</v>
      </c>
      <c r="C71" s="802">
        <f t="shared" ref="C71:C84" si="23">G71+E71+T71+V71+X71+AT71+AV65+AX71+BG71+BI71+BK71+BM71</f>
        <v>18514.0033</v>
      </c>
      <c r="D71" s="799">
        <f>SUM(D72:D83)</f>
        <v>0</v>
      </c>
      <c r="E71" s="799">
        <f>SUM(E72:E83)</f>
        <v>0</v>
      </c>
      <c r="F71" s="793">
        <f t="shared" si="20"/>
        <v>49</v>
      </c>
      <c r="G71" s="802">
        <f t="shared" si="21"/>
        <v>11138</v>
      </c>
      <c r="H71" s="799">
        <f t="shared" ref="H71:O71" si="24">SUM(H72:H83)</f>
        <v>0</v>
      </c>
      <c r="I71" s="799">
        <f t="shared" si="24"/>
        <v>0</v>
      </c>
      <c r="J71" s="799">
        <f t="shared" si="24"/>
        <v>2</v>
      </c>
      <c r="K71" s="799">
        <f t="shared" si="24"/>
        <v>28</v>
      </c>
      <c r="L71" s="807">
        <f t="shared" si="24"/>
        <v>47</v>
      </c>
      <c r="M71" s="807">
        <f t="shared" si="24"/>
        <v>11110</v>
      </c>
      <c r="N71" s="793">
        <f t="shared" si="24"/>
        <v>0</v>
      </c>
      <c r="O71" s="793">
        <f t="shared" si="24"/>
        <v>0</v>
      </c>
      <c r="P71" s="799"/>
      <c r="Q71" s="802">
        <f t="shared" ref="Q71:V71" si="25">SUM(Q72:Q83)</f>
        <v>0</v>
      </c>
      <c r="R71" s="802">
        <f t="shared" si="25"/>
        <v>0</v>
      </c>
      <c r="S71" s="802">
        <f t="shared" si="25"/>
        <v>0</v>
      </c>
      <c r="T71" s="802">
        <f t="shared" si="25"/>
        <v>0</v>
      </c>
      <c r="U71" s="807">
        <f t="shared" si="25"/>
        <v>0</v>
      </c>
      <c r="V71" s="807">
        <f t="shared" si="25"/>
        <v>0</v>
      </c>
      <c r="W71" s="802">
        <f t="shared" ref="W71:W109" si="26">Y71+AA71</f>
        <v>2</v>
      </c>
      <c r="X71" s="802">
        <f>SUM(X72:X83)</f>
        <v>57</v>
      </c>
      <c r="Y71" s="807">
        <f>SUM(Y72:Y83)</f>
        <v>2</v>
      </c>
      <c r="Z71" s="807">
        <f>SUM(Z72:Z83)</f>
        <v>57</v>
      </c>
      <c r="AA71" s="807">
        <f>SUM(AA72:AA83)</f>
        <v>0</v>
      </c>
      <c r="AB71" s="807">
        <f>SUM(AB72:AB83)</f>
        <v>0</v>
      </c>
      <c r="AC71" s="816">
        <v>0</v>
      </c>
      <c r="AD71" s="816">
        <v>0</v>
      </c>
      <c r="AE71" s="816">
        <v>0</v>
      </c>
      <c r="AF71" s="816">
        <v>0</v>
      </c>
      <c r="AG71" s="816">
        <v>0</v>
      </c>
      <c r="AH71" s="816">
        <v>0</v>
      </c>
      <c r="AI71" s="804"/>
      <c r="AJ71" s="792" t="s">
        <v>1723</v>
      </c>
      <c r="AK71" s="816">
        <v>0</v>
      </c>
      <c r="AL71" s="816">
        <v>0</v>
      </c>
      <c r="AM71" s="816">
        <v>0</v>
      </c>
      <c r="AN71" s="816">
        <v>0</v>
      </c>
      <c r="AO71" s="816">
        <v>0</v>
      </c>
      <c r="AP71" s="816">
        <v>0</v>
      </c>
      <c r="AQ71" s="816">
        <v>0</v>
      </c>
      <c r="AR71" s="816">
        <v>0</v>
      </c>
      <c r="AS71" s="807">
        <f t="shared" ref="AS71:AX71" si="27">SUM(AS72:AS83)</f>
        <v>5</v>
      </c>
      <c r="AT71" s="807">
        <f t="shared" si="27"/>
        <v>147</v>
      </c>
      <c r="AU71" s="807">
        <f t="shared" si="27"/>
        <v>0</v>
      </c>
      <c r="AV71" s="807">
        <f t="shared" si="27"/>
        <v>0</v>
      </c>
      <c r="AW71" s="807">
        <f t="shared" si="27"/>
        <v>75</v>
      </c>
      <c r="AX71" s="807">
        <f t="shared" si="27"/>
        <v>7172</v>
      </c>
      <c r="AY71" s="799"/>
      <c r="AZ71" s="807">
        <f t="shared" ref="AZ71:BM71" si="28">SUM(AZ72:AZ83)</f>
        <v>5</v>
      </c>
      <c r="BA71" s="807">
        <f t="shared" si="28"/>
        <v>332</v>
      </c>
      <c r="BB71" s="802">
        <f t="shared" si="28"/>
        <v>0</v>
      </c>
      <c r="BC71" s="802">
        <f t="shared" si="28"/>
        <v>0</v>
      </c>
      <c r="BD71" s="807">
        <f t="shared" si="28"/>
        <v>70</v>
      </c>
      <c r="BE71" s="807">
        <f t="shared" si="28"/>
        <v>6840</v>
      </c>
      <c r="BF71" s="807">
        <f t="shared" si="28"/>
        <v>0</v>
      </c>
      <c r="BG71" s="807">
        <f t="shared" si="28"/>
        <v>0</v>
      </c>
      <c r="BH71" s="807">
        <f t="shared" si="28"/>
        <v>0</v>
      </c>
      <c r="BI71" s="807">
        <f t="shared" si="28"/>
        <v>0</v>
      </c>
      <c r="BJ71" s="807">
        <f t="shared" si="28"/>
        <v>3</v>
      </c>
      <c r="BK71" s="843">
        <f t="shared" si="28"/>
        <v>3.3E-3</v>
      </c>
      <c r="BL71" s="807">
        <f t="shared" si="28"/>
        <v>0</v>
      </c>
      <c r="BM71" s="807">
        <f t="shared" si="28"/>
        <v>0</v>
      </c>
    </row>
    <row r="72" spans="1:83" ht="26.35" hidden="1" customHeight="1" outlineLevel="1">
      <c r="A72" s="530" t="s">
        <v>2202</v>
      </c>
      <c r="B72" s="802">
        <f t="shared" si="22"/>
        <v>9</v>
      </c>
      <c r="C72" s="802">
        <f t="shared" si="23"/>
        <v>1483</v>
      </c>
      <c r="D72" s="794">
        <v>0</v>
      </c>
      <c r="E72" s="796">
        <v>0</v>
      </c>
      <c r="F72" s="793">
        <f t="shared" si="20"/>
        <v>4</v>
      </c>
      <c r="G72" s="802">
        <f t="shared" si="21"/>
        <v>1300</v>
      </c>
      <c r="H72" s="794">
        <v>0</v>
      </c>
      <c r="I72" s="794">
        <v>0</v>
      </c>
      <c r="J72" s="794">
        <v>0</v>
      </c>
      <c r="K72" s="794">
        <v>0</v>
      </c>
      <c r="L72" s="795">
        <v>4</v>
      </c>
      <c r="M72" s="795">
        <v>1300</v>
      </c>
      <c r="N72" s="793">
        <v>0</v>
      </c>
      <c r="O72" s="793">
        <v>0</v>
      </c>
      <c r="P72" s="799"/>
      <c r="Q72" s="802">
        <v>0</v>
      </c>
      <c r="R72" s="802">
        <v>0</v>
      </c>
      <c r="S72" s="802">
        <v>0</v>
      </c>
      <c r="T72" s="802">
        <v>0</v>
      </c>
      <c r="U72" s="795">
        <v>0</v>
      </c>
      <c r="V72" s="816">
        <v>0</v>
      </c>
      <c r="W72" s="802">
        <f t="shared" si="26"/>
        <v>2</v>
      </c>
      <c r="X72" s="802">
        <f t="shared" ref="X72:X83" si="29">Z72+AB72</f>
        <v>57</v>
      </c>
      <c r="Y72" s="802">
        <v>2</v>
      </c>
      <c r="Z72" s="807">
        <v>57</v>
      </c>
      <c r="AA72" s="795">
        <v>0</v>
      </c>
      <c r="AB72" s="816">
        <v>0</v>
      </c>
      <c r="AC72" s="816">
        <v>0</v>
      </c>
      <c r="AD72" s="816">
        <v>0</v>
      </c>
      <c r="AE72" s="816">
        <v>0</v>
      </c>
      <c r="AF72" s="816">
        <v>0</v>
      </c>
      <c r="AG72" s="816">
        <v>0</v>
      </c>
      <c r="AH72" s="816">
        <v>0</v>
      </c>
      <c r="AI72" s="797"/>
      <c r="AJ72" s="798" t="s">
        <v>849</v>
      </c>
      <c r="AK72" s="816">
        <v>0</v>
      </c>
      <c r="AL72" s="816">
        <v>0</v>
      </c>
      <c r="AM72" s="816">
        <v>0</v>
      </c>
      <c r="AN72" s="816">
        <v>0</v>
      </c>
      <c r="AO72" s="816">
        <v>0</v>
      </c>
      <c r="AP72" s="816">
        <v>0</v>
      </c>
      <c r="AQ72" s="816">
        <v>0</v>
      </c>
      <c r="AR72" s="816">
        <v>0</v>
      </c>
      <c r="AS72" s="795">
        <v>1</v>
      </c>
      <c r="AT72" s="816">
        <v>70</v>
      </c>
      <c r="AU72" s="795">
        <v>0</v>
      </c>
      <c r="AV72" s="816">
        <v>0</v>
      </c>
      <c r="AW72" s="802">
        <f t="shared" ref="AW72:AW81" si="30">AZ72+BB72+BD72</f>
        <v>1</v>
      </c>
      <c r="AX72" s="802">
        <f t="shared" ref="AX72:AX81" si="31">BA72+BC72+BE72</f>
        <v>56</v>
      </c>
      <c r="AY72" s="799"/>
      <c r="AZ72" s="802">
        <v>0</v>
      </c>
      <c r="BA72" s="802">
        <v>0</v>
      </c>
      <c r="BB72" s="802">
        <v>0</v>
      </c>
      <c r="BC72" s="802">
        <v>0</v>
      </c>
      <c r="BD72" s="802">
        <v>1</v>
      </c>
      <c r="BE72" s="802">
        <v>56</v>
      </c>
      <c r="BF72" s="795">
        <v>0</v>
      </c>
      <c r="BG72" s="816">
        <v>0</v>
      </c>
      <c r="BH72" s="795">
        <v>0</v>
      </c>
      <c r="BI72" s="816">
        <v>0</v>
      </c>
      <c r="BJ72" s="795">
        <v>1</v>
      </c>
      <c r="BK72" s="816">
        <v>0</v>
      </c>
      <c r="BL72" s="795">
        <v>0</v>
      </c>
      <c r="BM72" s="816">
        <v>0</v>
      </c>
    </row>
    <row r="73" spans="1:83" ht="26.35" hidden="1" customHeight="1" outlineLevel="1">
      <c r="A73" s="530" t="s">
        <v>2203</v>
      </c>
      <c r="B73" s="802">
        <f t="shared" si="22"/>
        <v>10</v>
      </c>
      <c r="C73" s="802">
        <f t="shared" si="23"/>
        <v>787</v>
      </c>
      <c r="D73" s="794">
        <v>0</v>
      </c>
      <c r="E73" s="796">
        <v>0</v>
      </c>
      <c r="F73" s="793">
        <f t="shared" si="20"/>
        <v>4</v>
      </c>
      <c r="G73" s="802">
        <f t="shared" si="21"/>
        <v>500</v>
      </c>
      <c r="H73" s="794">
        <v>0</v>
      </c>
      <c r="I73" s="794">
        <v>0</v>
      </c>
      <c r="J73" s="794">
        <v>0</v>
      </c>
      <c r="K73" s="794">
        <v>0</v>
      </c>
      <c r="L73" s="795">
        <v>4</v>
      </c>
      <c r="M73" s="795">
        <v>500</v>
      </c>
      <c r="N73" s="793">
        <v>0</v>
      </c>
      <c r="O73" s="793">
        <v>0</v>
      </c>
      <c r="P73" s="799"/>
      <c r="Q73" s="802">
        <v>0</v>
      </c>
      <c r="R73" s="802">
        <v>0</v>
      </c>
      <c r="S73" s="802">
        <v>0</v>
      </c>
      <c r="T73" s="802">
        <v>0</v>
      </c>
      <c r="U73" s="795">
        <v>0</v>
      </c>
      <c r="V73" s="816">
        <v>0</v>
      </c>
      <c r="W73" s="802">
        <f t="shared" si="26"/>
        <v>0</v>
      </c>
      <c r="X73" s="802">
        <f t="shared" si="29"/>
        <v>0</v>
      </c>
      <c r="Y73" s="802">
        <v>0</v>
      </c>
      <c r="Z73" s="807">
        <v>0</v>
      </c>
      <c r="AA73" s="802">
        <v>0</v>
      </c>
      <c r="AB73" s="816">
        <v>0</v>
      </c>
      <c r="AC73" s="816">
        <v>0</v>
      </c>
      <c r="AD73" s="816">
        <v>0</v>
      </c>
      <c r="AE73" s="816">
        <v>0</v>
      </c>
      <c r="AF73" s="816">
        <v>0</v>
      </c>
      <c r="AG73" s="816">
        <v>0</v>
      </c>
      <c r="AH73" s="816">
        <v>0</v>
      </c>
      <c r="AI73" s="797"/>
      <c r="AJ73" s="798" t="s">
        <v>850</v>
      </c>
      <c r="AK73" s="816">
        <v>0</v>
      </c>
      <c r="AL73" s="816">
        <v>0</v>
      </c>
      <c r="AM73" s="816">
        <v>0</v>
      </c>
      <c r="AN73" s="816">
        <v>0</v>
      </c>
      <c r="AO73" s="816">
        <v>0</v>
      </c>
      <c r="AP73" s="816">
        <v>0</v>
      </c>
      <c r="AQ73" s="816">
        <v>0</v>
      </c>
      <c r="AR73" s="816">
        <v>0</v>
      </c>
      <c r="AS73" s="795">
        <v>2</v>
      </c>
      <c r="AT73" s="816">
        <v>73</v>
      </c>
      <c r="AU73" s="795">
        <v>0</v>
      </c>
      <c r="AV73" s="816">
        <v>0</v>
      </c>
      <c r="AW73" s="802">
        <f t="shared" si="30"/>
        <v>4</v>
      </c>
      <c r="AX73" s="802">
        <f t="shared" si="31"/>
        <v>214</v>
      </c>
      <c r="AY73" s="799"/>
      <c r="AZ73" s="795">
        <v>1</v>
      </c>
      <c r="BA73" s="795">
        <v>29</v>
      </c>
      <c r="BB73" s="802">
        <v>0</v>
      </c>
      <c r="BC73" s="802">
        <v>0</v>
      </c>
      <c r="BD73" s="795">
        <v>3</v>
      </c>
      <c r="BE73" s="795">
        <v>185</v>
      </c>
      <c r="BF73" s="795">
        <v>0</v>
      </c>
      <c r="BG73" s="816">
        <v>0</v>
      </c>
      <c r="BH73" s="795">
        <v>0</v>
      </c>
      <c r="BI73" s="816">
        <v>0</v>
      </c>
      <c r="BJ73" s="795">
        <v>0</v>
      </c>
      <c r="BK73" s="816">
        <v>0</v>
      </c>
      <c r="BL73" s="795">
        <v>0</v>
      </c>
      <c r="BM73" s="816">
        <v>0</v>
      </c>
    </row>
    <row r="74" spans="1:83" ht="26.35" hidden="1" customHeight="1" outlineLevel="1">
      <c r="A74" s="530" t="s">
        <v>2204</v>
      </c>
      <c r="B74" s="802">
        <f t="shared" si="22"/>
        <v>4</v>
      </c>
      <c r="C74" s="802">
        <f t="shared" si="23"/>
        <v>511</v>
      </c>
      <c r="D74" s="794">
        <v>0</v>
      </c>
      <c r="E74" s="796">
        <v>0</v>
      </c>
      <c r="F74" s="793">
        <f t="shared" si="20"/>
        <v>4</v>
      </c>
      <c r="G74" s="802">
        <f t="shared" si="21"/>
        <v>511</v>
      </c>
      <c r="H74" s="794">
        <v>0</v>
      </c>
      <c r="I74" s="794">
        <v>0</v>
      </c>
      <c r="J74" s="793">
        <v>1</v>
      </c>
      <c r="K74" s="793">
        <v>1</v>
      </c>
      <c r="L74" s="802">
        <v>3</v>
      </c>
      <c r="M74" s="802">
        <v>510</v>
      </c>
      <c r="N74" s="793">
        <v>0</v>
      </c>
      <c r="O74" s="793">
        <v>0</v>
      </c>
      <c r="P74" s="799"/>
      <c r="Q74" s="802">
        <v>0</v>
      </c>
      <c r="R74" s="802">
        <v>0</v>
      </c>
      <c r="S74" s="802">
        <v>0</v>
      </c>
      <c r="T74" s="802">
        <v>0</v>
      </c>
      <c r="U74" s="795">
        <v>0</v>
      </c>
      <c r="V74" s="816">
        <v>0</v>
      </c>
      <c r="W74" s="802">
        <f t="shared" si="26"/>
        <v>0</v>
      </c>
      <c r="X74" s="802">
        <f t="shared" si="29"/>
        <v>0</v>
      </c>
      <c r="Y74" s="795">
        <v>0</v>
      </c>
      <c r="Z74" s="816">
        <v>0</v>
      </c>
      <c r="AA74" s="795">
        <v>0</v>
      </c>
      <c r="AB74" s="816">
        <v>0</v>
      </c>
      <c r="AC74" s="816">
        <v>0</v>
      </c>
      <c r="AD74" s="816">
        <v>0</v>
      </c>
      <c r="AE74" s="816">
        <v>0</v>
      </c>
      <c r="AF74" s="816">
        <v>0</v>
      </c>
      <c r="AG74" s="816">
        <v>0</v>
      </c>
      <c r="AH74" s="816">
        <v>0</v>
      </c>
      <c r="AI74" s="797"/>
      <c r="AJ74" s="798" t="s">
        <v>851</v>
      </c>
      <c r="AK74" s="816">
        <v>0</v>
      </c>
      <c r="AL74" s="816">
        <v>0</v>
      </c>
      <c r="AM74" s="816">
        <v>0</v>
      </c>
      <c r="AN74" s="816">
        <v>0</v>
      </c>
      <c r="AO74" s="816">
        <v>0</v>
      </c>
      <c r="AP74" s="816">
        <v>0</v>
      </c>
      <c r="AQ74" s="816">
        <v>0</v>
      </c>
      <c r="AR74" s="816">
        <v>0</v>
      </c>
      <c r="AS74" s="795">
        <v>0</v>
      </c>
      <c r="AT74" s="816">
        <v>0</v>
      </c>
      <c r="AU74" s="795">
        <v>0</v>
      </c>
      <c r="AV74" s="816">
        <v>0</v>
      </c>
      <c r="AW74" s="802">
        <f t="shared" si="30"/>
        <v>0</v>
      </c>
      <c r="AX74" s="802">
        <f t="shared" si="31"/>
        <v>0</v>
      </c>
      <c r="AY74" s="799"/>
      <c r="AZ74" s="802">
        <v>0</v>
      </c>
      <c r="BA74" s="802">
        <v>0</v>
      </c>
      <c r="BB74" s="802">
        <v>0</v>
      </c>
      <c r="BC74" s="802">
        <v>0</v>
      </c>
      <c r="BD74" s="802">
        <v>0</v>
      </c>
      <c r="BE74" s="802">
        <v>0</v>
      </c>
      <c r="BF74" s="795">
        <v>0</v>
      </c>
      <c r="BG74" s="816">
        <v>0</v>
      </c>
      <c r="BH74" s="795">
        <v>0</v>
      </c>
      <c r="BI74" s="816">
        <v>0</v>
      </c>
      <c r="BJ74" s="795">
        <v>0</v>
      </c>
      <c r="BK74" s="816">
        <v>0</v>
      </c>
      <c r="BL74" s="795">
        <v>0</v>
      </c>
      <c r="BM74" s="816">
        <v>0</v>
      </c>
    </row>
    <row r="75" spans="1:83" ht="26.35" hidden="1" customHeight="1" outlineLevel="1">
      <c r="A75" s="530" t="s">
        <v>2205</v>
      </c>
      <c r="B75" s="802">
        <f t="shared" si="22"/>
        <v>24</v>
      </c>
      <c r="C75" s="802">
        <f t="shared" si="23"/>
        <v>3440</v>
      </c>
      <c r="D75" s="794">
        <v>0</v>
      </c>
      <c r="E75" s="796">
        <v>0</v>
      </c>
      <c r="F75" s="793">
        <f t="shared" si="20"/>
        <v>14</v>
      </c>
      <c r="G75" s="802">
        <f t="shared" si="21"/>
        <v>3070</v>
      </c>
      <c r="H75" s="794">
        <v>0</v>
      </c>
      <c r="I75" s="794">
        <v>0</v>
      </c>
      <c r="J75" s="794">
        <v>0</v>
      </c>
      <c r="K75" s="794">
        <v>0</v>
      </c>
      <c r="L75" s="803">
        <v>14</v>
      </c>
      <c r="M75" s="803">
        <v>3070</v>
      </c>
      <c r="N75" s="793">
        <v>0</v>
      </c>
      <c r="O75" s="793">
        <v>0</v>
      </c>
      <c r="P75" s="799"/>
      <c r="Q75" s="802">
        <v>0</v>
      </c>
      <c r="R75" s="802">
        <v>0</v>
      </c>
      <c r="S75" s="802">
        <v>0</v>
      </c>
      <c r="T75" s="802">
        <v>0</v>
      </c>
      <c r="U75" s="795">
        <v>0</v>
      </c>
      <c r="V75" s="816">
        <v>0</v>
      </c>
      <c r="W75" s="802">
        <f t="shared" si="26"/>
        <v>0</v>
      </c>
      <c r="X75" s="802">
        <f t="shared" si="29"/>
        <v>0</v>
      </c>
      <c r="Y75" s="803">
        <v>0</v>
      </c>
      <c r="Z75" s="807">
        <v>0</v>
      </c>
      <c r="AA75" s="803">
        <v>0</v>
      </c>
      <c r="AB75" s="816">
        <v>0</v>
      </c>
      <c r="AC75" s="816">
        <v>0</v>
      </c>
      <c r="AD75" s="816">
        <v>0</v>
      </c>
      <c r="AE75" s="816">
        <v>0</v>
      </c>
      <c r="AF75" s="816">
        <v>0</v>
      </c>
      <c r="AG75" s="816">
        <v>0</v>
      </c>
      <c r="AH75" s="816">
        <v>0</v>
      </c>
      <c r="AI75" s="797"/>
      <c r="AJ75" s="798" t="s">
        <v>852</v>
      </c>
      <c r="AK75" s="816">
        <v>0</v>
      </c>
      <c r="AL75" s="816">
        <v>0</v>
      </c>
      <c r="AM75" s="816">
        <v>0</v>
      </c>
      <c r="AN75" s="816">
        <v>0</v>
      </c>
      <c r="AO75" s="816">
        <v>0</v>
      </c>
      <c r="AP75" s="816">
        <v>0</v>
      </c>
      <c r="AQ75" s="816">
        <v>0</v>
      </c>
      <c r="AR75" s="816">
        <v>0</v>
      </c>
      <c r="AS75" s="795">
        <v>0</v>
      </c>
      <c r="AT75" s="816">
        <v>0</v>
      </c>
      <c r="AU75" s="795">
        <v>0</v>
      </c>
      <c r="AV75" s="816">
        <v>0</v>
      </c>
      <c r="AW75" s="802">
        <f t="shared" si="30"/>
        <v>10</v>
      </c>
      <c r="AX75" s="802">
        <f t="shared" si="31"/>
        <v>370</v>
      </c>
      <c r="AY75" s="799"/>
      <c r="AZ75" s="803">
        <v>1</v>
      </c>
      <c r="BA75" s="795">
        <v>0</v>
      </c>
      <c r="BB75" s="802">
        <v>0</v>
      </c>
      <c r="BC75" s="802">
        <v>0</v>
      </c>
      <c r="BD75" s="803">
        <v>9</v>
      </c>
      <c r="BE75" s="803">
        <v>370</v>
      </c>
      <c r="BF75" s="795">
        <v>0</v>
      </c>
      <c r="BG75" s="816">
        <v>0</v>
      </c>
      <c r="BH75" s="795">
        <v>0</v>
      </c>
      <c r="BI75" s="816">
        <v>0</v>
      </c>
      <c r="BJ75" s="795">
        <v>0</v>
      </c>
      <c r="BK75" s="816">
        <v>0</v>
      </c>
      <c r="BL75" s="795">
        <v>0</v>
      </c>
      <c r="BM75" s="816">
        <v>0</v>
      </c>
    </row>
    <row r="76" spans="1:83" ht="26.35" hidden="1" customHeight="1" outlineLevel="1">
      <c r="A76" s="530" t="s">
        <v>2764</v>
      </c>
      <c r="B76" s="802">
        <f t="shared" si="22"/>
        <v>8</v>
      </c>
      <c r="C76" s="802">
        <f t="shared" si="23"/>
        <v>1049</v>
      </c>
      <c r="D76" s="794">
        <v>0</v>
      </c>
      <c r="E76" s="796">
        <v>0</v>
      </c>
      <c r="F76" s="793">
        <f t="shared" si="20"/>
        <v>4</v>
      </c>
      <c r="G76" s="802">
        <f t="shared" si="21"/>
        <v>700</v>
      </c>
      <c r="H76" s="794">
        <v>0</v>
      </c>
      <c r="I76" s="794">
        <v>0</v>
      </c>
      <c r="J76" s="794">
        <v>0</v>
      </c>
      <c r="K76" s="794">
        <v>0</v>
      </c>
      <c r="L76" s="802">
        <v>4</v>
      </c>
      <c r="M76" s="802">
        <v>700</v>
      </c>
      <c r="N76" s="793">
        <v>0</v>
      </c>
      <c r="O76" s="793">
        <v>0</v>
      </c>
      <c r="P76" s="799"/>
      <c r="Q76" s="802">
        <v>0</v>
      </c>
      <c r="R76" s="802">
        <v>0</v>
      </c>
      <c r="S76" s="802">
        <v>0</v>
      </c>
      <c r="T76" s="802">
        <v>0</v>
      </c>
      <c r="U76" s="795">
        <v>0</v>
      </c>
      <c r="V76" s="816">
        <v>0</v>
      </c>
      <c r="W76" s="802">
        <f t="shared" si="26"/>
        <v>0</v>
      </c>
      <c r="X76" s="802">
        <f t="shared" si="29"/>
        <v>0</v>
      </c>
      <c r="Y76" s="795">
        <v>0</v>
      </c>
      <c r="Z76" s="816">
        <v>0</v>
      </c>
      <c r="AA76" s="795">
        <v>0</v>
      </c>
      <c r="AB76" s="816">
        <v>0</v>
      </c>
      <c r="AC76" s="816">
        <v>0</v>
      </c>
      <c r="AD76" s="816">
        <v>0</v>
      </c>
      <c r="AE76" s="816">
        <v>0</v>
      </c>
      <c r="AF76" s="816">
        <v>0</v>
      </c>
      <c r="AG76" s="816">
        <v>0</v>
      </c>
      <c r="AH76" s="816">
        <v>0</v>
      </c>
      <c r="AI76" s="797"/>
      <c r="AJ76" s="798" t="s">
        <v>853</v>
      </c>
      <c r="AK76" s="816">
        <v>0</v>
      </c>
      <c r="AL76" s="816">
        <v>0</v>
      </c>
      <c r="AM76" s="816">
        <v>0</v>
      </c>
      <c r="AN76" s="816">
        <v>0</v>
      </c>
      <c r="AO76" s="816">
        <v>0</v>
      </c>
      <c r="AP76" s="816">
        <v>0</v>
      </c>
      <c r="AQ76" s="816">
        <v>0</v>
      </c>
      <c r="AR76" s="816">
        <v>0</v>
      </c>
      <c r="AS76" s="795">
        <v>0</v>
      </c>
      <c r="AT76" s="816">
        <v>0</v>
      </c>
      <c r="AU76" s="795">
        <v>0</v>
      </c>
      <c r="AV76" s="816">
        <v>0</v>
      </c>
      <c r="AW76" s="802">
        <f t="shared" si="30"/>
        <v>4</v>
      </c>
      <c r="AX76" s="802">
        <f t="shared" si="31"/>
        <v>349</v>
      </c>
      <c r="AY76" s="799"/>
      <c r="AZ76" s="802">
        <v>1</v>
      </c>
      <c r="BA76" s="802">
        <v>300</v>
      </c>
      <c r="BB76" s="802">
        <v>0</v>
      </c>
      <c r="BC76" s="802">
        <v>0</v>
      </c>
      <c r="BD76" s="802">
        <v>3</v>
      </c>
      <c r="BE76" s="802">
        <v>49</v>
      </c>
      <c r="BF76" s="795">
        <v>0</v>
      </c>
      <c r="BG76" s="816">
        <v>0</v>
      </c>
      <c r="BH76" s="795">
        <v>0</v>
      </c>
      <c r="BI76" s="816">
        <v>0</v>
      </c>
      <c r="BJ76" s="795">
        <v>0</v>
      </c>
      <c r="BK76" s="816">
        <v>0</v>
      </c>
      <c r="BL76" s="795">
        <v>0</v>
      </c>
      <c r="BM76" s="816">
        <v>0</v>
      </c>
    </row>
    <row r="77" spans="1:83" ht="26.35" hidden="1" customHeight="1" outlineLevel="1">
      <c r="A77" s="530" t="s">
        <v>2206</v>
      </c>
      <c r="B77" s="802">
        <f t="shared" si="22"/>
        <v>9</v>
      </c>
      <c r="C77" s="802">
        <f t="shared" si="23"/>
        <v>1992</v>
      </c>
      <c r="D77" s="794">
        <v>0</v>
      </c>
      <c r="E77" s="796">
        <v>0</v>
      </c>
      <c r="F77" s="793">
        <f t="shared" si="20"/>
        <v>4</v>
      </c>
      <c r="G77" s="802">
        <f t="shared" si="21"/>
        <v>1870</v>
      </c>
      <c r="H77" s="794">
        <v>0</v>
      </c>
      <c r="I77" s="794">
        <v>0</v>
      </c>
      <c r="J77" s="794">
        <v>0</v>
      </c>
      <c r="K77" s="794">
        <v>0</v>
      </c>
      <c r="L77" s="802">
        <v>4</v>
      </c>
      <c r="M77" s="802">
        <v>1870</v>
      </c>
      <c r="N77" s="793">
        <v>0</v>
      </c>
      <c r="O77" s="793">
        <v>0</v>
      </c>
      <c r="P77" s="799"/>
      <c r="Q77" s="802">
        <v>0</v>
      </c>
      <c r="R77" s="802">
        <v>0</v>
      </c>
      <c r="S77" s="802">
        <v>0</v>
      </c>
      <c r="T77" s="802">
        <v>0</v>
      </c>
      <c r="U77" s="795">
        <v>0</v>
      </c>
      <c r="V77" s="816">
        <v>0</v>
      </c>
      <c r="W77" s="802">
        <f t="shared" si="26"/>
        <v>0</v>
      </c>
      <c r="X77" s="802">
        <f t="shared" si="29"/>
        <v>0</v>
      </c>
      <c r="Y77" s="795">
        <v>0</v>
      </c>
      <c r="Z77" s="816">
        <v>0</v>
      </c>
      <c r="AA77" s="802">
        <v>0</v>
      </c>
      <c r="AB77" s="816">
        <v>0</v>
      </c>
      <c r="AC77" s="816">
        <v>0</v>
      </c>
      <c r="AD77" s="816">
        <v>0</v>
      </c>
      <c r="AE77" s="816">
        <v>0</v>
      </c>
      <c r="AF77" s="816">
        <v>0</v>
      </c>
      <c r="AG77" s="816">
        <v>0</v>
      </c>
      <c r="AH77" s="816">
        <v>0</v>
      </c>
      <c r="AI77" s="797"/>
      <c r="AJ77" s="798" t="s">
        <v>2647</v>
      </c>
      <c r="AK77" s="816">
        <v>0</v>
      </c>
      <c r="AL77" s="816">
        <v>0</v>
      </c>
      <c r="AM77" s="816">
        <v>0</v>
      </c>
      <c r="AN77" s="816">
        <v>0</v>
      </c>
      <c r="AO77" s="816">
        <v>0</v>
      </c>
      <c r="AP77" s="816">
        <v>0</v>
      </c>
      <c r="AQ77" s="816">
        <v>0</v>
      </c>
      <c r="AR77" s="816">
        <v>0</v>
      </c>
      <c r="AS77" s="795">
        <v>1</v>
      </c>
      <c r="AT77" s="816">
        <v>0</v>
      </c>
      <c r="AU77" s="795">
        <v>0</v>
      </c>
      <c r="AV77" s="816">
        <v>0</v>
      </c>
      <c r="AW77" s="802">
        <f t="shared" si="30"/>
        <v>4</v>
      </c>
      <c r="AX77" s="802">
        <f t="shared" si="31"/>
        <v>122</v>
      </c>
      <c r="AY77" s="799"/>
      <c r="AZ77" s="802">
        <v>0</v>
      </c>
      <c r="BA77" s="802">
        <v>0</v>
      </c>
      <c r="BB77" s="802">
        <v>0</v>
      </c>
      <c r="BC77" s="802">
        <v>0</v>
      </c>
      <c r="BD77" s="802">
        <v>4</v>
      </c>
      <c r="BE77" s="802">
        <v>122</v>
      </c>
      <c r="BF77" s="795">
        <v>0</v>
      </c>
      <c r="BG77" s="816">
        <v>0</v>
      </c>
      <c r="BH77" s="795">
        <v>0</v>
      </c>
      <c r="BI77" s="816">
        <v>0</v>
      </c>
      <c r="BJ77" s="795">
        <v>0</v>
      </c>
      <c r="BK77" s="816">
        <v>0</v>
      </c>
      <c r="BL77" s="795">
        <v>0</v>
      </c>
      <c r="BM77" s="816">
        <v>0</v>
      </c>
      <c r="BO77" s="805" t="s">
        <v>2605</v>
      </c>
      <c r="BP77" s="805" t="s">
        <v>2605</v>
      </c>
      <c r="BQ77" s="805" t="s">
        <v>2605</v>
      </c>
      <c r="BR77" s="805" t="s">
        <v>2605</v>
      </c>
      <c r="BS77" s="805" t="s">
        <v>2605</v>
      </c>
      <c r="BT77" s="805" t="s">
        <v>2605</v>
      </c>
      <c r="BU77" s="805" t="s">
        <v>2605</v>
      </c>
      <c r="BV77" s="805" t="s">
        <v>2605</v>
      </c>
      <c r="BW77" s="806" t="s">
        <v>2605</v>
      </c>
      <c r="BX77" s="805" t="s">
        <v>2605</v>
      </c>
      <c r="BY77" s="805" t="s">
        <v>2605</v>
      </c>
      <c r="BZ77" s="805" t="s">
        <v>2605</v>
      </c>
      <c r="CA77" s="805" t="s">
        <v>2605</v>
      </c>
      <c r="CB77" s="805" t="s">
        <v>2605</v>
      </c>
      <c r="CC77" s="805" t="s">
        <v>2605</v>
      </c>
      <c r="CD77" s="805" t="s">
        <v>2605</v>
      </c>
      <c r="CE77" s="805" t="s">
        <v>2605</v>
      </c>
    </row>
    <row r="78" spans="1:83" ht="26.35" hidden="1" customHeight="1" outlineLevel="1">
      <c r="A78" s="530" t="s">
        <v>2210</v>
      </c>
      <c r="B78" s="802">
        <f t="shared" si="22"/>
        <v>28</v>
      </c>
      <c r="C78" s="802">
        <f t="shared" si="23"/>
        <v>4561</v>
      </c>
      <c r="D78" s="794">
        <v>0</v>
      </c>
      <c r="E78" s="796">
        <v>0</v>
      </c>
      <c r="F78" s="793">
        <f t="shared" si="20"/>
        <v>6</v>
      </c>
      <c r="G78" s="802">
        <f t="shared" si="21"/>
        <v>870</v>
      </c>
      <c r="H78" s="794">
        <v>0</v>
      </c>
      <c r="I78" s="794">
        <v>0</v>
      </c>
      <c r="J78" s="794">
        <v>0</v>
      </c>
      <c r="K78" s="794">
        <v>0</v>
      </c>
      <c r="L78" s="795">
        <v>6</v>
      </c>
      <c r="M78" s="795">
        <v>870</v>
      </c>
      <c r="N78" s="793">
        <v>0</v>
      </c>
      <c r="O78" s="793">
        <v>0</v>
      </c>
      <c r="P78" s="799"/>
      <c r="Q78" s="802">
        <v>0</v>
      </c>
      <c r="R78" s="802">
        <v>0</v>
      </c>
      <c r="S78" s="802">
        <v>0</v>
      </c>
      <c r="T78" s="802">
        <v>0</v>
      </c>
      <c r="U78" s="795">
        <v>0</v>
      </c>
      <c r="V78" s="816">
        <v>0</v>
      </c>
      <c r="W78" s="802">
        <f t="shared" si="26"/>
        <v>0</v>
      </c>
      <c r="X78" s="802">
        <f t="shared" si="29"/>
        <v>0</v>
      </c>
      <c r="Y78" s="795">
        <v>0</v>
      </c>
      <c r="Z78" s="816">
        <v>0</v>
      </c>
      <c r="AA78" s="795">
        <v>0</v>
      </c>
      <c r="AB78" s="807">
        <v>0</v>
      </c>
      <c r="AC78" s="816">
        <v>0</v>
      </c>
      <c r="AD78" s="816">
        <v>0</v>
      </c>
      <c r="AE78" s="816">
        <v>0</v>
      </c>
      <c r="AF78" s="816">
        <v>0</v>
      </c>
      <c r="AG78" s="816">
        <v>0</v>
      </c>
      <c r="AH78" s="816">
        <v>0</v>
      </c>
      <c r="AI78" s="797"/>
      <c r="AJ78" s="798" t="s">
        <v>2648</v>
      </c>
      <c r="AK78" s="816">
        <v>0</v>
      </c>
      <c r="AL78" s="816">
        <v>0</v>
      </c>
      <c r="AM78" s="816">
        <v>0</v>
      </c>
      <c r="AN78" s="816">
        <v>0</v>
      </c>
      <c r="AO78" s="816">
        <v>0</v>
      </c>
      <c r="AP78" s="816">
        <v>0</v>
      </c>
      <c r="AQ78" s="816">
        <v>0</v>
      </c>
      <c r="AR78" s="816">
        <v>0</v>
      </c>
      <c r="AS78" s="795">
        <v>0</v>
      </c>
      <c r="AT78" s="816">
        <v>0</v>
      </c>
      <c r="AU78" s="795">
        <v>0</v>
      </c>
      <c r="AV78" s="816">
        <v>0</v>
      </c>
      <c r="AW78" s="802">
        <f t="shared" si="30"/>
        <v>22</v>
      </c>
      <c r="AX78" s="802">
        <f t="shared" si="31"/>
        <v>3691</v>
      </c>
      <c r="AY78" s="799"/>
      <c r="AZ78" s="795">
        <v>0</v>
      </c>
      <c r="BA78" s="802">
        <v>0</v>
      </c>
      <c r="BB78" s="802">
        <v>0</v>
      </c>
      <c r="BC78" s="802">
        <v>0</v>
      </c>
      <c r="BD78" s="795">
        <v>22</v>
      </c>
      <c r="BE78" s="795">
        <v>3691</v>
      </c>
      <c r="BF78" s="795">
        <v>0</v>
      </c>
      <c r="BG78" s="816">
        <v>0</v>
      </c>
      <c r="BH78" s="795">
        <v>0</v>
      </c>
      <c r="BI78" s="816">
        <v>0</v>
      </c>
      <c r="BJ78" s="795">
        <v>0</v>
      </c>
      <c r="BK78" s="816">
        <v>0</v>
      </c>
      <c r="BL78" s="795">
        <v>0</v>
      </c>
      <c r="BM78" s="816">
        <v>0</v>
      </c>
    </row>
    <row r="79" spans="1:83" ht="26.35" hidden="1" customHeight="1" outlineLevel="1">
      <c r="A79" s="530" t="s">
        <v>2207</v>
      </c>
      <c r="B79" s="802">
        <f t="shared" si="22"/>
        <v>10</v>
      </c>
      <c r="C79" s="802">
        <f t="shared" si="23"/>
        <v>883</v>
      </c>
      <c r="D79" s="794">
        <v>0</v>
      </c>
      <c r="E79" s="796">
        <v>0</v>
      </c>
      <c r="F79" s="793">
        <f t="shared" si="20"/>
        <v>0</v>
      </c>
      <c r="G79" s="802">
        <f t="shared" si="21"/>
        <v>0</v>
      </c>
      <c r="H79" s="794">
        <v>0</v>
      </c>
      <c r="I79" s="794">
        <v>0</v>
      </c>
      <c r="J79" s="794">
        <v>0</v>
      </c>
      <c r="K79" s="794">
        <v>0</v>
      </c>
      <c r="L79" s="802">
        <v>0</v>
      </c>
      <c r="M79" s="802">
        <v>0</v>
      </c>
      <c r="N79" s="793">
        <v>0</v>
      </c>
      <c r="O79" s="793">
        <v>0</v>
      </c>
      <c r="P79" s="799"/>
      <c r="Q79" s="802">
        <v>0</v>
      </c>
      <c r="R79" s="802">
        <v>0</v>
      </c>
      <c r="S79" s="802">
        <v>0</v>
      </c>
      <c r="T79" s="802">
        <v>0</v>
      </c>
      <c r="U79" s="795">
        <v>0</v>
      </c>
      <c r="V79" s="816">
        <v>0</v>
      </c>
      <c r="W79" s="802">
        <f t="shared" si="26"/>
        <v>0</v>
      </c>
      <c r="X79" s="802">
        <f t="shared" si="29"/>
        <v>0</v>
      </c>
      <c r="Y79" s="795">
        <v>0</v>
      </c>
      <c r="Z79" s="816">
        <v>0</v>
      </c>
      <c r="AA79" s="795">
        <v>0</v>
      </c>
      <c r="AB79" s="816">
        <v>0</v>
      </c>
      <c r="AC79" s="816">
        <v>0</v>
      </c>
      <c r="AD79" s="816">
        <v>0</v>
      </c>
      <c r="AE79" s="816">
        <v>0</v>
      </c>
      <c r="AF79" s="816">
        <v>0</v>
      </c>
      <c r="AG79" s="816">
        <v>0</v>
      </c>
      <c r="AH79" s="816">
        <v>0</v>
      </c>
      <c r="AI79" s="797"/>
      <c r="AJ79" s="798" t="s">
        <v>326</v>
      </c>
      <c r="AK79" s="816">
        <v>0</v>
      </c>
      <c r="AL79" s="816">
        <v>0</v>
      </c>
      <c r="AM79" s="816">
        <v>0</v>
      </c>
      <c r="AN79" s="816">
        <v>0</v>
      </c>
      <c r="AO79" s="816">
        <v>0</v>
      </c>
      <c r="AP79" s="816">
        <v>0</v>
      </c>
      <c r="AQ79" s="816">
        <v>0</v>
      </c>
      <c r="AR79" s="816">
        <v>0</v>
      </c>
      <c r="AS79" s="795">
        <v>0</v>
      </c>
      <c r="AT79" s="816">
        <v>0</v>
      </c>
      <c r="AU79" s="795">
        <v>0</v>
      </c>
      <c r="AV79" s="816">
        <v>0</v>
      </c>
      <c r="AW79" s="802">
        <f t="shared" si="30"/>
        <v>10</v>
      </c>
      <c r="AX79" s="802">
        <f t="shared" si="31"/>
        <v>883</v>
      </c>
      <c r="AY79" s="799"/>
      <c r="AZ79" s="795">
        <v>0</v>
      </c>
      <c r="BA79" s="802">
        <v>0</v>
      </c>
      <c r="BB79" s="802">
        <v>0</v>
      </c>
      <c r="BC79" s="802">
        <v>0</v>
      </c>
      <c r="BD79" s="795">
        <v>10</v>
      </c>
      <c r="BE79" s="795">
        <v>883</v>
      </c>
      <c r="BF79" s="795">
        <v>0</v>
      </c>
      <c r="BG79" s="816">
        <v>0</v>
      </c>
      <c r="BH79" s="795">
        <v>0</v>
      </c>
      <c r="BI79" s="816">
        <v>0</v>
      </c>
      <c r="BJ79" s="795">
        <v>0</v>
      </c>
      <c r="BK79" s="816">
        <v>0</v>
      </c>
      <c r="BL79" s="795">
        <v>0</v>
      </c>
      <c r="BM79" s="816">
        <v>0</v>
      </c>
      <c r="BO79" s="806" t="s">
        <v>2605</v>
      </c>
      <c r="BP79" s="806" t="s">
        <v>2605</v>
      </c>
      <c r="BQ79" s="806" t="s">
        <v>2605</v>
      </c>
    </row>
    <row r="80" spans="1:83" ht="26.35" hidden="1" customHeight="1" outlineLevel="1">
      <c r="A80" s="530" t="s">
        <v>2768</v>
      </c>
      <c r="B80" s="802">
        <f t="shared" si="22"/>
        <v>7</v>
      </c>
      <c r="C80" s="802">
        <f t="shared" si="23"/>
        <v>1260</v>
      </c>
      <c r="D80" s="794">
        <v>0</v>
      </c>
      <c r="E80" s="796">
        <v>0</v>
      </c>
      <c r="F80" s="793">
        <f t="shared" si="20"/>
        <v>0</v>
      </c>
      <c r="G80" s="802">
        <f t="shared" si="21"/>
        <v>0</v>
      </c>
      <c r="H80" s="794">
        <v>0</v>
      </c>
      <c r="I80" s="794">
        <v>0</v>
      </c>
      <c r="J80" s="794">
        <v>0</v>
      </c>
      <c r="K80" s="794">
        <v>0</v>
      </c>
      <c r="L80" s="802">
        <v>0</v>
      </c>
      <c r="M80" s="802">
        <v>0</v>
      </c>
      <c r="N80" s="793">
        <v>0</v>
      </c>
      <c r="O80" s="793">
        <v>0</v>
      </c>
      <c r="P80" s="799"/>
      <c r="Q80" s="802">
        <v>0</v>
      </c>
      <c r="R80" s="802">
        <v>0</v>
      </c>
      <c r="S80" s="802">
        <v>0</v>
      </c>
      <c r="T80" s="802">
        <v>0</v>
      </c>
      <c r="U80" s="795">
        <v>0</v>
      </c>
      <c r="V80" s="816">
        <v>0</v>
      </c>
      <c r="W80" s="802">
        <f t="shared" si="26"/>
        <v>0</v>
      </c>
      <c r="X80" s="802">
        <f t="shared" si="29"/>
        <v>0</v>
      </c>
      <c r="Y80" s="795">
        <v>0</v>
      </c>
      <c r="Z80" s="816">
        <v>0</v>
      </c>
      <c r="AA80" s="802">
        <v>0</v>
      </c>
      <c r="AB80" s="807">
        <v>0</v>
      </c>
      <c r="AC80" s="816">
        <v>0</v>
      </c>
      <c r="AD80" s="816">
        <v>0</v>
      </c>
      <c r="AE80" s="816">
        <v>0</v>
      </c>
      <c r="AF80" s="816">
        <v>0</v>
      </c>
      <c r="AG80" s="816">
        <v>0</v>
      </c>
      <c r="AH80" s="816">
        <v>0</v>
      </c>
      <c r="AI80" s="797"/>
      <c r="AJ80" s="798" t="s">
        <v>327</v>
      </c>
      <c r="AK80" s="816">
        <v>0</v>
      </c>
      <c r="AL80" s="816">
        <v>0</v>
      </c>
      <c r="AM80" s="816">
        <v>0</v>
      </c>
      <c r="AN80" s="816">
        <v>0</v>
      </c>
      <c r="AO80" s="816">
        <v>0</v>
      </c>
      <c r="AP80" s="816">
        <v>0</v>
      </c>
      <c r="AQ80" s="816">
        <v>0</v>
      </c>
      <c r="AR80" s="816">
        <v>0</v>
      </c>
      <c r="AS80" s="795">
        <v>1</v>
      </c>
      <c r="AT80" s="816">
        <v>4</v>
      </c>
      <c r="AU80" s="795">
        <v>0</v>
      </c>
      <c r="AV80" s="816">
        <v>0</v>
      </c>
      <c r="AW80" s="802">
        <f t="shared" si="30"/>
        <v>6</v>
      </c>
      <c r="AX80" s="802">
        <f t="shared" si="31"/>
        <v>1256</v>
      </c>
      <c r="AY80" s="799"/>
      <c r="AZ80" s="795">
        <v>0</v>
      </c>
      <c r="BA80" s="802">
        <v>0</v>
      </c>
      <c r="BB80" s="802">
        <v>0</v>
      </c>
      <c r="BC80" s="802">
        <v>0</v>
      </c>
      <c r="BD80" s="795">
        <v>6</v>
      </c>
      <c r="BE80" s="795">
        <v>1256</v>
      </c>
      <c r="BF80" s="795">
        <v>0</v>
      </c>
      <c r="BG80" s="816">
        <v>0</v>
      </c>
      <c r="BH80" s="795">
        <v>0</v>
      </c>
      <c r="BI80" s="816">
        <v>0</v>
      </c>
      <c r="BJ80" s="795">
        <v>0</v>
      </c>
      <c r="BK80" s="816">
        <v>0</v>
      </c>
      <c r="BL80" s="795">
        <v>0</v>
      </c>
      <c r="BM80" s="816">
        <v>0</v>
      </c>
      <c r="BR80" s="800" t="s">
        <v>2605</v>
      </c>
    </row>
    <row r="81" spans="1:83" ht="26.35" hidden="1" customHeight="1" outlineLevel="1">
      <c r="A81" s="530" t="s">
        <v>2769</v>
      </c>
      <c r="B81" s="802">
        <f t="shared" si="22"/>
        <v>9</v>
      </c>
      <c r="C81" s="802">
        <f t="shared" si="23"/>
        <v>1170</v>
      </c>
      <c r="D81" s="794">
        <v>0</v>
      </c>
      <c r="E81" s="796">
        <v>0</v>
      </c>
      <c r="F81" s="793">
        <f t="shared" si="20"/>
        <v>4</v>
      </c>
      <c r="G81" s="802">
        <f t="shared" si="21"/>
        <v>1160</v>
      </c>
      <c r="H81" s="794">
        <v>0</v>
      </c>
      <c r="I81" s="794">
        <v>0</v>
      </c>
      <c r="J81" s="794">
        <v>0</v>
      </c>
      <c r="K81" s="794">
        <v>0</v>
      </c>
      <c r="L81" s="802">
        <v>4</v>
      </c>
      <c r="M81" s="802">
        <v>1160</v>
      </c>
      <c r="N81" s="793">
        <v>0</v>
      </c>
      <c r="O81" s="793">
        <v>0</v>
      </c>
      <c r="P81" s="799"/>
      <c r="Q81" s="802">
        <v>0</v>
      </c>
      <c r="R81" s="802">
        <v>0</v>
      </c>
      <c r="S81" s="802">
        <v>0</v>
      </c>
      <c r="T81" s="802">
        <v>0</v>
      </c>
      <c r="U81" s="795">
        <v>0</v>
      </c>
      <c r="V81" s="816">
        <v>0</v>
      </c>
      <c r="W81" s="802">
        <f t="shared" si="26"/>
        <v>0</v>
      </c>
      <c r="X81" s="802">
        <f t="shared" si="29"/>
        <v>0</v>
      </c>
      <c r="Y81" s="795">
        <v>0</v>
      </c>
      <c r="Z81" s="816">
        <v>0</v>
      </c>
      <c r="AA81" s="802">
        <v>0</v>
      </c>
      <c r="AB81" s="807">
        <v>0</v>
      </c>
      <c r="AC81" s="816">
        <v>0</v>
      </c>
      <c r="AD81" s="816">
        <v>0</v>
      </c>
      <c r="AE81" s="816">
        <v>0</v>
      </c>
      <c r="AF81" s="816">
        <v>0</v>
      </c>
      <c r="AG81" s="816">
        <v>0</v>
      </c>
      <c r="AH81" s="816">
        <v>0</v>
      </c>
      <c r="AI81" s="797"/>
      <c r="AJ81" s="798" t="s">
        <v>328</v>
      </c>
      <c r="AK81" s="816">
        <v>0</v>
      </c>
      <c r="AL81" s="816">
        <v>0</v>
      </c>
      <c r="AM81" s="816">
        <v>0</v>
      </c>
      <c r="AN81" s="816">
        <v>0</v>
      </c>
      <c r="AO81" s="816">
        <v>0</v>
      </c>
      <c r="AP81" s="816">
        <v>0</v>
      </c>
      <c r="AQ81" s="816">
        <v>0</v>
      </c>
      <c r="AR81" s="816">
        <v>0</v>
      </c>
      <c r="AS81" s="795">
        <v>0</v>
      </c>
      <c r="AT81" s="816">
        <v>0</v>
      </c>
      <c r="AU81" s="795">
        <v>0</v>
      </c>
      <c r="AV81" s="816">
        <v>0</v>
      </c>
      <c r="AW81" s="802">
        <f t="shared" si="30"/>
        <v>4</v>
      </c>
      <c r="AX81" s="802">
        <f t="shared" si="31"/>
        <v>10</v>
      </c>
      <c r="AY81" s="799"/>
      <c r="AZ81" s="795">
        <v>0</v>
      </c>
      <c r="BA81" s="802">
        <v>0</v>
      </c>
      <c r="BB81" s="802">
        <v>0</v>
      </c>
      <c r="BC81" s="802">
        <v>0</v>
      </c>
      <c r="BD81" s="802">
        <v>4</v>
      </c>
      <c r="BE81" s="802">
        <v>10</v>
      </c>
      <c r="BF81" s="795">
        <v>0</v>
      </c>
      <c r="BG81" s="816">
        <v>0</v>
      </c>
      <c r="BH81" s="795">
        <v>0</v>
      </c>
      <c r="BI81" s="816">
        <v>0</v>
      </c>
      <c r="BJ81" s="795">
        <v>1</v>
      </c>
      <c r="BK81" s="816">
        <v>0</v>
      </c>
      <c r="BL81" s="795">
        <v>0</v>
      </c>
      <c r="BM81" s="816">
        <v>0</v>
      </c>
    </row>
    <row r="82" spans="1:83" ht="26.35" hidden="1" customHeight="1" outlineLevel="1">
      <c r="A82" s="530" t="s">
        <v>2208</v>
      </c>
      <c r="B82" s="802">
        <f t="shared" si="22"/>
        <v>8</v>
      </c>
      <c r="C82" s="802">
        <f t="shared" si="23"/>
        <v>472.00330000000002</v>
      </c>
      <c r="D82" s="794">
        <v>0</v>
      </c>
      <c r="E82" s="796">
        <v>0</v>
      </c>
      <c r="F82" s="793">
        <f t="shared" si="20"/>
        <v>2</v>
      </c>
      <c r="G82" s="802">
        <f t="shared" si="21"/>
        <v>280</v>
      </c>
      <c r="H82" s="794">
        <v>0</v>
      </c>
      <c r="I82" s="794">
        <v>0</v>
      </c>
      <c r="J82" s="794">
        <v>0</v>
      </c>
      <c r="K82" s="794">
        <v>0</v>
      </c>
      <c r="L82" s="795">
        <v>2</v>
      </c>
      <c r="M82" s="795">
        <v>280</v>
      </c>
      <c r="N82" s="793">
        <v>0</v>
      </c>
      <c r="O82" s="793">
        <v>0</v>
      </c>
      <c r="P82" s="799"/>
      <c r="Q82" s="802">
        <v>0</v>
      </c>
      <c r="R82" s="802">
        <v>0</v>
      </c>
      <c r="S82" s="802">
        <v>0</v>
      </c>
      <c r="T82" s="802">
        <v>0</v>
      </c>
      <c r="U82" s="795">
        <v>0</v>
      </c>
      <c r="V82" s="816">
        <v>0</v>
      </c>
      <c r="W82" s="802">
        <f t="shared" si="26"/>
        <v>0</v>
      </c>
      <c r="X82" s="802">
        <f t="shared" si="29"/>
        <v>0</v>
      </c>
      <c r="Y82" s="802">
        <v>0</v>
      </c>
      <c r="Z82" s="807">
        <v>0</v>
      </c>
      <c r="AA82" s="795">
        <v>0</v>
      </c>
      <c r="AB82" s="816">
        <v>0</v>
      </c>
      <c r="AC82" s="816">
        <v>0</v>
      </c>
      <c r="AD82" s="816">
        <v>0</v>
      </c>
      <c r="AE82" s="816">
        <v>0</v>
      </c>
      <c r="AF82" s="816">
        <v>0</v>
      </c>
      <c r="AG82" s="816">
        <v>0</v>
      </c>
      <c r="AH82" s="816">
        <v>0</v>
      </c>
      <c r="AI82" s="797"/>
      <c r="AJ82" s="798" t="s">
        <v>329</v>
      </c>
      <c r="AK82" s="816">
        <v>0</v>
      </c>
      <c r="AL82" s="816">
        <v>0</v>
      </c>
      <c r="AM82" s="816">
        <v>0</v>
      </c>
      <c r="AN82" s="816">
        <v>0</v>
      </c>
      <c r="AO82" s="816">
        <v>0</v>
      </c>
      <c r="AP82" s="816">
        <v>0</v>
      </c>
      <c r="AQ82" s="816">
        <v>0</v>
      </c>
      <c r="AR82" s="816">
        <v>0</v>
      </c>
      <c r="AS82" s="795">
        <v>0</v>
      </c>
      <c r="AT82" s="816">
        <v>0</v>
      </c>
      <c r="AU82" s="795">
        <v>0</v>
      </c>
      <c r="AV82" s="816">
        <v>0</v>
      </c>
      <c r="AW82" s="802">
        <f>AZ82+BB82+BD82</f>
        <v>5</v>
      </c>
      <c r="AX82" s="802">
        <v>192</v>
      </c>
      <c r="AY82" s="799"/>
      <c r="AZ82" s="795">
        <v>1</v>
      </c>
      <c r="BA82" s="844">
        <v>0</v>
      </c>
      <c r="BB82" s="802">
        <v>0</v>
      </c>
      <c r="BC82" s="802">
        <v>0</v>
      </c>
      <c r="BD82" s="795">
        <v>4</v>
      </c>
      <c r="BE82" s="795">
        <v>192</v>
      </c>
      <c r="BF82" s="795">
        <v>0</v>
      </c>
      <c r="BG82" s="816">
        <v>0</v>
      </c>
      <c r="BH82" s="795">
        <v>0</v>
      </c>
      <c r="BI82" s="816">
        <v>0</v>
      </c>
      <c r="BJ82" s="795">
        <v>1</v>
      </c>
      <c r="BK82" s="845">
        <v>3.3E-3</v>
      </c>
      <c r="BL82" s="795">
        <v>0</v>
      </c>
      <c r="BM82" s="816">
        <v>0</v>
      </c>
    </row>
    <row r="83" spans="1:83" ht="26.35" hidden="1" customHeight="1" outlineLevel="1" thickBot="1">
      <c r="A83" s="531" t="s">
        <v>2209</v>
      </c>
      <c r="B83" s="837">
        <f t="shared" si="22"/>
        <v>8</v>
      </c>
      <c r="C83" s="813">
        <f t="shared" si="23"/>
        <v>906</v>
      </c>
      <c r="D83" s="811">
        <v>0</v>
      </c>
      <c r="E83" s="811">
        <v>0</v>
      </c>
      <c r="F83" s="793">
        <f t="shared" si="20"/>
        <v>3</v>
      </c>
      <c r="G83" s="802">
        <f t="shared" si="21"/>
        <v>877</v>
      </c>
      <c r="H83" s="812">
        <v>0</v>
      </c>
      <c r="I83" s="812">
        <v>0</v>
      </c>
      <c r="J83" s="812">
        <v>1</v>
      </c>
      <c r="K83" s="812">
        <v>27</v>
      </c>
      <c r="L83" s="813">
        <v>2</v>
      </c>
      <c r="M83" s="813">
        <v>850</v>
      </c>
      <c r="N83" s="812">
        <v>0</v>
      </c>
      <c r="O83" s="812">
        <v>0</v>
      </c>
      <c r="P83" s="799"/>
      <c r="Q83" s="813">
        <v>0</v>
      </c>
      <c r="R83" s="813">
        <v>0</v>
      </c>
      <c r="S83" s="813">
        <v>0</v>
      </c>
      <c r="T83" s="813">
        <v>0</v>
      </c>
      <c r="U83" s="818">
        <v>0</v>
      </c>
      <c r="V83" s="818">
        <v>0</v>
      </c>
      <c r="W83" s="813">
        <f t="shared" si="26"/>
        <v>0</v>
      </c>
      <c r="X83" s="813">
        <f t="shared" si="29"/>
        <v>0</v>
      </c>
      <c r="Y83" s="813">
        <v>0</v>
      </c>
      <c r="Z83" s="813">
        <v>0</v>
      </c>
      <c r="AA83" s="818">
        <v>0</v>
      </c>
      <c r="AB83" s="813">
        <v>0</v>
      </c>
      <c r="AC83" s="816">
        <v>0</v>
      </c>
      <c r="AD83" s="816">
        <v>0</v>
      </c>
      <c r="AE83" s="816">
        <v>0</v>
      </c>
      <c r="AF83" s="816">
        <v>0</v>
      </c>
      <c r="AG83" s="816">
        <v>0</v>
      </c>
      <c r="AH83" s="816">
        <v>0</v>
      </c>
      <c r="AI83" s="797"/>
      <c r="AJ83" s="810" t="s">
        <v>330</v>
      </c>
      <c r="AK83" s="816">
        <v>0</v>
      </c>
      <c r="AL83" s="816">
        <v>0</v>
      </c>
      <c r="AM83" s="816">
        <v>0</v>
      </c>
      <c r="AN83" s="816">
        <v>0</v>
      </c>
      <c r="AO83" s="816">
        <v>0</v>
      </c>
      <c r="AP83" s="816">
        <v>0</v>
      </c>
      <c r="AQ83" s="816">
        <v>0</v>
      </c>
      <c r="AR83" s="816">
        <v>0</v>
      </c>
      <c r="AS83" s="818">
        <v>0</v>
      </c>
      <c r="AT83" s="818">
        <v>0</v>
      </c>
      <c r="AU83" s="818">
        <v>0</v>
      </c>
      <c r="AV83" s="818">
        <v>0</v>
      </c>
      <c r="AW83" s="813">
        <f>AZ83+BB83+BD83</f>
        <v>5</v>
      </c>
      <c r="AX83" s="813">
        <f>BA83+BC83+BE83</f>
        <v>29</v>
      </c>
      <c r="AY83" s="799"/>
      <c r="AZ83" s="813">
        <v>1</v>
      </c>
      <c r="BA83" s="813">
        <v>3</v>
      </c>
      <c r="BB83" s="813">
        <v>0</v>
      </c>
      <c r="BC83" s="813">
        <v>0</v>
      </c>
      <c r="BD83" s="813">
        <v>4</v>
      </c>
      <c r="BE83" s="813">
        <v>26</v>
      </c>
      <c r="BF83" s="818">
        <v>0</v>
      </c>
      <c r="BG83" s="818">
        <v>0</v>
      </c>
      <c r="BH83" s="818">
        <v>0</v>
      </c>
      <c r="BI83" s="818">
        <v>0</v>
      </c>
      <c r="BJ83" s="818">
        <v>0</v>
      </c>
      <c r="BK83" s="818">
        <v>0</v>
      </c>
      <c r="BL83" s="818">
        <v>0</v>
      </c>
      <c r="BM83" s="818">
        <v>0</v>
      </c>
    </row>
    <row r="84" spans="1:83" s="809" customFormat="1" ht="26.35" hidden="1" customHeight="1" collapsed="1">
      <c r="A84" s="792" t="s">
        <v>1722</v>
      </c>
      <c r="B84" s="802">
        <f t="shared" si="22"/>
        <v>134</v>
      </c>
      <c r="C84" s="802">
        <f t="shared" si="23"/>
        <v>50542.816300000006</v>
      </c>
      <c r="D84" s="799">
        <f>SUM(D85:D96)</f>
        <v>0</v>
      </c>
      <c r="E84" s="799">
        <f>SUM(E85:E96)</f>
        <v>0</v>
      </c>
      <c r="F84" s="793">
        <f t="shared" si="20"/>
        <v>69</v>
      </c>
      <c r="G84" s="802">
        <f t="shared" si="21"/>
        <v>31389</v>
      </c>
      <c r="H84" s="799">
        <f t="shared" ref="H84:O84" si="32">SUM(H85:H96)</f>
        <v>0</v>
      </c>
      <c r="I84" s="799">
        <f t="shared" si="32"/>
        <v>0</v>
      </c>
      <c r="J84" s="799">
        <f t="shared" si="32"/>
        <v>1</v>
      </c>
      <c r="K84" s="799">
        <f t="shared" si="32"/>
        <v>12</v>
      </c>
      <c r="L84" s="807">
        <f t="shared" si="32"/>
        <v>67</v>
      </c>
      <c r="M84" s="807">
        <f t="shared" si="32"/>
        <v>22377</v>
      </c>
      <c r="N84" s="793">
        <f t="shared" si="32"/>
        <v>1</v>
      </c>
      <c r="O84" s="793">
        <f t="shared" si="32"/>
        <v>9000</v>
      </c>
      <c r="P84" s="799"/>
      <c r="Q84" s="802">
        <f t="shared" ref="Q84:V84" si="33">SUM(Q85:Q96)</f>
        <v>0</v>
      </c>
      <c r="R84" s="802">
        <f t="shared" si="33"/>
        <v>0</v>
      </c>
      <c r="S84" s="802">
        <f t="shared" si="33"/>
        <v>0</v>
      </c>
      <c r="T84" s="802">
        <f t="shared" si="33"/>
        <v>0</v>
      </c>
      <c r="U84" s="807">
        <f t="shared" si="33"/>
        <v>1</v>
      </c>
      <c r="V84" s="807">
        <f t="shared" si="33"/>
        <v>134</v>
      </c>
      <c r="W84" s="802">
        <f t="shared" si="26"/>
        <v>8</v>
      </c>
      <c r="X84" s="802">
        <f>SUM(X85:X96)</f>
        <v>8645</v>
      </c>
      <c r="Y84" s="807">
        <f>SUM(Y85:Y96)</f>
        <v>3</v>
      </c>
      <c r="Z84" s="807">
        <f>SUM(Z85:Z96)</f>
        <v>8139</v>
      </c>
      <c r="AA84" s="807">
        <f>SUM(AA85:AA96)</f>
        <v>5</v>
      </c>
      <c r="AB84" s="807">
        <f>SUM(AB85:AB96)</f>
        <v>506</v>
      </c>
      <c r="AC84" s="816">
        <v>0</v>
      </c>
      <c r="AD84" s="816">
        <v>0</v>
      </c>
      <c r="AE84" s="816">
        <v>0</v>
      </c>
      <c r="AF84" s="816">
        <v>0</v>
      </c>
      <c r="AG84" s="816">
        <v>0</v>
      </c>
      <c r="AH84" s="816">
        <v>0</v>
      </c>
      <c r="AI84" s="804"/>
      <c r="AJ84" s="792" t="s">
        <v>1722</v>
      </c>
      <c r="AK84" s="816">
        <v>0</v>
      </c>
      <c r="AL84" s="816">
        <v>0</v>
      </c>
      <c r="AM84" s="816">
        <v>0</v>
      </c>
      <c r="AN84" s="816">
        <v>0</v>
      </c>
      <c r="AO84" s="816">
        <v>0</v>
      </c>
      <c r="AP84" s="816">
        <v>0</v>
      </c>
      <c r="AQ84" s="816">
        <v>0</v>
      </c>
      <c r="AR84" s="816">
        <v>0</v>
      </c>
      <c r="AS84" s="807">
        <f t="shared" ref="AS84:AX84" si="34">SUM(AS85:AS96)</f>
        <v>2</v>
      </c>
      <c r="AT84" s="807">
        <f t="shared" si="34"/>
        <v>0.3</v>
      </c>
      <c r="AU84" s="807">
        <f t="shared" si="34"/>
        <v>0</v>
      </c>
      <c r="AV84" s="807">
        <f t="shared" si="34"/>
        <v>0</v>
      </c>
      <c r="AW84" s="807">
        <f t="shared" si="34"/>
        <v>49</v>
      </c>
      <c r="AX84" s="807">
        <f t="shared" si="34"/>
        <v>10362</v>
      </c>
      <c r="AY84" s="799"/>
      <c r="AZ84" s="807">
        <f t="shared" ref="AZ84:BM84" si="35">SUM(AZ85:AZ96)</f>
        <v>12</v>
      </c>
      <c r="BA84" s="807">
        <f t="shared" si="35"/>
        <v>1037</v>
      </c>
      <c r="BB84" s="802">
        <f t="shared" si="35"/>
        <v>0</v>
      </c>
      <c r="BC84" s="802">
        <f t="shared" si="35"/>
        <v>0</v>
      </c>
      <c r="BD84" s="807">
        <f t="shared" si="35"/>
        <v>37</v>
      </c>
      <c r="BE84" s="807">
        <f t="shared" si="35"/>
        <v>9325</v>
      </c>
      <c r="BF84" s="807">
        <f t="shared" si="35"/>
        <v>0</v>
      </c>
      <c r="BG84" s="807">
        <f t="shared" si="35"/>
        <v>0</v>
      </c>
      <c r="BH84" s="807">
        <f t="shared" si="35"/>
        <v>1</v>
      </c>
      <c r="BI84" s="807">
        <f t="shared" si="35"/>
        <v>12</v>
      </c>
      <c r="BJ84" s="807">
        <f t="shared" si="35"/>
        <v>4</v>
      </c>
      <c r="BK84" s="843">
        <f t="shared" si="35"/>
        <v>0.51629999999999998</v>
      </c>
      <c r="BL84" s="807">
        <f t="shared" si="35"/>
        <v>0</v>
      </c>
      <c r="BM84" s="807">
        <f t="shared" si="35"/>
        <v>0</v>
      </c>
    </row>
    <row r="85" spans="1:83" ht="23.95" hidden="1" customHeight="1" outlineLevel="1">
      <c r="A85" s="530" t="s">
        <v>2202</v>
      </c>
      <c r="B85" s="802">
        <f t="shared" si="22"/>
        <v>3</v>
      </c>
      <c r="C85" s="802">
        <f t="shared" ref="C85:C96" si="36">G85+E85+T85+V85+X85+AT85+AV79+AX85+BG85+BI85+BM85+AV85</f>
        <v>250</v>
      </c>
      <c r="D85" s="794">
        <v>0</v>
      </c>
      <c r="E85" s="796">
        <v>0</v>
      </c>
      <c r="F85" s="793">
        <f t="shared" ref="F85:F96" si="37">H85+J85+N85+Q85</f>
        <v>0</v>
      </c>
      <c r="G85" s="802">
        <f t="shared" ref="G85:G96" si="38">I85+K85+O85+R85</f>
        <v>0</v>
      </c>
      <c r="H85" s="794">
        <v>0</v>
      </c>
      <c r="I85" s="794">
        <v>0</v>
      </c>
      <c r="J85" s="794">
        <v>0</v>
      </c>
      <c r="K85" s="794">
        <v>0</v>
      </c>
      <c r="L85" s="795">
        <v>5</v>
      </c>
      <c r="M85" s="795">
        <v>1511</v>
      </c>
      <c r="N85" s="793">
        <v>0</v>
      </c>
      <c r="O85" s="793">
        <v>0</v>
      </c>
      <c r="P85" s="799"/>
      <c r="Q85" s="802">
        <v>0</v>
      </c>
      <c r="R85" s="802">
        <v>0</v>
      </c>
      <c r="S85" s="802">
        <v>0</v>
      </c>
      <c r="T85" s="802">
        <v>0</v>
      </c>
      <c r="U85" s="795">
        <v>1</v>
      </c>
      <c r="V85" s="816">
        <v>134</v>
      </c>
      <c r="W85" s="802">
        <f t="shared" si="26"/>
        <v>0</v>
      </c>
      <c r="X85" s="802">
        <f t="shared" ref="X85:X96" si="39">Z85+AB85</f>
        <v>0</v>
      </c>
      <c r="Y85" s="802">
        <v>0</v>
      </c>
      <c r="Z85" s="807">
        <v>0</v>
      </c>
      <c r="AA85" s="795">
        <v>0</v>
      </c>
      <c r="AB85" s="816">
        <v>0</v>
      </c>
      <c r="AC85" s="816">
        <v>0</v>
      </c>
      <c r="AD85" s="816">
        <v>0</v>
      </c>
      <c r="AE85" s="816">
        <v>0</v>
      </c>
      <c r="AF85" s="816">
        <v>0</v>
      </c>
      <c r="AG85" s="816">
        <v>0</v>
      </c>
      <c r="AH85" s="816">
        <v>0</v>
      </c>
      <c r="AI85" s="797"/>
      <c r="AJ85" s="798" t="s">
        <v>333</v>
      </c>
      <c r="AK85" s="816">
        <v>0</v>
      </c>
      <c r="AL85" s="816">
        <v>0</v>
      </c>
      <c r="AM85" s="816">
        <v>0</v>
      </c>
      <c r="AN85" s="816">
        <v>0</v>
      </c>
      <c r="AO85" s="816">
        <v>0</v>
      </c>
      <c r="AP85" s="816">
        <v>0</v>
      </c>
      <c r="AQ85" s="816">
        <v>0</v>
      </c>
      <c r="AR85" s="816">
        <v>0</v>
      </c>
      <c r="AS85" s="795">
        <v>0</v>
      </c>
      <c r="AT85" s="816">
        <v>0</v>
      </c>
      <c r="AU85" s="795">
        <v>0</v>
      </c>
      <c r="AV85" s="816">
        <v>0</v>
      </c>
      <c r="AW85" s="802">
        <f t="shared" ref="AW85:AW96" si="40">AZ85+BB85+BD85</f>
        <v>2</v>
      </c>
      <c r="AX85" s="802">
        <f t="shared" ref="AX85:AX96" si="41">BA85+BC85+BE85</f>
        <v>116</v>
      </c>
      <c r="AY85" s="799"/>
      <c r="AZ85" s="802">
        <v>0</v>
      </c>
      <c r="BA85" s="802">
        <v>0</v>
      </c>
      <c r="BB85" s="802">
        <v>0</v>
      </c>
      <c r="BC85" s="802">
        <v>0</v>
      </c>
      <c r="BD85" s="802">
        <v>2</v>
      </c>
      <c r="BE85" s="802">
        <v>116</v>
      </c>
      <c r="BF85" s="795">
        <v>0</v>
      </c>
      <c r="BG85" s="816">
        <v>0</v>
      </c>
      <c r="BH85" s="795">
        <v>0</v>
      </c>
      <c r="BI85" s="816">
        <v>0</v>
      </c>
      <c r="BJ85" s="795">
        <v>0</v>
      </c>
      <c r="BK85" s="816">
        <v>0</v>
      </c>
      <c r="BL85" s="795">
        <v>0</v>
      </c>
      <c r="BM85" s="816">
        <v>0</v>
      </c>
    </row>
    <row r="86" spans="1:83" ht="23.95" hidden="1" customHeight="1" outlineLevel="1">
      <c r="A86" s="530" t="s">
        <v>2203</v>
      </c>
      <c r="B86" s="802">
        <f t="shared" si="22"/>
        <v>3</v>
      </c>
      <c r="C86" s="802">
        <f t="shared" si="36"/>
        <v>0</v>
      </c>
      <c r="D86" s="794">
        <v>0</v>
      </c>
      <c r="E86" s="796">
        <v>0</v>
      </c>
      <c r="F86" s="793">
        <f t="shared" si="37"/>
        <v>0</v>
      </c>
      <c r="G86" s="802">
        <f t="shared" si="38"/>
        <v>0</v>
      </c>
      <c r="H86" s="794">
        <v>0</v>
      </c>
      <c r="I86" s="794">
        <v>0</v>
      </c>
      <c r="J86" s="794">
        <v>0</v>
      </c>
      <c r="K86" s="794">
        <v>0</v>
      </c>
      <c r="L86" s="795">
        <v>3</v>
      </c>
      <c r="M86" s="795">
        <v>4010</v>
      </c>
      <c r="N86" s="793">
        <v>0</v>
      </c>
      <c r="O86" s="793">
        <v>0</v>
      </c>
      <c r="P86" s="799"/>
      <c r="Q86" s="802">
        <v>0</v>
      </c>
      <c r="R86" s="802">
        <v>0</v>
      </c>
      <c r="S86" s="802">
        <v>0</v>
      </c>
      <c r="T86" s="802">
        <v>0</v>
      </c>
      <c r="U86" s="795">
        <v>0</v>
      </c>
      <c r="V86" s="816">
        <v>0</v>
      </c>
      <c r="W86" s="802">
        <f t="shared" si="26"/>
        <v>0</v>
      </c>
      <c r="X86" s="802">
        <f t="shared" si="39"/>
        <v>0</v>
      </c>
      <c r="Y86" s="802">
        <v>0</v>
      </c>
      <c r="Z86" s="807">
        <v>0</v>
      </c>
      <c r="AA86" s="802">
        <v>0</v>
      </c>
      <c r="AB86" s="816">
        <v>0</v>
      </c>
      <c r="AC86" s="816">
        <v>0</v>
      </c>
      <c r="AD86" s="816">
        <v>0</v>
      </c>
      <c r="AE86" s="816">
        <v>0</v>
      </c>
      <c r="AF86" s="816">
        <v>0</v>
      </c>
      <c r="AG86" s="816">
        <v>0</v>
      </c>
      <c r="AH86" s="816">
        <v>0</v>
      </c>
      <c r="AI86" s="797"/>
      <c r="AJ86" s="798" t="s">
        <v>1421</v>
      </c>
      <c r="AK86" s="816">
        <v>0</v>
      </c>
      <c r="AL86" s="816">
        <v>0</v>
      </c>
      <c r="AM86" s="816">
        <v>0</v>
      </c>
      <c r="AN86" s="816">
        <v>0</v>
      </c>
      <c r="AO86" s="816">
        <v>0</v>
      </c>
      <c r="AP86" s="816">
        <v>0</v>
      </c>
      <c r="AQ86" s="816">
        <v>0</v>
      </c>
      <c r="AR86" s="816">
        <v>0</v>
      </c>
      <c r="AS86" s="795">
        <v>0</v>
      </c>
      <c r="AT86" s="816">
        <v>0</v>
      </c>
      <c r="AU86" s="795">
        <v>0</v>
      </c>
      <c r="AV86" s="816">
        <v>0</v>
      </c>
      <c r="AW86" s="802">
        <f t="shared" si="40"/>
        <v>0</v>
      </c>
      <c r="AX86" s="802">
        <f t="shared" si="41"/>
        <v>0</v>
      </c>
      <c r="AY86" s="799"/>
      <c r="AZ86" s="795">
        <v>0</v>
      </c>
      <c r="BA86" s="795">
        <v>0</v>
      </c>
      <c r="BB86" s="802">
        <v>0</v>
      </c>
      <c r="BC86" s="802">
        <v>0</v>
      </c>
      <c r="BD86" s="795">
        <v>0</v>
      </c>
      <c r="BE86" s="795">
        <v>0</v>
      </c>
      <c r="BF86" s="795">
        <v>0</v>
      </c>
      <c r="BG86" s="816">
        <v>0</v>
      </c>
      <c r="BH86" s="795">
        <v>0</v>
      </c>
      <c r="BI86" s="816">
        <v>0</v>
      </c>
      <c r="BJ86" s="795">
        <v>3</v>
      </c>
      <c r="BK86" s="846">
        <v>0.5</v>
      </c>
      <c r="BL86" s="795">
        <v>0</v>
      </c>
      <c r="BM86" s="816">
        <v>0</v>
      </c>
    </row>
    <row r="87" spans="1:83" ht="23.95" hidden="1" customHeight="1" outlineLevel="1">
      <c r="A87" s="530" t="s">
        <v>2204</v>
      </c>
      <c r="B87" s="802">
        <f t="shared" si="22"/>
        <v>2</v>
      </c>
      <c r="C87" s="802">
        <f t="shared" si="36"/>
        <v>9517</v>
      </c>
      <c r="D87" s="794">
        <v>0</v>
      </c>
      <c r="E87" s="796">
        <v>0</v>
      </c>
      <c r="F87" s="793">
        <f t="shared" si="37"/>
        <v>1</v>
      </c>
      <c r="G87" s="802">
        <f t="shared" si="38"/>
        <v>9000</v>
      </c>
      <c r="H87" s="794">
        <v>0</v>
      </c>
      <c r="I87" s="794">
        <v>0</v>
      </c>
      <c r="J87" s="794">
        <v>0</v>
      </c>
      <c r="K87" s="794">
        <v>0</v>
      </c>
      <c r="L87" s="802">
        <v>5</v>
      </c>
      <c r="M87" s="802">
        <v>1680</v>
      </c>
      <c r="N87" s="793">
        <v>1</v>
      </c>
      <c r="O87" s="793">
        <v>9000</v>
      </c>
      <c r="P87" s="799"/>
      <c r="Q87" s="802">
        <v>0</v>
      </c>
      <c r="R87" s="802">
        <v>0</v>
      </c>
      <c r="S87" s="802">
        <v>0</v>
      </c>
      <c r="T87" s="802">
        <v>0</v>
      </c>
      <c r="U87" s="795">
        <v>0</v>
      </c>
      <c r="V87" s="816">
        <v>0</v>
      </c>
      <c r="W87" s="802">
        <f t="shared" si="26"/>
        <v>0</v>
      </c>
      <c r="X87" s="802">
        <f t="shared" si="39"/>
        <v>0</v>
      </c>
      <c r="Y87" s="795">
        <v>0</v>
      </c>
      <c r="Z87" s="816">
        <v>0</v>
      </c>
      <c r="AA87" s="795">
        <v>0</v>
      </c>
      <c r="AB87" s="816">
        <v>0</v>
      </c>
      <c r="AC87" s="816">
        <v>0</v>
      </c>
      <c r="AD87" s="816">
        <v>0</v>
      </c>
      <c r="AE87" s="816">
        <v>0</v>
      </c>
      <c r="AF87" s="816">
        <v>0</v>
      </c>
      <c r="AG87" s="816">
        <v>0</v>
      </c>
      <c r="AH87" s="816">
        <v>0</v>
      </c>
      <c r="AI87" s="797"/>
      <c r="AJ87" s="798" t="s">
        <v>1422</v>
      </c>
      <c r="AK87" s="816">
        <v>0</v>
      </c>
      <c r="AL87" s="816">
        <v>0</v>
      </c>
      <c r="AM87" s="816">
        <v>0</v>
      </c>
      <c r="AN87" s="816">
        <v>0</v>
      </c>
      <c r="AO87" s="816">
        <v>0</v>
      </c>
      <c r="AP87" s="816">
        <v>0</v>
      </c>
      <c r="AQ87" s="816">
        <v>0</v>
      </c>
      <c r="AR87" s="816">
        <v>0</v>
      </c>
      <c r="AS87" s="795">
        <v>0</v>
      </c>
      <c r="AT87" s="816">
        <v>0</v>
      </c>
      <c r="AU87" s="795">
        <v>0</v>
      </c>
      <c r="AV87" s="816">
        <v>0</v>
      </c>
      <c r="AW87" s="802">
        <f t="shared" si="40"/>
        <v>1</v>
      </c>
      <c r="AX87" s="802">
        <f t="shared" si="41"/>
        <v>517</v>
      </c>
      <c r="AY87" s="799"/>
      <c r="AZ87" s="802">
        <v>1</v>
      </c>
      <c r="BA87" s="802">
        <v>517</v>
      </c>
      <c r="BB87" s="802">
        <v>0</v>
      </c>
      <c r="BC87" s="802">
        <v>0</v>
      </c>
      <c r="BD87" s="802">
        <v>0</v>
      </c>
      <c r="BE87" s="802">
        <v>0</v>
      </c>
      <c r="BF87" s="795">
        <v>0</v>
      </c>
      <c r="BG87" s="816">
        <v>0</v>
      </c>
      <c r="BH87" s="795">
        <v>0</v>
      </c>
      <c r="BI87" s="816">
        <v>0</v>
      </c>
      <c r="BJ87" s="795">
        <v>0</v>
      </c>
      <c r="BK87" s="816">
        <v>0</v>
      </c>
      <c r="BL87" s="795">
        <v>0</v>
      </c>
      <c r="BM87" s="816">
        <v>0</v>
      </c>
    </row>
    <row r="88" spans="1:83" ht="23.95" hidden="1" customHeight="1" outlineLevel="1">
      <c r="A88" s="530" t="s">
        <v>2205</v>
      </c>
      <c r="B88" s="802">
        <f t="shared" si="22"/>
        <v>0</v>
      </c>
      <c r="C88" s="802">
        <f t="shared" si="36"/>
        <v>0</v>
      </c>
      <c r="D88" s="794">
        <v>0</v>
      </c>
      <c r="E88" s="796">
        <v>0</v>
      </c>
      <c r="F88" s="793">
        <f t="shared" si="37"/>
        <v>0</v>
      </c>
      <c r="G88" s="802">
        <f t="shared" si="38"/>
        <v>0</v>
      </c>
      <c r="H88" s="794">
        <v>0</v>
      </c>
      <c r="I88" s="794">
        <v>0</v>
      </c>
      <c r="J88" s="794">
        <v>0</v>
      </c>
      <c r="K88" s="794">
        <v>0</v>
      </c>
      <c r="L88" s="803">
        <v>0</v>
      </c>
      <c r="M88" s="803">
        <v>0</v>
      </c>
      <c r="N88" s="793">
        <v>0</v>
      </c>
      <c r="O88" s="793">
        <v>0</v>
      </c>
      <c r="P88" s="799"/>
      <c r="Q88" s="802">
        <v>0</v>
      </c>
      <c r="R88" s="802">
        <v>0</v>
      </c>
      <c r="S88" s="802">
        <v>0</v>
      </c>
      <c r="T88" s="802">
        <v>0</v>
      </c>
      <c r="U88" s="795">
        <v>0</v>
      </c>
      <c r="V88" s="816">
        <v>0</v>
      </c>
      <c r="W88" s="802">
        <f t="shared" si="26"/>
        <v>0</v>
      </c>
      <c r="X88" s="802">
        <f t="shared" si="39"/>
        <v>0</v>
      </c>
      <c r="Y88" s="803">
        <v>0</v>
      </c>
      <c r="Z88" s="807">
        <v>0</v>
      </c>
      <c r="AA88" s="803">
        <v>0</v>
      </c>
      <c r="AB88" s="816">
        <v>0</v>
      </c>
      <c r="AC88" s="816">
        <v>0</v>
      </c>
      <c r="AD88" s="816">
        <v>0</v>
      </c>
      <c r="AE88" s="816">
        <v>0</v>
      </c>
      <c r="AF88" s="816">
        <v>0</v>
      </c>
      <c r="AG88" s="816">
        <v>0</v>
      </c>
      <c r="AH88" s="816">
        <v>0</v>
      </c>
      <c r="AI88" s="797"/>
      <c r="AJ88" s="798" t="s">
        <v>1764</v>
      </c>
      <c r="AK88" s="816">
        <v>0</v>
      </c>
      <c r="AL88" s="816">
        <v>0</v>
      </c>
      <c r="AM88" s="816">
        <v>0</v>
      </c>
      <c r="AN88" s="816">
        <v>0</v>
      </c>
      <c r="AO88" s="816">
        <v>0</v>
      </c>
      <c r="AP88" s="816">
        <v>0</v>
      </c>
      <c r="AQ88" s="816">
        <v>0</v>
      </c>
      <c r="AR88" s="816">
        <v>0</v>
      </c>
      <c r="AS88" s="795">
        <v>0</v>
      </c>
      <c r="AT88" s="816">
        <v>0</v>
      </c>
      <c r="AU88" s="795">
        <v>0</v>
      </c>
      <c r="AV88" s="816">
        <v>0</v>
      </c>
      <c r="AW88" s="802">
        <f t="shared" si="40"/>
        <v>0</v>
      </c>
      <c r="AX88" s="802">
        <f t="shared" si="41"/>
        <v>0</v>
      </c>
      <c r="AY88" s="799"/>
      <c r="AZ88" s="803">
        <v>0</v>
      </c>
      <c r="BA88" s="795">
        <v>0</v>
      </c>
      <c r="BB88" s="802">
        <v>0</v>
      </c>
      <c r="BC88" s="802">
        <v>0</v>
      </c>
      <c r="BD88" s="803">
        <v>0</v>
      </c>
      <c r="BE88" s="803">
        <v>0</v>
      </c>
      <c r="BF88" s="795">
        <v>0</v>
      </c>
      <c r="BG88" s="816">
        <v>0</v>
      </c>
      <c r="BH88" s="795">
        <v>0</v>
      </c>
      <c r="BI88" s="816">
        <v>0</v>
      </c>
      <c r="BJ88" s="795">
        <v>0</v>
      </c>
      <c r="BK88" s="816">
        <v>0</v>
      </c>
      <c r="BL88" s="795">
        <v>0</v>
      </c>
      <c r="BM88" s="816">
        <v>0</v>
      </c>
    </row>
    <row r="89" spans="1:83" ht="23.95" hidden="1" customHeight="1" outlineLevel="1">
      <c r="A89" s="530" t="s">
        <v>2764</v>
      </c>
      <c r="B89" s="802">
        <f t="shared" si="22"/>
        <v>0</v>
      </c>
      <c r="C89" s="802">
        <f t="shared" si="36"/>
        <v>0</v>
      </c>
      <c r="D89" s="794">
        <v>0</v>
      </c>
      <c r="E89" s="796">
        <v>0</v>
      </c>
      <c r="F89" s="793">
        <f t="shared" si="37"/>
        <v>0</v>
      </c>
      <c r="G89" s="802">
        <f t="shared" si="38"/>
        <v>0</v>
      </c>
      <c r="H89" s="794">
        <v>0</v>
      </c>
      <c r="I89" s="794">
        <v>0</v>
      </c>
      <c r="J89" s="794">
        <v>0</v>
      </c>
      <c r="K89" s="794">
        <v>0</v>
      </c>
      <c r="L89" s="802">
        <v>5</v>
      </c>
      <c r="M89" s="802">
        <v>3535</v>
      </c>
      <c r="N89" s="793">
        <v>0</v>
      </c>
      <c r="O89" s="793">
        <v>0</v>
      </c>
      <c r="P89" s="799"/>
      <c r="Q89" s="802">
        <v>0</v>
      </c>
      <c r="R89" s="802">
        <v>0</v>
      </c>
      <c r="S89" s="802">
        <v>0</v>
      </c>
      <c r="T89" s="802">
        <v>0</v>
      </c>
      <c r="U89" s="795">
        <v>0</v>
      </c>
      <c r="V89" s="816">
        <v>0</v>
      </c>
      <c r="W89" s="802">
        <f t="shared" si="26"/>
        <v>0</v>
      </c>
      <c r="X89" s="802">
        <f t="shared" si="39"/>
        <v>0</v>
      </c>
      <c r="Y89" s="795">
        <v>0</v>
      </c>
      <c r="Z89" s="816">
        <v>0</v>
      </c>
      <c r="AA89" s="795">
        <v>0</v>
      </c>
      <c r="AB89" s="816">
        <v>0</v>
      </c>
      <c r="AC89" s="816">
        <v>0</v>
      </c>
      <c r="AD89" s="816">
        <v>0</v>
      </c>
      <c r="AE89" s="816">
        <v>0</v>
      </c>
      <c r="AF89" s="816">
        <v>0</v>
      </c>
      <c r="AG89" s="816">
        <v>0</v>
      </c>
      <c r="AH89" s="816">
        <v>0</v>
      </c>
      <c r="AI89" s="797"/>
      <c r="AJ89" s="798" t="s">
        <v>1087</v>
      </c>
      <c r="AK89" s="816">
        <v>0</v>
      </c>
      <c r="AL89" s="816">
        <v>0</v>
      </c>
      <c r="AM89" s="816">
        <v>0</v>
      </c>
      <c r="AN89" s="816">
        <v>0</v>
      </c>
      <c r="AO89" s="816">
        <v>0</v>
      </c>
      <c r="AP89" s="816">
        <v>0</v>
      </c>
      <c r="AQ89" s="816">
        <v>0</v>
      </c>
      <c r="AR89" s="816">
        <v>0</v>
      </c>
      <c r="AS89" s="795">
        <v>0</v>
      </c>
      <c r="AT89" s="816">
        <v>0</v>
      </c>
      <c r="AU89" s="795">
        <v>0</v>
      </c>
      <c r="AV89" s="816">
        <v>0</v>
      </c>
      <c r="AW89" s="802">
        <f t="shared" si="40"/>
        <v>0</v>
      </c>
      <c r="AX89" s="802">
        <f t="shared" si="41"/>
        <v>0</v>
      </c>
      <c r="AY89" s="799"/>
      <c r="AZ89" s="802">
        <v>0</v>
      </c>
      <c r="BA89" s="802">
        <v>0</v>
      </c>
      <c r="BB89" s="802">
        <v>0</v>
      </c>
      <c r="BC89" s="802">
        <v>0</v>
      </c>
      <c r="BD89" s="802">
        <v>0</v>
      </c>
      <c r="BE89" s="802">
        <v>0</v>
      </c>
      <c r="BF89" s="795">
        <v>0</v>
      </c>
      <c r="BG89" s="816">
        <v>0</v>
      </c>
      <c r="BH89" s="795">
        <v>0</v>
      </c>
      <c r="BI89" s="816">
        <v>0</v>
      </c>
      <c r="BJ89" s="795">
        <v>0</v>
      </c>
      <c r="BK89" s="816">
        <v>0</v>
      </c>
      <c r="BL89" s="795">
        <v>0</v>
      </c>
      <c r="BM89" s="816">
        <v>0</v>
      </c>
    </row>
    <row r="90" spans="1:83" ht="23.95" hidden="1" customHeight="1" outlineLevel="1">
      <c r="A90" s="530" t="s">
        <v>2206</v>
      </c>
      <c r="B90" s="802">
        <f t="shared" si="22"/>
        <v>9</v>
      </c>
      <c r="C90" s="802">
        <f t="shared" si="36"/>
        <v>228</v>
      </c>
      <c r="D90" s="794">
        <v>0</v>
      </c>
      <c r="E90" s="796">
        <v>0</v>
      </c>
      <c r="F90" s="793">
        <f t="shared" si="37"/>
        <v>0</v>
      </c>
      <c r="G90" s="802">
        <f t="shared" si="38"/>
        <v>0</v>
      </c>
      <c r="H90" s="794">
        <v>0</v>
      </c>
      <c r="I90" s="794">
        <v>0</v>
      </c>
      <c r="J90" s="794">
        <v>0</v>
      </c>
      <c r="K90" s="794">
        <v>0</v>
      </c>
      <c r="L90" s="802">
        <v>9</v>
      </c>
      <c r="M90" s="802">
        <v>253</v>
      </c>
      <c r="N90" s="793">
        <v>0</v>
      </c>
      <c r="O90" s="793">
        <v>0</v>
      </c>
      <c r="P90" s="799"/>
      <c r="Q90" s="802">
        <v>0</v>
      </c>
      <c r="R90" s="802">
        <v>0</v>
      </c>
      <c r="S90" s="802">
        <v>0</v>
      </c>
      <c r="T90" s="802">
        <v>0</v>
      </c>
      <c r="U90" s="795">
        <v>0</v>
      </c>
      <c r="V90" s="816">
        <v>0</v>
      </c>
      <c r="W90" s="802">
        <f t="shared" si="26"/>
        <v>0</v>
      </c>
      <c r="X90" s="802">
        <f t="shared" si="39"/>
        <v>0</v>
      </c>
      <c r="Y90" s="795">
        <v>0</v>
      </c>
      <c r="Z90" s="816">
        <v>0</v>
      </c>
      <c r="AA90" s="802">
        <v>0</v>
      </c>
      <c r="AB90" s="816">
        <v>0</v>
      </c>
      <c r="AC90" s="816">
        <v>0</v>
      </c>
      <c r="AD90" s="816">
        <v>0</v>
      </c>
      <c r="AE90" s="816">
        <v>0</v>
      </c>
      <c r="AF90" s="816">
        <v>0</v>
      </c>
      <c r="AG90" s="816">
        <v>0</v>
      </c>
      <c r="AH90" s="816">
        <v>0</v>
      </c>
      <c r="AI90" s="797"/>
      <c r="AJ90" s="798" t="s">
        <v>1088</v>
      </c>
      <c r="AK90" s="816">
        <v>0</v>
      </c>
      <c r="AL90" s="816">
        <v>0</v>
      </c>
      <c r="AM90" s="816">
        <v>0</v>
      </c>
      <c r="AN90" s="816">
        <v>0</v>
      </c>
      <c r="AO90" s="816">
        <v>0</v>
      </c>
      <c r="AP90" s="816">
        <v>0</v>
      </c>
      <c r="AQ90" s="816">
        <v>0</v>
      </c>
      <c r="AR90" s="816">
        <v>0</v>
      </c>
      <c r="AS90" s="795">
        <v>0</v>
      </c>
      <c r="AT90" s="816">
        <v>0</v>
      </c>
      <c r="AU90" s="795">
        <v>0</v>
      </c>
      <c r="AV90" s="816">
        <v>0</v>
      </c>
      <c r="AW90" s="802">
        <f t="shared" si="40"/>
        <v>9</v>
      </c>
      <c r="AX90" s="802">
        <f t="shared" si="41"/>
        <v>228</v>
      </c>
      <c r="AY90" s="799"/>
      <c r="AZ90" s="802">
        <v>0</v>
      </c>
      <c r="BA90" s="802">
        <v>0</v>
      </c>
      <c r="BB90" s="802">
        <v>0</v>
      </c>
      <c r="BC90" s="802">
        <v>0</v>
      </c>
      <c r="BD90" s="802">
        <v>9</v>
      </c>
      <c r="BE90" s="802">
        <v>228</v>
      </c>
      <c r="BF90" s="795">
        <v>0</v>
      </c>
      <c r="BG90" s="816">
        <v>0</v>
      </c>
      <c r="BH90" s="795">
        <v>0</v>
      </c>
      <c r="BI90" s="816">
        <v>0</v>
      </c>
      <c r="BJ90" s="795">
        <v>0</v>
      </c>
      <c r="BK90" s="816">
        <v>0</v>
      </c>
      <c r="BL90" s="795">
        <v>0</v>
      </c>
      <c r="BM90" s="816">
        <v>0</v>
      </c>
      <c r="BO90" s="805" t="s">
        <v>2605</v>
      </c>
      <c r="BP90" s="805" t="s">
        <v>2605</v>
      </c>
      <c r="BQ90" s="805" t="s">
        <v>2605</v>
      </c>
      <c r="BR90" s="805" t="s">
        <v>2605</v>
      </c>
      <c r="BS90" s="805" t="s">
        <v>2605</v>
      </c>
      <c r="BT90" s="805" t="s">
        <v>2605</v>
      </c>
      <c r="BU90" s="805" t="s">
        <v>2605</v>
      </c>
      <c r="BV90" s="805" t="s">
        <v>2605</v>
      </c>
      <c r="BW90" s="806" t="s">
        <v>2605</v>
      </c>
      <c r="BX90" s="805" t="s">
        <v>2605</v>
      </c>
      <c r="BY90" s="805" t="s">
        <v>2605</v>
      </c>
      <c r="BZ90" s="805" t="s">
        <v>2605</v>
      </c>
      <c r="CA90" s="805" t="s">
        <v>2605</v>
      </c>
      <c r="CB90" s="805" t="s">
        <v>2605</v>
      </c>
      <c r="CC90" s="805" t="s">
        <v>2605</v>
      </c>
      <c r="CD90" s="805" t="s">
        <v>2605</v>
      </c>
      <c r="CE90" s="805" t="s">
        <v>2605</v>
      </c>
    </row>
    <row r="91" spans="1:83" ht="23.95" hidden="1" customHeight="1" outlineLevel="1">
      <c r="A91" s="530" t="s">
        <v>2210</v>
      </c>
      <c r="B91" s="802">
        <f t="shared" si="22"/>
        <v>7</v>
      </c>
      <c r="C91" s="802">
        <f t="shared" si="36"/>
        <v>697</v>
      </c>
      <c r="D91" s="794">
        <v>0</v>
      </c>
      <c r="E91" s="796">
        <v>0</v>
      </c>
      <c r="F91" s="793">
        <f t="shared" si="37"/>
        <v>0</v>
      </c>
      <c r="G91" s="802">
        <f t="shared" si="38"/>
        <v>0</v>
      </c>
      <c r="H91" s="794">
        <v>0</v>
      </c>
      <c r="I91" s="794">
        <v>0</v>
      </c>
      <c r="J91" s="794">
        <v>0</v>
      </c>
      <c r="K91" s="794">
        <v>0</v>
      </c>
      <c r="L91" s="795">
        <v>8</v>
      </c>
      <c r="M91" s="795">
        <v>835</v>
      </c>
      <c r="N91" s="793">
        <v>0</v>
      </c>
      <c r="O91" s="793">
        <v>0</v>
      </c>
      <c r="P91" s="799"/>
      <c r="Q91" s="802">
        <v>0</v>
      </c>
      <c r="R91" s="802">
        <v>0</v>
      </c>
      <c r="S91" s="802">
        <v>0</v>
      </c>
      <c r="T91" s="802">
        <v>0</v>
      </c>
      <c r="U91" s="795">
        <v>0</v>
      </c>
      <c r="V91" s="816">
        <v>0</v>
      </c>
      <c r="W91" s="802">
        <f t="shared" si="26"/>
        <v>0</v>
      </c>
      <c r="X91" s="802">
        <f t="shared" si="39"/>
        <v>0</v>
      </c>
      <c r="Y91" s="795">
        <v>0</v>
      </c>
      <c r="Z91" s="816">
        <v>0</v>
      </c>
      <c r="AA91" s="795">
        <v>0</v>
      </c>
      <c r="AB91" s="807">
        <v>0</v>
      </c>
      <c r="AC91" s="816">
        <v>0</v>
      </c>
      <c r="AD91" s="816">
        <v>0</v>
      </c>
      <c r="AE91" s="816">
        <v>0</v>
      </c>
      <c r="AF91" s="816">
        <v>0</v>
      </c>
      <c r="AG91" s="816">
        <v>0</v>
      </c>
      <c r="AH91" s="816">
        <v>0</v>
      </c>
      <c r="AI91" s="797"/>
      <c r="AJ91" s="798" t="s">
        <v>1089</v>
      </c>
      <c r="AK91" s="816">
        <v>0</v>
      </c>
      <c r="AL91" s="816">
        <v>0</v>
      </c>
      <c r="AM91" s="816">
        <v>0</v>
      </c>
      <c r="AN91" s="816">
        <v>0</v>
      </c>
      <c r="AO91" s="816">
        <v>0</v>
      </c>
      <c r="AP91" s="816">
        <v>0</v>
      </c>
      <c r="AQ91" s="816">
        <v>0</v>
      </c>
      <c r="AR91" s="816">
        <v>0</v>
      </c>
      <c r="AS91" s="795">
        <v>0</v>
      </c>
      <c r="AT91" s="816">
        <v>0</v>
      </c>
      <c r="AU91" s="795">
        <v>0</v>
      </c>
      <c r="AV91" s="816">
        <v>0</v>
      </c>
      <c r="AW91" s="802">
        <f t="shared" si="40"/>
        <v>7</v>
      </c>
      <c r="AX91" s="802">
        <f t="shared" si="41"/>
        <v>697</v>
      </c>
      <c r="AY91" s="799"/>
      <c r="AZ91" s="795">
        <v>0</v>
      </c>
      <c r="BA91" s="802">
        <v>0</v>
      </c>
      <c r="BB91" s="802">
        <v>0</v>
      </c>
      <c r="BC91" s="802">
        <v>0</v>
      </c>
      <c r="BD91" s="795">
        <v>7</v>
      </c>
      <c r="BE91" s="795">
        <v>697</v>
      </c>
      <c r="BF91" s="795">
        <v>0</v>
      </c>
      <c r="BG91" s="816">
        <v>0</v>
      </c>
      <c r="BH91" s="795">
        <v>0</v>
      </c>
      <c r="BI91" s="816">
        <v>0</v>
      </c>
      <c r="BJ91" s="795">
        <v>0</v>
      </c>
      <c r="BK91" s="816">
        <v>0</v>
      </c>
      <c r="BL91" s="795">
        <v>0</v>
      </c>
      <c r="BM91" s="816">
        <v>0</v>
      </c>
    </row>
    <row r="92" spans="1:83" ht="23.95" hidden="1" customHeight="1" outlineLevel="1">
      <c r="A92" s="530" t="s">
        <v>2207</v>
      </c>
      <c r="B92" s="802">
        <f t="shared" si="22"/>
        <v>10</v>
      </c>
      <c r="C92" s="802">
        <f t="shared" si="36"/>
        <v>753</v>
      </c>
      <c r="D92" s="794">
        <v>0</v>
      </c>
      <c r="E92" s="796">
        <v>0</v>
      </c>
      <c r="F92" s="793">
        <f t="shared" si="37"/>
        <v>0</v>
      </c>
      <c r="G92" s="802">
        <f t="shared" si="38"/>
        <v>0</v>
      </c>
      <c r="H92" s="794">
        <v>0</v>
      </c>
      <c r="I92" s="794">
        <v>0</v>
      </c>
      <c r="J92" s="794">
        <v>0</v>
      </c>
      <c r="K92" s="794">
        <v>0</v>
      </c>
      <c r="L92" s="802">
        <v>18</v>
      </c>
      <c r="M92" s="802">
        <v>7325</v>
      </c>
      <c r="N92" s="793">
        <v>0</v>
      </c>
      <c r="O92" s="793">
        <v>0</v>
      </c>
      <c r="P92" s="799"/>
      <c r="Q92" s="802">
        <v>0</v>
      </c>
      <c r="R92" s="802">
        <v>0</v>
      </c>
      <c r="S92" s="802">
        <v>0</v>
      </c>
      <c r="T92" s="802">
        <v>0</v>
      </c>
      <c r="U92" s="795">
        <v>0</v>
      </c>
      <c r="V92" s="816">
        <v>0</v>
      </c>
      <c r="W92" s="802">
        <f t="shared" si="26"/>
        <v>0</v>
      </c>
      <c r="X92" s="802">
        <f t="shared" si="39"/>
        <v>0</v>
      </c>
      <c r="Y92" s="795">
        <v>0</v>
      </c>
      <c r="Z92" s="816">
        <v>0</v>
      </c>
      <c r="AA92" s="795">
        <v>0</v>
      </c>
      <c r="AB92" s="816">
        <v>0</v>
      </c>
      <c r="AC92" s="816">
        <v>0</v>
      </c>
      <c r="AD92" s="816">
        <v>0</v>
      </c>
      <c r="AE92" s="816">
        <v>0</v>
      </c>
      <c r="AF92" s="816">
        <v>0</v>
      </c>
      <c r="AG92" s="816">
        <v>0</v>
      </c>
      <c r="AH92" s="816">
        <v>0</v>
      </c>
      <c r="AI92" s="797"/>
      <c r="AJ92" s="798" t="s">
        <v>1090</v>
      </c>
      <c r="AK92" s="816">
        <v>0</v>
      </c>
      <c r="AL92" s="816">
        <v>0</v>
      </c>
      <c r="AM92" s="816">
        <v>0</v>
      </c>
      <c r="AN92" s="816">
        <v>0</v>
      </c>
      <c r="AO92" s="816">
        <v>0</v>
      </c>
      <c r="AP92" s="816">
        <v>0</v>
      </c>
      <c r="AQ92" s="816">
        <v>0</v>
      </c>
      <c r="AR92" s="816">
        <v>0</v>
      </c>
      <c r="AS92" s="795">
        <v>0</v>
      </c>
      <c r="AT92" s="816">
        <v>0</v>
      </c>
      <c r="AU92" s="795">
        <v>0</v>
      </c>
      <c r="AV92" s="816">
        <v>0</v>
      </c>
      <c r="AW92" s="802">
        <f t="shared" si="40"/>
        <v>10</v>
      </c>
      <c r="AX92" s="802">
        <f t="shared" si="41"/>
        <v>753</v>
      </c>
      <c r="AY92" s="799"/>
      <c r="AZ92" s="795">
        <v>1</v>
      </c>
      <c r="BA92" s="817">
        <f>FLOOR(0.68,1)</f>
        <v>0</v>
      </c>
      <c r="BB92" s="802">
        <v>0</v>
      </c>
      <c r="BC92" s="802">
        <v>0</v>
      </c>
      <c r="BD92" s="795">
        <v>9</v>
      </c>
      <c r="BE92" s="795">
        <v>753</v>
      </c>
      <c r="BF92" s="795">
        <v>0</v>
      </c>
      <c r="BG92" s="816">
        <v>0</v>
      </c>
      <c r="BH92" s="795">
        <v>0</v>
      </c>
      <c r="BI92" s="816">
        <v>0</v>
      </c>
      <c r="BJ92" s="795">
        <v>0</v>
      </c>
      <c r="BK92" s="816">
        <v>0</v>
      </c>
      <c r="BL92" s="795">
        <v>0</v>
      </c>
      <c r="BM92" s="816">
        <v>0</v>
      </c>
      <c r="BO92" s="806" t="s">
        <v>2605</v>
      </c>
      <c r="BP92" s="806" t="s">
        <v>2605</v>
      </c>
      <c r="BQ92" s="806" t="s">
        <v>2605</v>
      </c>
    </row>
    <row r="93" spans="1:83" ht="23.95" hidden="1" customHeight="1" outlineLevel="1">
      <c r="A93" s="530" t="s">
        <v>2768</v>
      </c>
      <c r="B93" s="802">
        <f t="shared" si="22"/>
        <v>7</v>
      </c>
      <c r="C93" s="802">
        <f t="shared" si="36"/>
        <v>798.3</v>
      </c>
      <c r="D93" s="794">
        <v>0</v>
      </c>
      <c r="E93" s="796">
        <v>0</v>
      </c>
      <c r="F93" s="793">
        <f t="shared" si="37"/>
        <v>0</v>
      </c>
      <c r="G93" s="802">
        <f t="shared" si="38"/>
        <v>10</v>
      </c>
      <c r="H93" s="794">
        <v>0</v>
      </c>
      <c r="I93" s="794">
        <v>0</v>
      </c>
      <c r="J93" s="794">
        <v>0</v>
      </c>
      <c r="K93" s="794">
        <v>10</v>
      </c>
      <c r="L93" s="802">
        <v>6</v>
      </c>
      <c r="M93" s="802">
        <v>686</v>
      </c>
      <c r="N93" s="793">
        <v>0</v>
      </c>
      <c r="O93" s="793">
        <v>0</v>
      </c>
      <c r="P93" s="799"/>
      <c r="Q93" s="802">
        <v>0</v>
      </c>
      <c r="R93" s="802">
        <v>0</v>
      </c>
      <c r="S93" s="802">
        <v>0</v>
      </c>
      <c r="T93" s="802">
        <v>0</v>
      </c>
      <c r="U93" s="795">
        <v>0</v>
      </c>
      <c r="V93" s="816">
        <v>0</v>
      </c>
      <c r="W93" s="802">
        <f t="shared" si="26"/>
        <v>0</v>
      </c>
      <c r="X93" s="802">
        <f t="shared" si="39"/>
        <v>0</v>
      </c>
      <c r="Y93" s="795">
        <v>0</v>
      </c>
      <c r="Z93" s="816">
        <v>0</v>
      </c>
      <c r="AA93" s="802">
        <v>0</v>
      </c>
      <c r="AB93" s="807">
        <v>0</v>
      </c>
      <c r="AC93" s="816">
        <v>0</v>
      </c>
      <c r="AD93" s="816">
        <v>0</v>
      </c>
      <c r="AE93" s="816">
        <v>0</v>
      </c>
      <c r="AF93" s="816">
        <v>0</v>
      </c>
      <c r="AG93" s="816">
        <v>0</v>
      </c>
      <c r="AH93" s="816">
        <v>0</v>
      </c>
      <c r="AI93" s="797"/>
      <c r="AJ93" s="798" t="s">
        <v>648</v>
      </c>
      <c r="AK93" s="816">
        <v>0</v>
      </c>
      <c r="AL93" s="816">
        <v>0</v>
      </c>
      <c r="AM93" s="816">
        <v>0</v>
      </c>
      <c r="AN93" s="816">
        <v>0</v>
      </c>
      <c r="AO93" s="816">
        <v>0</v>
      </c>
      <c r="AP93" s="816">
        <v>0</v>
      </c>
      <c r="AQ93" s="816">
        <v>0</v>
      </c>
      <c r="AR93" s="816">
        <v>0</v>
      </c>
      <c r="AS93" s="795">
        <v>1</v>
      </c>
      <c r="AT93" s="819">
        <v>0.3</v>
      </c>
      <c r="AU93" s="795">
        <v>0</v>
      </c>
      <c r="AV93" s="816">
        <v>0</v>
      </c>
      <c r="AW93" s="802">
        <f t="shared" si="40"/>
        <v>5</v>
      </c>
      <c r="AX93" s="802">
        <f t="shared" si="41"/>
        <v>788</v>
      </c>
      <c r="AY93" s="799"/>
      <c r="AZ93" s="795">
        <v>2</v>
      </c>
      <c r="BA93" s="817">
        <f>FLOOR(0.45,1)</f>
        <v>0</v>
      </c>
      <c r="BB93" s="802">
        <v>0</v>
      </c>
      <c r="BC93" s="802">
        <v>0</v>
      </c>
      <c r="BD93" s="795">
        <v>3</v>
      </c>
      <c r="BE93" s="795">
        <v>788</v>
      </c>
      <c r="BF93" s="795">
        <v>0</v>
      </c>
      <c r="BG93" s="816">
        <v>0</v>
      </c>
      <c r="BH93" s="795">
        <v>0</v>
      </c>
      <c r="BI93" s="816">
        <v>0</v>
      </c>
      <c r="BJ93" s="795">
        <v>1</v>
      </c>
      <c r="BK93" s="847">
        <v>1.6299999999999999E-2</v>
      </c>
      <c r="BL93" s="795">
        <v>0</v>
      </c>
      <c r="BM93" s="816">
        <v>0</v>
      </c>
      <c r="BR93" s="800" t="s">
        <v>2605</v>
      </c>
    </row>
    <row r="94" spans="1:83" ht="23.95" hidden="1" customHeight="1" outlineLevel="1">
      <c r="A94" s="530" t="s">
        <v>2769</v>
      </c>
      <c r="B94" s="802">
        <f t="shared" si="22"/>
        <v>7</v>
      </c>
      <c r="C94" s="802">
        <f t="shared" si="36"/>
        <v>1363</v>
      </c>
      <c r="D94" s="794">
        <v>0</v>
      </c>
      <c r="E94" s="796">
        <v>0</v>
      </c>
      <c r="F94" s="793">
        <f t="shared" si="37"/>
        <v>0</v>
      </c>
      <c r="G94" s="802">
        <f t="shared" si="38"/>
        <v>0</v>
      </c>
      <c r="H94" s="794">
        <v>0</v>
      </c>
      <c r="I94" s="794">
        <v>0</v>
      </c>
      <c r="J94" s="794">
        <v>0</v>
      </c>
      <c r="K94" s="794">
        <v>0</v>
      </c>
      <c r="L94" s="802">
        <v>3</v>
      </c>
      <c r="M94" s="802">
        <v>1225</v>
      </c>
      <c r="N94" s="793">
        <v>0</v>
      </c>
      <c r="O94" s="793">
        <v>0</v>
      </c>
      <c r="P94" s="799"/>
      <c r="Q94" s="802">
        <v>0</v>
      </c>
      <c r="R94" s="802">
        <v>0</v>
      </c>
      <c r="S94" s="802">
        <v>0</v>
      </c>
      <c r="T94" s="802">
        <v>0</v>
      </c>
      <c r="U94" s="795">
        <v>0</v>
      </c>
      <c r="V94" s="816">
        <v>0</v>
      </c>
      <c r="W94" s="802">
        <f t="shared" si="26"/>
        <v>1</v>
      </c>
      <c r="X94" s="802">
        <f t="shared" si="39"/>
        <v>423</v>
      </c>
      <c r="Y94" s="795">
        <v>0</v>
      </c>
      <c r="Z94" s="816">
        <v>0</v>
      </c>
      <c r="AA94" s="802">
        <v>1</v>
      </c>
      <c r="AB94" s="807">
        <v>423</v>
      </c>
      <c r="AC94" s="816">
        <v>0</v>
      </c>
      <c r="AD94" s="816">
        <v>0</v>
      </c>
      <c r="AE94" s="816">
        <v>0</v>
      </c>
      <c r="AF94" s="816">
        <v>0</v>
      </c>
      <c r="AG94" s="816">
        <v>0</v>
      </c>
      <c r="AH94" s="816">
        <v>0</v>
      </c>
      <c r="AI94" s="797"/>
      <c r="AJ94" s="798" t="s">
        <v>343</v>
      </c>
      <c r="AK94" s="816">
        <v>0</v>
      </c>
      <c r="AL94" s="816">
        <v>0</v>
      </c>
      <c r="AM94" s="816">
        <v>0</v>
      </c>
      <c r="AN94" s="816">
        <v>0</v>
      </c>
      <c r="AO94" s="816">
        <v>0</v>
      </c>
      <c r="AP94" s="816">
        <v>0</v>
      </c>
      <c r="AQ94" s="816">
        <v>0</v>
      </c>
      <c r="AR94" s="816">
        <v>0</v>
      </c>
      <c r="AS94" s="795">
        <v>0</v>
      </c>
      <c r="AT94" s="816">
        <v>0</v>
      </c>
      <c r="AU94" s="795">
        <v>0</v>
      </c>
      <c r="AV94" s="816">
        <v>0</v>
      </c>
      <c r="AW94" s="802">
        <f t="shared" si="40"/>
        <v>6</v>
      </c>
      <c r="AX94" s="802">
        <f t="shared" si="41"/>
        <v>940</v>
      </c>
      <c r="AY94" s="799"/>
      <c r="AZ94" s="795">
        <v>2</v>
      </c>
      <c r="BA94" s="802">
        <v>461</v>
      </c>
      <c r="BB94" s="802">
        <v>0</v>
      </c>
      <c r="BC94" s="802">
        <v>0</v>
      </c>
      <c r="BD94" s="802">
        <v>4</v>
      </c>
      <c r="BE94" s="802">
        <v>479</v>
      </c>
      <c r="BF94" s="795">
        <v>0</v>
      </c>
      <c r="BG94" s="816">
        <v>0</v>
      </c>
      <c r="BH94" s="795">
        <v>0</v>
      </c>
      <c r="BI94" s="816">
        <v>0</v>
      </c>
      <c r="BJ94" s="795">
        <v>0</v>
      </c>
      <c r="BK94" s="816">
        <v>0</v>
      </c>
      <c r="BL94" s="795">
        <v>0</v>
      </c>
      <c r="BM94" s="816">
        <v>0</v>
      </c>
    </row>
    <row r="95" spans="1:83" ht="23.95" hidden="1" customHeight="1" outlineLevel="1">
      <c r="A95" s="530" t="s">
        <v>2208</v>
      </c>
      <c r="B95" s="802">
        <f t="shared" si="22"/>
        <v>9</v>
      </c>
      <c r="C95" s="802">
        <f t="shared" si="36"/>
        <v>14353</v>
      </c>
      <c r="D95" s="794">
        <v>0</v>
      </c>
      <c r="E95" s="796">
        <v>0</v>
      </c>
      <c r="F95" s="793">
        <f t="shared" si="37"/>
        <v>0</v>
      </c>
      <c r="G95" s="802">
        <f t="shared" si="38"/>
        <v>0</v>
      </c>
      <c r="H95" s="794">
        <v>0</v>
      </c>
      <c r="I95" s="794">
        <v>0</v>
      </c>
      <c r="J95" s="794">
        <v>0</v>
      </c>
      <c r="K95" s="794">
        <v>0</v>
      </c>
      <c r="L95" s="795">
        <v>3</v>
      </c>
      <c r="M95" s="795">
        <v>796</v>
      </c>
      <c r="N95" s="793">
        <v>0</v>
      </c>
      <c r="O95" s="793">
        <v>0</v>
      </c>
      <c r="P95" s="799"/>
      <c r="Q95" s="802">
        <v>0</v>
      </c>
      <c r="R95" s="802">
        <v>0</v>
      </c>
      <c r="S95" s="802">
        <v>0</v>
      </c>
      <c r="T95" s="802">
        <v>0</v>
      </c>
      <c r="U95" s="795">
        <v>0</v>
      </c>
      <c r="V95" s="816">
        <v>0</v>
      </c>
      <c r="W95" s="802">
        <f t="shared" si="26"/>
        <v>5</v>
      </c>
      <c r="X95" s="802">
        <f t="shared" si="39"/>
        <v>8089</v>
      </c>
      <c r="Y95" s="802">
        <v>2</v>
      </c>
      <c r="Z95" s="807">
        <v>8035</v>
      </c>
      <c r="AA95" s="795">
        <v>3</v>
      </c>
      <c r="AB95" s="816">
        <v>54</v>
      </c>
      <c r="AC95" s="816">
        <v>0</v>
      </c>
      <c r="AD95" s="816">
        <v>0</v>
      </c>
      <c r="AE95" s="816">
        <v>0</v>
      </c>
      <c r="AF95" s="816">
        <v>0</v>
      </c>
      <c r="AG95" s="816">
        <v>0</v>
      </c>
      <c r="AH95" s="816">
        <v>0</v>
      </c>
      <c r="AI95" s="797"/>
      <c r="AJ95" s="798" t="s">
        <v>345</v>
      </c>
      <c r="AK95" s="816">
        <v>0</v>
      </c>
      <c r="AL95" s="816">
        <v>0</v>
      </c>
      <c r="AM95" s="816">
        <v>0</v>
      </c>
      <c r="AN95" s="816">
        <v>0</v>
      </c>
      <c r="AO95" s="816">
        <v>0</v>
      </c>
      <c r="AP95" s="816">
        <v>0</v>
      </c>
      <c r="AQ95" s="816">
        <v>0</v>
      </c>
      <c r="AR95" s="816">
        <v>0</v>
      </c>
      <c r="AS95" s="795">
        <v>0</v>
      </c>
      <c r="AT95" s="816">
        <v>0</v>
      </c>
      <c r="AU95" s="795">
        <v>0</v>
      </c>
      <c r="AV95" s="816">
        <v>0</v>
      </c>
      <c r="AW95" s="802">
        <f t="shared" si="40"/>
        <v>4</v>
      </c>
      <c r="AX95" s="802">
        <f t="shared" si="41"/>
        <v>6264</v>
      </c>
      <c r="AY95" s="799"/>
      <c r="AZ95" s="795">
        <v>1</v>
      </c>
      <c r="BA95" s="817">
        <f>FLOOR(0.24,1)</f>
        <v>0</v>
      </c>
      <c r="BB95" s="802">
        <v>0</v>
      </c>
      <c r="BC95" s="802">
        <v>0</v>
      </c>
      <c r="BD95" s="795">
        <v>3</v>
      </c>
      <c r="BE95" s="795">
        <v>6264</v>
      </c>
      <c r="BF95" s="795">
        <v>0</v>
      </c>
      <c r="BG95" s="816">
        <v>0</v>
      </c>
      <c r="BH95" s="795">
        <v>0</v>
      </c>
      <c r="BI95" s="816">
        <v>0</v>
      </c>
      <c r="BJ95" s="795">
        <v>0</v>
      </c>
      <c r="BK95" s="845">
        <v>0</v>
      </c>
      <c r="BL95" s="795">
        <v>0</v>
      </c>
      <c r="BM95" s="816">
        <v>0</v>
      </c>
    </row>
    <row r="96" spans="1:83" ht="23.95" hidden="1" customHeight="1" outlineLevel="1" thickBot="1">
      <c r="A96" s="531" t="s">
        <v>2209</v>
      </c>
      <c r="B96" s="837">
        <f t="shared" si="22"/>
        <v>10</v>
      </c>
      <c r="C96" s="813">
        <f t="shared" si="36"/>
        <v>206</v>
      </c>
      <c r="D96" s="811">
        <v>0</v>
      </c>
      <c r="E96" s="811">
        <v>0</v>
      </c>
      <c r="F96" s="812">
        <f t="shared" si="37"/>
        <v>1</v>
      </c>
      <c r="G96" s="813">
        <f t="shared" si="38"/>
        <v>2</v>
      </c>
      <c r="H96" s="812">
        <v>0</v>
      </c>
      <c r="I96" s="812">
        <v>0</v>
      </c>
      <c r="J96" s="812">
        <v>1</v>
      </c>
      <c r="K96" s="812">
        <v>2</v>
      </c>
      <c r="L96" s="813">
        <v>2</v>
      </c>
      <c r="M96" s="813">
        <v>521</v>
      </c>
      <c r="N96" s="812">
        <v>0</v>
      </c>
      <c r="O96" s="812">
        <v>0</v>
      </c>
      <c r="P96" s="799"/>
      <c r="Q96" s="813">
        <v>0</v>
      </c>
      <c r="R96" s="813">
        <v>0</v>
      </c>
      <c r="S96" s="813">
        <v>0</v>
      </c>
      <c r="T96" s="813">
        <v>0</v>
      </c>
      <c r="U96" s="818">
        <v>0</v>
      </c>
      <c r="V96" s="818">
        <v>0</v>
      </c>
      <c r="W96" s="813">
        <f t="shared" si="26"/>
        <v>2</v>
      </c>
      <c r="X96" s="813">
        <f t="shared" si="39"/>
        <v>133</v>
      </c>
      <c r="Y96" s="813">
        <v>1</v>
      </c>
      <c r="Z96" s="813">
        <v>104</v>
      </c>
      <c r="AA96" s="818">
        <v>1</v>
      </c>
      <c r="AB96" s="813">
        <v>29</v>
      </c>
      <c r="AC96" s="816">
        <v>0</v>
      </c>
      <c r="AD96" s="816">
        <v>0</v>
      </c>
      <c r="AE96" s="816">
        <v>0</v>
      </c>
      <c r="AF96" s="816">
        <v>0</v>
      </c>
      <c r="AG96" s="816">
        <v>0</v>
      </c>
      <c r="AH96" s="816">
        <v>0</v>
      </c>
      <c r="AI96" s="797"/>
      <c r="AJ96" s="810" t="s">
        <v>347</v>
      </c>
      <c r="AK96" s="816">
        <v>0</v>
      </c>
      <c r="AL96" s="816">
        <v>0</v>
      </c>
      <c r="AM96" s="816">
        <v>0</v>
      </c>
      <c r="AN96" s="816">
        <v>0</v>
      </c>
      <c r="AO96" s="816">
        <v>0</v>
      </c>
      <c r="AP96" s="816">
        <v>0</v>
      </c>
      <c r="AQ96" s="816">
        <v>0</v>
      </c>
      <c r="AR96" s="816">
        <v>0</v>
      </c>
      <c r="AS96" s="818">
        <v>1</v>
      </c>
      <c r="AT96" s="841">
        <f>FLOOR(0.68,1)</f>
        <v>0</v>
      </c>
      <c r="AU96" s="818">
        <v>0</v>
      </c>
      <c r="AV96" s="818">
        <v>0</v>
      </c>
      <c r="AW96" s="813">
        <f t="shared" si="40"/>
        <v>5</v>
      </c>
      <c r="AX96" s="813">
        <f t="shared" si="41"/>
        <v>59</v>
      </c>
      <c r="AY96" s="799"/>
      <c r="AZ96" s="813">
        <v>5</v>
      </c>
      <c r="BA96" s="813">
        <v>59</v>
      </c>
      <c r="BB96" s="813">
        <v>0</v>
      </c>
      <c r="BC96" s="813">
        <v>0</v>
      </c>
      <c r="BD96" s="813">
        <v>0</v>
      </c>
      <c r="BE96" s="813">
        <v>0</v>
      </c>
      <c r="BF96" s="818">
        <v>0</v>
      </c>
      <c r="BG96" s="818">
        <v>0</v>
      </c>
      <c r="BH96" s="818">
        <v>1</v>
      </c>
      <c r="BI96" s="818">
        <v>12</v>
      </c>
      <c r="BJ96" s="818">
        <v>0</v>
      </c>
      <c r="BK96" s="818">
        <v>0</v>
      </c>
      <c r="BL96" s="818">
        <v>0</v>
      </c>
      <c r="BM96" s="818">
        <v>0</v>
      </c>
    </row>
    <row r="97" spans="1:83" s="809" customFormat="1" ht="27.7" hidden="1" customHeight="1" collapsed="1">
      <c r="A97" s="792" t="s">
        <v>1721</v>
      </c>
      <c r="B97" s="1544">
        <f t="shared" ref="B97:O97" si="42">SUM(B98:B109)</f>
        <v>183</v>
      </c>
      <c r="C97" s="1544">
        <f t="shared" si="42"/>
        <v>240654.3</v>
      </c>
      <c r="D97" s="1551">
        <f t="shared" si="42"/>
        <v>0</v>
      </c>
      <c r="E97" s="1551">
        <f t="shared" si="42"/>
        <v>0</v>
      </c>
      <c r="F97" s="1551">
        <f t="shared" si="42"/>
        <v>97</v>
      </c>
      <c r="G97" s="1544">
        <f t="shared" si="42"/>
        <v>132248</v>
      </c>
      <c r="H97" s="1551">
        <f t="shared" si="42"/>
        <v>0</v>
      </c>
      <c r="I97" s="1552">
        <f t="shared" si="42"/>
        <v>0</v>
      </c>
      <c r="J97" s="1552">
        <f t="shared" si="42"/>
        <v>6</v>
      </c>
      <c r="K97" s="1552">
        <f t="shared" si="42"/>
        <v>24</v>
      </c>
      <c r="L97" s="1553">
        <f t="shared" si="42"/>
        <v>89</v>
      </c>
      <c r="M97" s="1553">
        <f t="shared" si="42"/>
        <v>84561</v>
      </c>
      <c r="N97" s="1551">
        <f t="shared" si="42"/>
        <v>0</v>
      </c>
      <c r="O97" s="1551">
        <f t="shared" si="42"/>
        <v>0</v>
      </c>
      <c r="P97" s="1552"/>
      <c r="Q97" s="1544">
        <f t="shared" ref="Q97:V97" si="43">SUM(Q98:Q109)</f>
        <v>2</v>
      </c>
      <c r="R97" s="1545">
        <f t="shared" si="43"/>
        <v>47663</v>
      </c>
      <c r="S97" s="1544">
        <f t="shared" si="43"/>
        <v>0</v>
      </c>
      <c r="T97" s="1544">
        <f t="shared" si="43"/>
        <v>0</v>
      </c>
      <c r="U97" s="1553">
        <f t="shared" si="43"/>
        <v>0</v>
      </c>
      <c r="V97" s="1553">
        <f t="shared" si="43"/>
        <v>0</v>
      </c>
      <c r="W97" s="1544">
        <f t="shared" si="26"/>
        <v>16</v>
      </c>
      <c r="X97" s="1544">
        <f>SUM(X98:X109)</f>
        <v>2945</v>
      </c>
      <c r="Y97" s="1553">
        <f>SUM(Y98:Y109)</f>
        <v>3</v>
      </c>
      <c r="Z97" s="1553">
        <f>SUM(Z98:Z109)</f>
        <v>1986</v>
      </c>
      <c r="AA97" s="1553">
        <f>SUM(AA98:AA109)</f>
        <v>13</v>
      </c>
      <c r="AB97" s="1553">
        <f>SUM(AB98:AB109)</f>
        <v>959</v>
      </c>
      <c r="AC97" s="1548">
        <v>0</v>
      </c>
      <c r="AD97" s="1548">
        <v>0</v>
      </c>
      <c r="AE97" s="1548">
        <v>0</v>
      </c>
      <c r="AF97" s="1548">
        <v>0</v>
      </c>
      <c r="AG97" s="1548">
        <v>0</v>
      </c>
      <c r="AH97" s="1548">
        <v>0</v>
      </c>
      <c r="AI97" s="804"/>
      <c r="AJ97" s="792" t="s">
        <v>1721</v>
      </c>
      <c r="AK97" s="1548">
        <v>0</v>
      </c>
      <c r="AL97" s="1548">
        <v>0</v>
      </c>
      <c r="AM97" s="1548">
        <v>0</v>
      </c>
      <c r="AN97" s="1548">
        <v>0</v>
      </c>
      <c r="AO97" s="1548">
        <v>0</v>
      </c>
      <c r="AP97" s="1548">
        <v>0</v>
      </c>
      <c r="AQ97" s="1548">
        <v>0</v>
      </c>
      <c r="AR97" s="1548">
        <v>0</v>
      </c>
      <c r="AS97" s="1553">
        <f t="shared" ref="AS97:AX97" si="44">SUM(AS98:AS109)</f>
        <v>3</v>
      </c>
      <c r="AT97" s="1553">
        <f t="shared" si="44"/>
        <v>3.3</v>
      </c>
      <c r="AU97" s="1553">
        <f t="shared" si="44"/>
        <v>0</v>
      </c>
      <c r="AV97" s="1553">
        <f t="shared" si="44"/>
        <v>0</v>
      </c>
      <c r="AW97" s="1553">
        <f t="shared" si="44"/>
        <v>61</v>
      </c>
      <c r="AX97" s="1553">
        <f t="shared" si="44"/>
        <v>105458</v>
      </c>
      <c r="AY97" s="1552"/>
      <c r="AZ97" s="1553">
        <f t="shared" ref="AZ97:BM97" si="45">SUM(AZ98:AZ109)</f>
        <v>13</v>
      </c>
      <c r="BA97" s="1553">
        <f t="shared" si="45"/>
        <v>2348</v>
      </c>
      <c r="BB97" s="1544">
        <f t="shared" si="45"/>
        <v>0</v>
      </c>
      <c r="BC97" s="1544">
        <f t="shared" si="45"/>
        <v>0</v>
      </c>
      <c r="BD97" s="1553">
        <f t="shared" si="45"/>
        <v>48</v>
      </c>
      <c r="BE97" s="1553">
        <f t="shared" si="45"/>
        <v>103110</v>
      </c>
      <c r="BF97" s="1553">
        <f t="shared" si="45"/>
        <v>2</v>
      </c>
      <c r="BG97" s="1553">
        <f t="shared" si="45"/>
        <v>0</v>
      </c>
      <c r="BH97" s="1553">
        <f t="shared" si="45"/>
        <v>0</v>
      </c>
      <c r="BI97" s="1553">
        <f t="shared" si="45"/>
        <v>0</v>
      </c>
      <c r="BJ97" s="1553">
        <f t="shared" si="45"/>
        <v>4</v>
      </c>
      <c r="BK97" s="1548">
        <f t="shared" si="45"/>
        <v>0</v>
      </c>
      <c r="BL97" s="1553">
        <f t="shared" si="45"/>
        <v>0</v>
      </c>
      <c r="BM97" s="1553">
        <f t="shared" si="45"/>
        <v>0</v>
      </c>
    </row>
    <row r="98" spans="1:83" ht="29.25" hidden="1" customHeight="1" outlineLevel="1">
      <c r="A98" s="530" t="s">
        <v>2202</v>
      </c>
      <c r="B98" s="1544">
        <f t="shared" ref="B98:B109" si="46">F98+D98+S98+U98+W98+AS98+AU98+AW98+BF98+BH98+BJ98+BL98</f>
        <v>19</v>
      </c>
      <c r="C98" s="1544">
        <f t="shared" ref="C98:C109" si="47">G98+E98+T98+V98+X98+AT98+AV92+AX98+BG98+BI98+BM98+AV98</f>
        <v>28612</v>
      </c>
      <c r="D98" s="1554">
        <v>0</v>
      </c>
      <c r="E98" s="1555">
        <v>0</v>
      </c>
      <c r="F98" s="1552">
        <f t="shared" ref="F98:F109" si="48">H98+J98+N98+Q98+L98</f>
        <v>7</v>
      </c>
      <c r="G98" s="1552">
        <f t="shared" ref="G98:G109" si="49">I98+K98+O98+R98+M98</f>
        <v>2667</v>
      </c>
      <c r="H98" s="1554">
        <v>0</v>
      </c>
      <c r="I98" s="1554">
        <v>0</v>
      </c>
      <c r="J98" s="1554">
        <v>1</v>
      </c>
      <c r="K98" s="1554">
        <v>1</v>
      </c>
      <c r="L98" s="1556">
        <v>6</v>
      </c>
      <c r="M98" s="1556">
        <v>2666</v>
      </c>
      <c r="N98" s="1551">
        <v>0</v>
      </c>
      <c r="O98" s="1551">
        <v>0</v>
      </c>
      <c r="P98" s="1552"/>
      <c r="Q98" s="1544">
        <v>0</v>
      </c>
      <c r="R98" s="1545">
        <v>0</v>
      </c>
      <c r="S98" s="1544">
        <v>0</v>
      </c>
      <c r="T98" s="1544">
        <v>0</v>
      </c>
      <c r="U98" s="1556">
        <v>0</v>
      </c>
      <c r="V98" s="1548">
        <v>0</v>
      </c>
      <c r="W98" s="1544">
        <f t="shared" si="26"/>
        <v>2</v>
      </c>
      <c r="X98" s="1544">
        <f t="shared" ref="X98:X109" si="50">Z98+AB98</f>
        <v>26</v>
      </c>
      <c r="Y98" s="1544">
        <v>0</v>
      </c>
      <c r="Z98" s="1553">
        <v>0</v>
      </c>
      <c r="AA98" s="1556">
        <v>2</v>
      </c>
      <c r="AB98" s="1548">
        <v>26</v>
      </c>
      <c r="AC98" s="1548">
        <v>0</v>
      </c>
      <c r="AD98" s="1548">
        <v>0</v>
      </c>
      <c r="AE98" s="1548">
        <v>0</v>
      </c>
      <c r="AF98" s="1548">
        <v>0</v>
      </c>
      <c r="AG98" s="1548">
        <v>0</v>
      </c>
      <c r="AH98" s="1548">
        <v>0</v>
      </c>
      <c r="AI98" s="797"/>
      <c r="AJ98" s="801" t="s">
        <v>332</v>
      </c>
      <c r="AK98" s="1569"/>
      <c r="AL98" s="1569"/>
      <c r="AM98" s="1569"/>
      <c r="AN98" s="1569"/>
      <c r="AO98" s="1569"/>
      <c r="AP98" s="1569"/>
      <c r="AQ98" s="1569"/>
      <c r="AR98" s="1569"/>
      <c r="AS98" s="1556">
        <v>0</v>
      </c>
      <c r="AT98" s="1548">
        <v>0</v>
      </c>
      <c r="AU98" s="1556">
        <v>0</v>
      </c>
      <c r="AV98" s="1548">
        <v>0</v>
      </c>
      <c r="AW98" s="1544">
        <f t="shared" ref="AW98:AW109" si="51">AZ98+BB98+BD98</f>
        <v>10</v>
      </c>
      <c r="AX98" s="1544">
        <f t="shared" ref="AX98:AX109" si="52">BA98+BC98+BE98</f>
        <v>25919</v>
      </c>
      <c r="AY98" s="1552"/>
      <c r="AZ98" s="1544">
        <v>4</v>
      </c>
      <c r="BA98" s="1544">
        <v>1878</v>
      </c>
      <c r="BB98" s="1544">
        <v>0</v>
      </c>
      <c r="BC98" s="1544">
        <v>0</v>
      </c>
      <c r="BD98" s="1544">
        <v>6</v>
      </c>
      <c r="BE98" s="1544">
        <v>24041</v>
      </c>
      <c r="BF98" s="1556">
        <v>0</v>
      </c>
      <c r="BG98" s="1548">
        <v>0</v>
      </c>
      <c r="BH98" s="1556">
        <v>0</v>
      </c>
      <c r="BI98" s="1548">
        <v>0</v>
      </c>
      <c r="BJ98" s="1556">
        <v>0</v>
      </c>
      <c r="BK98" s="1548">
        <v>0</v>
      </c>
      <c r="BL98" s="1556">
        <v>0</v>
      </c>
      <c r="BM98" s="1548">
        <v>0</v>
      </c>
    </row>
    <row r="99" spans="1:83" ht="29.25" hidden="1" customHeight="1" outlineLevel="1">
      <c r="A99" s="530" t="s">
        <v>2203</v>
      </c>
      <c r="B99" s="1544">
        <f t="shared" si="46"/>
        <v>18</v>
      </c>
      <c r="C99" s="1544">
        <f t="shared" si="47"/>
        <v>35797</v>
      </c>
      <c r="D99" s="1554">
        <v>0</v>
      </c>
      <c r="E99" s="1555">
        <v>0</v>
      </c>
      <c r="F99" s="1552">
        <f t="shared" si="48"/>
        <v>8</v>
      </c>
      <c r="G99" s="1552">
        <f t="shared" si="49"/>
        <v>23268</v>
      </c>
      <c r="H99" s="1554">
        <v>0</v>
      </c>
      <c r="I99" s="1554">
        <v>0</v>
      </c>
      <c r="J99" s="1554">
        <v>0</v>
      </c>
      <c r="K99" s="1554">
        <v>0</v>
      </c>
      <c r="L99" s="1556">
        <v>8</v>
      </c>
      <c r="M99" s="1556">
        <v>23268</v>
      </c>
      <c r="N99" s="1551">
        <v>0</v>
      </c>
      <c r="O99" s="1551">
        <v>0</v>
      </c>
      <c r="P99" s="1552"/>
      <c r="Q99" s="1544">
        <v>0</v>
      </c>
      <c r="R99" s="1545">
        <v>0</v>
      </c>
      <c r="S99" s="1544">
        <v>0</v>
      </c>
      <c r="T99" s="1544">
        <v>0</v>
      </c>
      <c r="U99" s="1556">
        <v>0</v>
      </c>
      <c r="V99" s="1548">
        <v>0</v>
      </c>
      <c r="W99" s="1544">
        <f t="shared" si="26"/>
        <v>4</v>
      </c>
      <c r="X99" s="1544">
        <f t="shared" si="50"/>
        <v>37</v>
      </c>
      <c r="Y99" s="1544">
        <v>1</v>
      </c>
      <c r="Z99" s="1553">
        <v>8</v>
      </c>
      <c r="AA99" s="1544">
        <v>3</v>
      </c>
      <c r="AB99" s="1548">
        <v>29</v>
      </c>
      <c r="AC99" s="1548">
        <v>0</v>
      </c>
      <c r="AD99" s="1548">
        <v>0</v>
      </c>
      <c r="AE99" s="1548">
        <v>0</v>
      </c>
      <c r="AF99" s="1548">
        <v>0</v>
      </c>
      <c r="AG99" s="1548">
        <v>0</v>
      </c>
      <c r="AH99" s="1548">
        <v>0</v>
      </c>
      <c r="AI99" s="797"/>
      <c r="AJ99" s="801" t="s">
        <v>334</v>
      </c>
      <c r="AK99" s="1569"/>
      <c r="AL99" s="1569"/>
      <c r="AM99" s="1569"/>
      <c r="AN99" s="1569"/>
      <c r="AO99" s="1569"/>
      <c r="AP99" s="1569"/>
      <c r="AQ99" s="1569"/>
      <c r="AR99" s="1569"/>
      <c r="AS99" s="1556">
        <v>1</v>
      </c>
      <c r="AT99" s="1550">
        <v>0</v>
      </c>
      <c r="AU99" s="1556">
        <v>0</v>
      </c>
      <c r="AV99" s="1548">
        <v>0</v>
      </c>
      <c r="AW99" s="1544">
        <f t="shared" si="51"/>
        <v>5</v>
      </c>
      <c r="AX99" s="1544">
        <f t="shared" si="52"/>
        <v>12492</v>
      </c>
      <c r="AY99" s="1552"/>
      <c r="AZ99" s="1556">
        <v>1</v>
      </c>
      <c r="BA99" s="1556">
        <v>442</v>
      </c>
      <c r="BB99" s="1544">
        <v>0</v>
      </c>
      <c r="BC99" s="1544">
        <v>0</v>
      </c>
      <c r="BD99" s="1556">
        <v>4</v>
      </c>
      <c r="BE99" s="1556">
        <v>12050</v>
      </c>
      <c r="BF99" s="1556">
        <v>0</v>
      </c>
      <c r="BG99" s="1548">
        <v>0</v>
      </c>
      <c r="BH99" s="1556">
        <v>0</v>
      </c>
      <c r="BI99" s="1548">
        <v>0</v>
      </c>
      <c r="BJ99" s="1556">
        <v>0</v>
      </c>
      <c r="BK99" s="1548">
        <v>0</v>
      </c>
      <c r="BL99" s="1556">
        <v>0</v>
      </c>
      <c r="BM99" s="1548">
        <v>0</v>
      </c>
    </row>
    <row r="100" spans="1:83" ht="29.25" hidden="1" customHeight="1" outlineLevel="1">
      <c r="A100" s="530" t="s">
        <v>2204</v>
      </c>
      <c r="B100" s="1544">
        <f t="shared" si="46"/>
        <v>11</v>
      </c>
      <c r="C100" s="1544">
        <f t="shared" si="47"/>
        <v>13410</v>
      </c>
      <c r="D100" s="1554">
        <v>0</v>
      </c>
      <c r="E100" s="1555">
        <v>0</v>
      </c>
      <c r="F100" s="1552">
        <f t="shared" si="48"/>
        <v>7</v>
      </c>
      <c r="G100" s="1552">
        <f t="shared" si="49"/>
        <v>1126</v>
      </c>
      <c r="H100" s="1554">
        <v>0</v>
      </c>
      <c r="I100" s="1554">
        <v>0</v>
      </c>
      <c r="J100" s="1554">
        <v>1</v>
      </c>
      <c r="K100" s="1554">
        <v>1</v>
      </c>
      <c r="L100" s="1544">
        <v>6</v>
      </c>
      <c r="M100" s="1544">
        <v>1125</v>
      </c>
      <c r="N100" s="1551">
        <v>0</v>
      </c>
      <c r="O100" s="1551">
        <v>0</v>
      </c>
      <c r="P100" s="1552"/>
      <c r="Q100" s="1544">
        <v>0</v>
      </c>
      <c r="R100" s="1545">
        <v>0</v>
      </c>
      <c r="S100" s="1544">
        <v>0</v>
      </c>
      <c r="T100" s="1544">
        <v>0</v>
      </c>
      <c r="U100" s="1556">
        <v>0</v>
      </c>
      <c r="V100" s="1548">
        <v>0</v>
      </c>
      <c r="W100" s="1544">
        <f t="shared" si="26"/>
        <v>0</v>
      </c>
      <c r="X100" s="1544">
        <f t="shared" si="50"/>
        <v>0</v>
      </c>
      <c r="Y100" s="1556">
        <v>0</v>
      </c>
      <c r="Z100" s="1548">
        <v>0</v>
      </c>
      <c r="AA100" s="1556">
        <v>0</v>
      </c>
      <c r="AB100" s="1548">
        <v>0</v>
      </c>
      <c r="AC100" s="1548">
        <v>0</v>
      </c>
      <c r="AD100" s="1548">
        <v>0</v>
      </c>
      <c r="AE100" s="1548">
        <v>0</v>
      </c>
      <c r="AF100" s="1548">
        <v>0</v>
      </c>
      <c r="AG100" s="1548">
        <v>0</v>
      </c>
      <c r="AH100" s="1548">
        <v>0</v>
      </c>
      <c r="AI100" s="797"/>
      <c r="AJ100" s="801" t="s">
        <v>335</v>
      </c>
      <c r="AK100" s="1569"/>
      <c r="AL100" s="1569"/>
      <c r="AM100" s="1569"/>
      <c r="AN100" s="1569"/>
      <c r="AO100" s="1569"/>
      <c r="AP100" s="1569"/>
      <c r="AQ100" s="1569"/>
      <c r="AR100" s="1569"/>
      <c r="AS100" s="1556">
        <v>0</v>
      </c>
      <c r="AT100" s="1548">
        <v>0</v>
      </c>
      <c r="AU100" s="1556">
        <v>0</v>
      </c>
      <c r="AV100" s="1548">
        <v>0</v>
      </c>
      <c r="AW100" s="1544">
        <f t="shared" si="51"/>
        <v>4</v>
      </c>
      <c r="AX100" s="1544">
        <f t="shared" si="52"/>
        <v>12284</v>
      </c>
      <c r="AY100" s="1552"/>
      <c r="AZ100" s="1544">
        <v>0</v>
      </c>
      <c r="BA100" s="1544">
        <v>0</v>
      </c>
      <c r="BB100" s="1544">
        <v>0</v>
      </c>
      <c r="BC100" s="1544">
        <v>0</v>
      </c>
      <c r="BD100" s="1544">
        <v>4</v>
      </c>
      <c r="BE100" s="1544">
        <v>12284</v>
      </c>
      <c r="BF100" s="1556">
        <v>0</v>
      </c>
      <c r="BG100" s="1548">
        <v>0</v>
      </c>
      <c r="BH100" s="1556">
        <v>0</v>
      </c>
      <c r="BI100" s="1548">
        <v>0</v>
      </c>
      <c r="BJ100" s="1556">
        <v>0</v>
      </c>
      <c r="BK100" s="1548">
        <v>0</v>
      </c>
      <c r="BL100" s="1556">
        <v>0</v>
      </c>
      <c r="BM100" s="1548">
        <v>0</v>
      </c>
    </row>
    <row r="101" spans="1:83" ht="29.25" hidden="1" customHeight="1" outlineLevel="1">
      <c r="A101" s="530" t="s">
        <v>2205</v>
      </c>
      <c r="B101" s="1544">
        <f t="shared" si="46"/>
        <v>24</v>
      </c>
      <c r="C101" s="1544">
        <f t="shared" si="47"/>
        <v>15264</v>
      </c>
      <c r="D101" s="1554">
        <v>0</v>
      </c>
      <c r="E101" s="1555">
        <v>0</v>
      </c>
      <c r="F101" s="1552">
        <f t="shared" si="48"/>
        <v>7</v>
      </c>
      <c r="G101" s="1552">
        <f t="shared" si="49"/>
        <v>8770</v>
      </c>
      <c r="H101" s="1554">
        <v>0</v>
      </c>
      <c r="I101" s="1554">
        <v>0</v>
      </c>
      <c r="J101" s="1554">
        <v>1</v>
      </c>
      <c r="K101" s="1554">
        <v>20</v>
      </c>
      <c r="L101" s="1557">
        <v>6</v>
      </c>
      <c r="M101" s="1557">
        <v>8750</v>
      </c>
      <c r="N101" s="1551">
        <v>0</v>
      </c>
      <c r="O101" s="1551">
        <v>0</v>
      </c>
      <c r="P101" s="1552"/>
      <c r="Q101" s="1544">
        <v>0</v>
      </c>
      <c r="R101" s="1545">
        <v>0</v>
      </c>
      <c r="S101" s="1544">
        <v>0</v>
      </c>
      <c r="T101" s="1544">
        <v>0</v>
      </c>
      <c r="U101" s="1556">
        <v>0</v>
      </c>
      <c r="V101" s="1548">
        <v>0</v>
      </c>
      <c r="W101" s="1544">
        <f t="shared" si="26"/>
        <v>5</v>
      </c>
      <c r="X101" s="1544">
        <f t="shared" si="50"/>
        <v>354</v>
      </c>
      <c r="Y101" s="1557">
        <v>1</v>
      </c>
      <c r="Z101" s="1553">
        <v>332</v>
      </c>
      <c r="AA101" s="1557">
        <v>4</v>
      </c>
      <c r="AB101" s="1548">
        <v>22</v>
      </c>
      <c r="AC101" s="1548">
        <v>0</v>
      </c>
      <c r="AD101" s="1548">
        <v>0</v>
      </c>
      <c r="AE101" s="1548">
        <v>0</v>
      </c>
      <c r="AF101" s="1548">
        <v>0</v>
      </c>
      <c r="AG101" s="1548">
        <v>0</v>
      </c>
      <c r="AH101" s="1548">
        <v>0</v>
      </c>
      <c r="AI101" s="797"/>
      <c r="AJ101" s="801" t="s">
        <v>336</v>
      </c>
      <c r="AK101" s="1569"/>
      <c r="AL101" s="1569"/>
      <c r="AM101" s="1569"/>
      <c r="AN101" s="1569"/>
      <c r="AO101" s="1569"/>
      <c r="AP101" s="1569"/>
      <c r="AQ101" s="1569"/>
      <c r="AR101" s="1569"/>
      <c r="AS101" s="1556">
        <v>1</v>
      </c>
      <c r="AT101" s="1548">
        <v>3</v>
      </c>
      <c r="AU101" s="1556">
        <v>0</v>
      </c>
      <c r="AV101" s="1548">
        <v>0</v>
      </c>
      <c r="AW101" s="1544">
        <f t="shared" si="51"/>
        <v>11</v>
      </c>
      <c r="AX101" s="1544">
        <f t="shared" si="52"/>
        <v>6137</v>
      </c>
      <c r="AY101" s="1552"/>
      <c r="AZ101" s="1557">
        <v>4</v>
      </c>
      <c r="BA101" s="1556">
        <v>12</v>
      </c>
      <c r="BB101" s="1544">
        <v>0</v>
      </c>
      <c r="BC101" s="1544">
        <v>0</v>
      </c>
      <c r="BD101" s="1557">
        <v>7</v>
      </c>
      <c r="BE101" s="1557">
        <v>6125</v>
      </c>
      <c r="BF101" s="1556">
        <v>0</v>
      </c>
      <c r="BG101" s="1548">
        <v>0</v>
      </c>
      <c r="BH101" s="1556">
        <v>0</v>
      </c>
      <c r="BI101" s="1548">
        <v>0</v>
      </c>
      <c r="BJ101" s="1556">
        <v>0</v>
      </c>
      <c r="BK101" s="1548">
        <v>0</v>
      </c>
      <c r="BL101" s="1556">
        <v>0</v>
      </c>
      <c r="BM101" s="1548">
        <v>0</v>
      </c>
    </row>
    <row r="102" spans="1:83" ht="29.25" hidden="1" customHeight="1" outlineLevel="1">
      <c r="A102" s="530" t="s">
        <v>2764</v>
      </c>
      <c r="B102" s="1544">
        <f t="shared" si="46"/>
        <v>11</v>
      </c>
      <c r="C102" s="1544">
        <f t="shared" si="47"/>
        <v>3783</v>
      </c>
      <c r="D102" s="1554">
        <v>0</v>
      </c>
      <c r="E102" s="1555">
        <v>0</v>
      </c>
      <c r="F102" s="1552">
        <f t="shared" si="48"/>
        <v>8</v>
      </c>
      <c r="G102" s="1552">
        <f t="shared" si="49"/>
        <v>3775</v>
      </c>
      <c r="H102" s="1554">
        <v>0</v>
      </c>
      <c r="I102" s="1554">
        <v>0</v>
      </c>
      <c r="J102" s="1554">
        <v>1</v>
      </c>
      <c r="K102" s="1554">
        <v>1</v>
      </c>
      <c r="L102" s="1544">
        <v>7</v>
      </c>
      <c r="M102" s="1544">
        <v>3774</v>
      </c>
      <c r="N102" s="1551">
        <v>0</v>
      </c>
      <c r="O102" s="1551">
        <v>0</v>
      </c>
      <c r="P102" s="1552"/>
      <c r="Q102" s="1544">
        <v>0</v>
      </c>
      <c r="R102" s="1545">
        <v>0</v>
      </c>
      <c r="S102" s="1544">
        <v>0</v>
      </c>
      <c r="T102" s="1544">
        <v>0</v>
      </c>
      <c r="U102" s="1556">
        <v>0</v>
      </c>
      <c r="V102" s="1548">
        <v>0</v>
      </c>
      <c r="W102" s="1544">
        <f t="shared" si="26"/>
        <v>0</v>
      </c>
      <c r="X102" s="1544">
        <f t="shared" si="50"/>
        <v>0</v>
      </c>
      <c r="Y102" s="1556">
        <v>0</v>
      </c>
      <c r="Z102" s="1548">
        <v>0</v>
      </c>
      <c r="AA102" s="1556">
        <v>0</v>
      </c>
      <c r="AB102" s="1548">
        <v>0</v>
      </c>
      <c r="AC102" s="1548">
        <v>0</v>
      </c>
      <c r="AD102" s="1548">
        <v>0</v>
      </c>
      <c r="AE102" s="1548">
        <v>0</v>
      </c>
      <c r="AF102" s="1548">
        <v>0</v>
      </c>
      <c r="AG102" s="1548">
        <v>0</v>
      </c>
      <c r="AH102" s="1548">
        <v>0</v>
      </c>
      <c r="AI102" s="797"/>
      <c r="AJ102" s="801" t="s">
        <v>337</v>
      </c>
      <c r="AK102" s="1569"/>
      <c r="AL102" s="1569"/>
      <c r="AM102" s="1569"/>
      <c r="AN102" s="1569"/>
      <c r="AO102" s="1569"/>
      <c r="AP102" s="1569"/>
      <c r="AQ102" s="1569"/>
      <c r="AR102" s="1569"/>
      <c r="AS102" s="1556">
        <v>0</v>
      </c>
      <c r="AT102" s="1548">
        <v>0</v>
      </c>
      <c r="AU102" s="1556">
        <v>0</v>
      </c>
      <c r="AV102" s="1548">
        <v>0</v>
      </c>
      <c r="AW102" s="1544">
        <f t="shared" si="51"/>
        <v>1</v>
      </c>
      <c r="AX102" s="1544">
        <f t="shared" si="52"/>
        <v>8</v>
      </c>
      <c r="AY102" s="1552"/>
      <c r="AZ102" s="1544">
        <v>0</v>
      </c>
      <c r="BA102" s="1544">
        <v>0</v>
      </c>
      <c r="BB102" s="1544">
        <v>0</v>
      </c>
      <c r="BC102" s="1544">
        <v>0</v>
      </c>
      <c r="BD102" s="1544">
        <v>1</v>
      </c>
      <c r="BE102" s="1544">
        <v>8</v>
      </c>
      <c r="BF102" s="1556">
        <v>1</v>
      </c>
      <c r="BG102" s="1548">
        <v>0</v>
      </c>
      <c r="BH102" s="1556">
        <v>0</v>
      </c>
      <c r="BI102" s="1548">
        <v>0</v>
      </c>
      <c r="BJ102" s="1556">
        <v>1</v>
      </c>
      <c r="BK102" s="1548">
        <v>0</v>
      </c>
      <c r="BL102" s="1556">
        <v>0</v>
      </c>
      <c r="BM102" s="1548">
        <v>0</v>
      </c>
    </row>
    <row r="103" spans="1:83" ht="29.25" hidden="1" customHeight="1" outlineLevel="1">
      <c r="A103" s="530" t="s">
        <v>2206</v>
      </c>
      <c r="B103" s="1544">
        <f t="shared" si="46"/>
        <v>6</v>
      </c>
      <c r="C103" s="1544">
        <f t="shared" si="47"/>
        <v>6829</v>
      </c>
      <c r="D103" s="1554">
        <v>0</v>
      </c>
      <c r="E103" s="1555">
        <v>0</v>
      </c>
      <c r="F103" s="1552">
        <f t="shared" si="48"/>
        <v>2</v>
      </c>
      <c r="G103" s="1552">
        <f t="shared" si="49"/>
        <v>760</v>
      </c>
      <c r="H103" s="1554">
        <v>0</v>
      </c>
      <c r="I103" s="1554">
        <v>0</v>
      </c>
      <c r="J103" s="1554">
        <v>0</v>
      </c>
      <c r="K103" s="1554">
        <v>0</v>
      </c>
      <c r="L103" s="1544">
        <v>2</v>
      </c>
      <c r="M103" s="1544">
        <v>760</v>
      </c>
      <c r="N103" s="1551">
        <v>0</v>
      </c>
      <c r="O103" s="1551">
        <v>0</v>
      </c>
      <c r="P103" s="1552"/>
      <c r="Q103" s="1544">
        <v>0</v>
      </c>
      <c r="R103" s="1545">
        <v>0</v>
      </c>
      <c r="S103" s="1544">
        <v>0</v>
      </c>
      <c r="T103" s="1544">
        <v>0</v>
      </c>
      <c r="U103" s="1556">
        <v>0</v>
      </c>
      <c r="V103" s="1548">
        <v>0</v>
      </c>
      <c r="W103" s="1544">
        <f t="shared" si="26"/>
        <v>0</v>
      </c>
      <c r="X103" s="1544">
        <f t="shared" si="50"/>
        <v>0</v>
      </c>
      <c r="Y103" s="1556">
        <v>0</v>
      </c>
      <c r="Z103" s="1548">
        <v>0</v>
      </c>
      <c r="AA103" s="1544">
        <v>0</v>
      </c>
      <c r="AB103" s="1548">
        <v>0</v>
      </c>
      <c r="AC103" s="1548">
        <v>0</v>
      </c>
      <c r="AD103" s="1548">
        <v>0</v>
      </c>
      <c r="AE103" s="1548">
        <v>0</v>
      </c>
      <c r="AF103" s="1548">
        <v>0</v>
      </c>
      <c r="AG103" s="1548">
        <v>0</v>
      </c>
      <c r="AH103" s="1548">
        <v>0</v>
      </c>
      <c r="AI103" s="797"/>
      <c r="AJ103" s="801" t="s">
        <v>338</v>
      </c>
      <c r="AK103" s="1569"/>
      <c r="AL103" s="1569"/>
      <c r="AM103" s="1569"/>
      <c r="AN103" s="1569"/>
      <c r="AO103" s="1569"/>
      <c r="AP103" s="1569"/>
      <c r="AQ103" s="1569"/>
      <c r="AR103" s="1569"/>
      <c r="AS103" s="1556">
        <v>0</v>
      </c>
      <c r="AT103" s="1548">
        <v>0</v>
      </c>
      <c r="AU103" s="1556">
        <v>0</v>
      </c>
      <c r="AV103" s="1548">
        <v>0</v>
      </c>
      <c r="AW103" s="1544">
        <f t="shared" si="51"/>
        <v>4</v>
      </c>
      <c r="AX103" s="1544">
        <f t="shared" si="52"/>
        <v>6069</v>
      </c>
      <c r="AY103" s="1552"/>
      <c r="AZ103" s="1544">
        <v>1</v>
      </c>
      <c r="BA103" s="1563">
        <v>0</v>
      </c>
      <c r="BB103" s="1544">
        <v>0</v>
      </c>
      <c r="BC103" s="1544">
        <v>0</v>
      </c>
      <c r="BD103" s="1544">
        <v>3</v>
      </c>
      <c r="BE103" s="1544">
        <v>6069</v>
      </c>
      <c r="BF103" s="1556">
        <v>0</v>
      </c>
      <c r="BG103" s="1548">
        <v>0</v>
      </c>
      <c r="BH103" s="1556">
        <v>0</v>
      </c>
      <c r="BI103" s="1548">
        <v>0</v>
      </c>
      <c r="BJ103" s="1556">
        <v>0</v>
      </c>
      <c r="BK103" s="1548">
        <v>0</v>
      </c>
      <c r="BL103" s="1556">
        <v>0</v>
      </c>
      <c r="BM103" s="1548">
        <v>0</v>
      </c>
      <c r="BO103" s="805" t="s">
        <v>2605</v>
      </c>
      <c r="BP103" s="805" t="s">
        <v>2605</v>
      </c>
      <c r="BQ103" s="805" t="s">
        <v>2605</v>
      </c>
      <c r="BR103" s="805" t="s">
        <v>2605</v>
      </c>
      <c r="BS103" s="805" t="s">
        <v>2605</v>
      </c>
      <c r="BT103" s="805" t="s">
        <v>2605</v>
      </c>
      <c r="BU103" s="805" t="s">
        <v>2605</v>
      </c>
      <c r="BV103" s="805" t="s">
        <v>2605</v>
      </c>
      <c r="BW103" s="806" t="s">
        <v>2605</v>
      </c>
      <c r="BX103" s="805" t="s">
        <v>2605</v>
      </c>
      <c r="BY103" s="805" t="s">
        <v>2605</v>
      </c>
      <c r="BZ103" s="805" t="s">
        <v>2605</v>
      </c>
      <c r="CA103" s="805" t="s">
        <v>2605</v>
      </c>
      <c r="CB103" s="805" t="s">
        <v>2605</v>
      </c>
      <c r="CC103" s="805" t="s">
        <v>2605</v>
      </c>
      <c r="CD103" s="805" t="s">
        <v>2605</v>
      </c>
      <c r="CE103" s="805" t="s">
        <v>2605</v>
      </c>
    </row>
    <row r="104" spans="1:83" ht="29.25" hidden="1" customHeight="1" outlineLevel="1">
      <c r="A104" s="530" t="s">
        <v>2210</v>
      </c>
      <c r="B104" s="1544">
        <f t="shared" si="46"/>
        <v>22</v>
      </c>
      <c r="C104" s="1544">
        <f t="shared" si="47"/>
        <v>28062</v>
      </c>
      <c r="D104" s="1554">
        <v>0</v>
      </c>
      <c r="E104" s="1555">
        <v>0</v>
      </c>
      <c r="F104" s="1552">
        <f t="shared" si="48"/>
        <v>8</v>
      </c>
      <c r="G104" s="1552">
        <f t="shared" si="49"/>
        <v>16105</v>
      </c>
      <c r="H104" s="1554">
        <v>0</v>
      </c>
      <c r="I104" s="1554">
        <v>0</v>
      </c>
      <c r="J104" s="1554">
        <v>1</v>
      </c>
      <c r="K104" s="1558">
        <v>0</v>
      </c>
      <c r="L104" s="1556">
        <v>7</v>
      </c>
      <c r="M104" s="1556">
        <v>16105</v>
      </c>
      <c r="N104" s="1551">
        <v>0</v>
      </c>
      <c r="O104" s="1551">
        <v>0</v>
      </c>
      <c r="P104" s="1552"/>
      <c r="Q104" s="1544">
        <v>0</v>
      </c>
      <c r="R104" s="1545">
        <v>0</v>
      </c>
      <c r="S104" s="1544">
        <v>0</v>
      </c>
      <c r="T104" s="1544">
        <v>0</v>
      </c>
      <c r="U104" s="1556">
        <v>0</v>
      </c>
      <c r="V104" s="1548">
        <v>0</v>
      </c>
      <c r="W104" s="1544">
        <f t="shared" si="26"/>
        <v>2</v>
      </c>
      <c r="X104" s="1544">
        <f t="shared" si="50"/>
        <v>2</v>
      </c>
      <c r="Y104" s="1556">
        <v>0</v>
      </c>
      <c r="Z104" s="1548">
        <v>0</v>
      </c>
      <c r="AA104" s="1556">
        <v>2</v>
      </c>
      <c r="AB104" s="1553">
        <v>2</v>
      </c>
      <c r="AC104" s="1548">
        <v>0</v>
      </c>
      <c r="AD104" s="1548">
        <v>0</v>
      </c>
      <c r="AE104" s="1548">
        <v>0</v>
      </c>
      <c r="AF104" s="1548">
        <v>0</v>
      </c>
      <c r="AG104" s="1548">
        <v>0</v>
      </c>
      <c r="AH104" s="1548">
        <v>0</v>
      </c>
      <c r="AI104" s="797"/>
      <c r="AJ104" s="801" t="s">
        <v>339</v>
      </c>
      <c r="AK104" s="1569"/>
      <c r="AL104" s="1569"/>
      <c r="AM104" s="1569"/>
      <c r="AN104" s="1569"/>
      <c r="AO104" s="1569"/>
      <c r="AP104" s="1569"/>
      <c r="AQ104" s="1569"/>
      <c r="AR104" s="1569"/>
      <c r="AS104" s="1556">
        <v>0</v>
      </c>
      <c r="AT104" s="1548">
        <v>0</v>
      </c>
      <c r="AU104" s="1556">
        <v>0</v>
      </c>
      <c r="AV104" s="1548">
        <v>0</v>
      </c>
      <c r="AW104" s="1544">
        <f t="shared" si="51"/>
        <v>10</v>
      </c>
      <c r="AX104" s="1544">
        <f t="shared" si="52"/>
        <v>11955</v>
      </c>
      <c r="AY104" s="1552"/>
      <c r="AZ104" s="1556">
        <v>1</v>
      </c>
      <c r="BA104" s="1563">
        <v>0</v>
      </c>
      <c r="BB104" s="1544">
        <v>0</v>
      </c>
      <c r="BC104" s="1544">
        <v>0</v>
      </c>
      <c r="BD104" s="1556">
        <v>9</v>
      </c>
      <c r="BE104" s="1556">
        <v>11955</v>
      </c>
      <c r="BF104" s="1556">
        <v>0</v>
      </c>
      <c r="BG104" s="1548">
        <v>0</v>
      </c>
      <c r="BH104" s="1556">
        <v>0</v>
      </c>
      <c r="BI104" s="1548">
        <v>0</v>
      </c>
      <c r="BJ104" s="1556">
        <v>2</v>
      </c>
      <c r="BK104" s="1548">
        <v>0</v>
      </c>
      <c r="BL104" s="1556">
        <v>0</v>
      </c>
      <c r="BM104" s="1548">
        <v>0</v>
      </c>
    </row>
    <row r="105" spans="1:83" ht="29.25" hidden="1" customHeight="1" outlineLevel="1">
      <c r="A105" s="530" t="s">
        <v>2207</v>
      </c>
      <c r="B105" s="1544">
        <f t="shared" si="46"/>
        <v>20</v>
      </c>
      <c r="C105" s="1544">
        <f t="shared" si="47"/>
        <v>56450</v>
      </c>
      <c r="D105" s="1554">
        <v>0</v>
      </c>
      <c r="E105" s="1555">
        <v>0</v>
      </c>
      <c r="F105" s="1552">
        <f t="shared" si="48"/>
        <v>10</v>
      </c>
      <c r="G105" s="1552">
        <f t="shared" si="49"/>
        <v>31432</v>
      </c>
      <c r="H105" s="1554">
        <v>0</v>
      </c>
      <c r="I105" s="1554">
        <v>0</v>
      </c>
      <c r="J105" s="1554">
        <v>0</v>
      </c>
      <c r="K105" s="1554">
        <v>0</v>
      </c>
      <c r="L105" s="1544">
        <v>9</v>
      </c>
      <c r="M105" s="1544">
        <v>3769</v>
      </c>
      <c r="N105" s="1551">
        <v>0</v>
      </c>
      <c r="O105" s="1551">
        <v>0</v>
      </c>
      <c r="P105" s="1552"/>
      <c r="Q105" s="1544">
        <v>1</v>
      </c>
      <c r="R105" s="1545">
        <v>27663</v>
      </c>
      <c r="S105" s="1544">
        <v>0</v>
      </c>
      <c r="T105" s="1544">
        <v>0</v>
      </c>
      <c r="U105" s="1556">
        <v>0</v>
      </c>
      <c r="V105" s="1548">
        <v>0</v>
      </c>
      <c r="W105" s="1544">
        <f t="shared" si="26"/>
        <v>1</v>
      </c>
      <c r="X105" s="1544">
        <f t="shared" si="50"/>
        <v>879</v>
      </c>
      <c r="Y105" s="1556">
        <v>0</v>
      </c>
      <c r="Z105" s="1548">
        <v>0</v>
      </c>
      <c r="AA105" s="1556">
        <v>1</v>
      </c>
      <c r="AB105" s="1548">
        <v>879</v>
      </c>
      <c r="AC105" s="1548">
        <v>0</v>
      </c>
      <c r="AD105" s="1548">
        <v>0</v>
      </c>
      <c r="AE105" s="1548">
        <v>0</v>
      </c>
      <c r="AF105" s="1548">
        <v>0</v>
      </c>
      <c r="AG105" s="1548">
        <v>0</v>
      </c>
      <c r="AH105" s="1548">
        <v>0</v>
      </c>
      <c r="AI105" s="797"/>
      <c r="AJ105" s="801" t="s">
        <v>340</v>
      </c>
      <c r="AK105" s="1569"/>
      <c r="AL105" s="1569"/>
      <c r="AM105" s="1569"/>
      <c r="AN105" s="1569"/>
      <c r="AO105" s="1569"/>
      <c r="AP105" s="1569"/>
      <c r="AQ105" s="1569"/>
      <c r="AR105" s="1569"/>
      <c r="AS105" s="1556">
        <v>0</v>
      </c>
      <c r="AT105" s="1548">
        <v>0</v>
      </c>
      <c r="AU105" s="1556">
        <v>0</v>
      </c>
      <c r="AV105" s="1548">
        <v>0</v>
      </c>
      <c r="AW105" s="1544">
        <f t="shared" si="51"/>
        <v>8</v>
      </c>
      <c r="AX105" s="1544">
        <f t="shared" si="52"/>
        <v>24139</v>
      </c>
      <c r="AY105" s="1552"/>
      <c r="AZ105" s="1556">
        <v>0</v>
      </c>
      <c r="BA105" s="1544">
        <f>FLOOR(0.68,1)</f>
        <v>0</v>
      </c>
      <c r="BB105" s="1544">
        <v>0</v>
      </c>
      <c r="BC105" s="1544">
        <v>0</v>
      </c>
      <c r="BD105" s="1556">
        <v>8</v>
      </c>
      <c r="BE105" s="1556">
        <v>24139</v>
      </c>
      <c r="BF105" s="1556">
        <v>1</v>
      </c>
      <c r="BG105" s="1548">
        <v>0</v>
      </c>
      <c r="BH105" s="1556">
        <v>0</v>
      </c>
      <c r="BI105" s="1548">
        <v>0</v>
      </c>
      <c r="BJ105" s="1556">
        <v>0</v>
      </c>
      <c r="BK105" s="1548">
        <v>0</v>
      </c>
      <c r="BL105" s="1556">
        <v>0</v>
      </c>
      <c r="BM105" s="1548">
        <v>0</v>
      </c>
      <c r="BO105" s="806" t="s">
        <v>2605</v>
      </c>
      <c r="BP105" s="806" t="s">
        <v>2605</v>
      </c>
      <c r="BQ105" s="806" t="s">
        <v>2605</v>
      </c>
    </row>
    <row r="106" spans="1:83" ht="29.25" hidden="1" customHeight="1" outlineLevel="1">
      <c r="A106" s="530" t="s">
        <v>2768</v>
      </c>
      <c r="B106" s="1544">
        <f t="shared" si="46"/>
        <v>14</v>
      </c>
      <c r="C106" s="1544">
        <f t="shared" si="47"/>
        <v>21118.3</v>
      </c>
      <c r="D106" s="1554">
        <v>0</v>
      </c>
      <c r="E106" s="1555">
        <v>0</v>
      </c>
      <c r="F106" s="1552">
        <f t="shared" si="48"/>
        <v>10</v>
      </c>
      <c r="G106" s="1552">
        <f t="shared" si="49"/>
        <v>15061</v>
      </c>
      <c r="H106" s="1554">
        <v>0</v>
      </c>
      <c r="I106" s="1554">
        <v>0</v>
      </c>
      <c r="J106" s="1554">
        <v>0</v>
      </c>
      <c r="K106" s="1554">
        <v>0</v>
      </c>
      <c r="L106" s="1544">
        <v>10</v>
      </c>
      <c r="M106" s="1544">
        <v>15061</v>
      </c>
      <c r="N106" s="1551">
        <v>0</v>
      </c>
      <c r="O106" s="1551">
        <v>0</v>
      </c>
      <c r="P106" s="1552"/>
      <c r="Q106" s="1544">
        <v>0</v>
      </c>
      <c r="R106" s="1545">
        <v>0</v>
      </c>
      <c r="S106" s="1544">
        <v>0</v>
      </c>
      <c r="T106" s="1544">
        <v>0</v>
      </c>
      <c r="U106" s="1556">
        <v>0</v>
      </c>
      <c r="V106" s="1548">
        <v>0</v>
      </c>
      <c r="W106" s="1544">
        <f t="shared" si="26"/>
        <v>0</v>
      </c>
      <c r="X106" s="1544">
        <f t="shared" si="50"/>
        <v>0</v>
      </c>
      <c r="Y106" s="1556">
        <v>0</v>
      </c>
      <c r="Z106" s="1548">
        <v>0</v>
      </c>
      <c r="AA106" s="1544">
        <v>0</v>
      </c>
      <c r="AB106" s="1553">
        <v>0</v>
      </c>
      <c r="AC106" s="1548">
        <v>0</v>
      </c>
      <c r="AD106" s="1548">
        <v>0</v>
      </c>
      <c r="AE106" s="1548">
        <v>0</v>
      </c>
      <c r="AF106" s="1548">
        <v>0</v>
      </c>
      <c r="AG106" s="1548">
        <v>0</v>
      </c>
      <c r="AH106" s="1548">
        <v>0</v>
      </c>
      <c r="AI106" s="797"/>
      <c r="AJ106" s="801" t="s">
        <v>341</v>
      </c>
      <c r="AK106" s="1569"/>
      <c r="AL106" s="1569"/>
      <c r="AM106" s="1569"/>
      <c r="AN106" s="1569"/>
      <c r="AO106" s="1569"/>
      <c r="AP106" s="1569"/>
      <c r="AQ106" s="1569"/>
      <c r="AR106" s="1569"/>
      <c r="AS106" s="1556">
        <v>1</v>
      </c>
      <c r="AT106" s="1550">
        <v>0.3</v>
      </c>
      <c r="AU106" s="1556">
        <v>0</v>
      </c>
      <c r="AV106" s="1548">
        <v>0</v>
      </c>
      <c r="AW106" s="1544">
        <f t="shared" si="51"/>
        <v>2</v>
      </c>
      <c r="AX106" s="1544">
        <f t="shared" si="52"/>
        <v>6057</v>
      </c>
      <c r="AY106" s="1552"/>
      <c r="AZ106" s="1556">
        <v>0</v>
      </c>
      <c r="BA106" s="1544">
        <f>FLOOR(0.45,1)</f>
        <v>0</v>
      </c>
      <c r="BB106" s="1544">
        <v>0</v>
      </c>
      <c r="BC106" s="1544">
        <v>0</v>
      </c>
      <c r="BD106" s="1556">
        <v>2</v>
      </c>
      <c r="BE106" s="1556">
        <v>6057</v>
      </c>
      <c r="BF106" s="1556">
        <v>0</v>
      </c>
      <c r="BG106" s="1548">
        <v>0</v>
      </c>
      <c r="BH106" s="1556">
        <v>0</v>
      </c>
      <c r="BI106" s="1548">
        <v>0</v>
      </c>
      <c r="BJ106" s="1556">
        <v>1</v>
      </c>
      <c r="BK106" s="1548">
        <v>0</v>
      </c>
      <c r="BL106" s="1556">
        <v>0</v>
      </c>
      <c r="BM106" s="1548">
        <v>0</v>
      </c>
      <c r="BR106" s="800" t="s">
        <v>2605</v>
      </c>
    </row>
    <row r="107" spans="1:83" ht="29.25" hidden="1" customHeight="1" outlineLevel="1">
      <c r="A107" s="530" t="s">
        <v>2769</v>
      </c>
      <c r="B107" s="1544">
        <f t="shared" si="46"/>
        <v>16</v>
      </c>
      <c r="C107" s="1544">
        <f t="shared" si="47"/>
        <v>24050</v>
      </c>
      <c r="D107" s="1554">
        <v>0</v>
      </c>
      <c r="E107" s="1555">
        <v>0</v>
      </c>
      <c r="F107" s="1552">
        <f t="shared" si="48"/>
        <v>11</v>
      </c>
      <c r="G107" s="1552">
        <f t="shared" si="49"/>
        <v>23846</v>
      </c>
      <c r="H107" s="1554">
        <v>0</v>
      </c>
      <c r="I107" s="1554">
        <v>0</v>
      </c>
      <c r="J107" s="1554">
        <v>1</v>
      </c>
      <c r="K107" s="1554">
        <v>1</v>
      </c>
      <c r="L107" s="1544">
        <v>9</v>
      </c>
      <c r="M107" s="1544">
        <v>3845</v>
      </c>
      <c r="N107" s="1551">
        <v>0</v>
      </c>
      <c r="O107" s="1551">
        <v>0</v>
      </c>
      <c r="P107" s="1552"/>
      <c r="Q107" s="1544">
        <v>1</v>
      </c>
      <c r="R107" s="1545">
        <v>20000</v>
      </c>
      <c r="S107" s="1544">
        <v>0</v>
      </c>
      <c r="T107" s="1544">
        <v>0</v>
      </c>
      <c r="U107" s="1556">
        <v>0</v>
      </c>
      <c r="V107" s="1548">
        <v>0</v>
      </c>
      <c r="W107" s="1544">
        <f t="shared" si="26"/>
        <v>0</v>
      </c>
      <c r="X107" s="1544">
        <f t="shared" si="50"/>
        <v>0</v>
      </c>
      <c r="Y107" s="1556">
        <v>0</v>
      </c>
      <c r="Z107" s="1548">
        <v>0</v>
      </c>
      <c r="AA107" s="1544">
        <v>0</v>
      </c>
      <c r="AB107" s="1553">
        <v>0</v>
      </c>
      <c r="AC107" s="1548">
        <v>0</v>
      </c>
      <c r="AD107" s="1548">
        <v>0</v>
      </c>
      <c r="AE107" s="1548">
        <v>0</v>
      </c>
      <c r="AF107" s="1548">
        <v>0</v>
      </c>
      <c r="AG107" s="1548">
        <v>0</v>
      </c>
      <c r="AH107" s="1548">
        <v>0</v>
      </c>
      <c r="AI107" s="797"/>
      <c r="AJ107" s="801" t="s">
        <v>342</v>
      </c>
      <c r="AK107" s="1569"/>
      <c r="AL107" s="1569"/>
      <c r="AM107" s="1569"/>
      <c r="AN107" s="1569"/>
      <c r="AO107" s="1569"/>
      <c r="AP107" s="1569"/>
      <c r="AQ107" s="1569"/>
      <c r="AR107" s="1569"/>
      <c r="AS107" s="1556">
        <v>0</v>
      </c>
      <c r="AT107" s="1548">
        <v>0</v>
      </c>
      <c r="AU107" s="1556">
        <v>0</v>
      </c>
      <c r="AV107" s="1548">
        <v>0</v>
      </c>
      <c r="AW107" s="1544">
        <f t="shared" si="51"/>
        <v>5</v>
      </c>
      <c r="AX107" s="1544">
        <f t="shared" si="52"/>
        <v>204</v>
      </c>
      <c r="AY107" s="1552"/>
      <c r="AZ107" s="1556">
        <v>2</v>
      </c>
      <c r="BA107" s="1544">
        <v>16</v>
      </c>
      <c r="BB107" s="1544">
        <v>0</v>
      </c>
      <c r="BC107" s="1544">
        <v>0</v>
      </c>
      <c r="BD107" s="1544">
        <v>3</v>
      </c>
      <c r="BE107" s="1544">
        <v>188</v>
      </c>
      <c r="BF107" s="1556">
        <v>0</v>
      </c>
      <c r="BG107" s="1548">
        <v>0</v>
      </c>
      <c r="BH107" s="1556">
        <v>0</v>
      </c>
      <c r="BI107" s="1548">
        <v>0</v>
      </c>
      <c r="BJ107" s="1556">
        <v>0</v>
      </c>
      <c r="BK107" s="1548">
        <v>0</v>
      </c>
      <c r="BL107" s="1556">
        <v>0</v>
      </c>
      <c r="BM107" s="1548">
        <v>0</v>
      </c>
    </row>
    <row r="108" spans="1:83" ht="29.25" hidden="1" customHeight="1" outlineLevel="1">
      <c r="A108" s="530" t="s">
        <v>2208</v>
      </c>
      <c r="B108" s="1544">
        <f t="shared" si="46"/>
        <v>14</v>
      </c>
      <c r="C108" s="1544">
        <f t="shared" si="47"/>
        <v>6663</v>
      </c>
      <c r="D108" s="1554">
        <v>0</v>
      </c>
      <c r="E108" s="1555">
        <v>0</v>
      </c>
      <c r="F108" s="1552">
        <f t="shared" si="48"/>
        <v>12</v>
      </c>
      <c r="G108" s="1552">
        <f t="shared" si="49"/>
        <v>4823</v>
      </c>
      <c r="H108" s="1554">
        <v>0</v>
      </c>
      <c r="I108" s="1554">
        <v>0</v>
      </c>
      <c r="J108" s="1554">
        <v>0</v>
      </c>
      <c r="K108" s="1554">
        <v>0</v>
      </c>
      <c r="L108" s="1556">
        <v>12</v>
      </c>
      <c r="M108" s="1556">
        <v>4823</v>
      </c>
      <c r="N108" s="1551">
        <v>0</v>
      </c>
      <c r="O108" s="1551">
        <v>0</v>
      </c>
      <c r="P108" s="1552"/>
      <c r="Q108" s="1544">
        <v>0</v>
      </c>
      <c r="R108" s="1545">
        <v>0</v>
      </c>
      <c r="S108" s="1544">
        <v>0</v>
      </c>
      <c r="T108" s="1544">
        <v>0</v>
      </c>
      <c r="U108" s="1556">
        <v>0</v>
      </c>
      <c r="V108" s="1548">
        <v>0</v>
      </c>
      <c r="W108" s="1544">
        <f t="shared" si="26"/>
        <v>1</v>
      </c>
      <c r="X108" s="1544">
        <f t="shared" si="50"/>
        <v>1646</v>
      </c>
      <c r="Y108" s="1544">
        <v>1</v>
      </c>
      <c r="Z108" s="1553">
        <v>1646</v>
      </c>
      <c r="AA108" s="1556">
        <v>0</v>
      </c>
      <c r="AB108" s="1548">
        <v>0</v>
      </c>
      <c r="AC108" s="1548">
        <v>0</v>
      </c>
      <c r="AD108" s="1548">
        <v>0</v>
      </c>
      <c r="AE108" s="1548">
        <v>0</v>
      </c>
      <c r="AF108" s="1548">
        <v>0</v>
      </c>
      <c r="AG108" s="1548">
        <v>0</v>
      </c>
      <c r="AH108" s="1548">
        <v>0</v>
      </c>
      <c r="AI108" s="797"/>
      <c r="AJ108" s="801" t="s">
        <v>344</v>
      </c>
      <c r="AK108" s="1569"/>
      <c r="AL108" s="1569"/>
      <c r="AM108" s="1569"/>
      <c r="AN108" s="1569"/>
      <c r="AO108" s="1569"/>
      <c r="AP108" s="1569"/>
      <c r="AQ108" s="1569"/>
      <c r="AR108" s="1569"/>
      <c r="AS108" s="1556">
        <v>0</v>
      </c>
      <c r="AT108" s="1548">
        <v>0</v>
      </c>
      <c r="AU108" s="1556">
        <v>0</v>
      </c>
      <c r="AV108" s="1548">
        <v>0</v>
      </c>
      <c r="AW108" s="1544">
        <f t="shared" si="51"/>
        <v>1</v>
      </c>
      <c r="AX108" s="1544">
        <f t="shared" si="52"/>
        <v>194</v>
      </c>
      <c r="AY108" s="1552"/>
      <c r="AZ108" s="1556">
        <v>0</v>
      </c>
      <c r="BA108" s="1556">
        <v>0</v>
      </c>
      <c r="BB108" s="1544">
        <v>0</v>
      </c>
      <c r="BC108" s="1544">
        <v>0</v>
      </c>
      <c r="BD108" s="1556">
        <v>1</v>
      </c>
      <c r="BE108" s="1556">
        <v>194</v>
      </c>
      <c r="BF108" s="1556">
        <v>0</v>
      </c>
      <c r="BG108" s="1548">
        <v>0</v>
      </c>
      <c r="BH108" s="1556">
        <v>0</v>
      </c>
      <c r="BI108" s="1548">
        <v>0</v>
      </c>
      <c r="BJ108" s="1556">
        <v>0</v>
      </c>
      <c r="BK108" s="1548">
        <v>0</v>
      </c>
      <c r="BL108" s="1556">
        <v>0</v>
      </c>
      <c r="BM108" s="1548">
        <v>0</v>
      </c>
    </row>
    <row r="109" spans="1:83" ht="29.25" hidden="1" customHeight="1" outlineLevel="1" thickBot="1">
      <c r="A109" s="531" t="s">
        <v>2209</v>
      </c>
      <c r="B109" s="1559">
        <f t="shared" si="46"/>
        <v>8</v>
      </c>
      <c r="C109" s="1560">
        <f t="shared" si="47"/>
        <v>616</v>
      </c>
      <c r="D109" s="1561">
        <v>0</v>
      </c>
      <c r="E109" s="1561">
        <v>0</v>
      </c>
      <c r="F109" s="1562">
        <f t="shared" si="48"/>
        <v>7</v>
      </c>
      <c r="G109" s="1562">
        <f t="shared" si="49"/>
        <v>615</v>
      </c>
      <c r="H109" s="1562">
        <v>0</v>
      </c>
      <c r="I109" s="1562">
        <v>0</v>
      </c>
      <c r="J109" s="1562">
        <v>0</v>
      </c>
      <c r="K109" s="1562">
        <v>0</v>
      </c>
      <c r="L109" s="1560">
        <v>7</v>
      </c>
      <c r="M109" s="1560">
        <v>615</v>
      </c>
      <c r="N109" s="1562">
        <v>0</v>
      </c>
      <c r="O109" s="1562">
        <v>0</v>
      </c>
      <c r="P109" s="1552"/>
      <c r="Q109" s="1560">
        <v>0</v>
      </c>
      <c r="R109" s="1546">
        <v>0</v>
      </c>
      <c r="S109" s="1560">
        <v>0</v>
      </c>
      <c r="T109" s="1560">
        <v>0</v>
      </c>
      <c r="U109" s="1549">
        <v>0</v>
      </c>
      <c r="V109" s="1549">
        <v>0</v>
      </c>
      <c r="W109" s="1560">
        <f t="shared" si="26"/>
        <v>1</v>
      </c>
      <c r="X109" s="1560">
        <f t="shared" si="50"/>
        <v>1</v>
      </c>
      <c r="Y109" s="1560">
        <v>0</v>
      </c>
      <c r="Z109" s="1560">
        <v>0</v>
      </c>
      <c r="AA109" s="1549">
        <v>1</v>
      </c>
      <c r="AB109" s="1560">
        <v>1</v>
      </c>
      <c r="AC109" s="1548">
        <v>0</v>
      </c>
      <c r="AD109" s="1548">
        <v>0</v>
      </c>
      <c r="AE109" s="1548">
        <v>0</v>
      </c>
      <c r="AF109" s="1548">
        <v>0</v>
      </c>
      <c r="AG109" s="1548">
        <v>0</v>
      </c>
      <c r="AH109" s="1548">
        <v>0</v>
      </c>
      <c r="AI109" s="797"/>
      <c r="AJ109" s="815" t="s">
        <v>346</v>
      </c>
      <c r="AK109" s="1569"/>
      <c r="AL109" s="1569"/>
      <c r="AM109" s="1569"/>
      <c r="AN109" s="1569"/>
      <c r="AO109" s="1569"/>
      <c r="AP109" s="1569"/>
      <c r="AQ109" s="1569"/>
      <c r="AR109" s="1569"/>
      <c r="AS109" s="1549">
        <v>0</v>
      </c>
      <c r="AT109" s="1549">
        <v>0</v>
      </c>
      <c r="AU109" s="1549">
        <v>0</v>
      </c>
      <c r="AV109" s="1549">
        <v>0</v>
      </c>
      <c r="AW109" s="1560">
        <f t="shared" si="51"/>
        <v>0</v>
      </c>
      <c r="AX109" s="1560">
        <f t="shared" si="52"/>
        <v>0</v>
      </c>
      <c r="AY109" s="1552"/>
      <c r="AZ109" s="1560">
        <v>0</v>
      </c>
      <c r="BA109" s="1560">
        <v>0</v>
      </c>
      <c r="BB109" s="1560">
        <v>0</v>
      </c>
      <c r="BC109" s="1560">
        <v>0</v>
      </c>
      <c r="BD109" s="1560">
        <v>0</v>
      </c>
      <c r="BE109" s="1560">
        <v>0</v>
      </c>
      <c r="BF109" s="1549">
        <v>0</v>
      </c>
      <c r="BG109" s="1549">
        <v>0</v>
      </c>
      <c r="BH109" s="1549">
        <v>0</v>
      </c>
      <c r="BI109" s="1549">
        <v>0</v>
      </c>
      <c r="BJ109" s="1549">
        <v>0</v>
      </c>
      <c r="BK109" s="1549">
        <v>0</v>
      </c>
      <c r="BL109" s="1549">
        <v>0</v>
      </c>
      <c r="BM109" s="1549">
        <v>0</v>
      </c>
    </row>
    <row r="110" spans="1:83" s="809" customFormat="1" ht="75.599999999999994" hidden="1" customHeight="1" collapsed="1">
      <c r="A110" s="792" t="s">
        <v>1720</v>
      </c>
      <c r="B110" s="1544">
        <f t="shared" ref="B110:O110" si="53">SUM(B111:B122)</f>
        <v>177</v>
      </c>
      <c r="C110" s="1544">
        <f t="shared" si="53"/>
        <v>59825</v>
      </c>
      <c r="D110" s="1551">
        <f t="shared" si="53"/>
        <v>0</v>
      </c>
      <c r="E110" s="1551">
        <f t="shared" si="53"/>
        <v>0</v>
      </c>
      <c r="F110" s="1551">
        <f t="shared" si="53"/>
        <v>121</v>
      </c>
      <c r="G110" s="1544">
        <f t="shared" si="53"/>
        <v>53907</v>
      </c>
      <c r="H110" s="1551">
        <f t="shared" si="53"/>
        <v>1</v>
      </c>
      <c r="I110" s="1552">
        <f t="shared" si="53"/>
        <v>21</v>
      </c>
      <c r="J110" s="1552">
        <f t="shared" si="53"/>
        <v>2</v>
      </c>
      <c r="K110" s="1552">
        <f t="shared" si="53"/>
        <v>2</v>
      </c>
      <c r="L110" s="1553">
        <f t="shared" si="53"/>
        <v>117</v>
      </c>
      <c r="M110" s="1553">
        <f t="shared" si="53"/>
        <v>33884</v>
      </c>
      <c r="N110" s="1551">
        <f t="shared" si="53"/>
        <v>0</v>
      </c>
      <c r="O110" s="1551">
        <f t="shared" si="53"/>
        <v>0</v>
      </c>
      <c r="P110" s="1552"/>
      <c r="Q110" s="1544">
        <f t="shared" ref="Q110:AH110" si="54">SUM(Q111:Q122)</f>
        <v>1</v>
      </c>
      <c r="R110" s="1545">
        <f t="shared" si="54"/>
        <v>20000</v>
      </c>
      <c r="S110" s="1544">
        <f t="shared" si="54"/>
        <v>0</v>
      </c>
      <c r="T110" s="1544">
        <f t="shared" si="54"/>
        <v>0</v>
      </c>
      <c r="U110" s="1553">
        <f t="shared" si="54"/>
        <v>0</v>
      </c>
      <c r="V110" s="1553">
        <f t="shared" si="54"/>
        <v>0</v>
      </c>
      <c r="W110" s="1544">
        <f t="shared" si="54"/>
        <v>9</v>
      </c>
      <c r="X110" s="1544">
        <f t="shared" si="54"/>
        <v>4473</v>
      </c>
      <c r="Y110" s="1544">
        <f t="shared" si="54"/>
        <v>0</v>
      </c>
      <c r="Z110" s="1544">
        <f t="shared" si="54"/>
        <v>0</v>
      </c>
      <c r="AA110" s="1544">
        <f t="shared" si="54"/>
        <v>0</v>
      </c>
      <c r="AB110" s="1544">
        <f t="shared" si="54"/>
        <v>0</v>
      </c>
      <c r="AC110" s="1544">
        <f t="shared" si="54"/>
        <v>0</v>
      </c>
      <c r="AD110" s="1544">
        <f t="shared" si="54"/>
        <v>0</v>
      </c>
      <c r="AE110" s="1544">
        <f t="shared" si="54"/>
        <v>2</v>
      </c>
      <c r="AF110" s="1544">
        <f t="shared" si="54"/>
        <v>4466</v>
      </c>
      <c r="AG110" s="1544">
        <f t="shared" si="54"/>
        <v>0</v>
      </c>
      <c r="AH110" s="1544">
        <f t="shared" si="54"/>
        <v>0</v>
      </c>
      <c r="AI110" s="804"/>
      <c r="AJ110" s="792" t="s">
        <v>1720</v>
      </c>
      <c r="AK110" s="1544">
        <f t="shared" ref="AK110:AX110" si="55">SUM(AK111:AK122)</f>
        <v>7</v>
      </c>
      <c r="AL110" s="1544">
        <f t="shared" si="55"/>
        <v>6</v>
      </c>
      <c r="AM110" s="1544">
        <f t="shared" si="55"/>
        <v>0</v>
      </c>
      <c r="AN110" s="1544">
        <f t="shared" si="55"/>
        <v>0</v>
      </c>
      <c r="AO110" s="1544">
        <f t="shared" si="55"/>
        <v>0</v>
      </c>
      <c r="AP110" s="1544">
        <f t="shared" si="55"/>
        <v>0</v>
      </c>
      <c r="AQ110" s="1544">
        <f t="shared" si="55"/>
        <v>0</v>
      </c>
      <c r="AR110" s="1544">
        <f t="shared" si="55"/>
        <v>0</v>
      </c>
      <c r="AS110" s="1553">
        <f t="shared" si="55"/>
        <v>1</v>
      </c>
      <c r="AT110" s="1553">
        <f t="shared" si="55"/>
        <v>1</v>
      </c>
      <c r="AU110" s="1553">
        <f t="shared" si="55"/>
        <v>0</v>
      </c>
      <c r="AV110" s="1553">
        <f t="shared" si="55"/>
        <v>0</v>
      </c>
      <c r="AW110" s="1553">
        <f t="shared" si="55"/>
        <v>43</v>
      </c>
      <c r="AX110" s="1553">
        <f t="shared" si="55"/>
        <v>1444</v>
      </c>
      <c r="AY110" s="1552"/>
      <c r="AZ110" s="1553">
        <f t="shared" ref="AZ110:BM110" si="56">SUM(AZ111:AZ122)</f>
        <v>10</v>
      </c>
      <c r="BA110" s="1553">
        <f t="shared" si="56"/>
        <v>183</v>
      </c>
      <c r="BB110" s="1544">
        <f t="shared" si="56"/>
        <v>0</v>
      </c>
      <c r="BC110" s="1544">
        <f t="shared" si="56"/>
        <v>0</v>
      </c>
      <c r="BD110" s="1553">
        <f t="shared" si="56"/>
        <v>33</v>
      </c>
      <c r="BE110" s="1553">
        <f t="shared" si="56"/>
        <v>1261</v>
      </c>
      <c r="BF110" s="1553">
        <f t="shared" si="56"/>
        <v>3</v>
      </c>
      <c r="BG110" s="1553">
        <f t="shared" si="56"/>
        <v>0</v>
      </c>
      <c r="BH110" s="1553">
        <f t="shared" si="56"/>
        <v>0</v>
      </c>
      <c r="BI110" s="1553">
        <f t="shared" si="56"/>
        <v>0</v>
      </c>
      <c r="BJ110" s="1553">
        <f t="shared" si="56"/>
        <v>0</v>
      </c>
      <c r="BK110" s="1548">
        <f t="shared" si="56"/>
        <v>0</v>
      </c>
      <c r="BL110" s="1553">
        <f t="shared" si="56"/>
        <v>0</v>
      </c>
      <c r="BM110" s="1553">
        <f t="shared" si="56"/>
        <v>0</v>
      </c>
    </row>
    <row r="111" spans="1:83" ht="29.25" hidden="1" customHeight="1" outlineLevel="1">
      <c r="A111" s="530" t="s">
        <v>2202</v>
      </c>
      <c r="B111" s="1544">
        <f t="shared" ref="B111:B122" si="57">F111+D111+S111+U111+W111+AS111+AU111+AW111+BF111+BH111+BJ111+BL111</f>
        <v>18</v>
      </c>
      <c r="C111" s="1544">
        <f>G111+E111+T111+V111+X111+AT111+AV108+AX111+BG111+BI111+BM111+AV111</f>
        <v>3627</v>
      </c>
      <c r="D111" s="1554">
        <v>0</v>
      </c>
      <c r="E111" s="1555">
        <v>0</v>
      </c>
      <c r="F111" s="1552">
        <f t="shared" ref="F111:F122" si="58">H111+J111+N111+Q111+L111</f>
        <v>11</v>
      </c>
      <c r="G111" s="1552">
        <f t="shared" ref="G111:G122" si="59">I111+K111+O111+R111+M111</f>
        <v>3390</v>
      </c>
      <c r="H111" s="1554">
        <v>0</v>
      </c>
      <c r="I111" s="1554">
        <v>0</v>
      </c>
      <c r="J111" s="1554">
        <v>0</v>
      </c>
      <c r="K111" s="1554">
        <v>0</v>
      </c>
      <c r="L111" s="1556">
        <v>11</v>
      </c>
      <c r="M111" s="1556">
        <v>3390</v>
      </c>
      <c r="N111" s="1551">
        <v>0</v>
      </c>
      <c r="O111" s="1551">
        <v>0</v>
      </c>
      <c r="P111" s="1552"/>
      <c r="Q111" s="1544">
        <v>0</v>
      </c>
      <c r="R111" s="1545">
        <v>0</v>
      </c>
      <c r="S111" s="1544">
        <v>0</v>
      </c>
      <c r="T111" s="1544">
        <v>0</v>
      </c>
      <c r="U111" s="1556">
        <v>0</v>
      </c>
      <c r="V111" s="1548">
        <v>0</v>
      </c>
      <c r="W111" s="1544">
        <f t="shared" ref="W111:W119" si="60">Y111+AA111+AC111+AE111+AG111+AK111+AM111+AO111+AQ111</f>
        <v>1</v>
      </c>
      <c r="X111" s="1563">
        <f t="shared" ref="X111:X119" si="61">Z111+AB111+AD111+AF111+AH111+AL111+AN111+AP111+AR111</f>
        <v>0</v>
      </c>
      <c r="Y111" s="1544">
        <v>0</v>
      </c>
      <c r="Z111" s="1553">
        <v>0</v>
      </c>
      <c r="AA111" s="1544">
        <v>0</v>
      </c>
      <c r="AB111" s="1553">
        <v>0</v>
      </c>
      <c r="AC111" s="1548">
        <v>0</v>
      </c>
      <c r="AD111" s="1548">
        <v>0</v>
      </c>
      <c r="AE111" s="1548">
        <v>0</v>
      </c>
      <c r="AF111" s="1548">
        <v>0</v>
      </c>
      <c r="AG111" s="1548">
        <v>0</v>
      </c>
      <c r="AH111" s="1548">
        <v>0</v>
      </c>
      <c r="AI111" s="797"/>
      <c r="AJ111" s="801" t="s">
        <v>332</v>
      </c>
      <c r="AK111" s="1557">
        <v>1</v>
      </c>
      <c r="AL111" s="1570">
        <v>0</v>
      </c>
      <c r="AM111" s="1557">
        <v>0</v>
      </c>
      <c r="AN111" s="1557">
        <v>0</v>
      </c>
      <c r="AO111" s="1557">
        <v>0</v>
      </c>
      <c r="AP111" s="1557">
        <v>0</v>
      </c>
      <c r="AQ111" s="1557">
        <v>0</v>
      </c>
      <c r="AR111" s="1557">
        <v>0</v>
      </c>
      <c r="AS111" s="1556">
        <v>0</v>
      </c>
      <c r="AT111" s="1556">
        <v>0</v>
      </c>
      <c r="AU111" s="1556">
        <v>0</v>
      </c>
      <c r="AV111" s="1548">
        <v>0</v>
      </c>
      <c r="AW111" s="1544">
        <f t="shared" ref="AW111:AW122" si="62">AZ111+BB111+BD111</f>
        <v>6</v>
      </c>
      <c r="AX111" s="1544">
        <f t="shared" ref="AX111:AX122" si="63">BA111+BC111+BE111</f>
        <v>237</v>
      </c>
      <c r="AY111" s="1552"/>
      <c r="AZ111" s="1544">
        <v>4</v>
      </c>
      <c r="BA111" s="1544">
        <v>108</v>
      </c>
      <c r="BB111" s="1544">
        <v>0</v>
      </c>
      <c r="BC111" s="1544">
        <v>0</v>
      </c>
      <c r="BD111" s="1544">
        <v>2</v>
      </c>
      <c r="BE111" s="1544">
        <v>129</v>
      </c>
      <c r="BF111" s="1556">
        <v>0</v>
      </c>
      <c r="BG111" s="1548">
        <v>0</v>
      </c>
      <c r="BH111" s="1556">
        <v>0</v>
      </c>
      <c r="BI111" s="1548">
        <v>0</v>
      </c>
      <c r="BJ111" s="1556">
        <v>0</v>
      </c>
      <c r="BK111" s="1548">
        <v>0</v>
      </c>
      <c r="BL111" s="1556">
        <v>0</v>
      </c>
      <c r="BM111" s="1548">
        <v>0</v>
      </c>
    </row>
    <row r="112" spans="1:83" ht="29.25" hidden="1" customHeight="1" outlineLevel="1">
      <c r="A112" s="530" t="s">
        <v>2203</v>
      </c>
      <c r="B112" s="1544">
        <f t="shared" si="57"/>
        <v>10</v>
      </c>
      <c r="C112" s="1544">
        <f>G112+E112+T112+V112+X112+AT112+AV109+AX112+BG112+BI112+BM112+AV112</f>
        <v>3601</v>
      </c>
      <c r="D112" s="1554">
        <v>0</v>
      </c>
      <c r="E112" s="1555">
        <v>0</v>
      </c>
      <c r="F112" s="1552">
        <f t="shared" si="58"/>
        <v>10</v>
      </c>
      <c r="G112" s="1552">
        <f t="shared" si="59"/>
        <v>3601</v>
      </c>
      <c r="H112" s="1554">
        <v>0</v>
      </c>
      <c r="I112" s="1554">
        <v>0</v>
      </c>
      <c r="J112" s="1554">
        <v>1</v>
      </c>
      <c r="K112" s="1554">
        <v>1</v>
      </c>
      <c r="L112" s="1556">
        <v>9</v>
      </c>
      <c r="M112" s="1556">
        <v>3600</v>
      </c>
      <c r="N112" s="1551">
        <v>0</v>
      </c>
      <c r="O112" s="1551">
        <v>0</v>
      </c>
      <c r="P112" s="1552"/>
      <c r="Q112" s="1544">
        <v>0</v>
      </c>
      <c r="R112" s="1545">
        <v>0</v>
      </c>
      <c r="S112" s="1544">
        <v>0</v>
      </c>
      <c r="T112" s="1544">
        <v>0</v>
      </c>
      <c r="U112" s="1556">
        <v>0</v>
      </c>
      <c r="V112" s="1548">
        <v>0</v>
      </c>
      <c r="W112" s="1544">
        <f t="shared" si="60"/>
        <v>0</v>
      </c>
      <c r="X112" s="1544">
        <f t="shared" si="61"/>
        <v>0</v>
      </c>
      <c r="Y112" s="1544">
        <v>0</v>
      </c>
      <c r="Z112" s="1553">
        <v>0</v>
      </c>
      <c r="AA112" s="1544">
        <v>0</v>
      </c>
      <c r="AB112" s="1553">
        <v>0</v>
      </c>
      <c r="AC112" s="1548">
        <v>0</v>
      </c>
      <c r="AD112" s="1548">
        <v>0</v>
      </c>
      <c r="AE112" s="1548">
        <v>0</v>
      </c>
      <c r="AF112" s="1548">
        <v>0</v>
      </c>
      <c r="AG112" s="1548">
        <v>0</v>
      </c>
      <c r="AH112" s="1548">
        <v>0</v>
      </c>
      <c r="AI112" s="797"/>
      <c r="AJ112" s="801" t="s">
        <v>334</v>
      </c>
      <c r="AK112" s="1557">
        <v>0</v>
      </c>
      <c r="AL112" s="1557">
        <v>0</v>
      </c>
      <c r="AM112" s="1557">
        <v>0</v>
      </c>
      <c r="AN112" s="1557">
        <v>0</v>
      </c>
      <c r="AO112" s="1557">
        <v>0</v>
      </c>
      <c r="AP112" s="1557">
        <v>0</v>
      </c>
      <c r="AQ112" s="1557">
        <v>0</v>
      </c>
      <c r="AR112" s="1557">
        <v>0</v>
      </c>
      <c r="AS112" s="1556">
        <v>0</v>
      </c>
      <c r="AT112" s="1556">
        <v>0</v>
      </c>
      <c r="AU112" s="1556">
        <v>0</v>
      </c>
      <c r="AV112" s="1548">
        <v>0</v>
      </c>
      <c r="AW112" s="1544">
        <f t="shared" si="62"/>
        <v>0</v>
      </c>
      <c r="AX112" s="1544">
        <f t="shared" si="63"/>
        <v>0</v>
      </c>
      <c r="AY112" s="1552"/>
      <c r="AZ112" s="1556">
        <v>0</v>
      </c>
      <c r="BA112" s="1556">
        <v>0</v>
      </c>
      <c r="BB112" s="1544">
        <v>0</v>
      </c>
      <c r="BC112" s="1544">
        <v>0</v>
      </c>
      <c r="BD112" s="1556">
        <v>0</v>
      </c>
      <c r="BE112" s="1556">
        <v>0</v>
      </c>
      <c r="BF112" s="1556">
        <v>0</v>
      </c>
      <c r="BG112" s="1548">
        <v>0</v>
      </c>
      <c r="BH112" s="1556">
        <v>0</v>
      </c>
      <c r="BI112" s="1548">
        <v>0</v>
      </c>
      <c r="BJ112" s="1556">
        <v>0</v>
      </c>
      <c r="BK112" s="1548">
        <v>0</v>
      </c>
      <c r="BL112" s="1556">
        <v>0</v>
      </c>
      <c r="BM112" s="1548">
        <v>0</v>
      </c>
    </row>
    <row r="113" spans="1:83" ht="29.25" hidden="1" customHeight="1" outlineLevel="1">
      <c r="A113" s="530" t="s">
        <v>2204</v>
      </c>
      <c r="B113" s="1544">
        <f t="shared" si="57"/>
        <v>10</v>
      </c>
      <c r="C113" s="1544">
        <f>G113+E113+T113+V113+X113+AT113+AV227+AX113+BG113+BI113+BM113+AV113</f>
        <v>1054</v>
      </c>
      <c r="D113" s="1554">
        <v>0</v>
      </c>
      <c r="E113" s="1555">
        <v>0</v>
      </c>
      <c r="F113" s="1552">
        <f t="shared" si="58"/>
        <v>9</v>
      </c>
      <c r="G113" s="1552">
        <f t="shared" si="59"/>
        <v>1030</v>
      </c>
      <c r="H113" s="1554">
        <v>0</v>
      </c>
      <c r="I113" s="1554">
        <v>0</v>
      </c>
      <c r="J113" s="1554">
        <v>0</v>
      </c>
      <c r="K113" s="1554">
        <v>0</v>
      </c>
      <c r="L113" s="1544">
        <v>9</v>
      </c>
      <c r="M113" s="1544">
        <v>1030</v>
      </c>
      <c r="N113" s="1551">
        <v>0</v>
      </c>
      <c r="O113" s="1551">
        <v>0</v>
      </c>
      <c r="P113" s="1552"/>
      <c r="Q113" s="1544">
        <v>0</v>
      </c>
      <c r="R113" s="1545">
        <v>0</v>
      </c>
      <c r="S113" s="1544">
        <v>0</v>
      </c>
      <c r="T113" s="1544">
        <v>0</v>
      </c>
      <c r="U113" s="1556">
        <v>0</v>
      </c>
      <c r="V113" s="1548">
        <v>0</v>
      </c>
      <c r="W113" s="1544">
        <f t="shared" si="60"/>
        <v>1</v>
      </c>
      <c r="X113" s="1544">
        <f t="shared" si="61"/>
        <v>24</v>
      </c>
      <c r="Y113" s="1556">
        <v>0</v>
      </c>
      <c r="Z113" s="1548">
        <v>0</v>
      </c>
      <c r="AA113" s="1556">
        <v>0</v>
      </c>
      <c r="AB113" s="1548">
        <v>0</v>
      </c>
      <c r="AC113" s="1548">
        <v>0</v>
      </c>
      <c r="AD113" s="1548">
        <v>0</v>
      </c>
      <c r="AE113" s="1548">
        <v>0</v>
      </c>
      <c r="AF113" s="1548">
        <v>24</v>
      </c>
      <c r="AG113" s="1548">
        <v>0</v>
      </c>
      <c r="AH113" s="1548">
        <v>0</v>
      </c>
      <c r="AI113" s="797"/>
      <c r="AJ113" s="801" t="s">
        <v>335</v>
      </c>
      <c r="AK113" s="1557">
        <v>1</v>
      </c>
      <c r="AL113" s="1570">
        <v>0</v>
      </c>
      <c r="AM113" s="1557">
        <v>0</v>
      </c>
      <c r="AN113" s="1557">
        <v>0</v>
      </c>
      <c r="AO113" s="1557">
        <v>0</v>
      </c>
      <c r="AP113" s="1557">
        <v>0</v>
      </c>
      <c r="AQ113" s="1557">
        <v>0</v>
      </c>
      <c r="AR113" s="1557">
        <v>0</v>
      </c>
      <c r="AS113" s="1556">
        <v>0</v>
      </c>
      <c r="AT113" s="1556">
        <v>0</v>
      </c>
      <c r="AU113" s="1556">
        <v>0</v>
      </c>
      <c r="AV113" s="1548">
        <v>0</v>
      </c>
      <c r="AW113" s="1544">
        <f t="shared" si="62"/>
        <v>0</v>
      </c>
      <c r="AX113" s="1544">
        <f t="shared" si="63"/>
        <v>0</v>
      </c>
      <c r="AY113" s="1552"/>
      <c r="AZ113" s="1544">
        <v>0</v>
      </c>
      <c r="BA113" s="1544">
        <v>0</v>
      </c>
      <c r="BB113" s="1544">
        <v>0</v>
      </c>
      <c r="BC113" s="1544">
        <v>0</v>
      </c>
      <c r="BD113" s="1544">
        <v>0</v>
      </c>
      <c r="BE113" s="1544">
        <v>0</v>
      </c>
      <c r="BF113" s="1556">
        <v>0</v>
      </c>
      <c r="BG113" s="1548">
        <v>0</v>
      </c>
      <c r="BH113" s="1556">
        <v>0</v>
      </c>
      <c r="BI113" s="1548">
        <v>0</v>
      </c>
      <c r="BJ113" s="1556">
        <v>0</v>
      </c>
      <c r="BK113" s="1548">
        <v>0</v>
      </c>
      <c r="BL113" s="1556">
        <v>0</v>
      </c>
      <c r="BM113" s="1548">
        <v>0</v>
      </c>
    </row>
    <row r="114" spans="1:83" ht="29.25" hidden="1" customHeight="1" outlineLevel="1">
      <c r="A114" s="530" t="s">
        <v>2205</v>
      </c>
      <c r="B114" s="1544">
        <f t="shared" si="57"/>
        <v>14</v>
      </c>
      <c r="C114" s="1544">
        <f>G114+E114+T114+V114+X114+AT114+AV228+AX114+BG114+BI114+BM114+AV114</f>
        <v>760</v>
      </c>
      <c r="D114" s="1554">
        <v>0</v>
      </c>
      <c r="E114" s="1555">
        <v>0</v>
      </c>
      <c r="F114" s="1552">
        <f t="shared" si="58"/>
        <v>9</v>
      </c>
      <c r="G114" s="1552">
        <f t="shared" si="59"/>
        <v>661</v>
      </c>
      <c r="H114" s="1554">
        <v>1</v>
      </c>
      <c r="I114" s="1554">
        <v>21</v>
      </c>
      <c r="J114" s="1554">
        <v>0</v>
      </c>
      <c r="K114" s="1554">
        <v>0</v>
      </c>
      <c r="L114" s="1557">
        <v>8</v>
      </c>
      <c r="M114" s="1557">
        <v>640</v>
      </c>
      <c r="N114" s="1551">
        <v>0</v>
      </c>
      <c r="O114" s="1551">
        <v>0</v>
      </c>
      <c r="P114" s="1552"/>
      <c r="Q114" s="1544">
        <v>0</v>
      </c>
      <c r="R114" s="1545">
        <v>0</v>
      </c>
      <c r="S114" s="1544">
        <v>0</v>
      </c>
      <c r="T114" s="1544">
        <v>0</v>
      </c>
      <c r="U114" s="1556">
        <v>0</v>
      </c>
      <c r="V114" s="1548">
        <v>0</v>
      </c>
      <c r="W114" s="1544">
        <f t="shared" si="60"/>
        <v>1</v>
      </c>
      <c r="X114" s="1544">
        <f t="shared" si="61"/>
        <v>9</v>
      </c>
      <c r="Y114" s="1556">
        <v>0</v>
      </c>
      <c r="Z114" s="1548">
        <v>0</v>
      </c>
      <c r="AA114" s="1556">
        <v>0</v>
      </c>
      <c r="AB114" s="1548">
        <v>0</v>
      </c>
      <c r="AC114" s="1548">
        <v>0</v>
      </c>
      <c r="AD114" s="1548">
        <v>0</v>
      </c>
      <c r="AE114" s="1548">
        <v>0</v>
      </c>
      <c r="AF114" s="1548">
        <v>5</v>
      </c>
      <c r="AG114" s="1548">
        <v>0</v>
      </c>
      <c r="AH114" s="1548">
        <v>0</v>
      </c>
      <c r="AI114" s="797"/>
      <c r="AJ114" s="801" t="s">
        <v>336</v>
      </c>
      <c r="AK114" s="1557">
        <v>1</v>
      </c>
      <c r="AL114" s="1557">
        <v>4</v>
      </c>
      <c r="AM114" s="1557">
        <v>0</v>
      </c>
      <c r="AN114" s="1557">
        <v>0</v>
      </c>
      <c r="AO114" s="1557">
        <v>0</v>
      </c>
      <c r="AP114" s="1557">
        <v>0</v>
      </c>
      <c r="AQ114" s="1557">
        <v>0</v>
      </c>
      <c r="AR114" s="1557">
        <v>0</v>
      </c>
      <c r="AS114" s="1556">
        <v>0</v>
      </c>
      <c r="AT114" s="1556">
        <v>0</v>
      </c>
      <c r="AU114" s="1556">
        <v>0</v>
      </c>
      <c r="AV114" s="1548">
        <v>0</v>
      </c>
      <c r="AW114" s="1544">
        <f t="shared" si="62"/>
        <v>4</v>
      </c>
      <c r="AX114" s="1544">
        <f t="shared" si="63"/>
        <v>90</v>
      </c>
      <c r="AY114" s="1552"/>
      <c r="AZ114" s="1557">
        <v>1</v>
      </c>
      <c r="BA114" s="1556">
        <v>1</v>
      </c>
      <c r="BB114" s="1544">
        <v>0</v>
      </c>
      <c r="BC114" s="1544">
        <v>0</v>
      </c>
      <c r="BD114" s="1557">
        <v>3</v>
      </c>
      <c r="BE114" s="1557">
        <v>89</v>
      </c>
      <c r="BF114" s="1556">
        <v>0</v>
      </c>
      <c r="BG114" s="1548">
        <v>0</v>
      </c>
      <c r="BH114" s="1556">
        <v>0</v>
      </c>
      <c r="BI114" s="1548">
        <v>0</v>
      </c>
      <c r="BJ114" s="1556">
        <v>0</v>
      </c>
      <c r="BK114" s="1548">
        <v>0</v>
      </c>
      <c r="BL114" s="1556">
        <v>0</v>
      </c>
      <c r="BM114" s="1548">
        <v>0</v>
      </c>
    </row>
    <row r="115" spans="1:83" ht="29.25" hidden="1" customHeight="1" outlineLevel="1">
      <c r="A115" s="530" t="s">
        <v>2764</v>
      </c>
      <c r="B115" s="1544">
        <f t="shared" si="57"/>
        <v>19</v>
      </c>
      <c r="C115" s="1544">
        <f>G115+E115+T115+V115+X115+AT115+AV229+AX115+BG115+BI115+BM115+AV115</f>
        <v>8744</v>
      </c>
      <c r="D115" s="1554">
        <v>0</v>
      </c>
      <c r="E115" s="1555">
        <v>0</v>
      </c>
      <c r="F115" s="1552">
        <f t="shared" si="58"/>
        <v>13</v>
      </c>
      <c r="G115" s="1552">
        <f t="shared" si="59"/>
        <v>8650</v>
      </c>
      <c r="H115" s="1554">
        <v>0</v>
      </c>
      <c r="I115" s="1554">
        <v>0</v>
      </c>
      <c r="J115" s="1554">
        <v>0</v>
      </c>
      <c r="K115" s="1554">
        <v>0</v>
      </c>
      <c r="L115" s="1544">
        <v>13</v>
      </c>
      <c r="M115" s="1544">
        <v>8650</v>
      </c>
      <c r="N115" s="1551">
        <v>0</v>
      </c>
      <c r="O115" s="1551">
        <v>0</v>
      </c>
      <c r="P115" s="1552"/>
      <c r="Q115" s="1544">
        <v>0</v>
      </c>
      <c r="R115" s="1545">
        <v>0</v>
      </c>
      <c r="S115" s="1544">
        <v>0</v>
      </c>
      <c r="T115" s="1544">
        <v>0</v>
      </c>
      <c r="U115" s="1556">
        <v>0</v>
      </c>
      <c r="V115" s="1548">
        <v>0</v>
      </c>
      <c r="W115" s="1544">
        <f t="shared" si="60"/>
        <v>1</v>
      </c>
      <c r="X115" s="1544">
        <f t="shared" si="61"/>
        <v>1</v>
      </c>
      <c r="Y115" s="1556">
        <v>0</v>
      </c>
      <c r="Z115" s="1548">
        <v>0</v>
      </c>
      <c r="AA115" s="1556">
        <v>0</v>
      </c>
      <c r="AB115" s="1548">
        <v>0</v>
      </c>
      <c r="AC115" s="1548">
        <v>0</v>
      </c>
      <c r="AD115" s="1548">
        <v>0</v>
      </c>
      <c r="AE115" s="1548">
        <v>0</v>
      </c>
      <c r="AF115" s="1548">
        <v>0</v>
      </c>
      <c r="AG115" s="1548">
        <v>0</v>
      </c>
      <c r="AH115" s="1548">
        <v>0</v>
      </c>
      <c r="AI115" s="797"/>
      <c r="AJ115" s="801" t="s">
        <v>337</v>
      </c>
      <c r="AK115" s="1557">
        <v>1</v>
      </c>
      <c r="AL115" s="1570">
        <v>1</v>
      </c>
      <c r="AM115" s="1557">
        <v>0</v>
      </c>
      <c r="AN115" s="1557">
        <v>0</v>
      </c>
      <c r="AO115" s="1557">
        <v>0</v>
      </c>
      <c r="AP115" s="1557">
        <v>0</v>
      </c>
      <c r="AQ115" s="1557">
        <v>0</v>
      </c>
      <c r="AR115" s="1557">
        <v>0</v>
      </c>
      <c r="AS115" s="1556">
        <v>0</v>
      </c>
      <c r="AT115" s="1548">
        <v>0</v>
      </c>
      <c r="AU115" s="1556">
        <v>0</v>
      </c>
      <c r="AV115" s="1548">
        <v>0</v>
      </c>
      <c r="AW115" s="1544">
        <f t="shared" si="62"/>
        <v>5</v>
      </c>
      <c r="AX115" s="1544">
        <f t="shared" si="63"/>
        <v>93</v>
      </c>
      <c r="AY115" s="1552"/>
      <c r="AZ115" s="1544">
        <v>3</v>
      </c>
      <c r="BA115" s="1544">
        <v>60</v>
      </c>
      <c r="BB115" s="1544">
        <v>0</v>
      </c>
      <c r="BC115" s="1544">
        <v>0</v>
      </c>
      <c r="BD115" s="1544">
        <v>2</v>
      </c>
      <c r="BE115" s="1544">
        <v>33</v>
      </c>
      <c r="BF115" s="1556">
        <v>0</v>
      </c>
      <c r="BG115" s="1548">
        <v>0</v>
      </c>
      <c r="BH115" s="1556">
        <v>0</v>
      </c>
      <c r="BI115" s="1548">
        <v>0</v>
      </c>
      <c r="BJ115" s="1556">
        <v>0</v>
      </c>
      <c r="BK115" s="1548">
        <v>0</v>
      </c>
      <c r="BL115" s="1556">
        <v>0</v>
      </c>
      <c r="BM115" s="1548">
        <v>0</v>
      </c>
    </row>
    <row r="116" spans="1:83" ht="29.25" hidden="1" customHeight="1" outlineLevel="1">
      <c r="A116" s="530" t="s">
        <v>2206</v>
      </c>
      <c r="B116" s="1544">
        <f t="shared" si="57"/>
        <v>22</v>
      </c>
      <c r="C116" s="1544">
        <f t="shared" ref="C116:C122" si="64">G116+E116+T116+V116+X116+AT116+AV110+AX116+BG116+BI116+BM116+AV116</f>
        <v>1059</v>
      </c>
      <c r="D116" s="1554">
        <v>0</v>
      </c>
      <c r="E116" s="1555">
        <v>0</v>
      </c>
      <c r="F116" s="1552">
        <f t="shared" si="58"/>
        <v>12</v>
      </c>
      <c r="G116" s="1552">
        <f t="shared" si="59"/>
        <v>725</v>
      </c>
      <c r="H116" s="1554">
        <v>0</v>
      </c>
      <c r="I116" s="1554">
        <v>0</v>
      </c>
      <c r="J116" s="1554">
        <v>0</v>
      </c>
      <c r="K116" s="1554">
        <v>0</v>
      </c>
      <c r="L116" s="1544">
        <v>12</v>
      </c>
      <c r="M116" s="1544">
        <v>725</v>
      </c>
      <c r="N116" s="1551">
        <v>0</v>
      </c>
      <c r="O116" s="1551">
        <v>0</v>
      </c>
      <c r="P116" s="1552"/>
      <c r="Q116" s="1544">
        <v>0</v>
      </c>
      <c r="R116" s="1545">
        <v>0</v>
      </c>
      <c r="S116" s="1544">
        <v>0</v>
      </c>
      <c r="T116" s="1544">
        <v>0</v>
      </c>
      <c r="U116" s="1556">
        <v>0</v>
      </c>
      <c r="V116" s="1548">
        <v>0</v>
      </c>
      <c r="W116" s="1544">
        <f t="shared" si="60"/>
        <v>2</v>
      </c>
      <c r="X116" s="1544">
        <f t="shared" si="61"/>
        <v>1</v>
      </c>
      <c r="Y116" s="1556">
        <v>0</v>
      </c>
      <c r="Z116" s="1548">
        <v>0</v>
      </c>
      <c r="AA116" s="1544">
        <v>0</v>
      </c>
      <c r="AB116" s="1548">
        <v>0</v>
      </c>
      <c r="AC116" s="1548">
        <v>0</v>
      </c>
      <c r="AD116" s="1548">
        <v>0</v>
      </c>
      <c r="AE116" s="1548">
        <v>0</v>
      </c>
      <c r="AF116" s="1548">
        <v>0</v>
      </c>
      <c r="AG116" s="1548">
        <v>0</v>
      </c>
      <c r="AH116" s="1548">
        <v>0</v>
      </c>
      <c r="AI116" s="797"/>
      <c r="AJ116" s="801" t="s">
        <v>338</v>
      </c>
      <c r="AK116" s="1557">
        <v>2</v>
      </c>
      <c r="AL116" s="1570">
        <v>1</v>
      </c>
      <c r="AM116" s="1557">
        <v>0</v>
      </c>
      <c r="AN116" s="1557">
        <v>0</v>
      </c>
      <c r="AO116" s="1557">
        <v>0</v>
      </c>
      <c r="AP116" s="1557">
        <v>0</v>
      </c>
      <c r="AQ116" s="1557">
        <v>0</v>
      </c>
      <c r="AR116" s="1557">
        <v>0</v>
      </c>
      <c r="AS116" s="1556">
        <v>0</v>
      </c>
      <c r="AT116" s="1548">
        <v>0</v>
      </c>
      <c r="AU116" s="1556">
        <v>0</v>
      </c>
      <c r="AV116" s="1548">
        <v>0</v>
      </c>
      <c r="AW116" s="1544">
        <f t="shared" si="62"/>
        <v>7</v>
      </c>
      <c r="AX116" s="1544">
        <f t="shared" si="63"/>
        <v>333</v>
      </c>
      <c r="AY116" s="1552"/>
      <c r="AZ116" s="1544">
        <v>1</v>
      </c>
      <c r="BA116" s="1563">
        <v>4</v>
      </c>
      <c r="BB116" s="1544">
        <v>0</v>
      </c>
      <c r="BC116" s="1544">
        <v>0</v>
      </c>
      <c r="BD116" s="1544">
        <v>6</v>
      </c>
      <c r="BE116" s="1544">
        <v>329</v>
      </c>
      <c r="BF116" s="1556">
        <v>1</v>
      </c>
      <c r="BG116" s="1548">
        <v>0</v>
      </c>
      <c r="BH116" s="1556">
        <v>0</v>
      </c>
      <c r="BI116" s="1548">
        <v>0</v>
      </c>
      <c r="BJ116" s="1556">
        <v>0</v>
      </c>
      <c r="BK116" s="1548">
        <v>0</v>
      </c>
      <c r="BL116" s="1556">
        <v>0</v>
      </c>
      <c r="BM116" s="1548">
        <v>0</v>
      </c>
      <c r="BO116" s="805" t="s">
        <v>2605</v>
      </c>
      <c r="BP116" s="805" t="s">
        <v>2605</v>
      </c>
      <c r="BQ116" s="805" t="s">
        <v>2605</v>
      </c>
      <c r="BR116" s="805" t="s">
        <v>2605</v>
      </c>
      <c r="BS116" s="805" t="s">
        <v>2605</v>
      </c>
      <c r="BT116" s="805" t="s">
        <v>2605</v>
      </c>
      <c r="BU116" s="805" t="s">
        <v>2605</v>
      </c>
      <c r="BV116" s="805" t="s">
        <v>2605</v>
      </c>
      <c r="BW116" s="806" t="s">
        <v>2605</v>
      </c>
      <c r="BX116" s="805" t="s">
        <v>2605</v>
      </c>
      <c r="BY116" s="805" t="s">
        <v>2605</v>
      </c>
      <c r="BZ116" s="805" t="s">
        <v>2605</v>
      </c>
      <c r="CA116" s="805" t="s">
        <v>2605</v>
      </c>
      <c r="CB116" s="805" t="s">
        <v>2605</v>
      </c>
      <c r="CC116" s="805" t="s">
        <v>2605</v>
      </c>
      <c r="CD116" s="805" t="s">
        <v>2605</v>
      </c>
      <c r="CE116" s="805" t="s">
        <v>2605</v>
      </c>
    </row>
    <row r="117" spans="1:83" ht="29.25" hidden="1" customHeight="1" outlineLevel="1">
      <c r="A117" s="530" t="s">
        <v>2210</v>
      </c>
      <c r="B117" s="1544">
        <f t="shared" si="57"/>
        <v>11</v>
      </c>
      <c r="C117" s="1544">
        <f t="shared" si="64"/>
        <v>2951</v>
      </c>
      <c r="D117" s="1554">
        <v>0</v>
      </c>
      <c r="E117" s="1555">
        <v>0</v>
      </c>
      <c r="F117" s="1552">
        <f t="shared" si="58"/>
        <v>10</v>
      </c>
      <c r="G117" s="1552">
        <f t="shared" si="59"/>
        <v>2946</v>
      </c>
      <c r="H117" s="1554">
        <v>0</v>
      </c>
      <c r="I117" s="1554">
        <v>0</v>
      </c>
      <c r="J117" s="1554">
        <v>0</v>
      </c>
      <c r="K117" s="1554">
        <v>0</v>
      </c>
      <c r="L117" s="1556">
        <v>10</v>
      </c>
      <c r="M117" s="1556">
        <v>2946</v>
      </c>
      <c r="N117" s="1551">
        <v>0</v>
      </c>
      <c r="O117" s="1551">
        <v>0</v>
      </c>
      <c r="P117" s="1552"/>
      <c r="Q117" s="1544">
        <v>0</v>
      </c>
      <c r="R117" s="1545">
        <v>0</v>
      </c>
      <c r="S117" s="1544">
        <v>0</v>
      </c>
      <c r="T117" s="1544">
        <v>0</v>
      </c>
      <c r="U117" s="1556">
        <v>0</v>
      </c>
      <c r="V117" s="1548">
        <v>0</v>
      </c>
      <c r="W117" s="1544">
        <f t="shared" si="60"/>
        <v>0</v>
      </c>
      <c r="X117" s="1544">
        <f t="shared" si="61"/>
        <v>0</v>
      </c>
      <c r="Y117" s="1556">
        <v>0</v>
      </c>
      <c r="Z117" s="1548">
        <v>0</v>
      </c>
      <c r="AA117" s="1556">
        <v>0</v>
      </c>
      <c r="AB117" s="1556">
        <v>0</v>
      </c>
      <c r="AC117" s="1548">
        <v>0</v>
      </c>
      <c r="AD117" s="1548">
        <v>0</v>
      </c>
      <c r="AE117" s="1553">
        <v>0</v>
      </c>
      <c r="AF117" s="1553">
        <v>0</v>
      </c>
      <c r="AG117" s="1548">
        <v>0</v>
      </c>
      <c r="AH117" s="1548">
        <v>0</v>
      </c>
      <c r="AI117" s="797"/>
      <c r="AJ117" s="801" t="s">
        <v>339</v>
      </c>
      <c r="AK117" s="1557">
        <v>0</v>
      </c>
      <c r="AL117" s="1557">
        <v>0</v>
      </c>
      <c r="AM117" s="1557">
        <v>0</v>
      </c>
      <c r="AN117" s="1557">
        <v>0</v>
      </c>
      <c r="AO117" s="1557">
        <v>0</v>
      </c>
      <c r="AP117" s="1557">
        <v>0</v>
      </c>
      <c r="AQ117" s="1557">
        <v>0</v>
      </c>
      <c r="AR117" s="1557">
        <v>0</v>
      </c>
      <c r="AS117" s="1556">
        <v>0</v>
      </c>
      <c r="AT117" s="1548">
        <v>0</v>
      </c>
      <c r="AU117" s="1556">
        <v>0</v>
      </c>
      <c r="AV117" s="1548">
        <v>0</v>
      </c>
      <c r="AW117" s="1544">
        <f t="shared" si="62"/>
        <v>1</v>
      </c>
      <c r="AX117" s="1544">
        <f t="shared" si="63"/>
        <v>5</v>
      </c>
      <c r="AY117" s="1552"/>
      <c r="AZ117" s="1556">
        <v>0</v>
      </c>
      <c r="BA117" s="1544">
        <v>0</v>
      </c>
      <c r="BB117" s="1544">
        <v>0</v>
      </c>
      <c r="BC117" s="1544">
        <v>0</v>
      </c>
      <c r="BD117" s="1556">
        <v>1</v>
      </c>
      <c r="BE117" s="1556">
        <v>5</v>
      </c>
      <c r="BF117" s="1556">
        <v>0</v>
      </c>
      <c r="BG117" s="1548">
        <v>0</v>
      </c>
      <c r="BH117" s="1556">
        <v>0</v>
      </c>
      <c r="BI117" s="1548">
        <v>0</v>
      </c>
      <c r="BJ117" s="1556">
        <v>0</v>
      </c>
      <c r="BK117" s="1548">
        <v>0</v>
      </c>
      <c r="BL117" s="1556">
        <v>0</v>
      </c>
      <c r="BM117" s="1548">
        <v>0</v>
      </c>
    </row>
    <row r="118" spans="1:83" ht="29.25" hidden="1" customHeight="1" outlineLevel="1">
      <c r="A118" s="530" t="s">
        <v>2207</v>
      </c>
      <c r="B118" s="1544">
        <f t="shared" si="57"/>
        <v>17</v>
      </c>
      <c r="C118" s="1544">
        <f t="shared" si="64"/>
        <v>4685</v>
      </c>
      <c r="D118" s="1554">
        <v>0</v>
      </c>
      <c r="E118" s="1555">
        <v>0</v>
      </c>
      <c r="F118" s="1552">
        <f t="shared" si="58"/>
        <v>10</v>
      </c>
      <c r="G118" s="1552">
        <f t="shared" si="59"/>
        <v>1460</v>
      </c>
      <c r="H118" s="1554">
        <v>0</v>
      </c>
      <c r="I118" s="1554">
        <v>0</v>
      </c>
      <c r="J118" s="1554">
        <v>0</v>
      </c>
      <c r="K118" s="1554">
        <v>0</v>
      </c>
      <c r="L118" s="1544">
        <v>10</v>
      </c>
      <c r="M118" s="1544">
        <v>1460</v>
      </c>
      <c r="N118" s="1551">
        <v>0</v>
      </c>
      <c r="O118" s="1551">
        <v>0</v>
      </c>
      <c r="P118" s="1552"/>
      <c r="Q118" s="1544">
        <v>0</v>
      </c>
      <c r="R118" s="1545">
        <v>0</v>
      </c>
      <c r="S118" s="1544">
        <v>0</v>
      </c>
      <c r="T118" s="1544">
        <v>0</v>
      </c>
      <c r="U118" s="1556">
        <v>0</v>
      </c>
      <c r="V118" s="1548">
        <v>0</v>
      </c>
      <c r="W118" s="1544">
        <f t="shared" si="60"/>
        <v>1</v>
      </c>
      <c r="X118" s="1544">
        <f t="shared" si="61"/>
        <v>2937</v>
      </c>
      <c r="Y118" s="1556">
        <v>0</v>
      </c>
      <c r="Z118" s="1548">
        <v>0</v>
      </c>
      <c r="AA118" s="1556">
        <v>0</v>
      </c>
      <c r="AB118" s="1556">
        <v>0</v>
      </c>
      <c r="AC118" s="1548">
        <v>0</v>
      </c>
      <c r="AD118" s="1548">
        <v>0</v>
      </c>
      <c r="AE118" s="1548">
        <v>1</v>
      </c>
      <c r="AF118" s="1548">
        <v>2937</v>
      </c>
      <c r="AG118" s="1548">
        <v>0</v>
      </c>
      <c r="AH118" s="1548">
        <v>0</v>
      </c>
      <c r="AI118" s="797"/>
      <c r="AJ118" s="801" t="s">
        <v>340</v>
      </c>
      <c r="AK118" s="1557">
        <v>0</v>
      </c>
      <c r="AL118" s="1557">
        <v>0</v>
      </c>
      <c r="AM118" s="1557">
        <v>0</v>
      </c>
      <c r="AN118" s="1557">
        <v>0</v>
      </c>
      <c r="AO118" s="1557">
        <v>0</v>
      </c>
      <c r="AP118" s="1557">
        <v>0</v>
      </c>
      <c r="AQ118" s="1557">
        <v>0</v>
      </c>
      <c r="AR118" s="1557">
        <v>0</v>
      </c>
      <c r="AS118" s="1556">
        <v>0</v>
      </c>
      <c r="AT118" s="1548">
        <v>0</v>
      </c>
      <c r="AU118" s="1556">
        <v>0</v>
      </c>
      <c r="AV118" s="1548">
        <v>0</v>
      </c>
      <c r="AW118" s="1544">
        <f t="shared" si="62"/>
        <v>5</v>
      </c>
      <c r="AX118" s="1544">
        <f t="shared" si="63"/>
        <v>288</v>
      </c>
      <c r="AY118" s="1552"/>
      <c r="AZ118" s="1556">
        <v>0</v>
      </c>
      <c r="BA118" s="1544">
        <v>0</v>
      </c>
      <c r="BB118" s="1544">
        <v>0</v>
      </c>
      <c r="BC118" s="1544">
        <v>0</v>
      </c>
      <c r="BD118" s="1556">
        <v>5</v>
      </c>
      <c r="BE118" s="1556">
        <v>288</v>
      </c>
      <c r="BF118" s="1556">
        <v>1</v>
      </c>
      <c r="BG118" s="1548">
        <v>0</v>
      </c>
      <c r="BH118" s="1556">
        <v>0</v>
      </c>
      <c r="BI118" s="1548">
        <v>0</v>
      </c>
      <c r="BJ118" s="1556">
        <v>0</v>
      </c>
      <c r="BK118" s="1548">
        <v>0</v>
      </c>
      <c r="BL118" s="1556">
        <v>0</v>
      </c>
      <c r="BM118" s="1548">
        <v>0</v>
      </c>
      <c r="BO118" s="806" t="s">
        <v>2605</v>
      </c>
      <c r="BP118" s="806" t="s">
        <v>2605</v>
      </c>
      <c r="BQ118" s="806" t="s">
        <v>2605</v>
      </c>
    </row>
    <row r="119" spans="1:83" ht="29.25" hidden="1" customHeight="1" outlineLevel="1">
      <c r="A119" s="530" t="s">
        <v>2768</v>
      </c>
      <c r="B119" s="1544">
        <f t="shared" si="57"/>
        <v>23</v>
      </c>
      <c r="C119" s="1544">
        <f t="shared" si="64"/>
        <v>8858</v>
      </c>
      <c r="D119" s="1554">
        <v>0</v>
      </c>
      <c r="E119" s="1555">
        <v>0</v>
      </c>
      <c r="F119" s="1552">
        <f t="shared" si="58"/>
        <v>16</v>
      </c>
      <c r="G119" s="1552">
        <f t="shared" si="59"/>
        <v>8653</v>
      </c>
      <c r="H119" s="1554">
        <v>0</v>
      </c>
      <c r="I119" s="1554">
        <v>0</v>
      </c>
      <c r="J119" s="1554">
        <v>1</v>
      </c>
      <c r="K119" s="1558">
        <v>1</v>
      </c>
      <c r="L119" s="1544">
        <v>15</v>
      </c>
      <c r="M119" s="1544">
        <v>8652</v>
      </c>
      <c r="N119" s="1551">
        <v>0</v>
      </c>
      <c r="O119" s="1551">
        <v>0</v>
      </c>
      <c r="P119" s="1552"/>
      <c r="Q119" s="1544">
        <v>0</v>
      </c>
      <c r="R119" s="1545">
        <v>0</v>
      </c>
      <c r="S119" s="1544">
        <v>0</v>
      </c>
      <c r="T119" s="1544">
        <v>0</v>
      </c>
      <c r="U119" s="1556">
        <v>0</v>
      </c>
      <c r="V119" s="1548">
        <v>0</v>
      </c>
      <c r="W119" s="1544">
        <f t="shared" si="60"/>
        <v>1</v>
      </c>
      <c r="X119" s="1563">
        <f t="shared" si="61"/>
        <v>0</v>
      </c>
      <c r="Y119" s="1556">
        <v>0</v>
      </c>
      <c r="Z119" s="1548">
        <v>0</v>
      </c>
      <c r="AA119" s="1544">
        <v>0</v>
      </c>
      <c r="AB119" s="1553">
        <v>0</v>
      </c>
      <c r="AC119" s="1548">
        <v>0</v>
      </c>
      <c r="AD119" s="1548">
        <v>0</v>
      </c>
      <c r="AE119" s="1553">
        <v>0</v>
      </c>
      <c r="AF119" s="1553">
        <v>0</v>
      </c>
      <c r="AG119" s="1548">
        <v>0</v>
      </c>
      <c r="AH119" s="1548">
        <v>0</v>
      </c>
      <c r="AI119" s="797"/>
      <c r="AJ119" s="801" t="s">
        <v>341</v>
      </c>
      <c r="AK119" s="1557">
        <v>1</v>
      </c>
      <c r="AL119" s="1570">
        <v>0</v>
      </c>
      <c r="AM119" s="1557">
        <v>0</v>
      </c>
      <c r="AN119" s="1557">
        <v>0</v>
      </c>
      <c r="AO119" s="1557">
        <v>0</v>
      </c>
      <c r="AP119" s="1557">
        <v>0</v>
      </c>
      <c r="AQ119" s="1557">
        <v>0</v>
      </c>
      <c r="AR119" s="1557">
        <v>0</v>
      </c>
      <c r="AS119" s="1556">
        <v>0</v>
      </c>
      <c r="AT119" s="1548">
        <v>0</v>
      </c>
      <c r="AU119" s="1556">
        <v>0</v>
      </c>
      <c r="AV119" s="1548">
        <v>0</v>
      </c>
      <c r="AW119" s="1544">
        <f t="shared" si="62"/>
        <v>6</v>
      </c>
      <c r="AX119" s="1544">
        <f t="shared" si="63"/>
        <v>205</v>
      </c>
      <c r="AY119" s="1552"/>
      <c r="AZ119" s="1556">
        <v>0</v>
      </c>
      <c r="BA119" s="1544">
        <v>0</v>
      </c>
      <c r="BB119" s="1544">
        <v>0</v>
      </c>
      <c r="BC119" s="1544">
        <v>0</v>
      </c>
      <c r="BD119" s="1556">
        <v>6</v>
      </c>
      <c r="BE119" s="1556">
        <v>205</v>
      </c>
      <c r="BF119" s="1556">
        <v>0</v>
      </c>
      <c r="BG119" s="1548">
        <v>0</v>
      </c>
      <c r="BH119" s="1556">
        <v>0</v>
      </c>
      <c r="BI119" s="1548">
        <v>0</v>
      </c>
      <c r="BJ119" s="1556">
        <v>0</v>
      </c>
      <c r="BK119" s="1548">
        <v>0</v>
      </c>
      <c r="BL119" s="1556">
        <v>0</v>
      </c>
      <c r="BM119" s="1548">
        <v>0</v>
      </c>
      <c r="BR119" s="800" t="s">
        <v>2605</v>
      </c>
    </row>
    <row r="120" spans="1:83" ht="29.25" hidden="1" customHeight="1" outlineLevel="1">
      <c r="A120" s="530" t="s">
        <v>2769</v>
      </c>
      <c r="B120" s="1544">
        <f t="shared" si="57"/>
        <v>9</v>
      </c>
      <c r="C120" s="1544">
        <f t="shared" si="64"/>
        <v>1937</v>
      </c>
      <c r="D120" s="1554">
        <v>0</v>
      </c>
      <c r="E120" s="1555">
        <v>0</v>
      </c>
      <c r="F120" s="1552">
        <f t="shared" si="58"/>
        <v>5</v>
      </c>
      <c r="G120" s="1552">
        <f t="shared" si="59"/>
        <v>386</v>
      </c>
      <c r="H120" s="1554">
        <v>0</v>
      </c>
      <c r="I120" s="1554">
        <v>0</v>
      </c>
      <c r="J120" s="1554">
        <v>0</v>
      </c>
      <c r="K120" s="1554">
        <v>0</v>
      </c>
      <c r="L120" s="1544">
        <v>5</v>
      </c>
      <c r="M120" s="1544">
        <v>386</v>
      </c>
      <c r="N120" s="1551">
        <v>0</v>
      </c>
      <c r="O120" s="1551">
        <v>0</v>
      </c>
      <c r="P120" s="1552"/>
      <c r="Q120" s="1544">
        <v>0</v>
      </c>
      <c r="R120" s="1545">
        <v>0</v>
      </c>
      <c r="S120" s="1544">
        <v>0</v>
      </c>
      <c r="T120" s="1544">
        <v>0</v>
      </c>
      <c r="U120" s="1556">
        <v>0</v>
      </c>
      <c r="V120" s="1548">
        <v>0</v>
      </c>
      <c r="W120" s="1544">
        <f>Y120+AA120+AC120+AE120+AG120+AK120+AM120+AO120+AQ120</f>
        <v>1</v>
      </c>
      <c r="X120" s="1544">
        <v>1501</v>
      </c>
      <c r="Y120" s="1556">
        <v>0</v>
      </c>
      <c r="Z120" s="1548">
        <v>0</v>
      </c>
      <c r="AA120" s="1544">
        <v>0</v>
      </c>
      <c r="AB120" s="1553">
        <v>0</v>
      </c>
      <c r="AC120" s="1548">
        <v>0</v>
      </c>
      <c r="AD120" s="1548">
        <v>0</v>
      </c>
      <c r="AE120" s="1553">
        <v>1</v>
      </c>
      <c r="AF120" s="1553">
        <v>1500</v>
      </c>
      <c r="AG120" s="1548">
        <v>0</v>
      </c>
      <c r="AH120" s="1548">
        <v>0</v>
      </c>
      <c r="AI120" s="797"/>
      <c r="AJ120" s="801" t="s">
        <v>342</v>
      </c>
      <c r="AK120" s="1557">
        <v>0</v>
      </c>
      <c r="AL120" s="1557">
        <v>0</v>
      </c>
      <c r="AM120" s="1557">
        <v>0</v>
      </c>
      <c r="AN120" s="1557">
        <v>0</v>
      </c>
      <c r="AO120" s="1557">
        <v>0</v>
      </c>
      <c r="AP120" s="1557">
        <v>0</v>
      </c>
      <c r="AQ120" s="1557">
        <v>0</v>
      </c>
      <c r="AR120" s="1557">
        <v>0</v>
      </c>
      <c r="AS120" s="1556">
        <v>0</v>
      </c>
      <c r="AT120" s="1548">
        <v>0</v>
      </c>
      <c r="AU120" s="1556">
        <v>0</v>
      </c>
      <c r="AV120" s="1548">
        <v>0</v>
      </c>
      <c r="AW120" s="1544">
        <f t="shared" si="62"/>
        <v>2</v>
      </c>
      <c r="AX120" s="1544">
        <f t="shared" si="63"/>
        <v>50</v>
      </c>
      <c r="AY120" s="1552"/>
      <c r="AZ120" s="1556">
        <v>0</v>
      </c>
      <c r="BA120" s="1544">
        <v>0</v>
      </c>
      <c r="BB120" s="1544">
        <v>0</v>
      </c>
      <c r="BC120" s="1544">
        <v>0</v>
      </c>
      <c r="BD120" s="1544">
        <v>2</v>
      </c>
      <c r="BE120" s="1544">
        <v>50</v>
      </c>
      <c r="BF120" s="1556">
        <v>1</v>
      </c>
      <c r="BG120" s="1548">
        <v>0</v>
      </c>
      <c r="BH120" s="1556">
        <v>0</v>
      </c>
      <c r="BI120" s="1548">
        <v>0</v>
      </c>
      <c r="BJ120" s="1556">
        <v>0</v>
      </c>
      <c r="BK120" s="1548">
        <v>0</v>
      </c>
      <c r="BL120" s="1556">
        <v>0</v>
      </c>
      <c r="BM120" s="1548">
        <v>0</v>
      </c>
    </row>
    <row r="121" spans="1:83" ht="29.25" hidden="1" customHeight="1" outlineLevel="1">
      <c r="A121" s="530" t="s">
        <v>2208</v>
      </c>
      <c r="B121" s="1544">
        <f t="shared" si="57"/>
        <v>10</v>
      </c>
      <c r="C121" s="1544">
        <f t="shared" si="64"/>
        <v>21629</v>
      </c>
      <c r="D121" s="1554">
        <v>0</v>
      </c>
      <c r="E121" s="1555">
        <v>0</v>
      </c>
      <c r="F121" s="1552">
        <f t="shared" si="58"/>
        <v>7</v>
      </c>
      <c r="G121" s="1552">
        <f t="shared" si="59"/>
        <v>21555</v>
      </c>
      <c r="H121" s="1554">
        <v>0</v>
      </c>
      <c r="I121" s="1554">
        <v>0</v>
      </c>
      <c r="J121" s="1554">
        <v>0</v>
      </c>
      <c r="K121" s="1554">
        <v>0</v>
      </c>
      <c r="L121" s="1556">
        <v>6</v>
      </c>
      <c r="M121" s="1556">
        <v>1555</v>
      </c>
      <c r="N121" s="1551">
        <v>0</v>
      </c>
      <c r="O121" s="1551">
        <v>0</v>
      </c>
      <c r="P121" s="1552"/>
      <c r="Q121" s="1544">
        <v>1</v>
      </c>
      <c r="R121" s="1545">
        <v>20000</v>
      </c>
      <c r="S121" s="1544">
        <v>0</v>
      </c>
      <c r="T121" s="1544">
        <v>0</v>
      </c>
      <c r="U121" s="1556">
        <v>0</v>
      </c>
      <c r="V121" s="1548">
        <v>0</v>
      </c>
      <c r="W121" s="1544">
        <f>Y121+AA121+AC121+AE121+AG121+AK121+AM121+AO121+AQ121</f>
        <v>0</v>
      </c>
      <c r="X121" s="1544">
        <f>Z121+AB121+AD121+AF121+AH121+AL121+AN121+AP121+AR121</f>
        <v>0</v>
      </c>
      <c r="Y121" s="1556">
        <v>0</v>
      </c>
      <c r="Z121" s="1548">
        <v>0</v>
      </c>
      <c r="AA121" s="1556">
        <v>0</v>
      </c>
      <c r="AB121" s="1548">
        <v>0</v>
      </c>
      <c r="AC121" s="1548">
        <v>0</v>
      </c>
      <c r="AD121" s="1548">
        <v>0</v>
      </c>
      <c r="AE121" s="1548">
        <v>0</v>
      </c>
      <c r="AF121" s="1548">
        <v>0</v>
      </c>
      <c r="AG121" s="1548">
        <v>0</v>
      </c>
      <c r="AH121" s="1548">
        <v>0</v>
      </c>
      <c r="AI121" s="797"/>
      <c r="AJ121" s="801" t="s">
        <v>344</v>
      </c>
      <c r="AK121" s="1557">
        <v>0</v>
      </c>
      <c r="AL121" s="1557">
        <v>0</v>
      </c>
      <c r="AM121" s="1557">
        <v>0</v>
      </c>
      <c r="AN121" s="1557">
        <v>0</v>
      </c>
      <c r="AO121" s="1557">
        <v>0</v>
      </c>
      <c r="AP121" s="1557">
        <v>0</v>
      </c>
      <c r="AQ121" s="1557">
        <v>0</v>
      </c>
      <c r="AR121" s="1557">
        <v>0</v>
      </c>
      <c r="AS121" s="1556">
        <v>1</v>
      </c>
      <c r="AT121" s="1548">
        <v>1</v>
      </c>
      <c r="AU121" s="1556">
        <v>0</v>
      </c>
      <c r="AV121" s="1548">
        <v>0</v>
      </c>
      <c r="AW121" s="1544">
        <f t="shared" si="62"/>
        <v>2</v>
      </c>
      <c r="AX121" s="1544">
        <f t="shared" si="63"/>
        <v>73</v>
      </c>
      <c r="AY121" s="1552"/>
      <c r="AZ121" s="1556">
        <v>0</v>
      </c>
      <c r="BA121" s="1556">
        <v>0</v>
      </c>
      <c r="BB121" s="1544">
        <v>0</v>
      </c>
      <c r="BC121" s="1544">
        <v>0</v>
      </c>
      <c r="BD121" s="1556">
        <v>2</v>
      </c>
      <c r="BE121" s="1556">
        <v>73</v>
      </c>
      <c r="BF121" s="1556">
        <v>0</v>
      </c>
      <c r="BG121" s="1548">
        <v>0</v>
      </c>
      <c r="BH121" s="1556">
        <v>0</v>
      </c>
      <c r="BI121" s="1548">
        <v>0</v>
      </c>
      <c r="BJ121" s="1556">
        <v>0</v>
      </c>
      <c r="BK121" s="1548">
        <v>0</v>
      </c>
      <c r="BL121" s="1556">
        <v>0</v>
      </c>
      <c r="BM121" s="1548">
        <v>0</v>
      </c>
    </row>
    <row r="122" spans="1:83" ht="29.25" hidden="1" customHeight="1" outlineLevel="1" thickBot="1">
      <c r="A122" s="531" t="s">
        <v>2209</v>
      </c>
      <c r="B122" s="1559">
        <f t="shared" si="57"/>
        <v>14</v>
      </c>
      <c r="C122" s="1560">
        <f t="shared" si="64"/>
        <v>920</v>
      </c>
      <c r="D122" s="1561">
        <v>0</v>
      </c>
      <c r="E122" s="1561">
        <v>0</v>
      </c>
      <c r="F122" s="1562">
        <f t="shared" si="58"/>
        <v>9</v>
      </c>
      <c r="G122" s="1562">
        <f t="shared" si="59"/>
        <v>850</v>
      </c>
      <c r="H122" s="1562">
        <v>0</v>
      </c>
      <c r="I122" s="1562">
        <v>0</v>
      </c>
      <c r="J122" s="1562">
        <v>0</v>
      </c>
      <c r="K122" s="1562">
        <v>0</v>
      </c>
      <c r="L122" s="1560">
        <v>9</v>
      </c>
      <c r="M122" s="1560">
        <v>850</v>
      </c>
      <c r="N122" s="1562">
        <v>0</v>
      </c>
      <c r="O122" s="1562">
        <v>0</v>
      </c>
      <c r="P122" s="1552"/>
      <c r="Q122" s="1560">
        <v>0</v>
      </c>
      <c r="R122" s="1546">
        <v>0</v>
      </c>
      <c r="S122" s="1560">
        <v>0</v>
      </c>
      <c r="T122" s="1560">
        <v>0</v>
      </c>
      <c r="U122" s="1549">
        <v>0</v>
      </c>
      <c r="V122" s="1549">
        <v>0</v>
      </c>
      <c r="W122" s="1544">
        <f>Y122+AA122+AC122+AE122+AG122+AK122+AM122+AO122+AQ122</f>
        <v>0</v>
      </c>
      <c r="X122" s="1544">
        <f>Z122+AB122+AD122+AF122+AH122+AL122+AN122+AP122+AR122</f>
        <v>0</v>
      </c>
      <c r="Y122" s="1560">
        <v>0</v>
      </c>
      <c r="Z122" s="1560">
        <v>0</v>
      </c>
      <c r="AA122" s="1549">
        <v>0</v>
      </c>
      <c r="AB122" s="1560">
        <v>0</v>
      </c>
      <c r="AC122" s="1549">
        <v>0</v>
      </c>
      <c r="AD122" s="1549">
        <v>0</v>
      </c>
      <c r="AE122" s="1560">
        <v>0</v>
      </c>
      <c r="AF122" s="1560">
        <v>0</v>
      </c>
      <c r="AG122" s="1549">
        <v>0</v>
      </c>
      <c r="AH122" s="1549">
        <v>0</v>
      </c>
      <c r="AI122" s="797"/>
      <c r="AJ122" s="815" t="s">
        <v>346</v>
      </c>
      <c r="AK122" s="1571">
        <v>0</v>
      </c>
      <c r="AL122" s="1572">
        <v>0</v>
      </c>
      <c r="AM122" s="1572">
        <v>0</v>
      </c>
      <c r="AN122" s="1572">
        <v>0</v>
      </c>
      <c r="AO122" s="1572">
        <v>0</v>
      </c>
      <c r="AP122" s="1572">
        <v>0</v>
      </c>
      <c r="AQ122" s="1572">
        <v>0</v>
      </c>
      <c r="AR122" s="1572">
        <v>0</v>
      </c>
      <c r="AS122" s="1549">
        <v>0</v>
      </c>
      <c r="AT122" s="1549">
        <v>0</v>
      </c>
      <c r="AU122" s="1549">
        <v>0</v>
      </c>
      <c r="AV122" s="1549">
        <v>0</v>
      </c>
      <c r="AW122" s="1560">
        <f t="shared" si="62"/>
        <v>5</v>
      </c>
      <c r="AX122" s="1560">
        <f t="shared" si="63"/>
        <v>70</v>
      </c>
      <c r="AY122" s="1552"/>
      <c r="AZ122" s="1560">
        <v>1</v>
      </c>
      <c r="BA122" s="1560">
        <v>10</v>
      </c>
      <c r="BB122" s="1560">
        <v>0</v>
      </c>
      <c r="BC122" s="1560">
        <v>0</v>
      </c>
      <c r="BD122" s="1560">
        <v>4</v>
      </c>
      <c r="BE122" s="1560">
        <v>60</v>
      </c>
      <c r="BF122" s="1549">
        <v>0</v>
      </c>
      <c r="BG122" s="1549">
        <v>0</v>
      </c>
      <c r="BH122" s="1549">
        <v>0</v>
      </c>
      <c r="BI122" s="1549">
        <v>0</v>
      </c>
      <c r="BJ122" s="1549">
        <v>0</v>
      </c>
      <c r="BK122" s="1549">
        <v>0</v>
      </c>
      <c r="BL122" s="1549">
        <v>0</v>
      </c>
      <c r="BM122" s="1549">
        <v>0</v>
      </c>
    </row>
    <row r="123" spans="1:83" s="809" customFormat="1" ht="87.65" hidden="1" customHeight="1" collapsed="1">
      <c r="A123" s="792" t="s">
        <v>1719</v>
      </c>
      <c r="B123" s="1544">
        <f t="shared" ref="B123:O123" si="65">SUM(B124:B135)</f>
        <v>160</v>
      </c>
      <c r="C123" s="1544">
        <f t="shared" si="65"/>
        <v>251584</v>
      </c>
      <c r="D123" s="1544">
        <f t="shared" si="65"/>
        <v>0</v>
      </c>
      <c r="E123" s="1544">
        <f t="shared" si="65"/>
        <v>0</v>
      </c>
      <c r="F123" s="1544">
        <f t="shared" si="65"/>
        <v>96</v>
      </c>
      <c r="G123" s="1544">
        <f t="shared" si="65"/>
        <v>217343</v>
      </c>
      <c r="H123" s="1544">
        <f t="shared" si="65"/>
        <v>0</v>
      </c>
      <c r="I123" s="1553">
        <f t="shared" si="65"/>
        <v>0</v>
      </c>
      <c r="J123" s="1553">
        <f t="shared" si="65"/>
        <v>1</v>
      </c>
      <c r="K123" s="1553">
        <f t="shared" si="65"/>
        <v>1</v>
      </c>
      <c r="L123" s="1553">
        <f t="shared" si="65"/>
        <v>92</v>
      </c>
      <c r="M123" s="1553">
        <f t="shared" si="65"/>
        <v>23111</v>
      </c>
      <c r="N123" s="1544">
        <f t="shared" si="65"/>
        <v>0</v>
      </c>
      <c r="O123" s="1544">
        <f t="shared" si="65"/>
        <v>0</v>
      </c>
      <c r="P123" s="1553"/>
      <c r="Q123" s="1544">
        <f t="shared" ref="Q123:AH123" si="66">SUM(Q124:Q135)</f>
        <v>3</v>
      </c>
      <c r="R123" s="1545">
        <f t="shared" si="66"/>
        <v>194231</v>
      </c>
      <c r="S123" s="1544">
        <f t="shared" si="66"/>
        <v>1</v>
      </c>
      <c r="T123" s="1544">
        <f t="shared" si="66"/>
        <v>411</v>
      </c>
      <c r="U123" s="1553">
        <f t="shared" si="66"/>
        <v>2</v>
      </c>
      <c r="V123" s="1553">
        <f t="shared" si="66"/>
        <v>690</v>
      </c>
      <c r="W123" s="1544">
        <f t="shared" si="66"/>
        <v>17</v>
      </c>
      <c r="X123" s="1544">
        <f t="shared" si="66"/>
        <v>5812</v>
      </c>
      <c r="Y123" s="1544">
        <f t="shared" si="66"/>
        <v>0</v>
      </c>
      <c r="Z123" s="1544">
        <f t="shared" si="66"/>
        <v>0</v>
      </c>
      <c r="AA123" s="1544">
        <f t="shared" si="66"/>
        <v>0</v>
      </c>
      <c r="AB123" s="1544">
        <f t="shared" si="66"/>
        <v>0</v>
      </c>
      <c r="AC123" s="1544">
        <f t="shared" si="66"/>
        <v>0</v>
      </c>
      <c r="AD123" s="1544">
        <f t="shared" si="66"/>
        <v>18</v>
      </c>
      <c r="AE123" s="1544">
        <f t="shared" si="66"/>
        <v>5</v>
      </c>
      <c r="AF123" s="1544">
        <f t="shared" si="66"/>
        <v>4389</v>
      </c>
      <c r="AG123" s="1544">
        <f t="shared" si="66"/>
        <v>0</v>
      </c>
      <c r="AH123" s="1544">
        <f t="shared" si="66"/>
        <v>0</v>
      </c>
      <c r="AI123" s="834"/>
      <c r="AJ123" s="792" t="s">
        <v>2487</v>
      </c>
      <c r="AK123" s="1544">
        <f t="shared" ref="AK123:AX123" si="67">SUM(AK124:AK135)</f>
        <v>3</v>
      </c>
      <c r="AL123" s="1544">
        <f t="shared" si="67"/>
        <v>700</v>
      </c>
      <c r="AM123" s="1544">
        <f t="shared" si="67"/>
        <v>1</v>
      </c>
      <c r="AN123" s="1544">
        <f t="shared" si="67"/>
        <v>17</v>
      </c>
      <c r="AO123" s="1544">
        <f t="shared" si="67"/>
        <v>8</v>
      </c>
      <c r="AP123" s="1544">
        <f t="shared" si="67"/>
        <v>688</v>
      </c>
      <c r="AQ123" s="1544">
        <f t="shared" si="67"/>
        <v>0</v>
      </c>
      <c r="AR123" s="1544">
        <f t="shared" si="67"/>
        <v>0</v>
      </c>
      <c r="AS123" s="1553">
        <f t="shared" si="67"/>
        <v>1</v>
      </c>
      <c r="AT123" s="1553">
        <f t="shared" si="67"/>
        <v>412</v>
      </c>
      <c r="AU123" s="1553">
        <f t="shared" si="67"/>
        <v>0</v>
      </c>
      <c r="AV123" s="1553">
        <f t="shared" si="67"/>
        <v>0</v>
      </c>
      <c r="AW123" s="1553">
        <f t="shared" si="67"/>
        <v>33</v>
      </c>
      <c r="AX123" s="1553">
        <f t="shared" si="67"/>
        <v>26916</v>
      </c>
      <c r="AY123" s="1553"/>
      <c r="AZ123" s="1553">
        <f t="shared" ref="AZ123:BM123" si="68">SUM(AZ124:AZ135)</f>
        <v>8</v>
      </c>
      <c r="BA123" s="1553">
        <f t="shared" si="68"/>
        <v>35</v>
      </c>
      <c r="BB123" s="1544">
        <f t="shared" si="68"/>
        <v>0</v>
      </c>
      <c r="BC123" s="1544">
        <f t="shared" si="68"/>
        <v>0</v>
      </c>
      <c r="BD123" s="1553">
        <f t="shared" si="68"/>
        <v>25</v>
      </c>
      <c r="BE123" s="1553">
        <f t="shared" si="68"/>
        <v>26881</v>
      </c>
      <c r="BF123" s="1553">
        <f t="shared" si="68"/>
        <v>1</v>
      </c>
      <c r="BG123" s="1553">
        <f t="shared" si="68"/>
        <v>0</v>
      </c>
      <c r="BH123" s="1553">
        <f t="shared" si="68"/>
        <v>2</v>
      </c>
      <c r="BI123" s="1553">
        <f t="shared" si="68"/>
        <v>0</v>
      </c>
      <c r="BJ123" s="1553">
        <f t="shared" si="68"/>
        <v>7</v>
      </c>
      <c r="BK123" s="1548">
        <f t="shared" si="68"/>
        <v>0</v>
      </c>
      <c r="BL123" s="1553">
        <f t="shared" si="68"/>
        <v>0</v>
      </c>
      <c r="BM123" s="1553">
        <f t="shared" si="68"/>
        <v>0</v>
      </c>
    </row>
    <row r="124" spans="1:83" ht="29.25" hidden="1" customHeight="1" outlineLevel="1">
      <c r="A124" s="530" t="s">
        <v>2202</v>
      </c>
      <c r="B124" s="1544">
        <f t="shared" ref="B124:B135" si="69">F124+D124+S124+U124+W124+AS124+AU124+AW124+BF124+BH124+BJ124+BL124</f>
        <v>12</v>
      </c>
      <c r="C124" s="1544">
        <f>G124+E124+T124+V124+X124+AT124+AV121+AX124+BG124+BI124+BM124+AV124</f>
        <v>4313</v>
      </c>
      <c r="D124" s="1556">
        <v>0</v>
      </c>
      <c r="E124" s="1548">
        <v>0</v>
      </c>
      <c r="F124" s="1553">
        <f t="shared" ref="F124:F135" si="70">H124+J124+N124+Q124+L124</f>
        <v>9</v>
      </c>
      <c r="G124" s="1553">
        <f t="shared" ref="G124:G135" si="71">I124+K124+O124+R124+M124</f>
        <v>1100</v>
      </c>
      <c r="H124" s="1556">
        <v>0</v>
      </c>
      <c r="I124" s="1556">
        <v>0</v>
      </c>
      <c r="J124" s="1556">
        <v>0</v>
      </c>
      <c r="K124" s="1556">
        <v>0</v>
      </c>
      <c r="L124" s="1556">
        <v>9</v>
      </c>
      <c r="M124" s="1556">
        <v>1100</v>
      </c>
      <c r="N124" s="1544">
        <v>0</v>
      </c>
      <c r="O124" s="1544">
        <v>0</v>
      </c>
      <c r="P124" s="1553"/>
      <c r="Q124" s="1544">
        <v>0</v>
      </c>
      <c r="R124" s="1545">
        <v>0</v>
      </c>
      <c r="S124" s="1544">
        <v>0</v>
      </c>
      <c r="T124" s="1544">
        <v>0</v>
      </c>
      <c r="U124" s="1556">
        <v>0</v>
      </c>
      <c r="V124" s="1548">
        <v>0</v>
      </c>
      <c r="W124" s="1544">
        <f t="shared" ref="W124:W132" si="72">Y124+AA124+AC124+AE124+AG124+AK124+AM124+AO124+AQ124</f>
        <v>3</v>
      </c>
      <c r="X124" s="1563">
        <f t="shared" ref="X124:X132" si="73">Z124+AB124+AD124+AF124+AH124+AL124+AN124+AP124+AR124</f>
        <v>3213</v>
      </c>
      <c r="Y124" s="1544">
        <v>0</v>
      </c>
      <c r="Z124" s="1553">
        <v>0</v>
      </c>
      <c r="AA124" s="1544">
        <v>0</v>
      </c>
      <c r="AB124" s="1553">
        <v>0</v>
      </c>
      <c r="AC124" s="1548">
        <v>0</v>
      </c>
      <c r="AD124" s="1548">
        <v>0</v>
      </c>
      <c r="AE124" s="1548">
        <v>3</v>
      </c>
      <c r="AF124" s="1548">
        <v>2565</v>
      </c>
      <c r="AG124" s="1548">
        <v>0</v>
      </c>
      <c r="AH124" s="1548">
        <v>0</v>
      </c>
      <c r="AI124" s="803"/>
      <c r="AJ124" s="801" t="s">
        <v>332</v>
      </c>
      <c r="AK124" s="1557">
        <v>0</v>
      </c>
      <c r="AL124" s="1570">
        <v>648</v>
      </c>
      <c r="AM124" s="1557">
        <v>0</v>
      </c>
      <c r="AN124" s="1557">
        <v>0</v>
      </c>
      <c r="AO124" s="1557">
        <v>0</v>
      </c>
      <c r="AP124" s="1557">
        <v>0</v>
      </c>
      <c r="AQ124" s="1557">
        <v>0</v>
      </c>
      <c r="AR124" s="1557">
        <v>0</v>
      </c>
      <c r="AS124" s="1556">
        <v>0</v>
      </c>
      <c r="AT124" s="1556">
        <v>0</v>
      </c>
      <c r="AU124" s="1556">
        <v>0</v>
      </c>
      <c r="AV124" s="1548">
        <v>0</v>
      </c>
      <c r="AW124" s="1544">
        <f t="shared" ref="AW124:AW135" si="74">AZ124+BB124+BD124</f>
        <v>0</v>
      </c>
      <c r="AX124" s="1544">
        <f t="shared" ref="AX124:AX135" si="75">BA124+BC124+BE124</f>
        <v>0</v>
      </c>
      <c r="AY124" s="1553"/>
      <c r="AZ124" s="1544">
        <v>0</v>
      </c>
      <c r="BA124" s="1544">
        <v>0</v>
      </c>
      <c r="BB124" s="1544">
        <v>0</v>
      </c>
      <c r="BC124" s="1544">
        <v>0</v>
      </c>
      <c r="BD124" s="1544">
        <v>0</v>
      </c>
      <c r="BE124" s="1544">
        <v>0</v>
      </c>
      <c r="BF124" s="1556">
        <v>0</v>
      </c>
      <c r="BG124" s="1548">
        <v>0</v>
      </c>
      <c r="BH124" s="1556">
        <v>0</v>
      </c>
      <c r="BI124" s="1548">
        <v>0</v>
      </c>
      <c r="BJ124" s="1556">
        <v>0</v>
      </c>
      <c r="BK124" s="1548">
        <v>0</v>
      </c>
      <c r="BL124" s="1556">
        <v>0</v>
      </c>
      <c r="BM124" s="1548">
        <v>0</v>
      </c>
    </row>
    <row r="125" spans="1:83" ht="29.25" hidden="1" customHeight="1" outlineLevel="1">
      <c r="A125" s="530" t="s">
        <v>2203</v>
      </c>
      <c r="B125" s="1544">
        <f t="shared" si="69"/>
        <v>12</v>
      </c>
      <c r="C125" s="1544">
        <f>G125+E125+T125+V125+X125+AT125+AV122+AX125+BG125+BI125+BM125+AV125</f>
        <v>4482</v>
      </c>
      <c r="D125" s="1556">
        <v>0</v>
      </c>
      <c r="E125" s="1548">
        <v>0</v>
      </c>
      <c r="F125" s="1553">
        <f t="shared" si="70"/>
        <v>9</v>
      </c>
      <c r="G125" s="1553">
        <f t="shared" si="71"/>
        <v>3636</v>
      </c>
      <c r="H125" s="1556">
        <v>0</v>
      </c>
      <c r="I125" s="1556">
        <v>0</v>
      </c>
      <c r="J125" s="1556">
        <v>0</v>
      </c>
      <c r="K125" s="1556">
        <v>0</v>
      </c>
      <c r="L125" s="1556">
        <v>9</v>
      </c>
      <c r="M125" s="1556">
        <v>3636</v>
      </c>
      <c r="N125" s="1544">
        <v>0</v>
      </c>
      <c r="O125" s="1544">
        <v>0</v>
      </c>
      <c r="P125" s="1553"/>
      <c r="Q125" s="1544">
        <v>0</v>
      </c>
      <c r="R125" s="1545">
        <v>0</v>
      </c>
      <c r="S125" s="1544">
        <v>1</v>
      </c>
      <c r="T125" s="1544">
        <v>411</v>
      </c>
      <c r="U125" s="1556">
        <v>0</v>
      </c>
      <c r="V125" s="1548">
        <v>0</v>
      </c>
      <c r="W125" s="1544">
        <f t="shared" si="72"/>
        <v>2</v>
      </c>
      <c r="X125" s="1544">
        <f t="shared" si="73"/>
        <v>24</v>
      </c>
      <c r="Y125" s="1544">
        <v>0</v>
      </c>
      <c r="Z125" s="1553">
        <v>0</v>
      </c>
      <c r="AA125" s="1544">
        <v>0</v>
      </c>
      <c r="AB125" s="1553">
        <v>0</v>
      </c>
      <c r="AC125" s="1548">
        <v>0</v>
      </c>
      <c r="AD125" s="1548">
        <v>0</v>
      </c>
      <c r="AE125" s="1548">
        <v>0</v>
      </c>
      <c r="AF125" s="1548">
        <v>0</v>
      </c>
      <c r="AG125" s="1548">
        <v>0</v>
      </c>
      <c r="AH125" s="1548">
        <v>0</v>
      </c>
      <c r="AI125" s="803"/>
      <c r="AJ125" s="801" t="s">
        <v>334</v>
      </c>
      <c r="AK125" s="1557">
        <v>1</v>
      </c>
      <c r="AL125" s="1557">
        <v>7</v>
      </c>
      <c r="AM125" s="1557">
        <v>1</v>
      </c>
      <c r="AN125" s="1557">
        <v>17</v>
      </c>
      <c r="AO125" s="1557">
        <v>0</v>
      </c>
      <c r="AP125" s="1557">
        <v>0</v>
      </c>
      <c r="AQ125" s="1557">
        <v>0</v>
      </c>
      <c r="AR125" s="1557">
        <v>0</v>
      </c>
      <c r="AS125" s="1556">
        <v>0</v>
      </c>
      <c r="AT125" s="1556">
        <v>411</v>
      </c>
      <c r="AU125" s="1556">
        <v>0</v>
      </c>
      <c r="AV125" s="1548">
        <v>0</v>
      </c>
      <c r="AW125" s="1544">
        <f t="shared" si="74"/>
        <v>0</v>
      </c>
      <c r="AX125" s="1544">
        <f t="shared" si="75"/>
        <v>0</v>
      </c>
      <c r="AY125" s="1553"/>
      <c r="AZ125" s="1556">
        <v>0</v>
      </c>
      <c r="BA125" s="1556">
        <v>0</v>
      </c>
      <c r="BB125" s="1544">
        <v>0</v>
      </c>
      <c r="BC125" s="1544">
        <v>0</v>
      </c>
      <c r="BD125" s="1544">
        <v>0</v>
      </c>
      <c r="BE125" s="1544">
        <v>0</v>
      </c>
      <c r="BF125" s="1556">
        <v>0</v>
      </c>
      <c r="BG125" s="1548">
        <v>0</v>
      </c>
      <c r="BH125" s="1556">
        <v>0</v>
      </c>
      <c r="BI125" s="1548">
        <v>0</v>
      </c>
      <c r="BJ125" s="1556">
        <v>0</v>
      </c>
      <c r="BK125" s="1548">
        <v>0</v>
      </c>
      <c r="BL125" s="1556">
        <v>0</v>
      </c>
      <c r="BM125" s="1548">
        <v>0</v>
      </c>
    </row>
    <row r="126" spans="1:83" ht="29.25" hidden="1" customHeight="1" outlineLevel="1">
      <c r="A126" s="530" t="s">
        <v>2204</v>
      </c>
      <c r="B126" s="1544">
        <f t="shared" si="69"/>
        <v>15</v>
      </c>
      <c r="C126" s="1544">
        <f>G126+E126+T126+V126+X126+AT126+AV240+AX126+BG126+BI126+BM126+AV126</f>
        <v>261</v>
      </c>
      <c r="D126" s="1556">
        <v>0</v>
      </c>
      <c r="E126" s="1548">
        <v>0</v>
      </c>
      <c r="F126" s="1553">
        <f t="shared" si="70"/>
        <v>7</v>
      </c>
      <c r="G126" s="1553">
        <f t="shared" si="71"/>
        <v>205</v>
      </c>
      <c r="H126" s="1556">
        <v>0</v>
      </c>
      <c r="I126" s="1556">
        <v>0</v>
      </c>
      <c r="J126" s="1556">
        <v>0</v>
      </c>
      <c r="K126" s="1556">
        <v>0</v>
      </c>
      <c r="L126" s="1544">
        <v>7</v>
      </c>
      <c r="M126" s="1544">
        <v>205</v>
      </c>
      <c r="N126" s="1544">
        <v>0</v>
      </c>
      <c r="O126" s="1544">
        <v>0</v>
      </c>
      <c r="P126" s="1553"/>
      <c r="Q126" s="1544">
        <v>0</v>
      </c>
      <c r="R126" s="1545">
        <v>0</v>
      </c>
      <c r="S126" s="1544">
        <v>0</v>
      </c>
      <c r="T126" s="1544">
        <v>0</v>
      </c>
      <c r="U126" s="1556">
        <v>0</v>
      </c>
      <c r="V126" s="1548">
        <v>0</v>
      </c>
      <c r="W126" s="1544">
        <f t="shared" si="72"/>
        <v>0</v>
      </c>
      <c r="X126" s="1544">
        <f t="shared" si="73"/>
        <v>0</v>
      </c>
      <c r="Y126" s="1556">
        <v>0</v>
      </c>
      <c r="Z126" s="1548">
        <v>0</v>
      </c>
      <c r="AA126" s="1556">
        <v>0</v>
      </c>
      <c r="AB126" s="1548">
        <v>0</v>
      </c>
      <c r="AC126" s="1548">
        <v>0</v>
      </c>
      <c r="AD126" s="1548">
        <v>0</v>
      </c>
      <c r="AE126" s="1548">
        <v>0</v>
      </c>
      <c r="AF126" s="1548">
        <v>0</v>
      </c>
      <c r="AG126" s="1548">
        <v>0</v>
      </c>
      <c r="AH126" s="1548">
        <v>0</v>
      </c>
      <c r="AI126" s="803"/>
      <c r="AJ126" s="801" t="s">
        <v>335</v>
      </c>
      <c r="AK126" s="1557">
        <v>0</v>
      </c>
      <c r="AL126" s="1570">
        <v>0</v>
      </c>
      <c r="AM126" s="1557">
        <v>0</v>
      </c>
      <c r="AN126" s="1557">
        <v>0</v>
      </c>
      <c r="AO126" s="1557">
        <v>0</v>
      </c>
      <c r="AP126" s="1557">
        <v>0</v>
      </c>
      <c r="AQ126" s="1557">
        <v>0</v>
      </c>
      <c r="AR126" s="1557">
        <v>0</v>
      </c>
      <c r="AS126" s="1556">
        <v>0</v>
      </c>
      <c r="AT126" s="1556">
        <v>0</v>
      </c>
      <c r="AU126" s="1556">
        <v>0</v>
      </c>
      <c r="AV126" s="1548">
        <v>0</v>
      </c>
      <c r="AW126" s="1544">
        <f t="shared" si="74"/>
        <v>8</v>
      </c>
      <c r="AX126" s="1544">
        <f t="shared" si="75"/>
        <v>56</v>
      </c>
      <c r="AY126" s="1553"/>
      <c r="AZ126" s="1544">
        <v>4</v>
      </c>
      <c r="BA126" s="1544">
        <v>15</v>
      </c>
      <c r="BB126" s="1544">
        <v>0</v>
      </c>
      <c r="BC126" s="1544">
        <v>0</v>
      </c>
      <c r="BD126" s="1544">
        <v>4</v>
      </c>
      <c r="BE126" s="1544">
        <v>41</v>
      </c>
      <c r="BF126" s="1556">
        <v>0</v>
      </c>
      <c r="BG126" s="1548">
        <v>0</v>
      </c>
      <c r="BH126" s="1556">
        <v>0</v>
      </c>
      <c r="BI126" s="1548">
        <v>0</v>
      </c>
      <c r="BJ126" s="1556">
        <v>0</v>
      </c>
      <c r="BK126" s="1548">
        <v>0</v>
      </c>
      <c r="BL126" s="1556">
        <v>0</v>
      </c>
      <c r="BM126" s="1548">
        <v>0</v>
      </c>
    </row>
    <row r="127" spans="1:83" ht="29.25" hidden="1" customHeight="1" outlineLevel="1">
      <c r="A127" s="530" t="s">
        <v>2205</v>
      </c>
      <c r="B127" s="1544">
        <f t="shared" si="69"/>
        <v>13</v>
      </c>
      <c r="C127" s="1544">
        <f>G127+E127+T127+V127+X127+AT127+AV241+AX127+BG127+BI127+BM127+AV127</f>
        <v>4238</v>
      </c>
      <c r="D127" s="1556">
        <v>0</v>
      </c>
      <c r="E127" s="1548">
        <v>0</v>
      </c>
      <c r="F127" s="1553">
        <f t="shared" si="70"/>
        <v>9</v>
      </c>
      <c r="G127" s="1553">
        <f t="shared" si="71"/>
        <v>3797</v>
      </c>
      <c r="H127" s="1556">
        <v>0</v>
      </c>
      <c r="I127" s="1556">
        <v>0</v>
      </c>
      <c r="J127" s="1556">
        <v>1</v>
      </c>
      <c r="K127" s="1564">
        <v>1</v>
      </c>
      <c r="L127" s="1557">
        <v>8</v>
      </c>
      <c r="M127" s="1557">
        <v>3796</v>
      </c>
      <c r="N127" s="1544">
        <v>0</v>
      </c>
      <c r="O127" s="1544">
        <v>0</v>
      </c>
      <c r="P127" s="1553"/>
      <c r="Q127" s="1544">
        <v>0</v>
      </c>
      <c r="R127" s="1545">
        <v>0</v>
      </c>
      <c r="S127" s="1544">
        <v>0</v>
      </c>
      <c r="T127" s="1544">
        <v>0</v>
      </c>
      <c r="U127" s="1556">
        <v>0</v>
      </c>
      <c r="V127" s="1548">
        <v>0</v>
      </c>
      <c r="W127" s="1544">
        <f t="shared" si="72"/>
        <v>0</v>
      </c>
      <c r="X127" s="1544">
        <f t="shared" si="73"/>
        <v>0</v>
      </c>
      <c r="Y127" s="1556">
        <v>0</v>
      </c>
      <c r="Z127" s="1548">
        <v>0</v>
      </c>
      <c r="AA127" s="1556">
        <v>0</v>
      </c>
      <c r="AB127" s="1548">
        <v>0</v>
      </c>
      <c r="AC127" s="1548">
        <v>0</v>
      </c>
      <c r="AD127" s="1548">
        <v>0</v>
      </c>
      <c r="AE127" s="1548">
        <v>0</v>
      </c>
      <c r="AF127" s="1548">
        <v>0</v>
      </c>
      <c r="AG127" s="1548">
        <v>0</v>
      </c>
      <c r="AH127" s="1548">
        <v>0</v>
      </c>
      <c r="AI127" s="803"/>
      <c r="AJ127" s="801" t="s">
        <v>336</v>
      </c>
      <c r="AK127" s="1557">
        <v>0</v>
      </c>
      <c r="AL127" s="1557">
        <v>0</v>
      </c>
      <c r="AM127" s="1557">
        <v>0</v>
      </c>
      <c r="AN127" s="1557">
        <v>0</v>
      </c>
      <c r="AO127" s="1557">
        <v>0</v>
      </c>
      <c r="AP127" s="1557">
        <v>0</v>
      </c>
      <c r="AQ127" s="1557">
        <v>0</v>
      </c>
      <c r="AR127" s="1557">
        <v>0</v>
      </c>
      <c r="AS127" s="1556">
        <v>0</v>
      </c>
      <c r="AT127" s="1556">
        <v>0</v>
      </c>
      <c r="AU127" s="1556">
        <v>0</v>
      </c>
      <c r="AV127" s="1548">
        <v>0</v>
      </c>
      <c r="AW127" s="1544">
        <f t="shared" si="74"/>
        <v>2</v>
      </c>
      <c r="AX127" s="1544">
        <f t="shared" si="75"/>
        <v>441</v>
      </c>
      <c r="AY127" s="1553"/>
      <c r="AZ127" s="1557">
        <v>0</v>
      </c>
      <c r="BA127" s="1556">
        <v>0</v>
      </c>
      <c r="BB127" s="1544">
        <v>0</v>
      </c>
      <c r="BC127" s="1544">
        <v>0</v>
      </c>
      <c r="BD127" s="1544">
        <v>2</v>
      </c>
      <c r="BE127" s="1544">
        <v>441</v>
      </c>
      <c r="BF127" s="1556">
        <v>1</v>
      </c>
      <c r="BG127" s="1548">
        <v>0</v>
      </c>
      <c r="BH127" s="1556">
        <v>0</v>
      </c>
      <c r="BI127" s="1548">
        <v>0</v>
      </c>
      <c r="BJ127" s="1556">
        <v>1</v>
      </c>
      <c r="BK127" s="1548">
        <v>0</v>
      </c>
      <c r="BL127" s="1556">
        <v>0</v>
      </c>
      <c r="BM127" s="1548">
        <v>0</v>
      </c>
    </row>
    <row r="128" spans="1:83" ht="29.25" hidden="1" customHeight="1" outlineLevel="1">
      <c r="A128" s="530" t="s">
        <v>2764</v>
      </c>
      <c r="B128" s="1544">
        <f t="shared" si="69"/>
        <v>14</v>
      </c>
      <c r="C128" s="1544">
        <f>G128+E128+T128+V128+X128+AT128+AV242+AX128+BG128+BI128+BM128+AV128</f>
        <v>22804</v>
      </c>
      <c r="D128" s="1556">
        <v>0</v>
      </c>
      <c r="E128" s="1548">
        <v>0</v>
      </c>
      <c r="F128" s="1553">
        <f t="shared" si="70"/>
        <v>7</v>
      </c>
      <c r="G128" s="1553">
        <f t="shared" si="71"/>
        <v>3421</v>
      </c>
      <c r="H128" s="1556">
        <v>0</v>
      </c>
      <c r="I128" s="1556">
        <v>0</v>
      </c>
      <c r="J128" s="1556">
        <v>0</v>
      </c>
      <c r="K128" s="1556">
        <v>0</v>
      </c>
      <c r="L128" s="1544">
        <v>7</v>
      </c>
      <c r="M128" s="1544">
        <v>3421</v>
      </c>
      <c r="N128" s="1544">
        <v>0</v>
      </c>
      <c r="O128" s="1544">
        <v>0</v>
      </c>
      <c r="P128" s="1553"/>
      <c r="Q128" s="1544">
        <v>0</v>
      </c>
      <c r="R128" s="1545">
        <v>0</v>
      </c>
      <c r="S128" s="1544">
        <v>0</v>
      </c>
      <c r="T128" s="1544">
        <v>0</v>
      </c>
      <c r="U128" s="1556">
        <v>0</v>
      </c>
      <c r="V128" s="1548">
        <v>0</v>
      </c>
      <c r="W128" s="1544">
        <f t="shared" si="72"/>
        <v>2</v>
      </c>
      <c r="X128" s="1544">
        <f t="shared" si="73"/>
        <v>57</v>
      </c>
      <c r="Y128" s="1556">
        <v>0</v>
      </c>
      <c r="Z128" s="1548">
        <v>0</v>
      </c>
      <c r="AA128" s="1556">
        <v>0</v>
      </c>
      <c r="AB128" s="1548">
        <v>0</v>
      </c>
      <c r="AC128" s="1548">
        <v>0</v>
      </c>
      <c r="AD128" s="1548">
        <v>0</v>
      </c>
      <c r="AE128" s="1548">
        <v>0</v>
      </c>
      <c r="AF128" s="1548">
        <v>0</v>
      </c>
      <c r="AG128" s="1548">
        <v>0</v>
      </c>
      <c r="AH128" s="1548">
        <v>0</v>
      </c>
      <c r="AI128" s="803"/>
      <c r="AJ128" s="801" t="s">
        <v>337</v>
      </c>
      <c r="AK128" s="1557">
        <v>1</v>
      </c>
      <c r="AL128" s="1570">
        <v>2</v>
      </c>
      <c r="AM128" s="1557">
        <v>0</v>
      </c>
      <c r="AN128" s="1557">
        <v>0</v>
      </c>
      <c r="AO128" s="1557">
        <v>1</v>
      </c>
      <c r="AP128" s="1557">
        <v>55</v>
      </c>
      <c r="AQ128" s="1557">
        <v>0</v>
      </c>
      <c r="AR128" s="1557">
        <v>0</v>
      </c>
      <c r="AS128" s="1556">
        <v>1</v>
      </c>
      <c r="AT128" s="1548">
        <v>1</v>
      </c>
      <c r="AU128" s="1556">
        <v>0</v>
      </c>
      <c r="AV128" s="1548">
        <v>0</v>
      </c>
      <c r="AW128" s="1544">
        <f t="shared" si="74"/>
        <v>4</v>
      </c>
      <c r="AX128" s="1544">
        <f t="shared" si="75"/>
        <v>19325</v>
      </c>
      <c r="AY128" s="1553"/>
      <c r="AZ128" s="1544">
        <v>0</v>
      </c>
      <c r="BA128" s="1544">
        <v>0</v>
      </c>
      <c r="BB128" s="1544">
        <v>0</v>
      </c>
      <c r="BC128" s="1544">
        <v>0</v>
      </c>
      <c r="BD128" s="1544">
        <v>4</v>
      </c>
      <c r="BE128" s="1544">
        <v>19325</v>
      </c>
      <c r="BF128" s="1556">
        <v>0</v>
      </c>
      <c r="BG128" s="1548">
        <v>0</v>
      </c>
      <c r="BH128" s="1556">
        <v>0</v>
      </c>
      <c r="BI128" s="1548">
        <v>0</v>
      </c>
      <c r="BJ128" s="1556">
        <v>0</v>
      </c>
      <c r="BK128" s="1548">
        <v>0</v>
      </c>
      <c r="BL128" s="1556">
        <v>0</v>
      </c>
      <c r="BM128" s="1548">
        <v>0</v>
      </c>
    </row>
    <row r="129" spans="1:83" ht="29.25" hidden="1" customHeight="1" outlineLevel="1">
      <c r="A129" s="530" t="s">
        <v>2206</v>
      </c>
      <c r="B129" s="1544">
        <f t="shared" si="69"/>
        <v>19</v>
      </c>
      <c r="C129" s="1544">
        <f t="shared" ref="C129:C135" si="76">G129+E129+T129+V129+X129+AT129+AV123+AX129+BG129+BI129+BM129+AV129</f>
        <v>31714</v>
      </c>
      <c r="D129" s="1556">
        <v>0</v>
      </c>
      <c r="E129" s="1548">
        <v>0</v>
      </c>
      <c r="F129" s="1553">
        <f t="shared" si="70"/>
        <v>12</v>
      </c>
      <c r="G129" s="1553">
        <f t="shared" si="71"/>
        <v>31408</v>
      </c>
      <c r="H129" s="1556">
        <v>0</v>
      </c>
      <c r="I129" s="1556">
        <v>0</v>
      </c>
      <c r="J129" s="1556">
        <v>0</v>
      </c>
      <c r="K129" s="1556">
        <v>0</v>
      </c>
      <c r="L129" s="1544">
        <v>11</v>
      </c>
      <c r="M129" s="1544">
        <v>1383</v>
      </c>
      <c r="N129" s="1544">
        <v>0</v>
      </c>
      <c r="O129" s="1544">
        <v>0</v>
      </c>
      <c r="P129" s="1553"/>
      <c r="Q129" s="1544">
        <v>1</v>
      </c>
      <c r="R129" s="1545">
        <v>30025</v>
      </c>
      <c r="S129" s="1544">
        <v>0</v>
      </c>
      <c r="T129" s="1544">
        <v>0</v>
      </c>
      <c r="U129" s="1556">
        <v>0</v>
      </c>
      <c r="V129" s="1548">
        <v>0</v>
      </c>
      <c r="W129" s="1544">
        <f t="shared" si="72"/>
        <v>1</v>
      </c>
      <c r="X129" s="1544">
        <f t="shared" si="73"/>
        <v>291</v>
      </c>
      <c r="Y129" s="1556">
        <v>0</v>
      </c>
      <c r="Z129" s="1548">
        <v>0</v>
      </c>
      <c r="AA129" s="1544">
        <v>0</v>
      </c>
      <c r="AB129" s="1548">
        <v>0</v>
      </c>
      <c r="AC129" s="1548">
        <v>0</v>
      </c>
      <c r="AD129" s="1548">
        <v>0</v>
      </c>
      <c r="AE129" s="1548">
        <v>0</v>
      </c>
      <c r="AF129" s="1548">
        <v>0</v>
      </c>
      <c r="AG129" s="1548">
        <v>0</v>
      </c>
      <c r="AH129" s="1548">
        <v>0</v>
      </c>
      <c r="AI129" s="803"/>
      <c r="AJ129" s="801" t="s">
        <v>338</v>
      </c>
      <c r="AK129" s="1557">
        <v>0</v>
      </c>
      <c r="AL129" s="1557">
        <v>0</v>
      </c>
      <c r="AM129" s="1557">
        <v>0</v>
      </c>
      <c r="AN129" s="1557">
        <v>0</v>
      </c>
      <c r="AO129" s="1557">
        <v>1</v>
      </c>
      <c r="AP129" s="1557">
        <v>291</v>
      </c>
      <c r="AQ129" s="1557">
        <v>0</v>
      </c>
      <c r="AR129" s="1557">
        <v>0</v>
      </c>
      <c r="AS129" s="1556">
        <v>0</v>
      </c>
      <c r="AT129" s="1548">
        <v>0</v>
      </c>
      <c r="AU129" s="1556">
        <v>0</v>
      </c>
      <c r="AV129" s="1548">
        <v>0</v>
      </c>
      <c r="AW129" s="1544">
        <f t="shared" si="74"/>
        <v>4</v>
      </c>
      <c r="AX129" s="1544">
        <f t="shared" si="75"/>
        <v>15</v>
      </c>
      <c r="AY129" s="1553"/>
      <c r="AZ129" s="1544">
        <v>2</v>
      </c>
      <c r="BA129" s="1563">
        <v>14</v>
      </c>
      <c r="BB129" s="1544">
        <v>0</v>
      </c>
      <c r="BC129" s="1544">
        <v>0</v>
      </c>
      <c r="BD129" s="1544">
        <v>2</v>
      </c>
      <c r="BE129" s="1544">
        <v>1</v>
      </c>
      <c r="BF129" s="1556">
        <v>0</v>
      </c>
      <c r="BG129" s="1548">
        <v>0</v>
      </c>
      <c r="BH129" s="1556">
        <v>1</v>
      </c>
      <c r="BI129" s="1548">
        <v>0</v>
      </c>
      <c r="BJ129" s="1556">
        <v>1</v>
      </c>
      <c r="BK129" s="1548">
        <v>0</v>
      </c>
      <c r="BL129" s="1556">
        <v>0</v>
      </c>
      <c r="BM129" s="1548">
        <v>0</v>
      </c>
      <c r="BO129" s="805" t="s">
        <v>2605</v>
      </c>
      <c r="BP129" s="805" t="s">
        <v>2605</v>
      </c>
      <c r="BQ129" s="805" t="s">
        <v>2605</v>
      </c>
      <c r="BR129" s="805" t="s">
        <v>2605</v>
      </c>
      <c r="BS129" s="805" t="s">
        <v>2605</v>
      </c>
      <c r="BT129" s="805" t="s">
        <v>2605</v>
      </c>
      <c r="BU129" s="805" t="s">
        <v>2605</v>
      </c>
      <c r="BV129" s="805" t="s">
        <v>2605</v>
      </c>
      <c r="BW129" s="806" t="s">
        <v>2605</v>
      </c>
      <c r="BX129" s="805" t="s">
        <v>2605</v>
      </c>
      <c r="BY129" s="805" t="s">
        <v>2605</v>
      </c>
      <c r="BZ129" s="805" t="s">
        <v>2605</v>
      </c>
      <c r="CA129" s="805" t="s">
        <v>2605</v>
      </c>
      <c r="CB129" s="805" t="s">
        <v>2605</v>
      </c>
      <c r="CC129" s="805" t="s">
        <v>2605</v>
      </c>
      <c r="CD129" s="805" t="s">
        <v>2605</v>
      </c>
      <c r="CE129" s="805" t="s">
        <v>2605</v>
      </c>
    </row>
    <row r="130" spans="1:83" ht="29.25" hidden="1" customHeight="1" outlineLevel="1">
      <c r="A130" s="530" t="s">
        <v>2210</v>
      </c>
      <c r="B130" s="1544">
        <f t="shared" si="69"/>
        <v>10</v>
      </c>
      <c r="C130" s="1544">
        <f t="shared" si="76"/>
        <v>625</v>
      </c>
      <c r="D130" s="1556">
        <v>0</v>
      </c>
      <c r="E130" s="1548">
        <v>0</v>
      </c>
      <c r="F130" s="1553">
        <f t="shared" si="70"/>
        <v>7</v>
      </c>
      <c r="G130" s="1553">
        <f t="shared" si="71"/>
        <v>485</v>
      </c>
      <c r="H130" s="1556">
        <v>0</v>
      </c>
      <c r="I130" s="1556">
        <v>0</v>
      </c>
      <c r="J130" s="1556">
        <v>0</v>
      </c>
      <c r="K130" s="1556">
        <v>0</v>
      </c>
      <c r="L130" s="1556">
        <v>7</v>
      </c>
      <c r="M130" s="1556">
        <v>485</v>
      </c>
      <c r="N130" s="1544">
        <v>0</v>
      </c>
      <c r="O130" s="1544">
        <v>0</v>
      </c>
      <c r="P130" s="1553"/>
      <c r="Q130" s="1544">
        <v>0</v>
      </c>
      <c r="R130" s="1545">
        <v>0</v>
      </c>
      <c r="S130" s="1544">
        <v>0</v>
      </c>
      <c r="T130" s="1544">
        <v>0</v>
      </c>
      <c r="U130" s="1556">
        <v>1</v>
      </c>
      <c r="V130" s="1548">
        <v>140</v>
      </c>
      <c r="W130" s="1544">
        <f t="shared" si="72"/>
        <v>0</v>
      </c>
      <c r="X130" s="1544">
        <f t="shared" si="73"/>
        <v>0</v>
      </c>
      <c r="Y130" s="1556">
        <v>0</v>
      </c>
      <c r="Z130" s="1548">
        <v>0</v>
      </c>
      <c r="AA130" s="1556">
        <v>0</v>
      </c>
      <c r="AB130" s="1556">
        <v>0</v>
      </c>
      <c r="AC130" s="1548">
        <v>0</v>
      </c>
      <c r="AD130" s="1548">
        <v>0</v>
      </c>
      <c r="AE130" s="1553">
        <v>0</v>
      </c>
      <c r="AF130" s="1553">
        <v>0</v>
      </c>
      <c r="AG130" s="1548">
        <v>0</v>
      </c>
      <c r="AH130" s="1548">
        <v>0</v>
      </c>
      <c r="AI130" s="803"/>
      <c r="AJ130" s="801" t="s">
        <v>339</v>
      </c>
      <c r="AK130" s="1557">
        <v>0</v>
      </c>
      <c r="AL130" s="1557">
        <v>0</v>
      </c>
      <c r="AM130" s="1557">
        <v>0</v>
      </c>
      <c r="AN130" s="1557">
        <v>0</v>
      </c>
      <c r="AO130" s="1557">
        <v>0</v>
      </c>
      <c r="AP130" s="1557">
        <v>0</v>
      </c>
      <c r="AQ130" s="1557">
        <v>0</v>
      </c>
      <c r="AR130" s="1557">
        <v>0</v>
      </c>
      <c r="AS130" s="1556">
        <v>0</v>
      </c>
      <c r="AT130" s="1548">
        <v>0</v>
      </c>
      <c r="AU130" s="1556">
        <v>0</v>
      </c>
      <c r="AV130" s="1548">
        <v>0</v>
      </c>
      <c r="AW130" s="1544">
        <f t="shared" si="74"/>
        <v>1</v>
      </c>
      <c r="AX130" s="1563">
        <f t="shared" si="75"/>
        <v>0</v>
      </c>
      <c r="AY130" s="1553"/>
      <c r="AZ130" s="1556">
        <v>0</v>
      </c>
      <c r="BA130" s="1544">
        <v>0</v>
      </c>
      <c r="BB130" s="1544">
        <v>0</v>
      </c>
      <c r="BC130" s="1544">
        <v>0</v>
      </c>
      <c r="BD130" s="1544">
        <v>1</v>
      </c>
      <c r="BE130" s="1563">
        <v>0</v>
      </c>
      <c r="BF130" s="1556">
        <v>0</v>
      </c>
      <c r="BG130" s="1548">
        <v>0</v>
      </c>
      <c r="BH130" s="1556">
        <v>0</v>
      </c>
      <c r="BI130" s="1548">
        <v>0</v>
      </c>
      <c r="BJ130" s="1556">
        <v>1</v>
      </c>
      <c r="BK130" s="1548">
        <v>0</v>
      </c>
      <c r="BL130" s="1556">
        <v>0</v>
      </c>
      <c r="BM130" s="1548">
        <v>0</v>
      </c>
    </row>
    <row r="131" spans="1:83" ht="29.25" hidden="1" customHeight="1" outlineLevel="1">
      <c r="A131" s="530" t="s">
        <v>2207</v>
      </c>
      <c r="B131" s="1544">
        <f t="shared" si="69"/>
        <v>11</v>
      </c>
      <c r="C131" s="1544">
        <f t="shared" si="76"/>
        <v>168145</v>
      </c>
      <c r="D131" s="1556">
        <v>0</v>
      </c>
      <c r="E131" s="1548">
        <v>0</v>
      </c>
      <c r="F131" s="1553">
        <f t="shared" si="70"/>
        <v>8</v>
      </c>
      <c r="G131" s="1553">
        <f t="shared" si="71"/>
        <v>166311</v>
      </c>
      <c r="H131" s="1556">
        <v>0</v>
      </c>
      <c r="I131" s="1556">
        <v>0</v>
      </c>
      <c r="J131" s="1556">
        <v>0</v>
      </c>
      <c r="K131" s="1556">
        <v>0</v>
      </c>
      <c r="L131" s="1544">
        <v>6</v>
      </c>
      <c r="M131" s="1544">
        <v>2105</v>
      </c>
      <c r="N131" s="1544">
        <v>0</v>
      </c>
      <c r="O131" s="1544">
        <v>0</v>
      </c>
      <c r="P131" s="1553"/>
      <c r="Q131" s="1544">
        <v>2</v>
      </c>
      <c r="R131" s="1545">
        <v>164206</v>
      </c>
      <c r="S131" s="1544">
        <v>0</v>
      </c>
      <c r="T131" s="1544">
        <v>0</v>
      </c>
      <c r="U131" s="1556">
        <v>0</v>
      </c>
      <c r="V131" s="1548">
        <v>0</v>
      </c>
      <c r="W131" s="1544">
        <f t="shared" si="72"/>
        <v>3</v>
      </c>
      <c r="X131" s="1544">
        <f t="shared" si="73"/>
        <v>1834</v>
      </c>
      <c r="Y131" s="1556">
        <v>0</v>
      </c>
      <c r="Z131" s="1548">
        <v>0</v>
      </c>
      <c r="AA131" s="1556">
        <v>0</v>
      </c>
      <c r="AB131" s="1556">
        <v>0</v>
      </c>
      <c r="AC131" s="1548">
        <v>0</v>
      </c>
      <c r="AD131" s="1548">
        <v>0</v>
      </c>
      <c r="AE131" s="1548">
        <v>2</v>
      </c>
      <c r="AF131" s="1548">
        <v>1824</v>
      </c>
      <c r="AG131" s="1548">
        <v>0</v>
      </c>
      <c r="AH131" s="1548">
        <v>0</v>
      </c>
      <c r="AI131" s="803"/>
      <c r="AJ131" s="801" t="s">
        <v>340</v>
      </c>
      <c r="AK131" s="1557">
        <v>0</v>
      </c>
      <c r="AL131" s="1557">
        <v>0</v>
      </c>
      <c r="AM131" s="1557">
        <v>0</v>
      </c>
      <c r="AN131" s="1557">
        <v>0</v>
      </c>
      <c r="AO131" s="1557">
        <v>1</v>
      </c>
      <c r="AP131" s="1557">
        <v>10</v>
      </c>
      <c r="AQ131" s="1557">
        <v>0</v>
      </c>
      <c r="AR131" s="1557">
        <v>0</v>
      </c>
      <c r="AS131" s="1556">
        <v>0</v>
      </c>
      <c r="AT131" s="1548">
        <v>0</v>
      </c>
      <c r="AU131" s="1556">
        <v>0</v>
      </c>
      <c r="AV131" s="1548">
        <v>0</v>
      </c>
      <c r="AW131" s="1544">
        <f t="shared" si="74"/>
        <v>0</v>
      </c>
      <c r="AX131" s="1544">
        <f t="shared" si="75"/>
        <v>0</v>
      </c>
      <c r="AY131" s="1553"/>
      <c r="AZ131" s="1556">
        <v>0</v>
      </c>
      <c r="BA131" s="1544">
        <v>0</v>
      </c>
      <c r="BB131" s="1544">
        <v>0</v>
      </c>
      <c r="BC131" s="1544">
        <v>0</v>
      </c>
      <c r="BD131" s="1544">
        <v>0</v>
      </c>
      <c r="BE131" s="1544">
        <v>0</v>
      </c>
      <c r="BF131" s="1556">
        <v>0</v>
      </c>
      <c r="BG131" s="1548">
        <v>0</v>
      </c>
      <c r="BH131" s="1556">
        <v>0</v>
      </c>
      <c r="BI131" s="1548">
        <v>0</v>
      </c>
      <c r="BJ131" s="1556">
        <v>0</v>
      </c>
      <c r="BK131" s="1548">
        <v>0</v>
      </c>
      <c r="BL131" s="1556">
        <v>0</v>
      </c>
      <c r="BM131" s="1548">
        <v>0</v>
      </c>
      <c r="BO131" s="806" t="s">
        <v>2605</v>
      </c>
      <c r="BP131" s="806" t="s">
        <v>2605</v>
      </c>
      <c r="BQ131" s="806" t="s">
        <v>2605</v>
      </c>
    </row>
    <row r="132" spans="1:83" ht="29.25" hidden="1" customHeight="1" outlineLevel="1">
      <c r="A132" s="530" t="s">
        <v>2768</v>
      </c>
      <c r="B132" s="1544">
        <f t="shared" si="69"/>
        <v>13</v>
      </c>
      <c r="C132" s="1544">
        <f t="shared" si="76"/>
        <v>9618</v>
      </c>
      <c r="D132" s="1556">
        <v>0</v>
      </c>
      <c r="E132" s="1548">
        <v>0</v>
      </c>
      <c r="F132" s="1553">
        <f t="shared" si="70"/>
        <v>7</v>
      </c>
      <c r="G132" s="1553">
        <f t="shared" si="71"/>
        <v>2665</v>
      </c>
      <c r="H132" s="1556">
        <v>0</v>
      </c>
      <c r="I132" s="1556">
        <v>0</v>
      </c>
      <c r="J132" s="1556">
        <v>0</v>
      </c>
      <c r="K132" s="1556">
        <v>0</v>
      </c>
      <c r="L132" s="1544">
        <v>7</v>
      </c>
      <c r="M132" s="1544">
        <v>2665</v>
      </c>
      <c r="N132" s="1544">
        <v>0</v>
      </c>
      <c r="O132" s="1544">
        <v>0</v>
      </c>
      <c r="P132" s="1553"/>
      <c r="Q132" s="1544">
        <v>0</v>
      </c>
      <c r="R132" s="1545">
        <v>0</v>
      </c>
      <c r="S132" s="1544">
        <v>0</v>
      </c>
      <c r="T132" s="1544">
        <v>0</v>
      </c>
      <c r="U132" s="1556">
        <v>0</v>
      </c>
      <c r="V132" s="1548">
        <v>0</v>
      </c>
      <c r="W132" s="1544">
        <f t="shared" si="72"/>
        <v>2</v>
      </c>
      <c r="X132" s="1563">
        <f t="shared" si="73"/>
        <v>74</v>
      </c>
      <c r="Y132" s="1556">
        <v>0</v>
      </c>
      <c r="Z132" s="1548">
        <v>0</v>
      </c>
      <c r="AA132" s="1544">
        <v>0</v>
      </c>
      <c r="AB132" s="1553">
        <v>0</v>
      </c>
      <c r="AC132" s="1548">
        <v>0</v>
      </c>
      <c r="AD132" s="1548">
        <v>0</v>
      </c>
      <c r="AE132" s="1553">
        <v>0</v>
      </c>
      <c r="AF132" s="1553">
        <v>0</v>
      </c>
      <c r="AG132" s="1548">
        <v>0</v>
      </c>
      <c r="AH132" s="1548">
        <v>0</v>
      </c>
      <c r="AI132" s="803"/>
      <c r="AJ132" s="801" t="s">
        <v>341</v>
      </c>
      <c r="AK132" s="1557">
        <v>1</v>
      </c>
      <c r="AL132" s="1570">
        <v>43</v>
      </c>
      <c r="AM132" s="1557">
        <v>0</v>
      </c>
      <c r="AN132" s="1557">
        <v>0</v>
      </c>
      <c r="AO132" s="1557">
        <v>1</v>
      </c>
      <c r="AP132" s="1557">
        <v>31</v>
      </c>
      <c r="AQ132" s="1557">
        <v>0</v>
      </c>
      <c r="AR132" s="1557">
        <v>0</v>
      </c>
      <c r="AS132" s="1556">
        <v>0</v>
      </c>
      <c r="AT132" s="1548">
        <v>0</v>
      </c>
      <c r="AU132" s="1556">
        <v>0</v>
      </c>
      <c r="AV132" s="1548">
        <v>0</v>
      </c>
      <c r="AW132" s="1544">
        <f t="shared" si="74"/>
        <v>3</v>
      </c>
      <c r="AX132" s="1544">
        <f t="shared" si="75"/>
        <v>6879</v>
      </c>
      <c r="AY132" s="1553"/>
      <c r="AZ132" s="1556">
        <v>0</v>
      </c>
      <c r="BA132" s="1544">
        <v>0</v>
      </c>
      <c r="BB132" s="1544">
        <v>0</v>
      </c>
      <c r="BC132" s="1544">
        <v>0</v>
      </c>
      <c r="BD132" s="1544">
        <v>3</v>
      </c>
      <c r="BE132" s="1544">
        <v>6879</v>
      </c>
      <c r="BF132" s="1556">
        <v>0</v>
      </c>
      <c r="BG132" s="1548">
        <v>0</v>
      </c>
      <c r="BH132" s="1556">
        <v>1</v>
      </c>
      <c r="BI132" s="1548">
        <v>0</v>
      </c>
      <c r="BJ132" s="1556">
        <v>0</v>
      </c>
      <c r="BK132" s="1548">
        <v>0</v>
      </c>
      <c r="BL132" s="1556">
        <v>0</v>
      </c>
      <c r="BM132" s="1548">
        <v>0</v>
      </c>
      <c r="BR132" s="800" t="s">
        <v>2605</v>
      </c>
    </row>
    <row r="133" spans="1:83" ht="29.25" hidden="1" customHeight="1" outlineLevel="1">
      <c r="A133" s="530" t="s">
        <v>2769</v>
      </c>
      <c r="B133" s="1544">
        <f t="shared" si="69"/>
        <v>15</v>
      </c>
      <c r="C133" s="1544">
        <f t="shared" si="76"/>
        <v>1230</v>
      </c>
      <c r="D133" s="1556">
        <v>0</v>
      </c>
      <c r="E133" s="1548">
        <v>0</v>
      </c>
      <c r="F133" s="1553">
        <f t="shared" si="70"/>
        <v>6</v>
      </c>
      <c r="G133" s="1553">
        <f t="shared" si="71"/>
        <v>1180</v>
      </c>
      <c r="H133" s="1556">
        <v>0</v>
      </c>
      <c r="I133" s="1556">
        <v>0</v>
      </c>
      <c r="J133" s="1556">
        <v>0</v>
      </c>
      <c r="K133" s="1556">
        <v>0</v>
      </c>
      <c r="L133" s="1544">
        <v>6</v>
      </c>
      <c r="M133" s="1544">
        <v>1180</v>
      </c>
      <c r="N133" s="1544">
        <v>0</v>
      </c>
      <c r="O133" s="1544">
        <v>0</v>
      </c>
      <c r="P133" s="1553"/>
      <c r="Q133" s="1544">
        <v>0</v>
      </c>
      <c r="R133" s="1545">
        <v>0</v>
      </c>
      <c r="S133" s="1544">
        <v>0</v>
      </c>
      <c r="T133" s="1544">
        <v>0</v>
      </c>
      <c r="U133" s="1556">
        <v>0</v>
      </c>
      <c r="V133" s="1548">
        <v>0</v>
      </c>
      <c r="W133" s="1544">
        <f>Y133+AA133+AC133+AE133+AG133+AK133+AM133+AO133+AQ133</f>
        <v>0</v>
      </c>
      <c r="X133" s="1544">
        <v>0</v>
      </c>
      <c r="Y133" s="1556">
        <v>0</v>
      </c>
      <c r="Z133" s="1548">
        <v>0</v>
      </c>
      <c r="AA133" s="1544">
        <v>0</v>
      </c>
      <c r="AB133" s="1553">
        <v>0</v>
      </c>
      <c r="AC133" s="1548">
        <v>0</v>
      </c>
      <c r="AD133" s="1548">
        <v>0</v>
      </c>
      <c r="AE133" s="1553">
        <v>0</v>
      </c>
      <c r="AF133" s="1553">
        <v>0</v>
      </c>
      <c r="AG133" s="1548">
        <v>0</v>
      </c>
      <c r="AH133" s="1548">
        <v>0</v>
      </c>
      <c r="AI133" s="803"/>
      <c r="AJ133" s="801" t="s">
        <v>342</v>
      </c>
      <c r="AK133" s="1557">
        <v>0</v>
      </c>
      <c r="AL133" s="1557">
        <v>0</v>
      </c>
      <c r="AM133" s="1557">
        <v>0</v>
      </c>
      <c r="AN133" s="1557">
        <v>0</v>
      </c>
      <c r="AO133" s="1557">
        <v>0</v>
      </c>
      <c r="AP133" s="1557">
        <v>0</v>
      </c>
      <c r="AQ133" s="1557">
        <v>0</v>
      </c>
      <c r="AR133" s="1557">
        <v>0</v>
      </c>
      <c r="AS133" s="1556">
        <v>0</v>
      </c>
      <c r="AT133" s="1548">
        <v>0</v>
      </c>
      <c r="AU133" s="1556">
        <v>0</v>
      </c>
      <c r="AV133" s="1548">
        <v>0</v>
      </c>
      <c r="AW133" s="1544">
        <f t="shared" si="74"/>
        <v>5</v>
      </c>
      <c r="AX133" s="1544">
        <f t="shared" si="75"/>
        <v>50</v>
      </c>
      <c r="AY133" s="1553"/>
      <c r="AZ133" s="1556">
        <v>0</v>
      </c>
      <c r="BA133" s="1544">
        <v>0</v>
      </c>
      <c r="BB133" s="1544">
        <v>0</v>
      </c>
      <c r="BC133" s="1544">
        <v>0</v>
      </c>
      <c r="BD133" s="1544">
        <v>5</v>
      </c>
      <c r="BE133" s="1544">
        <v>50</v>
      </c>
      <c r="BF133" s="1556">
        <v>0</v>
      </c>
      <c r="BG133" s="1548">
        <v>0</v>
      </c>
      <c r="BH133" s="1556">
        <v>0</v>
      </c>
      <c r="BI133" s="1548">
        <v>0</v>
      </c>
      <c r="BJ133" s="1556">
        <v>4</v>
      </c>
      <c r="BK133" s="1548">
        <v>0</v>
      </c>
      <c r="BL133" s="1556">
        <v>0</v>
      </c>
      <c r="BM133" s="1548">
        <v>0</v>
      </c>
    </row>
    <row r="134" spans="1:83" ht="29.25" hidden="1" customHeight="1" outlineLevel="1">
      <c r="A134" s="530" t="s">
        <v>2208</v>
      </c>
      <c r="B134" s="1544">
        <f t="shared" si="69"/>
        <v>17</v>
      </c>
      <c r="C134" s="1544">
        <f t="shared" si="76"/>
        <v>3252</v>
      </c>
      <c r="D134" s="1556">
        <v>0</v>
      </c>
      <c r="E134" s="1548">
        <v>0</v>
      </c>
      <c r="F134" s="1553">
        <f t="shared" si="70"/>
        <v>9</v>
      </c>
      <c r="G134" s="1553">
        <f t="shared" si="71"/>
        <v>2530</v>
      </c>
      <c r="H134" s="1556">
        <v>0</v>
      </c>
      <c r="I134" s="1556">
        <v>0</v>
      </c>
      <c r="J134" s="1556">
        <v>0</v>
      </c>
      <c r="K134" s="1556">
        <v>0</v>
      </c>
      <c r="L134" s="1556">
        <v>9</v>
      </c>
      <c r="M134" s="1556">
        <v>2530</v>
      </c>
      <c r="N134" s="1544">
        <v>0</v>
      </c>
      <c r="O134" s="1544">
        <v>0</v>
      </c>
      <c r="P134" s="1553"/>
      <c r="Q134" s="1544">
        <v>0</v>
      </c>
      <c r="R134" s="1545">
        <v>0</v>
      </c>
      <c r="S134" s="1544">
        <v>0</v>
      </c>
      <c r="T134" s="1544">
        <v>0</v>
      </c>
      <c r="U134" s="1556">
        <v>1</v>
      </c>
      <c r="V134" s="1548">
        <v>550</v>
      </c>
      <c r="W134" s="1544">
        <f>Y134+AA134+AC134+AE134+AG134+AK134+AM134+AO134+AQ134</f>
        <v>2</v>
      </c>
      <c r="X134" s="1544">
        <f>Z134+AB134+AD134+AF134+AH134+AL134+AN134+AP134+AR134</f>
        <v>22</v>
      </c>
      <c r="Y134" s="1556">
        <v>0</v>
      </c>
      <c r="Z134" s="1548">
        <v>0</v>
      </c>
      <c r="AA134" s="1556">
        <v>0</v>
      </c>
      <c r="AB134" s="1548">
        <v>0</v>
      </c>
      <c r="AC134" s="1548">
        <v>0</v>
      </c>
      <c r="AD134" s="1548">
        <v>0</v>
      </c>
      <c r="AE134" s="1548">
        <v>0</v>
      </c>
      <c r="AF134" s="1548">
        <v>0</v>
      </c>
      <c r="AG134" s="1548">
        <v>0</v>
      </c>
      <c r="AH134" s="1548">
        <v>0</v>
      </c>
      <c r="AI134" s="803"/>
      <c r="AJ134" s="801" t="s">
        <v>344</v>
      </c>
      <c r="AK134" s="1557">
        <v>0</v>
      </c>
      <c r="AL134" s="1557">
        <v>0</v>
      </c>
      <c r="AM134" s="1557">
        <v>0</v>
      </c>
      <c r="AN134" s="1557">
        <v>0</v>
      </c>
      <c r="AO134" s="1557">
        <v>2</v>
      </c>
      <c r="AP134" s="1557">
        <v>22</v>
      </c>
      <c r="AQ134" s="1557">
        <v>0</v>
      </c>
      <c r="AR134" s="1557">
        <v>0</v>
      </c>
      <c r="AS134" s="1556">
        <v>0</v>
      </c>
      <c r="AT134" s="1548">
        <v>0</v>
      </c>
      <c r="AU134" s="1556">
        <v>0</v>
      </c>
      <c r="AV134" s="1548">
        <v>0</v>
      </c>
      <c r="AW134" s="1544">
        <f t="shared" si="74"/>
        <v>5</v>
      </c>
      <c r="AX134" s="1544">
        <f t="shared" si="75"/>
        <v>150</v>
      </c>
      <c r="AY134" s="1553"/>
      <c r="AZ134" s="1556">
        <v>1</v>
      </c>
      <c r="BA134" s="1556">
        <v>6</v>
      </c>
      <c r="BB134" s="1544">
        <v>0</v>
      </c>
      <c r="BC134" s="1544">
        <v>0</v>
      </c>
      <c r="BD134" s="1544">
        <v>4</v>
      </c>
      <c r="BE134" s="1544">
        <v>144</v>
      </c>
      <c r="BF134" s="1556">
        <v>0</v>
      </c>
      <c r="BG134" s="1548">
        <v>0</v>
      </c>
      <c r="BH134" s="1556">
        <v>0</v>
      </c>
      <c r="BI134" s="1548">
        <v>0</v>
      </c>
      <c r="BJ134" s="1556">
        <v>0</v>
      </c>
      <c r="BK134" s="1548">
        <v>0</v>
      </c>
      <c r="BL134" s="1556">
        <v>0</v>
      </c>
      <c r="BM134" s="1548">
        <v>0</v>
      </c>
    </row>
    <row r="135" spans="1:83" ht="29.25" hidden="1" customHeight="1" outlineLevel="1" thickBot="1">
      <c r="A135" s="531" t="s">
        <v>2209</v>
      </c>
      <c r="B135" s="1559">
        <f t="shared" si="69"/>
        <v>9</v>
      </c>
      <c r="C135" s="1560">
        <f t="shared" si="76"/>
        <v>902</v>
      </c>
      <c r="D135" s="1549">
        <v>0</v>
      </c>
      <c r="E135" s="1549">
        <v>0</v>
      </c>
      <c r="F135" s="1560">
        <f t="shared" si="70"/>
        <v>6</v>
      </c>
      <c r="G135" s="1560">
        <f t="shared" si="71"/>
        <v>605</v>
      </c>
      <c r="H135" s="1560">
        <v>0</v>
      </c>
      <c r="I135" s="1560">
        <v>0</v>
      </c>
      <c r="J135" s="1560">
        <v>0</v>
      </c>
      <c r="K135" s="1560">
        <v>0</v>
      </c>
      <c r="L135" s="1560">
        <v>6</v>
      </c>
      <c r="M135" s="1560">
        <v>605</v>
      </c>
      <c r="N135" s="1560">
        <v>0</v>
      </c>
      <c r="O135" s="1560">
        <v>0</v>
      </c>
      <c r="P135" s="1553"/>
      <c r="Q135" s="1560">
        <v>0</v>
      </c>
      <c r="R135" s="1546">
        <v>0</v>
      </c>
      <c r="S135" s="1560">
        <v>0</v>
      </c>
      <c r="T135" s="1560">
        <v>0</v>
      </c>
      <c r="U135" s="1549">
        <v>0</v>
      </c>
      <c r="V135" s="1549">
        <v>0</v>
      </c>
      <c r="W135" s="1544">
        <f>Y135+AA135+AC135+AE135+AG135+AK135+AM135+AO135+AQ135</f>
        <v>2</v>
      </c>
      <c r="X135" s="1544">
        <f>Z135+AB135+AD135+AF135+AH135+AL135+AN135+AP135+AR135</f>
        <v>297</v>
      </c>
      <c r="Y135" s="1560">
        <v>0</v>
      </c>
      <c r="Z135" s="1560">
        <v>0</v>
      </c>
      <c r="AA135" s="1549">
        <v>0</v>
      </c>
      <c r="AB135" s="1560">
        <v>0</v>
      </c>
      <c r="AC135" s="1549">
        <v>0</v>
      </c>
      <c r="AD135" s="1549">
        <v>18</v>
      </c>
      <c r="AE135" s="1560">
        <v>0</v>
      </c>
      <c r="AF135" s="1560">
        <v>0</v>
      </c>
      <c r="AG135" s="1549">
        <v>0</v>
      </c>
      <c r="AH135" s="1549">
        <v>0</v>
      </c>
      <c r="AI135" s="803"/>
      <c r="AJ135" s="815" t="s">
        <v>346</v>
      </c>
      <c r="AK135" s="1571">
        <v>0</v>
      </c>
      <c r="AL135" s="1572">
        <v>0</v>
      </c>
      <c r="AM135" s="1572">
        <v>0</v>
      </c>
      <c r="AN135" s="1572">
        <v>0</v>
      </c>
      <c r="AO135" s="1572">
        <v>2</v>
      </c>
      <c r="AP135" s="1572">
        <v>279</v>
      </c>
      <c r="AQ135" s="1572">
        <v>0</v>
      </c>
      <c r="AR135" s="1572">
        <v>0</v>
      </c>
      <c r="AS135" s="1549">
        <v>0</v>
      </c>
      <c r="AT135" s="1549">
        <v>0</v>
      </c>
      <c r="AU135" s="1549">
        <v>0</v>
      </c>
      <c r="AV135" s="1549">
        <v>0</v>
      </c>
      <c r="AW135" s="1560">
        <f t="shared" si="74"/>
        <v>1</v>
      </c>
      <c r="AX135" s="1573">
        <f t="shared" si="75"/>
        <v>0</v>
      </c>
      <c r="AY135" s="1553"/>
      <c r="AZ135" s="1560">
        <v>1</v>
      </c>
      <c r="BA135" s="1573">
        <v>0</v>
      </c>
      <c r="BB135" s="1560">
        <v>0</v>
      </c>
      <c r="BC135" s="1560">
        <v>0</v>
      </c>
      <c r="BD135" s="1560">
        <v>0</v>
      </c>
      <c r="BE135" s="1560">
        <v>0</v>
      </c>
      <c r="BF135" s="1549">
        <v>0</v>
      </c>
      <c r="BG135" s="1549">
        <v>0</v>
      </c>
      <c r="BH135" s="1549">
        <v>0</v>
      </c>
      <c r="BI135" s="1549">
        <v>0</v>
      </c>
      <c r="BJ135" s="1549">
        <v>0</v>
      </c>
      <c r="BK135" s="1549">
        <v>0</v>
      </c>
      <c r="BL135" s="1549">
        <v>0</v>
      </c>
      <c r="BM135" s="1549">
        <v>0</v>
      </c>
    </row>
    <row r="136" spans="1:83" s="809" customFormat="1" ht="101.25" hidden="1" customHeight="1" collapsed="1">
      <c r="A136" s="735" t="s">
        <v>1718</v>
      </c>
      <c r="B136" s="1544">
        <f t="shared" ref="B136:O136" si="77">SUM(B137:B148)</f>
        <v>168</v>
      </c>
      <c r="C136" s="1544">
        <f t="shared" si="77"/>
        <v>24773</v>
      </c>
      <c r="D136" s="1544">
        <f t="shared" si="77"/>
        <v>0</v>
      </c>
      <c r="E136" s="1544">
        <f t="shared" si="77"/>
        <v>0</v>
      </c>
      <c r="F136" s="1544">
        <f t="shared" si="77"/>
        <v>95</v>
      </c>
      <c r="G136" s="1544">
        <f t="shared" si="77"/>
        <v>19371</v>
      </c>
      <c r="H136" s="1544">
        <f t="shared" si="77"/>
        <v>0</v>
      </c>
      <c r="I136" s="1553">
        <f t="shared" si="77"/>
        <v>0</v>
      </c>
      <c r="J136" s="1553">
        <f t="shared" si="77"/>
        <v>1</v>
      </c>
      <c r="K136" s="1565">
        <f t="shared" si="77"/>
        <v>0</v>
      </c>
      <c r="L136" s="1553">
        <f t="shared" si="77"/>
        <v>93</v>
      </c>
      <c r="M136" s="1553">
        <f t="shared" si="77"/>
        <v>18315</v>
      </c>
      <c r="N136" s="1544">
        <f t="shared" si="77"/>
        <v>0</v>
      </c>
      <c r="O136" s="1544">
        <f t="shared" si="77"/>
        <v>0</v>
      </c>
      <c r="P136" s="1553"/>
      <c r="Q136" s="1544">
        <f t="shared" ref="Q136:AH136" si="78">SUM(Q137:Q148)</f>
        <v>1</v>
      </c>
      <c r="R136" s="1545">
        <f t="shared" si="78"/>
        <v>1056</v>
      </c>
      <c r="S136" s="1544">
        <f t="shared" si="78"/>
        <v>0</v>
      </c>
      <c r="T136" s="1544">
        <f t="shared" si="78"/>
        <v>0</v>
      </c>
      <c r="U136" s="1553">
        <f t="shared" si="78"/>
        <v>0</v>
      </c>
      <c r="V136" s="1553">
        <f t="shared" si="78"/>
        <v>0</v>
      </c>
      <c r="W136" s="1544">
        <f t="shared" si="78"/>
        <v>6</v>
      </c>
      <c r="X136" s="1544">
        <f t="shared" si="78"/>
        <v>4694</v>
      </c>
      <c r="Y136" s="1544">
        <f t="shared" si="78"/>
        <v>0</v>
      </c>
      <c r="Z136" s="1544">
        <f t="shared" si="78"/>
        <v>0</v>
      </c>
      <c r="AA136" s="1544">
        <f t="shared" si="78"/>
        <v>0</v>
      </c>
      <c r="AB136" s="1544">
        <f t="shared" si="78"/>
        <v>0</v>
      </c>
      <c r="AC136" s="1544">
        <f t="shared" si="78"/>
        <v>0</v>
      </c>
      <c r="AD136" s="1544">
        <f t="shared" si="78"/>
        <v>957</v>
      </c>
      <c r="AE136" s="1544">
        <f t="shared" si="78"/>
        <v>1</v>
      </c>
      <c r="AF136" s="1544">
        <f t="shared" si="78"/>
        <v>612</v>
      </c>
      <c r="AG136" s="1544">
        <f t="shared" si="78"/>
        <v>0</v>
      </c>
      <c r="AH136" s="1544">
        <f t="shared" si="78"/>
        <v>0</v>
      </c>
      <c r="AI136" s="834"/>
      <c r="AJ136" s="792" t="s">
        <v>1724</v>
      </c>
      <c r="AK136" s="1544">
        <f t="shared" ref="AK136:AX136" si="79">SUM(AK137:AK148)</f>
        <v>3</v>
      </c>
      <c r="AL136" s="1544">
        <f t="shared" si="79"/>
        <v>1097</v>
      </c>
      <c r="AM136" s="1544">
        <f t="shared" si="79"/>
        <v>1</v>
      </c>
      <c r="AN136" s="1544">
        <f t="shared" si="79"/>
        <v>1</v>
      </c>
      <c r="AO136" s="1544">
        <f t="shared" si="79"/>
        <v>1</v>
      </c>
      <c r="AP136" s="1544">
        <f t="shared" si="79"/>
        <v>2027</v>
      </c>
      <c r="AQ136" s="1544">
        <f t="shared" si="79"/>
        <v>0</v>
      </c>
      <c r="AR136" s="1544">
        <f t="shared" si="79"/>
        <v>0</v>
      </c>
      <c r="AS136" s="1553">
        <f t="shared" si="79"/>
        <v>1</v>
      </c>
      <c r="AT136" s="1553">
        <f t="shared" si="79"/>
        <v>1</v>
      </c>
      <c r="AU136" s="1553">
        <f t="shared" si="79"/>
        <v>0</v>
      </c>
      <c r="AV136" s="1553">
        <f t="shared" si="79"/>
        <v>0</v>
      </c>
      <c r="AW136" s="1553">
        <f t="shared" si="79"/>
        <v>45</v>
      </c>
      <c r="AX136" s="1553">
        <f t="shared" si="79"/>
        <v>707</v>
      </c>
      <c r="AY136" s="1553"/>
      <c r="AZ136" s="1553">
        <f t="shared" ref="AZ136:BM136" si="80">SUM(AZ137:AZ148)</f>
        <v>15</v>
      </c>
      <c r="BA136" s="1553">
        <f t="shared" si="80"/>
        <v>426</v>
      </c>
      <c r="BB136" s="1544">
        <f t="shared" si="80"/>
        <v>0</v>
      </c>
      <c r="BC136" s="1544">
        <f t="shared" si="80"/>
        <v>0</v>
      </c>
      <c r="BD136" s="1553">
        <f t="shared" si="80"/>
        <v>30</v>
      </c>
      <c r="BE136" s="1553">
        <f t="shared" si="80"/>
        <v>281</v>
      </c>
      <c r="BF136" s="1553">
        <f t="shared" si="80"/>
        <v>2</v>
      </c>
      <c r="BG136" s="1553">
        <f t="shared" si="80"/>
        <v>0</v>
      </c>
      <c r="BH136" s="1553">
        <f t="shared" si="80"/>
        <v>2</v>
      </c>
      <c r="BI136" s="1553">
        <f t="shared" si="80"/>
        <v>0</v>
      </c>
      <c r="BJ136" s="1553">
        <f t="shared" si="80"/>
        <v>17</v>
      </c>
      <c r="BK136" s="1548">
        <f t="shared" si="80"/>
        <v>0</v>
      </c>
      <c r="BL136" s="1553">
        <f t="shared" si="80"/>
        <v>0</v>
      </c>
      <c r="BM136" s="1553">
        <f t="shared" si="80"/>
        <v>0</v>
      </c>
    </row>
    <row r="137" spans="1:83" ht="32.950000000000003" hidden="1" customHeight="1" outlineLevel="1">
      <c r="A137" s="530" t="s">
        <v>2202</v>
      </c>
      <c r="B137" s="1544">
        <f t="shared" ref="B137:B148" si="81">F137+D137+S137+U137+W137+AS137+AU137+AW137+BF137+BH137+BJ137+BL137</f>
        <v>8</v>
      </c>
      <c r="C137" s="1544">
        <f>G137+E137+T137+V137+X137+AT137+AV134+AX137+BG137+BI137+BM137+AV137</f>
        <v>1359</v>
      </c>
      <c r="D137" s="1556">
        <v>0</v>
      </c>
      <c r="E137" s="1548">
        <v>0</v>
      </c>
      <c r="F137" s="1553">
        <f t="shared" ref="F137:F148" si="82">H137+J137+N137+Q137+L137</f>
        <v>4</v>
      </c>
      <c r="G137" s="1553">
        <f t="shared" ref="G137:G148" si="83">I137+K137+O137+R137+M137</f>
        <v>1335</v>
      </c>
      <c r="H137" s="1556">
        <v>0</v>
      </c>
      <c r="I137" s="1556">
        <v>0</v>
      </c>
      <c r="J137" s="1556">
        <v>0</v>
      </c>
      <c r="K137" s="1556">
        <v>0</v>
      </c>
      <c r="L137" s="1556">
        <v>4</v>
      </c>
      <c r="M137" s="1556">
        <v>1335</v>
      </c>
      <c r="N137" s="1544">
        <v>0</v>
      </c>
      <c r="O137" s="1544">
        <v>0</v>
      </c>
      <c r="P137" s="1553"/>
      <c r="Q137" s="1544">
        <v>0</v>
      </c>
      <c r="R137" s="1545">
        <v>0</v>
      </c>
      <c r="S137" s="1544">
        <v>0</v>
      </c>
      <c r="T137" s="1544">
        <v>0</v>
      </c>
      <c r="U137" s="1556">
        <v>0</v>
      </c>
      <c r="V137" s="1548">
        <v>0</v>
      </c>
      <c r="W137" s="1544">
        <f t="shared" ref="W137:W145" si="84">Y137+AA137+AC137+AE137+AG137+AK137+AM137+AO137+AQ137</f>
        <v>0</v>
      </c>
      <c r="X137" s="1544">
        <f t="shared" ref="X137:X146" si="85">Z137+AB137+AD137+AF137+AH137+AL137+AN137+AP137+AR137</f>
        <v>0</v>
      </c>
      <c r="Y137" s="1544">
        <v>0</v>
      </c>
      <c r="Z137" s="1553">
        <v>0</v>
      </c>
      <c r="AA137" s="1544">
        <v>0</v>
      </c>
      <c r="AB137" s="1553">
        <v>0</v>
      </c>
      <c r="AC137" s="1548">
        <v>0</v>
      </c>
      <c r="AD137" s="1548">
        <v>0</v>
      </c>
      <c r="AE137" s="1548">
        <v>0</v>
      </c>
      <c r="AF137" s="1548">
        <v>0</v>
      </c>
      <c r="AG137" s="1548">
        <v>0</v>
      </c>
      <c r="AH137" s="1548">
        <v>0</v>
      </c>
      <c r="AI137" s="803"/>
      <c r="AJ137" s="801" t="s">
        <v>332</v>
      </c>
      <c r="AK137" s="1557">
        <v>0</v>
      </c>
      <c r="AL137" s="1557">
        <v>0</v>
      </c>
      <c r="AM137" s="1557">
        <v>0</v>
      </c>
      <c r="AN137" s="1557">
        <v>0</v>
      </c>
      <c r="AO137" s="1557">
        <v>0</v>
      </c>
      <c r="AP137" s="1557">
        <v>0</v>
      </c>
      <c r="AQ137" s="1557">
        <v>0</v>
      </c>
      <c r="AR137" s="1557">
        <v>0</v>
      </c>
      <c r="AS137" s="1556">
        <v>0</v>
      </c>
      <c r="AT137" s="1556">
        <v>0</v>
      </c>
      <c r="AU137" s="1556">
        <v>0</v>
      </c>
      <c r="AV137" s="1548">
        <v>0</v>
      </c>
      <c r="AW137" s="1544">
        <f t="shared" ref="AW137:AW148" si="86">AZ137+BB137+BD137</f>
        <v>4</v>
      </c>
      <c r="AX137" s="1544">
        <f t="shared" ref="AX137:AX148" si="87">BA137+BC137+BE137</f>
        <v>24</v>
      </c>
      <c r="AY137" s="1553"/>
      <c r="AZ137" s="1544">
        <v>2</v>
      </c>
      <c r="BA137" s="1544">
        <v>5</v>
      </c>
      <c r="BB137" s="1544">
        <v>0</v>
      </c>
      <c r="BC137" s="1544">
        <v>0</v>
      </c>
      <c r="BD137" s="1544">
        <v>2</v>
      </c>
      <c r="BE137" s="1544">
        <v>19</v>
      </c>
      <c r="BF137" s="1556">
        <v>0</v>
      </c>
      <c r="BG137" s="1548">
        <v>0</v>
      </c>
      <c r="BH137" s="1556">
        <v>0</v>
      </c>
      <c r="BI137" s="1548">
        <v>0</v>
      </c>
      <c r="BJ137" s="1556">
        <v>0</v>
      </c>
      <c r="BK137" s="1548">
        <v>0</v>
      </c>
      <c r="BL137" s="1556">
        <v>0</v>
      </c>
      <c r="BM137" s="1548">
        <v>0</v>
      </c>
    </row>
    <row r="138" spans="1:83" ht="32.950000000000003" hidden="1" customHeight="1" outlineLevel="1">
      <c r="A138" s="530" t="s">
        <v>2203</v>
      </c>
      <c r="B138" s="1544">
        <f t="shared" si="81"/>
        <v>11</v>
      </c>
      <c r="C138" s="1544">
        <f>G138+E138+T138+V138+X138+AT138+AV135+AX138+BG138+BI138+BM138+AV138</f>
        <v>1134</v>
      </c>
      <c r="D138" s="1556">
        <v>0</v>
      </c>
      <c r="E138" s="1548">
        <v>0</v>
      </c>
      <c r="F138" s="1553">
        <f t="shared" si="82"/>
        <v>4</v>
      </c>
      <c r="G138" s="1553">
        <f t="shared" si="83"/>
        <v>395</v>
      </c>
      <c r="H138" s="1556">
        <v>0</v>
      </c>
      <c r="I138" s="1556">
        <v>0</v>
      </c>
      <c r="J138" s="1556">
        <v>0</v>
      </c>
      <c r="K138" s="1556">
        <v>0</v>
      </c>
      <c r="L138" s="1556">
        <v>4</v>
      </c>
      <c r="M138" s="1556">
        <v>395</v>
      </c>
      <c r="N138" s="1544">
        <v>0</v>
      </c>
      <c r="O138" s="1544">
        <v>0</v>
      </c>
      <c r="P138" s="1553"/>
      <c r="Q138" s="1544">
        <v>0</v>
      </c>
      <c r="R138" s="1545">
        <v>0</v>
      </c>
      <c r="S138" s="1544">
        <v>0</v>
      </c>
      <c r="T138" s="1544">
        <v>0</v>
      </c>
      <c r="U138" s="1556">
        <v>0</v>
      </c>
      <c r="V138" s="1548">
        <v>0</v>
      </c>
      <c r="W138" s="1544">
        <f t="shared" si="84"/>
        <v>0</v>
      </c>
      <c r="X138" s="1544">
        <f t="shared" si="85"/>
        <v>682</v>
      </c>
      <c r="Y138" s="1544">
        <v>0</v>
      </c>
      <c r="Z138" s="1553">
        <v>0</v>
      </c>
      <c r="AA138" s="1544">
        <v>0</v>
      </c>
      <c r="AB138" s="1553">
        <v>0</v>
      </c>
      <c r="AC138" s="1548">
        <v>0</v>
      </c>
      <c r="AD138" s="1548">
        <v>682</v>
      </c>
      <c r="AE138" s="1548">
        <v>0</v>
      </c>
      <c r="AF138" s="1548">
        <v>0</v>
      </c>
      <c r="AG138" s="1548">
        <v>0</v>
      </c>
      <c r="AH138" s="1548">
        <v>0</v>
      </c>
      <c r="AI138" s="803"/>
      <c r="AJ138" s="801" t="s">
        <v>334</v>
      </c>
      <c r="AK138" s="1557">
        <v>0</v>
      </c>
      <c r="AL138" s="1557">
        <v>0</v>
      </c>
      <c r="AM138" s="1557">
        <v>0</v>
      </c>
      <c r="AN138" s="1557">
        <v>0</v>
      </c>
      <c r="AO138" s="1557">
        <v>0</v>
      </c>
      <c r="AP138" s="1557">
        <v>0</v>
      </c>
      <c r="AQ138" s="1557">
        <v>0</v>
      </c>
      <c r="AR138" s="1557">
        <v>0</v>
      </c>
      <c r="AS138" s="1556">
        <v>0</v>
      </c>
      <c r="AT138" s="1556">
        <v>0</v>
      </c>
      <c r="AU138" s="1556">
        <v>0</v>
      </c>
      <c r="AV138" s="1548">
        <v>0</v>
      </c>
      <c r="AW138" s="1544">
        <f t="shared" si="86"/>
        <v>3</v>
      </c>
      <c r="AX138" s="1544">
        <f t="shared" si="87"/>
        <v>57</v>
      </c>
      <c r="AY138" s="1553"/>
      <c r="AZ138" s="1556">
        <v>2</v>
      </c>
      <c r="BA138" s="1556">
        <v>18</v>
      </c>
      <c r="BB138" s="1544">
        <v>0</v>
      </c>
      <c r="BC138" s="1544">
        <v>0</v>
      </c>
      <c r="BD138" s="1544">
        <v>1</v>
      </c>
      <c r="BE138" s="1544">
        <v>39</v>
      </c>
      <c r="BF138" s="1556">
        <v>0</v>
      </c>
      <c r="BG138" s="1548">
        <v>0</v>
      </c>
      <c r="BH138" s="1556">
        <v>0</v>
      </c>
      <c r="BI138" s="1548">
        <v>0</v>
      </c>
      <c r="BJ138" s="1556">
        <v>4</v>
      </c>
      <c r="BK138" s="1548">
        <v>0</v>
      </c>
      <c r="BL138" s="1556">
        <v>0</v>
      </c>
      <c r="BM138" s="1548">
        <v>0</v>
      </c>
    </row>
    <row r="139" spans="1:83" ht="32.950000000000003" hidden="1" customHeight="1" outlineLevel="1">
      <c r="A139" s="530" t="s">
        <v>2204</v>
      </c>
      <c r="B139" s="1544">
        <f t="shared" si="81"/>
        <v>9</v>
      </c>
      <c r="C139" s="1544">
        <f>G139+E139+T139+V139+X139+AT139+AV253+AX139+BG139+BI139+BM139+AV139</f>
        <v>451</v>
      </c>
      <c r="D139" s="1556">
        <v>0</v>
      </c>
      <c r="E139" s="1548">
        <v>0</v>
      </c>
      <c r="F139" s="1553">
        <f t="shared" si="82"/>
        <v>2</v>
      </c>
      <c r="G139" s="1553">
        <f t="shared" si="83"/>
        <v>100</v>
      </c>
      <c r="H139" s="1556">
        <v>0</v>
      </c>
      <c r="I139" s="1556">
        <v>0</v>
      </c>
      <c r="J139" s="1556">
        <v>0</v>
      </c>
      <c r="K139" s="1556">
        <v>0</v>
      </c>
      <c r="L139" s="1544">
        <v>2</v>
      </c>
      <c r="M139" s="1544">
        <v>100</v>
      </c>
      <c r="N139" s="1544">
        <v>0</v>
      </c>
      <c r="O139" s="1544">
        <v>0</v>
      </c>
      <c r="P139" s="1553"/>
      <c r="Q139" s="1544">
        <v>0</v>
      </c>
      <c r="R139" s="1545">
        <v>0</v>
      </c>
      <c r="S139" s="1544">
        <v>0</v>
      </c>
      <c r="T139" s="1544">
        <v>0</v>
      </c>
      <c r="U139" s="1556">
        <v>0</v>
      </c>
      <c r="V139" s="1548">
        <v>0</v>
      </c>
      <c r="W139" s="1544">
        <f t="shared" si="84"/>
        <v>0</v>
      </c>
      <c r="X139" s="1544">
        <f t="shared" si="85"/>
        <v>275</v>
      </c>
      <c r="Y139" s="1556">
        <v>0</v>
      </c>
      <c r="Z139" s="1548">
        <v>0</v>
      </c>
      <c r="AA139" s="1556">
        <v>0</v>
      </c>
      <c r="AB139" s="1548">
        <v>0</v>
      </c>
      <c r="AC139" s="1548">
        <v>0</v>
      </c>
      <c r="AD139" s="1548">
        <v>275</v>
      </c>
      <c r="AE139" s="1548">
        <v>0</v>
      </c>
      <c r="AF139" s="1548">
        <v>0</v>
      </c>
      <c r="AG139" s="1548">
        <v>0</v>
      </c>
      <c r="AH139" s="1548">
        <v>0</v>
      </c>
      <c r="AI139" s="803"/>
      <c r="AJ139" s="801" t="s">
        <v>335</v>
      </c>
      <c r="AK139" s="1557">
        <v>0</v>
      </c>
      <c r="AL139" s="1557">
        <v>0</v>
      </c>
      <c r="AM139" s="1557">
        <v>0</v>
      </c>
      <c r="AN139" s="1557">
        <v>0</v>
      </c>
      <c r="AO139" s="1557">
        <v>0</v>
      </c>
      <c r="AP139" s="1557">
        <v>0</v>
      </c>
      <c r="AQ139" s="1557">
        <v>0</v>
      </c>
      <c r="AR139" s="1557">
        <v>0</v>
      </c>
      <c r="AS139" s="1556">
        <v>0</v>
      </c>
      <c r="AT139" s="1556">
        <v>0</v>
      </c>
      <c r="AU139" s="1556">
        <v>0</v>
      </c>
      <c r="AV139" s="1548">
        <v>0</v>
      </c>
      <c r="AW139" s="1544">
        <f t="shared" si="86"/>
        <v>7</v>
      </c>
      <c r="AX139" s="1544">
        <f t="shared" si="87"/>
        <v>76</v>
      </c>
      <c r="AY139" s="1553"/>
      <c r="AZ139" s="1544">
        <v>2</v>
      </c>
      <c r="BA139" s="1544">
        <v>74</v>
      </c>
      <c r="BB139" s="1544">
        <v>0</v>
      </c>
      <c r="BC139" s="1544">
        <v>0</v>
      </c>
      <c r="BD139" s="1544">
        <v>5</v>
      </c>
      <c r="BE139" s="1544">
        <v>2</v>
      </c>
      <c r="BF139" s="1556">
        <v>0</v>
      </c>
      <c r="BG139" s="1548">
        <v>0</v>
      </c>
      <c r="BH139" s="1556">
        <v>0</v>
      </c>
      <c r="BI139" s="1548">
        <v>0</v>
      </c>
      <c r="BJ139" s="1556">
        <v>0</v>
      </c>
      <c r="BK139" s="1548">
        <v>0</v>
      </c>
      <c r="BL139" s="1556">
        <v>0</v>
      </c>
      <c r="BM139" s="1548">
        <v>0</v>
      </c>
    </row>
    <row r="140" spans="1:83" ht="32.950000000000003" hidden="1" customHeight="1" outlineLevel="1">
      <c r="A140" s="530" t="s">
        <v>2205</v>
      </c>
      <c r="B140" s="1544">
        <f t="shared" si="81"/>
        <v>17</v>
      </c>
      <c r="C140" s="1544">
        <f>G140+E140+T140+V140+X140+AT140+AV254+AX140+BG140+BI140+BM140+AV140</f>
        <v>2292</v>
      </c>
      <c r="D140" s="1556">
        <v>0</v>
      </c>
      <c r="E140" s="1548">
        <v>0</v>
      </c>
      <c r="F140" s="1553">
        <f t="shared" si="82"/>
        <v>10</v>
      </c>
      <c r="G140" s="1553">
        <f t="shared" si="83"/>
        <v>2273</v>
      </c>
      <c r="H140" s="1556">
        <v>0</v>
      </c>
      <c r="I140" s="1556">
        <v>0</v>
      </c>
      <c r="J140" s="1556">
        <v>0</v>
      </c>
      <c r="K140" s="1556">
        <v>0</v>
      </c>
      <c r="L140" s="1557">
        <v>10</v>
      </c>
      <c r="M140" s="1557">
        <v>2273</v>
      </c>
      <c r="N140" s="1544">
        <v>0</v>
      </c>
      <c r="O140" s="1544">
        <v>0</v>
      </c>
      <c r="P140" s="1553"/>
      <c r="Q140" s="1544">
        <v>0</v>
      </c>
      <c r="R140" s="1545">
        <v>0</v>
      </c>
      <c r="S140" s="1544">
        <v>0</v>
      </c>
      <c r="T140" s="1544">
        <v>0</v>
      </c>
      <c r="U140" s="1556">
        <v>0</v>
      </c>
      <c r="V140" s="1548">
        <v>0</v>
      </c>
      <c r="W140" s="1544">
        <f t="shared" si="84"/>
        <v>2</v>
      </c>
      <c r="X140" s="1566">
        <f t="shared" si="85"/>
        <v>18</v>
      </c>
      <c r="Y140" s="1556">
        <v>0</v>
      </c>
      <c r="Z140" s="1548">
        <v>0</v>
      </c>
      <c r="AA140" s="1556">
        <v>0</v>
      </c>
      <c r="AB140" s="1548">
        <v>0</v>
      </c>
      <c r="AC140" s="1548">
        <v>0</v>
      </c>
      <c r="AD140" s="1550">
        <v>0</v>
      </c>
      <c r="AE140" s="1548">
        <v>0</v>
      </c>
      <c r="AF140" s="1548">
        <v>0</v>
      </c>
      <c r="AG140" s="1548">
        <v>0</v>
      </c>
      <c r="AH140" s="1548">
        <v>0</v>
      </c>
      <c r="AI140" s="803"/>
      <c r="AJ140" s="801" t="s">
        <v>336</v>
      </c>
      <c r="AK140" s="1557">
        <v>1</v>
      </c>
      <c r="AL140" s="1557">
        <v>17</v>
      </c>
      <c r="AM140" s="1557">
        <v>1</v>
      </c>
      <c r="AN140" s="1557">
        <v>1</v>
      </c>
      <c r="AO140" s="1557">
        <v>0</v>
      </c>
      <c r="AP140" s="1557">
        <v>0</v>
      </c>
      <c r="AQ140" s="1557">
        <v>0</v>
      </c>
      <c r="AR140" s="1557">
        <v>0</v>
      </c>
      <c r="AS140" s="1556">
        <v>0</v>
      </c>
      <c r="AT140" s="1556">
        <v>0</v>
      </c>
      <c r="AU140" s="1556">
        <v>0</v>
      </c>
      <c r="AV140" s="1548">
        <v>0</v>
      </c>
      <c r="AW140" s="1544">
        <f t="shared" si="86"/>
        <v>3</v>
      </c>
      <c r="AX140" s="1544">
        <f t="shared" si="87"/>
        <v>1</v>
      </c>
      <c r="AY140" s="1553"/>
      <c r="AZ140" s="1557">
        <v>1</v>
      </c>
      <c r="BA140" s="1574">
        <v>0</v>
      </c>
      <c r="BB140" s="1544">
        <v>0</v>
      </c>
      <c r="BC140" s="1544">
        <v>0</v>
      </c>
      <c r="BD140" s="1544">
        <v>2</v>
      </c>
      <c r="BE140" s="1544">
        <v>1</v>
      </c>
      <c r="BF140" s="1556">
        <v>1</v>
      </c>
      <c r="BG140" s="1548">
        <v>0</v>
      </c>
      <c r="BH140" s="1556">
        <v>0</v>
      </c>
      <c r="BI140" s="1548">
        <v>0</v>
      </c>
      <c r="BJ140" s="1556">
        <v>1</v>
      </c>
      <c r="BK140" s="1548">
        <v>0</v>
      </c>
      <c r="BL140" s="1556">
        <v>0</v>
      </c>
      <c r="BM140" s="1548">
        <v>0</v>
      </c>
    </row>
    <row r="141" spans="1:83" ht="32.950000000000003" hidden="1" customHeight="1" outlineLevel="1">
      <c r="A141" s="530" t="s">
        <v>2764</v>
      </c>
      <c r="B141" s="1544">
        <f t="shared" si="81"/>
        <v>7</v>
      </c>
      <c r="C141" s="1544">
        <f>G141+E141+T141+V141+X141+AT141+AV255+AX141+BG141+BI141+BM141+AV141</f>
        <v>515</v>
      </c>
      <c r="D141" s="1556">
        <v>0</v>
      </c>
      <c r="E141" s="1548">
        <v>0</v>
      </c>
      <c r="F141" s="1553">
        <f t="shared" si="82"/>
        <v>7</v>
      </c>
      <c r="G141" s="1553">
        <f t="shared" si="83"/>
        <v>515</v>
      </c>
      <c r="H141" s="1556">
        <v>0</v>
      </c>
      <c r="I141" s="1556">
        <v>0</v>
      </c>
      <c r="J141" s="1556">
        <v>0</v>
      </c>
      <c r="K141" s="1556">
        <v>0</v>
      </c>
      <c r="L141" s="1544">
        <v>7</v>
      </c>
      <c r="M141" s="1544">
        <v>515</v>
      </c>
      <c r="N141" s="1544">
        <v>0</v>
      </c>
      <c r="O141" s="1544">
        <v>0</v>
      </c>
      <c r="P141" s="1553"/>
      <c r="Q141" s="1544">
        <v>0</v>
      </c>
      <c r="R141" s="1545">
        <v>0</v>
      </c>
      <c r="S141" s="1544">
        <v>0</v>
      </c>
      <c r="T141" s="1544">
        <v>0</v>
      </c>
      <c r="U141" s="1556">
        <v>0</v>
      </c>
      <c r="V141" s="1548">
        <v>0</v>
      </c>
      <c r="W141" s="1544">
        <f t="shared" si="84"/>
        <v>0</v>
      </c>
      <c r="X141" s="1544">
        <f t="shared" si="85"/>
        <v>0</v>
      </c>
      <c r="Y141" s="1556">
        <v>0</v>
      </c>
      <c r="Z141" s="1548">
        <v>0</v>
      </c>
      <c r="AA141" s="1556">
        <v>0</v>
      </c>
      <c r="AB141" s="1548">
        <v>0</v>
      </c>
      <c r="AC141" s="1548">
        <v>0</v>
      </c>
      <c r="AD141" s="1548">
        <v>0</v>
      </c>
      <c r="AE141" s="1548">
        <v>0</v>
      </c>
      <c r="AF141" s="1548">
        <v>0</v>
      </c>
      <c r="AG141" s="1548">
        <v>0</v>
      </c>
      <c r="AH141" s="1548">
        <v>0</v>
      </c>
      <c r="AI141" s="803"/>
      <c r="AJ141" s="801" t="s">
        <v>337</v>
      </c>
      <c r="AK141" s="1557">
        <v>0</v>
      </c>
      <c r="AL141" s="1557">
        <v>0</v>
      </c>
      <c r="AM141" s="1557">
        <v>0</v>
      </c>
      <c r="AN141" s="1557">
        <v>0</v>
      </c>
      <c r="AO141" s="1557">
        <v>0</v>
      </c>
      <c r="AP141" s="1557">
        <v>0</v>
      </c>
      <c r="AQ141" s="1557">
        <v>0</v>
      </c>
      <c r="AR141" s="1557">
        <v>0</v>
      </c>
      <c r="AS141" s="1556">
        <v>0</v>
      </c>
      <c r="AT141" s="1548">
        <v>0</v>
      </c>
      <c r="AU141" s="1556">
        <v>0</v>
      </c>
      <c r="AV141" s="1548">
        <v>0</v>
      </c>
      <c r="AW141" s="1544">
        <f t="shared" si="86"/>
        <v>0</v>
      </c>
      <c r="AX141" s="1544">
        <f t="shared" si="87"/>
        <v>0</v>
      </c>
      <c r="AY141" s="1553"/>
      <c r="AZ141" s="1544">
        <v>0</v>
      </c>
      <c r="BA141" s="1544">
        <v>0</v>
      </c>
      <c r="BB141" s="1544">
        <v>0</v>
      </c>
      <c r="BC141" s="1544">
        <v>0</v>
      </c>
      <c r="BD141" s="1544">
        <v>0</v>
      </c>
      <c r="BE141" s="1544">
        <v>0</v>
      </c>
      <c r="BF141" s="1556">
        <v>0</v>
      </c>
      <c r="BG141" s="1548">
        <v>0</v>
      </c>
      <c r="BH141" s="1556">
        <v>0</v>
      </c>
      <c r="BI141" s="1548">
        <v>0</v>
      </c>
      <c r="BJ141" s="1556">
        <v>0</v>
      </c>
      <c r="BK141" s="1548">
        <v>0</v>
      </c>
      <c r="BL141" s="1556">
        <v>0</v>
      </c>
      <c r="BM141" s="1548">
        <v>0</v>
      </c>
    </row>
    <row r="142" spans="1:83" ht="32.950000000000003" hidden="1" customHeight="1" outlineLevel="1">
      <c r="A142" s="530" t="s">
        <v>2206</v>
      </c>
      <c r="B142" s="1544">
        <f t="shared" si="81"/>
        <v>17</v>
      </c>
      <c r="C142" s="1544">
        <f t="shared" ref="C142:C148" si="88">G142+E142+T142+V142+X142+AT142+AV136+AX142+BG142+BI142+BM142+AV142</f>
        <v>5111</v>
      </c>
      <c r="D142" s="1556">
        <v>0</v>
      </c>
      <c r="E142" s="1548">
        <v>0</v>
      </c>
      <c r="F142" s="1553">
        <f t="shared" si="82"/>
        <v>9</v>
      </c>
      <c r="G142" s="1553">
        <f t="shared" si="83"/>
        <v>2281</v>
      </c>
      <c r="H142" s="1556">
        <v>0</v>
      </c>
      <c r="I142" s="1556">
        <v>0</v>
      </c>
      <c r="J142" s="1556">
        <v>0</v>
      </c>
      <c r="K142" s="1556">
        <v>0</v>
      </c>
      <c r="L142" s="1544">
        <v>8</v>
      </c>
      <c r="M142" s="1544">
        <v>1225</v>
      </c>
      <c r="N142" s="1544">
        <v>0</v>
      </c>
      <c r="O142" s="1544">
        <v>0</v>
      </c>
      <c r="P142" s="1553"/>
      <c r="Q142" s="1544">
        <v>1</v>
      </c>
      <c r="R142" s="1545">
        <v>1056</v>
      </c>
      <c r="S142" s="1544">
        <v>0</v>
      </c>
      <c r="T142" s="1544">
        <v>0</v>
      </c>
      <c r="U142" s="1556">
        <v>0</v>
      </c>
      <c r="V142" s="1548">
        <v>0</v>
      </c>
      <c r="W142" s="1544">
        <f t="shared" si="84"/>
        <v>2</v>
      </c>
      <c r="X142" s="1544">
        <f t="shared" si="85"/>
        <v>2686</v>
      </c>
      <c r="Y142" s="1556">
        <v>0</v>
      </c>
      <c r="Z142" s="1548">
        <v>0</v>
      </c>
      <c r="AA142" s="1544">
        <v>0</v>
      </c>
      <c r="AB142" s="1548">
        <v>0</v>
      </c>
      <c r="AC142" s="1548">
        <v>0</v>
      </c>
      <c r="AD142" s="1548">
        <v>0</v>
      </c>
      <c r="AE142" s="1548">
        <v>0</v>
      </c>
      <c r="AF142" s="1548">
        <v>0</v>
      </c>
      <c r="AG142" s="1548">
        <v>0</v>
      </c>
      <c r="AH142" s="1548">
        <v>0</v>
      </c>
      <c r="AI142" s="803"/>
      <c r="AJ142" s="801" t="s">
        <v>338</v>
      </c>
      <c r="AK142" s="1557">
        <v>1</v>
      </c>
      <c r="AL142" s="1557">
        <v>664</v>
      </c>
      <c r="AM142" s="1557">
        <v>0</v>
      </c>
      <c r="AN142" s="1557">
        <v>0</v>
      </c>
      <c r="AO142" s="1557">
        <v>1</v>
      </c>
      <c r="AP142" s="1557">
        <v>2022</v>
      </c>
      <c r="AQ142" s="1557">
        <v>0</v>
      </c>
      <c r="AR142" s="1557">
        <v>0</v>
      </c>
      <c r="AS142" s="1556">
        <v>0</v>
      </c>
      <c r="AT142" s="1548">
        <v>0</v>
      </c>
      <c r="AU142" s="1556">
        <v>0</v>
      </c>
      <c r="AV142" s="1548">
        <v>0</v>
      </c>
      <c r="AW142" s="1544">
        <f t="shared" si="86"/>
        <v>3</v>
      </c>
      <c r="AX142" s="1544">
        <f t="shared" si="87"/>
        <v>144</v>
      </c>
      <c r="AY142" s="1553"/>
      <c r="AZ142" s="1544">
        <v>0</v>
      </c>
      <c r="BA142" s="1544">
        <v>0</v>
      </c>
      <c r="BB142" s="1544">
        <v>0</v>
      </c>
      <c r="BC142" s="1544">
        <v>0</v>
      </c>
      <c r="BD142" s="1544">
        <v>3</v>
      </c>
      <c r="BE142" s="1544">
        <v>144</v>
      </c>
      <c r="BF142" s="1556">
        <v>0</v>
      </c>
      <c r="BG142" s="1548">
        <v>0</v>
      </c>
      <c r="BH142" s="1556">
        <v>0</v>
      </c>
      <c r="BI142" s="1548">
        <v>0</v>
      </c>
      <c r="BJ142" s="1556">
        <v>3</v>
      </c>
      <c r="BK142" s="1548">
        <v>0</v>
      </c>
      <c r="BL142" s="1556">
        <v>0</v>
      </c>
      <c r="BM142" s="1548">
        <v>0</v>
      </c>
      <c r="BO142" s="805" t="s">
        <v>2605</v>
      </c>
      <c r="BP142" s="805" t="s">
        <v>2605</v>
      </c>
      <c r="BQ142" s="805" t="s">
        <v>2605</v>
      </c>
      <c r="BR142" s="805" t="s">
        <v>2605</v>
      </c>
      <c r="BS142" s="805" t="s">
        <v>2605</v>
      </c>
      <c r="BT142" s="805" t="s">
        <v>2605</v>
      </c>
      <c r="BU142" s="805" t="s">
        <v>2605</v>
      </c>
      <c r="BV142" s="805" t="s">
        <v>2605</v>
      </c>
      <c r="BW142" s="806" t="s">
        <v>2605</v>
      </c>
      <c r="BX142" s="805" t="s">
        <v>2605</v>
      </c>
      <c r="BY142" s="805" t="s">
        <v>2605</v>
      </c>
      <c r="BZ142" s="805" t="s">
        <v>2605</v>
      </c>
      <c r="CA142" s="805" t="s">
        <v>2605</v>
      </c>
      <c r="CB142" s="805" t="s">
        <v>2605</v>
      </c>
      <c r="CC142" s="805" t="s">
        <v>2605</v>
      </c>
      <c r="CD142" s="805" t="s">
        <v>2605</v>
      </c>
      <c r="CE142" s="805" t="s">
        <v>2605</v>
      </c>
    </row>
    <row r="143" spans="1:83" ht="32.950000000000003" hidden="1" customHeight="1" outlineLevel="1">
      <c r="A143" s="530" t="s">
        <v>2210</v>
      </c>
      <c r="B143" s="1544">
        <f t="shared" si="81"/>
        <v>17</v>
      </c>
      <c r="C143" s="1544">
        <f t="shared" si="88"/>
        <v>3029</v>
      </c>
      <c r="D143" s="1556">
        <v>0</v>
      </c>
      <c r="E143" s="1548">
        <v>0</v>
      </c>
      <c r="F143" s="1553">
        <f t="shared" si="82"/>
        <v>10</v>
      </c>
      <c r="G143" s="1553">
        <f t="shared" si="83"/>
        <v>2569</v>
      </c>
      <c r="H143" s="1556">
        <v>0</v>
      </c>
      <c r="I143" s="1556">
        <v>0</v>
      </c>
      <c r="J143" s="1556">
        <v>0</v>
      </c>
      <c r="K143" s="1556">
        <v>0</v>
      </c>
      <c r="L143" s="1556">
        <v>10</v>
      </c>
      <c r="M143" s="1556">
        <v>2569</v>
      </c>
      <c r="N143" s="1544">
        <v>0</v>
      </c>
      <c r="O143" s="1544">
        <v>0</v>
      </c>
      <c r="P143" s="1553"/>
      <c r="Q143" s="1544">
        <v>0</v>
      </c>
      <c r="R143" s="1545">
        <v>0</v>
      </c>
      <c r="S143" s="1544">
        <v>0</v>
      </c>
      <c r="T143" s="1544">
        <v>0</v>
      </c>
      <c r="U143" s="1556">
        <v>0</v>
      </c>
      <c r="V143" s="1548">
        <v>0</v>
      </c>
      <c r="W143" s="1544">
        <f t="shared" si="84"/>
        <v>0</v>
      </c>
      <c r="X143" s="1544">
        <f t="shared" si="85"/>
        <v>416</v>
      </c>
      <c r="Y143" s="1556">
        <v>0</v>
      </c>
      <c r="Z143" s="1548">
        <v>0</v>
      </c>
      <c r="AA143" s="1556">
        <v>0</v>
      </c>
      <c r="AB143" s="1556">
        <v>0</v>
      </c>
      <c r="AC143" s="1548">
        <v>0</v>
      </c>
      <c r="AD143" s="1548">
        <v>0</v>
      </c>
      <c r="AE143" s="1553">
        <v>0</v>
      </c>
      <c r="AF143" s="1553">
        <v>0</v>
      </c>
      <c r="AG143" s="1548">
        <v>0</v>
      </c>
      <c r="AH143" s="1548">
        <v>0</v>
      </c>
      <c r="AI143" s="803"/>
      <c r="AJ143" s="801" t="s">
        <v>339</v>
      </c>
      <c r="AK143" s="1557">
        <v>0</v>
      </c>
      <c r="AL143" s="1557">
        <v>416</v>
      </c>
      <c r="AM143" s="1557">
        <v>0</v>
      </c>
      <c r="AN143" s="1557">
        <v>0</v>
      </c>
      <c r="AO143" s="1557">
        <v>0</v>
      </c>
      <c r="AP143" s="1557">
        <v>0</v>
      </c>
      <c r="AQ143" s="1557">
        <v>0</v>
      </c>
      <c r="AR143" s="1557">
        <v>0</v>
      </c>
      <c r="AS143" s="1556">
        <v>0</v>
      </c>
      <c r="AT143" s="1548">
        <v>0</v>
      </c>
      <c r="AU143" s="1556">
        <v>0</v>
      </c>
      <c r="AV143" s="1548">
        <v>0</v>
      </c>
      <c r="AW143" s="1544">
        <f t="shared" si="86"/>
        <v>6</v>
      </c>
      <c r="AX143" s="1563">
        <f t="shared" si="87"/>
        <v>44</v>
      </c>
      <c r="AY143" s="1553"/>
      <c r="AZ143" s="1556">
        <v>2</v>
      </c>
      <c r="BA143" s="1544">
        <v>5</v>
      </c>
      <c r="BB143" s="1544">
        <v>0</v>
      </c>
      <c r="BC143" s="1544">
        <v>0</v>
      </c>
      <c r="BD143" s="1544">
        <v>4</v>
      </c>
      <c r="BE143" s="1563">
        <v>39</v>
      </c>
      <c r="BF143" s="1556">
        <v>0</v>
      </c>
      <c r="BG143" s="1548">
        <v>0</v>
      </c>
      <c r="BH143" s="1556">
        <v>1</v>
      </c>
      <c r="BI143" s="1548">
        <v>0</v>
      </c>
      <c r="BJ143" s="1556">
        <v>0</v>
      </c>
      <c r="BK143" s="1548">
        <v>0</v>
      </c>
      <c r="BL143" s="1556">
        <v>0</v>
      </c>
      <c r="BM143" s="1548">
        <v>0</v>
      </c>
    </row>
    <row r="144" spans="1:83" ht="32.950000000000003" hidden="1" customHeight="1" outlineLevel="1">
      <c r="A144" s="530" t="s">
        <v>2207</v>
      </c>
      <c r="B144" s="1544">
        <f t="shared" si="81"/>
        <v>17</v>
      </c>
      <c r="C144" s="1544">
        <f t="shared" si="88"/>
        <v>914</v>
      </c>
      <c r="D144" s="1556">
        <v>0</v>
      </c>
      <c r="E144" s="1548">
        <v>0</v>
      </c>
      <c r="F144" s="1553">
        <f t="shared" si="82"/>
        <v>10</v>
      </c>
      <c r="G144" s="1553">
        <f t="shared" si="83"/>
        <v>894</v>
      </c>
      <c r="H144" s="1556">
        <v>0</v>
      </c>
      <c r="I144" s="1556">
        <v>0</v>
      </c>
      <c r="J144" s="1556">
        <v>1</v>
      </c>
      <c r="K144" s="1564">
        <v>0</v>
      </c>
      <c r="L144" s="1544">
        <v>9</v>
      </c>
      <c r="M144" s="1544">
        <v>894</v>
      </c>
      <c r="N144" s="1544">
        <v>0</v>
      </c>
      <c r="O144" s="1544">
        <v>0</v>
      </c>
      <c r="P144" s="1553"/>
      <c r="Q144" s="1544">
        <v>0</v>
      </c>
      <c r="R144" s="1545">
        <v>0</v>
      </c>
      <c r="S144" s="1544">
        <v>0</v>
      </c>
      <c r="T144" s="1544">
        <v>0</v>
      </c>
      <c r="U144" s="1556">
        <v>0</v>
      </c>
      <c r="V144" s="1548">
        <v>0</v>
      </c>
      <c r="W144" s="1544">
        <f t="shared" si="84"/>
        <v>0</v>
      </c>
      <c r="X144" s="1544">
        <f t="shared" si="85"/>
        <v>0</v>
      </c>
      <c r="Y144" s="1556">
        <v>0</v>
      </c>
      <c r="Z144" s="1548">
        <v>0</v>
      </c>
      <c r="AA144" s="1556">
        <v>0</v>
      </c>
      <c r="AB144" s="1556">
        <v>0</v>
      </c>
      <c r="AC144" s="1548">
        <v>0</v>
      </c>
      <c r="AD144" s="1548">
        <v>0</v>
      </c>
      <c r="AE144" s="1548">
        <v>0</v>
      </c>
      <c r="AF144" s="1548">
        <v>0</v>
      </c>
      <c r="AG144" s="1548">
        <v>0</v>
      </c>
      <c r="AH144" s="1548">
        <v>0</v>
      </c>
      <c r="AI144" s="803"/>
      <c r="AJ144" s="801" t="s">
        <v>340</v>
      </c>
      <c r="AK144" s="1557">
        <v>0</v>
      </c>
      <c r="AL144" s="1557">
        <v>0</v>
      </c>
      <c r="AM144" s="1557">
        <v>0</v>
      </c>
      <c r="AN144" s="1557">
        <v>0</v>
      </c>
      <c r="AO144" s="1557">
        <v>0</v>
      </c>
      <c r="AP144" s="1557">
        <v>0</v>
      </c>
      <c r="AQ144" s="1557">
        <v>0</v>
      </c>
      <c r="AR144" s="1557">
        <v>0</v>
      </c>
      <c r="AS144" s="1556">
        <v>0</v>
      </c>
      <c r="AT144" s="1548">
        <v>0</v>
      </c>
      <c r="AU144" s="1556">
        <v>0</v>
      </c>
      <c r="AV144" s="1548">
        <v>0</v>
      </c>
      <c r="AW144" s="1544">
        <f t="shared" si="86"/>
        <v>4</v>
      </c>
      <c r="AX144" s="1544">
        <f t="shared" si="87"/>
        <v>20</v>
      </c>
      <c r="AY144" s="1553"/>
      <c r="AZ144" s="1556">
        <v>0</v>
      </c>
      <c r="BA144" s="1544">
        <v>0</v>
      </c>
      <c r="BB144" s="1544">
        <v>0</v>
      </c>
      <c r="BC144" s="1544">
        <v>0</v>
      </c>
      <c r="BD144" s="1544">
        <v>4</v>
      </c>
      <c r="BE144" s="1544">
        <v>20</v>
      </c>
      <c r="BF144" s="1556">
        <v>0</v>
      </c>
      <c r="BG144" s="1548">
        <v>0</v>
      </c>
      <c r="BH144" s="1556">
        <v>1</v>
      </c>
      <c r="BI144" s="1548">
        <v>0</v>
      </c>
      <c r="BJ144" s="1556">
        <v>2</v>
      </c>
      <c r="BK144" s="1548">
        <v>0</v>
      </c>
      <c r="BL144" s="1556">
        <v>0</v>
      </c>
      <c r="BM144" s="1548">
        <v>0</v>
      </c>
      <c r="BO144" s="806" t="s">
        <v>2605</v>
      </c>
      <c r="BP144" s="806" t="s">
        <v>2605</v>
      </c>
      <c r="BQ144" s="806" t="s">
        <v>2605</v>
      </c>
    </row>
    <row r="145" spans="1:83" ht="32.950000000000003" hidden="1" customHeight="1" outlineLevel="1">
      <c r="A145" s="530" t="s">
        <v>2768</v>
      </c>
      <c r="B145" s="1544">
        <f t="shared" si="81"/>
        <v>16</v>
      </c>
      <c r="C145" s="1544">
        <f t="shared" si="88"/>
        <v>1794</v>
      </c>
      <c r="D145" s="1556">
        <v>0</v>
      </c>
      <c r="E145" s="1548">
        <v>0</v>
      </c>
      <c r="F145" s="1553">
        <f t="shared" si="82"/>
        <v>8</v>
      </c>
      <c r="G145" s="1553">
        <f t="shared" si="83"/>
        <v>1585</v>
      </c>
      <c r="H145" s="1556">
        <v>0</v>
      </c>
      <c r="I145" s="1556">
        <v>0</v>
      </c>
      <c r="J145" s="1556">
        <v>0</v>
      </c>
      <c r="K145" s="1556">
        <v>0</v>
      </c>
      <c r="L145" s="1544">
        <v>8</v>
      </c>
      <c r="M145" s="1544">
        <v>1585</v>
      </c>
      <c r="N145" s="1544">
        <v>0</v>
      </c>
      <c r="O145" s="1544">
        <v>0</v>
      </c>
      <c r="P145" s="1553"/>
      <c r="Q145" s="1544">
        <v>0</v>
      </c>
      <c r="R145" s="1545">
        <v>0</v>
      </c>
      <c r="S145" s="1544">
        <v>0</v>
      </c>
      <c r="T145" s="1544">
        <v>0</v>
      </c>
      <c r="U145" s="1556">
        <v>0</v>
      </c>
      <c r="V145" s="1548">
        <v>0</v>
      </c>
      <c r="W145" s="1544">
        <f t="shared" si="84"/>
        <v>1</v>
      </c>
      <c r="X145" s="1563">
        <f t="shared" si="85"/>
        <v>5</v>
      </c>
      <c r="Y145" s="1556">
        <v>0</v>
      </c>
      <c r="Z145" s="1548">
        <v>0</v>
      </c>
      <c r="AA145" s="1544">
        <v>0</v>
      </c>
      <c r="AB145" s="1553">
        <v>0</v>
      </c>
      <c r="AC145" s="1548">
        <v>0</v>
      </c>
      <c r="AD145" s="1548">
        <v>0</v>
      </c>
      <c r="AE145" s="1553">
        <v>0</v>
      </c>
      <c r="AF145" s="1553">
        <v>0</v>
      </c>
      <c r="AG145" s="1548">
        <v>0</v>
      </c>
      <c r="AH145" s="1548">
        <v>0</v>
      </c>
      <c r="AI145" s="803"/>
      <c r="AJ145" s="801" t="s">
        <v>341</v>
      </c>
      <c r="AK145" s="1557">
        <v>1</v>
      </c>
      <c r="AL145" s="1570">
        <v>0</v>
      </c>
      <c r="AM145" s="1557">
        <v>0</v>
      </c>
      <c r="AN145" s="1557">
        <v>0</v>
      </c>
      <c r="AO145" s="1557">
        <v>0</v>
      </c>
      <c r="AP145" s="1557">
        <v>5</v>
      </c>
      <c r="AQ145" s="1557">
        <v>0</v>
      </c>
      <c r="AR145" s="1557">
        <v>0</v>
      </c>
      <c r="AS145" s="1556">
        <v>0</v>
      </c>
      <c r="AT145" s="1548">
        <v>0</v>
      </c>
      <c r="AU145" s="1556">
        <v>0</v>
      </c>
      <c r="AV145" s="1548">
        <v>0</v>
      </c>
      <c r="AW145" s="1544">
        <f t="shared" si="86"/>
        <v>7</v>
      </c>
      <c r="AX145" s="1544">
        <f t="shared" si="87"/>
        <v>204</v>
      </c>
      <c r="AY145" s="1553"/>
      <c r="AZ145" s="1556">
        <v>4</v>
      </c>
      <c r="BA145" s="1544">
        <v>202</v>
      </c>
      <c r="BB145" s="1544">
        <v>0</v>
      </c>
      <c r="BC145" s="1544">
        <v>0</v>
      </c>
      <c r="BD145" s="1544">
        <v>3</v>
      </c>
      <c r="BE145" s="1544">
        <v>2</v>
      </c>
      <c r="BF145" s="1556">
        <v>0</v>
      </c>
      <c r="BG145" s="1548">
        <v>0</v>
      </c>
      <c r="BH145" s="1556">
        <v>0</v>
      </c>
      <c r="BI145" s="1548">
        <v>0</v>
      </c>
      <c r="BJ145" s="1556">
        <v>0</v>
      </c>
      <c r="BK145" s="1548">
        <v>0</v>
      </c>
      <c r="BL145" s="1556">
        <v>0</v>
      </c>
      <c r="BM145" s="1548">
        <v>0</v>
      </c>
      <c r="BR145" s="800" t="s">
        <v>2605</v>
      </c>
    </row>
    <row r="146" spans="1:83" ht="32.950000000000003" hidden="1" customHeight="1" outlineLevel="1">
      <c r="A146" s="530" t="s">
        <v>2769</v>
      </c>
      <c r="B146" s="1544">
        <f t="shared" si="81"/>
        <v>27</v>
      </c>
      <c r="C146" s="1544">
        <f t="shared" si="88"/>
        <v>7382</v>
      </c>
      <c r="D146" s="1556">
        <v>0</v>
      </c>
      <c r="E146" s="1548">
        <v>0</v>
      </c>
      <c r="F146" s="1553">
        <f t="shared" si="82"/>
        <v>23</v>
      </c>
      <c r="G146" s="1553">
        <f t="shared" si="83"/>
        <v>6649</v>
      </c>
      <c r="H146" s="1556">
        <v>0</v>
      </c>
      <c r="I146" s="1556">
        <v>0</v>
      </c>
      <c r="J146" s="1556">
        <v>0</v>
      </c>
      <c r="K146" s="1556">
        <v>0</v>
      </c>
      <c r="L146" s="1544">
        <v>23</v>
      </c>
      <c r="M146" s="1544">
        <v>6649</v>
      </c>
      <c r="N146" s="1544">
        <v>0</v>
      </c>
      <c r="O146" s="1544">
        <v>0</v>
      </c>
      <c r="P146" s="1553"/>
      <c r="Q146" s="1544">
        <v>0</v>
      </c>
      <c r="R146" s="1545">
        <v>0</v>
      </c>
      <c r="S146" s="1544">
        <v>0</v>
      </c>
      <c r="T146" s="1544">
        <v>0</v>
      </c>
      <c r="U146" s="1556">
        <v>0</v>
      </c>
      <c r="V146" s="1548">
        <v>0</v>
      </c>
      <c r="W146" s="1544">
        <f>Y146+AA146+AC146+AE146+AG146+AK146+AM146+AO146+AQ146</f>
        <v>1</v>
      </c>
      <c r="X146" s="1563">
        <f t="shared" si="85"/>
        <v>612</v>
      </c>
      <c r="Y146" s="1556">
        <v>0</v>
      </c>
      <c r="Z146" s="1548">
        <v>0</v>
      </c>
      <c r="AA146" s="1544">
        <v>0</v>
      </c>
      <c r="AB146" s="1553">
        <v>0</v>
      </c>
      <c r="AC146" s="1548">
        <v>0</v>
      </c>
      <c r="AD146" s="1548">
        <v>0</v>
      </c>
      <c r="AE146" s="1553">
        <v>1</v>
      </c>
      <c r="AF146" s="1553">
        <v>612</v>
      </c>
      <c r="AG146" s="1548">
        <v>0</v>
      </c>
      <c r="AH146" s="1548">
        <v>0</v>
      </c>
      <c r="AI146" s="803"/>
      <c r="AJ146" s="801" t="s">
        <v>342</v>
      </c>
      <c r="AK146" s="1557">
        <v>0</v>
      </c>
      <c r="AL146" s="1557">
        <v>0</v>
      </c>
      <c r="AM146" s="1557">
        <v>0</v>
      </c>
      <c r="AN146" s="1557">
        <v>0</v>
      </c>
      <c r="AO146" s="1557">
        <v>0</v>
      </c>
      <c r="AP146" s="1557">
        <v>0</v>
      </c>
      <c r="AQ146" s="1557">
        <v>0</v>
      </c>
      <c r="AR146" s="1557">
        <v>0</v>
      </c>
      <c r="AS146" s="1556">
        <v>0</v>
      </c>
      <c r="AT146" s="1548">
        <v>0</v>
      </c>
      <c r="AU146" s="1556">
        <v>0</v>
      </c>
      <c r="AV146" s="1548">
        <v>0</v>
      </c>
      <c r="AW146" s="1544">
        <f t="shared" si="86"/>
        <v>3</v>
      </c>
      <c r="AX146" s="1544">
        <f t="shared" si="87"/>
        <v>121</v>
      </c>
      <c r="AY146" s="1553"/>
      <c r="AZ146" s="1556">
        <v>1</v>
      </c>
      <c r="BA146" s="1544">
        <v>120</v>
      </c>
      <c r="BB146" s="1544">
        <v>0</v>
      </c>
      <c r="BC146" s="1544">
        <v>0</v>
      </c>
      <c r="BD146" s="1544">
        <v>2</v>
      </c>
      <c r="BE146" s="1544">
        <v>1</v>
      </c>
      <c r="BF146" s="1556">
        <v>0</v>
      </c>
      <c r="BG146" s="1548">
        <v>0</v>
      </c>
      <c r="BH146" s="1556">
        <v>0</v>
      </c>
      <c r="BI146" s="1548">
        <v>0</v>
      </c>
      <c r="BJ146" s="1556">
        <v>0</v>
      </c>
      <c r="BK146" s="1548">
        <v>0</v>
      </c>
      <c r="BL146" s="1556">
        <v>0</v>
      </c>
      <c r="BM146" s="1548">
        <v>0</v>
      </c>
    </row>
    <row r="147" spans="1:83" ht="32.950000000000003" hidden="1" customHeight="1" outlineLevel="1">
      <c r="A147" s="530" t="s">
        <v>2208</v>
      </c>
      <c r="B147" s="1544">
        <f t="shared" si="81"/>
        <v>11</v>
      </c>
      <c r="C147" s="1544">
        <f t="shared" si="88"/>
        <v>99</v>
      </c>
      <c r="D147" s="1556">
        <v>0</v>
      </c>
      <c r="E147" s="1548">
        <v>0</v>
      </c>
      <c r="F147" s="1553">
        <f t="shared" si="82"/>
        <v>3</v>
      </c>
      <c r="G147" s="1553">
        <f t="shared" si="83"/>
        <v>85</v>
      </c>
      <c r="H147" s="1556">
        <v>0</v>
      </c>
      <c r="I147" s="1556">
        <v>0</v>
      </c>
      <c r="J147" s="1556">
        <v>0</v>
      </c>
      <c r="K147" s="1556">
        <v>0</v>
      </c>
      <c r="L147" s="1556">
        <v>3</v>
      </c>
      <c r="M147" s="1556">
        <v>85</v>
      </c>
      <c r="N147" s="1544">
        <v>0</v>
      </c>
      <c r="O147" s="1544">
        <v>0</v>
      </c>
      <c r="P147" s="1553"/>
      <c r="Q147" s="1544">
        <v>0</v>
      </c>
      <c r="R147" s="1545">
        <v>0</v>
      </c>
      <c r="S147" s="1544">
        <v>0</v>
      </c>
      <c r="T147" s="1544">
        <v>0</v>
      </c>
      <c r="U147" s="1556">
        <v>0</v>
      </c>
      <c r="V147" s="1548">
        <v>0</v>
      </c>
      <c r="W147" s="1544">
        <f>Y147+AA147+AC147+AE147+AG147+AK147+AM147+AO147+AQ147</f>
        <v>0</v>
      </c>
      <c r="X147" s="1544">
        <f>Z147+AB147+AD147+AF147+AH147+AL147+AN147+AP147+AR147</f>
        <v>0</v>
      </c>
      <c r="Y147" s="1556">
        <v>0</v>
      </c>
      <c r="Z147" s="1548">
        <v>0</v>
      </c>
      <c r="AA147" s="1556">
        <v>0</v>
      </c>
      <c r="AB147" s="1548">
        <v>0</v>
      </c>
      <c r="AC147" s="1548">
        <v>0</v>
      </c>
      <c r="AD147" s="1548">
        <v>0</v>
      </c>
      <c r="AE147" s="1548">
        <v>0</v>
      </c>
      <c r="AF147" s="1548">
        <v>0</v>
      </c>
      <c r="AG147" s="1548">
        <v>0</v>
      </c>
      <c r="AH147" s="1548">
        <v>0</v>
      </c>
      <c r="AI147" s="803"/>
      <c r="AJ147" s="801" t="s">
        <v>344</v>
      </c>
      <c r="AK147" s="1557">
        <v>0</v>
      </c>
      <c r="AL147" s="1557">
        <v>0</v>
      </c>
      <c r="AM147" s="1557">
        <v>0</v>
      </c>
      <c r="AN147" s="1557">
        <v>0</v>
      </c>
      <c r="AO147" s="1557">
        <v>0</v>
      </c>
      <c r="AP147" s="1557">
        <v>0</v>
      </c>
      <c r="AQ147" s="1557">
        <v>0</v>
      </c>
      <c r="AR147" s="1557">
        <v>0</v>
      </c>
      <c r="AS147" s="1556">
        <v>1</v>
      </c>
      <c r="AT147" s="1548">
        <v>1</v>
      </c>
      <c r="AU147" s="1556">
        <v>0</v>
      </c>
      <c r="AV147" s="1548">
        <v>0</v>
      </c>
      <c r="AW147" s="1544">
        <f t="shared" si="86"/>
        <v>3</v>
      </c>
      <c r="AX147" s="1544">
        <f t="shared" si="87"/>
        <v>13</v>
      </c>
      <c r="AY147" s="1553"/>
      <c r="AZ147" s="1556">
        <v>0</v>
      </c>
      <c r="BA147" s="1556">
        <v>0</v>
      </c>
      <c r="BB147" s="1544">
        <v>0</v>
      </c>
      <c r="BC147" s="1544">
        <v>0</v>
      </c>
      <c r="BD147" s="1544">
        <v>3</v>
      </c>
      <c r="BE147" s="1544">
        <v>13</v>
      </c>
      <c r="BF147" s="1556">
        <v>0</v>
      </c>
      <c r="BG147" s="1548">
        <v>0</v>
      </c>
      <c r="BH147" s="1556">
        <v>0</v>
      </c>
      <c r="BI147" s="1548">
        <v>0</v>
      </c>
      <c r="BJ147" s="1556">
        <v>4</v>
      </c>
      <c r="BK147" s="1548">
        <v>0</v>
      </c>
      <c r="BL147" s="1556">
        <v>0</v>
      </c>
      <c r="BM147" s="1548">
        <v>0</v>
      </c>
    </row>
    <row r="148" spans="1:83" ht="32.950000000000003" hidden="1" customHeight="1" outlineLevel="1" thickBot="1">
      <c r="A148" s="531" t="s">
        <v>2209</v>
      </c>
      <c r="B148" s="1559">
        <f t="shared" si="81"/>
        <v>11</v>
      </c>
      <c r="C148" s="1560">
        <f t="shared" si="88"/>
        <v>693</v>
      </c>
      <c r="D148" s="1549">
        <v>0</v>
      </c>
      <c r="E148" s="1549">
        <v>0</v>
      </c>
      <c r="F148" s="1560">
        <f t="shared" si="82"/>
        <v>5</v>
      </c>
      <c r="G148" s="1560">
        <f t="shared" si="83"/>
        <v>690</v>
      </c>
      <c r="H148" s="1560">
        <v>0</v>
      </c>
      <c r="I148" s="1560">
        <v>0</v>
      </c>
      <c r="J148" s="1560">
        <v>0</v>
      </c>
      <c r="K148" s="1560">
        <v>0</v>
      </c>
      <c r="L148" s="1560">
        <v>5</v>
      </c>
      <c r="M148" s="1560">
        <v>690</v>
      </c>
      <c r="N148" s="1560">
        <v>0</v>
      </c>
      <c r="O148" s="1560">
        <v>0</v>
      </c>
      <c r="P148" s="1553"/>
      <c r="Q148" s="1560">
        <v>0</v>
      </c>
      <c r="R148" s="1546">
        <v>0</v>
      </c>
      <c r="S148" s="1560">
        <v>0</v>
      </c>
      <c r="T148" s="1560">
        <v>0</v>
      </c>
      <c r="U148" s="1549">
        <v>0</v>
      </c>
      <c r="V148" s="1549">
        <v>0</v>
      </c>
      <c r="W148" s="1544">
        <f>Y148+AA148+AC148+AE148+AG148+AK148+AM148+AO148+AQ148</f>
        <v>0</v>
      </c>
      <c r="X148" s="1544">
        <f>Z148+AB148+AD148+AF148+AH148+AL148+AN148+AP148+AR148</f>
        <v>0</v>
      </c>
      <c r="Y148" s="1560">
        <v>0</v>
      </c>
      <c r="Z148" s="1560">
        <v>0</v>
      </c>
      <c r="AA148" s="1549">
        <v>0</v>
      </c>
      <c r="AB148" s="1560">
        <v>0</v>
      </c>
      <c r="AC148" s="1549">
        <v>0</v>
      </c>
      <c r="AD148" s="1549">
        <v>0</v>
      </c>
      <c r="AE148" s="1560">
        <v>0</v>
      </c>
      <c r="AF148" s="1560">
        <v>0</v>
      </c>
      <c r="AG148" s="1549">
        <v>0</v>
      </c>
      <c r="AH148" s="1549">
        <v>0</v>
      </c>
      <c r="AI148" s="803"/>
      <c r="AJ148" s="815" t="s">
        <v>346</v>
      </c>
      <c r="AK148" s="1571">
        <v>0</v>
      </c>
      <c r="AL148" s="1572">
        <v>0</v>
      </c>
      <c r="AM148" s="1572">
        <v>0</v>
      </c>
      <c r="AN148" s="1572">
        <v>0</v>
      </c>
      <c r="AO148" s="1572">
        <v>0</v>
      </c>
      <c r="AP148" s="1572">
        <v>0</v>
      </c>
      <c r="AQ148" s="1572">
        <v>0</v>
      </c>
      <c r="AR148" s="1572">
        <v>0</v>
      </c>
      <c r="AS148" s="1549">
        <v>0</v>
      </c>
      <c r="AT148" s="1549">
        <v>0</v>
      </c>
      <c r="AU148" s="1549">
        <v>0</v>
      </c>
      <c r="AV148" s="1549">
        <v>0</v>
      </c>
      <c r="AW148" s="1560">
        <f t="shared" si="86"/>
        <v>2</v>
      </c>
      <c r="AX148" s="1573">
        <f t="shared" si="87"/>
        <v>3</v>
      </c>
      <c r="AY148" s="1553"/>
      <c r="AZ148" s="1560">
        <v>1</v>
      </c>
      <c r="BA148" s="1573">
        <v>2</v>
      </c>
      <c r="BB148" s="1560">
        <v>0</v>
      </c>
      <c r="BC148" s="1560">
        <v>0</v>
      </c>
      <c r="BD148" s="1560">
        <v>1</v>
      </c>
      <c r="BE148" s="1560">
        <v>1</v>
      </c>
      <c r="BF148" s="1549">
        <v>1</v>
      </c>
      <c r="BG148" s="1549">
        <v>0</v>
      </c>
      <c r="BH148" s="1549">
        <v>0</v>
      </c>
      <c r="BI148" s="1549">
        <v>0</v>
      </c>
      <c r="BJ148" s="1549">
        <v>3</v>
      </c>
      <c r="BK148" s="1549">
        <v>0</v>
      </c>
      <c r="BL148" s="1549">
        <v>0</v>
      </c>
      <c r="BM148" s="1549">
        <v>0</v>
      </c>
    </row>
    <row r="149" spans="1:83" s="809" customFormat="1" ht="106" customHeight="1" collapsed="1">
      <c r="A149" s="735" t="s">
        <v>348</v>
      </c>
      <c r="B149" s="1544">
        <f t="shared" ref="B149:O149" si="89">SUM(B150:B161)</f>
        <v>146</v>
      </c>
      <c r="C149" s="1544">
        <f t="shared" si="89"/>
        <v>88009</v>
      </c>
      <c r="D149" s="1544">
        <f t="shared" si="89"/>
        <v>0</v>
      </c>
      <c r="E149" s="1544">
        <f t="shared" si="89"/>
        <v>0</v>
      </c>
      <c r="F149" s="1544">
        <f t="shared" si="89"/>
        <v>93</v>
      </c>
      <c r="G149" s="1544">
        <f t="shared" si="89"/>
        <v>65568</v>
      </c>
      <c r="H149" s="1544">
        <f t="shared" si="89"/>
        <v>0</v>
      </c>
      <c r="I149" s="1553">
        <f t="shared" si="89"/>
        <v>0</v>
      </c>
      <c r="J149" s="1553">
        <f t="shared" si="89"/>
        <v>0</v>
      </c>
      <c r="K149" s="1565">
        <f t="shared" si="89"/>
        <v>0</v>
      </c>
      <c r="L149" s="1553">
        <f t="shared" si="89"/>
        <v>90</v>
      </c>
      <c r="M149" s="1553">
        <f t="shared" si="89"/>
        <v>45418</v>
      </c>
      <c r="N149" s="1544">
        <f t="shared" si="89"/>
        <v>0</v>
      </c>
      <c r="O149" s="1544">
        <f t="shared" si="89"/>
        <v>0</v>
      </c>
      <c r="P149" s="1553"/>
      <c r="Q149" s="1544">
        <f t="shared" ref="Q149:AH149" si="90">SUM(Q150:Q161)</f>
        <v>3</v>
      </c>
      <c r="R149" s="1545">
        <f t="shared" si="90"/>
        <v>20150</v>
      </c>
      <c r="S149" s="1544">
        <f t="shared" si="90"/>
        <v>0</v>
      </c>
      <c r="T149" s="1544">
        <f t="shared" si="90"/>
        <v>0</v>
      </c>
      <c r="U149" s="1553">
        <f t="shared" si="90"/>
        <v>0</v>
      </c>
      <c r="V149" s="1553">
        <f t="shared" si="90"/>
        <v>0</v>
      </c>
      <c r="W149" s="1544">
        <f t="shared" si="90"/>
        <v>4</v>
      </c>
      <c r="X149" s="1544">
        <f t="shared" si="90"/>
        <v>6478</v>
      </c>
      <c r="Y149" s="1544">
        <f t="shared" si="90"/>
        <v>0</v>
      </c>
      <c r="Z149" s="1544">
        <f t="shared" si="90"/>
        <v>0</v>
      </c>
      <c r="AA149" s="1544">
        <f t="shared" si="90"/>
        <v>0</v>
      </c>
      <c r="AB149" s="1544">
        <f t="shared" si="90"/>
        <v>0</v>
      </c>
      <c r="AC149" s="1544">
        <f t="shared" si="90"/>
        <v>1</v>
      </c>
      <c r="AD149" s="1544">
        <f t="shared" si="90"/>
        <v>3440</v>
      </c>
      <c r="AE149" s="1544">
        <f t="shared" si="90"/>
        <v>0</v>
      </c>
      <c r="AF149" s="1544">
        <f t="shared" si="90"/>
        <v>0</v>
      </c>
      <c r="AG149" s="1544">
        <f t="shared" si="90"/>
        <v>0</v>
      </c>
      <c r="AH149" s="1544">
        <f t="shared" si="90"/>
        <v>0</v>
      </c>
      <c r="AI149" s="834"/>
      <c r="AJ149" s="735" t="s">
        <v>348</v>
      </c>
      <c r="AK149" s="1544">
        <f t="shared" ref="AK149:AX149" si="91">SUM(AK150:AK161)</f>
        <v>3</v>
      </c>
      <c r="AL149" s="1544">
        <f t="shared" si="91"/>
        <v>3038</v>
      </c>
      <c r="AM149" s="1544">
        <f t="shared" si="91"/>
        <v>0</v>
      </c>
      <c r="AN149" s="1544">
        <f t="shared" si="91"/>
        <v>0</v>
      </c>
      <c r="AO149" s="1544">
        <f t="shared" si="91"/>
        <v>0</v>
      </c>
      <c r="AP149" s="1544">
        <f t="shared" si="91"/>
        <v>0</v>
      </c>
      <c r="AQ149" s="1544">
        <f t="shared" si="91"/>
        <v>0</v>
      </c>
      <c r="AR149" s="1544">
        <f t="shared" si="91"/>
        <v>0</v>
      </c>
      <c r="AS149" s="1553">
        <f t="shared" si="91"/>
        <v>0</v>
      </c>
      <c r="AT149" s="1553">
        <f t="shared" si="91"/>
        <v>0</v>
      </c>
      <c r="AU149" s="1553">
        <f t="shared" si="91"/>
        <v>0</v>
      </c>
      <c r="AV149" s="1553">
        <f t="shared" si="91"/>
        <v>0</v>
      </c>
      <c r="AW149" s="1553">
        <f t="shared" si="91"/>
        <v>44</v>
      </c>
      <c r="AX149" s="1553">
        <f t="shared" si="91"/>
        <v>15963</v>
      </c>
      <c r="AY149" s="1553"/>
      <c r="AZ149" s="1553">
        <f t="shared" ref="AZ149:BM149" si="92">SUM(AZ150:AZ161)</f>
        <v>13</v>
      </c>
      <c r="BA149" s="1553">
        <f t="shared" si="92"/>
        <v>1805</v>
      </c>
      <c r="BB149" s="1544">
        <f t="shared" si="92"/>
        <v>0</v>
      </c>
      <c r="BC149" s="1544">
        <f t="shared" si="92"/>
        <v>0</v>
      </c>
      <c r="BD149" s="1553">
        <f t="shared" si="92"/>
        <v>31</v>
      </c>
      <c r="BE149" s="1553">
        <f t="shared" si="92"/>
        <v>14158</v>
      </c>
      <c r="BF149" s="1553">
        <f t="shared" si="92"/>
        <v>0</v>
      </c>
      <c r="BG149" s="1553">
        <f t="shared" si="92"/>
        <v>0</v>
      </c>
      <c r="BH149" s="1553">
        <f t="shared" si="92"/>
        <v>0</v>
      </c>
      <c r="BI149" s="1553">
        <f t="shared" si="92"/>
        <v>0</v>
      </c>
      <c r="BJ149" s="1553">
        <f t="shared" si="92"/>
        <v>5</v>
      </c>
      <c r="BK149" s="1548">
        <f t="shared" si="92"/>
        <v>0</v>
      </c>
      <c r="BL149" s="1553">
        <f t="shared" si="92"/>
        <v>0</v>
      </c>
      <c r="BM149" s="1553">
        <f t="shared" si="92"/>
        <v>0</v>
      </c>
    </row>
    <row r="150" spans="1:83" ht="106" hidden="1" customHeight="1" outlineLevel="1">
      <c r="A150" s="530" t="s">
        <v>2202</v>
      </c>
      <c r="B150" s="1544">
        <f t="shared" ref="B150:B161" si="93">F150+D150+S150+U150+W150+AS150+AU150+AW150+BF150+BH150+BJ150+BL150</f>
        <v>5</v>
      </c>
      <c r="C150" s="1544">
        <f>G150+E150+T150+V150+X150+AT150+AV147+AX150+BG150+BI150+BM150+AV150</f>
        <v>509</v>
      </c>
      <c r="D150" s="1556">
        <v>0</v>
      </c>
      <c r="E150" s="1548">
        <v>0</v>
      </c>
      <c r="F150" s="1553">
        <f t="shared" ref="F150:F161" si="94">H150+J150+N150+Q150+L150</f>
        <v>2</v>
      </c>
      <c r="G150" s="1553">
        <f t="shared" ref="G150:G161" si="95">I150+K150+O150+R150+M150</f>
        <v>500</v>
      </c>
      <c r="H150" s="1556">
        <v>0</v>
      </c>
      <c r="I150" s="1556">
        <v>0</v>
      </c>
      <c r="J150" s="1556">
        <v>0</v>
      </c>
      <c r="K150" s="1556">
        <v>0</v>
      </c>
      <c r="L150" s="1556">
        <v>2</v>
      </c>
      <c r="M150" s="1556">
        <v>500</v>
      </c>
      <c r="N150" s="1544">
        <v>0</v>
      </c>
      <c r="O150" s="1544">
        <v>0</v>
      </c>
      <c r="P150" s="1553"/>
      <c r="Q150" s="1544">
        <v>0</v>
      </c>
      <c r="R150" s="1545">
        <v>0</v>
      </c>
      <c r="S150" s="1544">
        <v>0</v>
      </c>
      <c r="T150" s="1544">
        <v>0</v>
      </c>
      <c r="U150" s="1556">
        <v>0</v>
      </c>
      <c r="V150" s="1548">
        <v>0</v>
      </c>
      <c r="W150" s="1544">
        <f t="shared" ref="W150:W158" si="96">Y150+AA150+AC150+AE150+AG150+AK150+AM150+AO150+AQ150</f>
        <v>0</v>
      </c>
      <c r="X150" s="1544">
        <f t="shared" ref="X150:X159" si="97">Z150+AB150+AD150+AF150+AH150+AL150+AN150+AP150+AR150</f>
        <v>0</v>
      </c>
      <c r="Y150" s="1544">
        <v>0</v>
      </c>
      <c r="Z150" s="1553">
        <v>0</v>
      </c>
      <c r="AA150" s="1544">
        <v>0</v>
      </c>
      <c r="AB150" s="1553">
        <v>0</v>
      </c>
      <c r="AC150" s="1548">
        <v>0</v>
      </c>
      <c r="AD150" s="1548">
        <v>0</v>
      </c>
      <c r="AE150" s="1548">
        <v>0</v>
      </c>
      <c r="AF150" s="1548">
        <v>0</v>
      </c>
      <c r="AG150" s="1548">
        <v>0</v>
      </c>
      <c r="AH150" s="1548">
        <v>0</v>
      </c>
      <c r="AI150" s="803"/>
      <c r="AJ150" s="801" t="s">
        <v>332</v>
      </c>
      <c r="AK150" s="1557">
        <v>0</v>
      </c>
      <c r="AL150" s="1557">
        <v>0</v>
      </c>
      <c r="AM150" s="1557">
        <v>0</v>
      </c>
      <c r="AN150" s="1557">
        <v>0</v>
      </c>
      <c r="AO150" s="1557">
        <v>0</v>
      </c>
      <c r="AP150" s="1557">
        <v>0</v>
      </c>
      <c r="AQ150" s="1557">
        <v>0</v>
      </c>
      <c r="AR150" s="1557">
        <v>0</v>
      </c>
      <c r="AS150" s="1556">
        <v>0</v>
      </c>
      <c r="AT150" s="1556">
        <v>0</v>
      </c>
      <c r="AU150" s="1556">
        <v>0</v>
      </c>
      <c r="AV150" s="1548">
        <v>0</v>
      </c>
      <c r="AW150" s="1544">
        <f t="shared" ref="AW150:AW161" si="98">AZ150+BB150+BD150</f>
        <v>3</v>
      </c>
      <c r="AX150" s="1544">
        <f t="shared" ref="AX150:AX161" si="99">BA150+BC150+BE150</f>
        <v>9</v>
      </c>
      <c r="AY150" s="1553"/>
      <c r="AZ150" s="1544">
        <v>0</v>
      </c>
      <c r="BA150" s="1544">
        <v>0</v>
      </c>
      <c r="BB150" s="1544">
        <v>0</v>
      </c>
      <c r="BC150" s="1544">
        <v>0</v>
      </c>
      <c r="BD150" s="1544">
        <v>3</v>
      </c>
      <c r="BE150" s="1544">
        <v>9</v>
      </c>
      <c r="BF150" s="1556">
        <v>0</v>
      </c>
      <c r="BG150" s="1548">
        <v>0</v>
      </c>
      <c r="BH150" s="1556">
        <v>0</v>
      </c>
      <c r="BI150" s="1548">
        <v>0</v>
      </c>
      <c r="BJ150" s="1556">
        <v>0</v>
      </c>
      <c r="BK150" s="1548">
        <v>0</v>
      </c>
      <c r="BL150" s="1556">
        <v>0</v>
      </c>
      <c r="BM150" s="1548">
        <v>0</v>
      </c>
    </row>
    <row r="151" spans="1:83" ht="106" hidden="1" customHeight="1" outlineLevel="1">
      <c r="A151" s="530" t="s">
        <v>2203</v>
      </c>
      <c r="B151" s="1544">
        <f t="shared" si="93"/>
        <v>14</v>
      </c>
      <c r="C151" s="1544">
        <f>G151+E151+T151+V151+X151+AT151+AV148+AX151+BG151+BI151+BM151+AV151</f>
        <v>7264</v>
      </c>
      <c r="D151" s="1556">
        <v>0</v>
      </c>
      <c r="E151" s="1548">
        <v>0</v>
      </c>
      <c r="F151" s="1553">
        <f t="shared" si="94"/>
        <v>10</v>
      </c>
      <c r="G151" s="1553">
        <f t="shared" si="95"/>
        <v>4249</v>
      </c>
      <c r="H151" s="1556">
        <v>0</v>
      </c>
      <c r="I151" s="1556">
        <v>0</v>
      </c>
      <c r="J151" s="1556">
        <v>0</v>
      </c>
      <c r="K151" s="1556">
        <v>0</v>
      </c>
      <c r="L151" s="1556">
        <v>10</v>
      </c>
      <c r="M151" s="1556">
        <v>4249</v>
      </c>
      <c r="N151" s="1544">
        <v>0</v>
      </c>
      <c r="O151" s="1544">
        <v>0</v>
      </c>
      <c r="P151" s="1553"/>
      <c r="Q151" s="1544">
        <v>0</v>
      </c>
      <c r="R151" s="1545">
        <v>0</v>
      </c>
      <c r="S151" s="1544">
        <v>0</v>
      </c>
      <c r="T151" s="1544">
        <v>0</v>
      </c>
      <c r="U151" s="1556">
        <v>0</v>
      </c>
      <c r="V151" s="1548">
        <v>0</v>
      </c>
      <c r="W151" s="1544">
        <f t="shared" si="96"/>
        <v>1</v>
      </c>
      <c r="X151" s="1544">
        <f t="shared" si="97"/>
        <v>3015</v>
      </c>
      <c r="Y151" s="1544">
        <v>0</v>
      </c>
      <c r="Z151" s="1553">
        <v>0</v>
      </c>
      <c r="AA151" s="1544">
        <v>0</v>
      </c>
      <c r="AB151" s="1553">
        <v>0</v>
      </c>
      <c r="AC151" s="1548">
        <v>0</v>
      </c>
      <c r="AD151" s="1548">
        <v>0</v>
      </c>
      <c r="AE151" s="1548">
        <v>0</v>
      </c>
      <c r="AF151" s="1548">
        <v>0</v>
      </c>
      <c r="AG151" s="1548">
        <v>0</v>
      </c>
      <c r="AH151" s="1548">
        <v>0</v>
      </c>
      <c r="AI151" s="803"/>
      <c r="AJ151" s="801" t="s">
        <v>334</v>
      </c>
      <c r="AK151" s="1557">
        <v>1</v>
      </c>
      <c r="AL151" s="1557">
        <v>3015</v>
      </c>
      <c r="AM151" s="1557">
        <v>0</v>
      </c>
      <c r="AN151" s="1557">
        <v>0</v>
      </c>
      <c r="AO151" s="1557">
        <v>0</v>
      </c>
      <c r="AP151" s="1557">
        <v>0</v>
      </c>
      <c r="AQ151" s="1557">
        <v>0</v>
      </c>
      <c r="AR151" s="1557">
        <v>0</v>
      </c>
      <c r="AS151" s="1556">
        <v>0</v>
      </c>
      <c r="AT151" s="1556">
        <v>0</v>
      </c>
      <c r="AU151" s="1556">
        <v>0</v>
      </c>
      <c r="AV151" s="1548">
        <v>0</v>
      </c>
      <c r="AW151" s="1544">
        <f t="shared" si="98"/>
        <v>1</v>
      </c>
      <c r="AX151" s="1563">
        <f t="shared" si="99"/>
        <v>0</v>
      </c>
      <c r="AY151" s="1553"/>
      <c r="AZ151" s="1556">
        <v>0</v>
      </c>
      <c r="BA151" s="1556">
        <v>0</v>
      </c>
      <c r="BB151" s="1544">
        <v>0</v>
      </c>
      <c r="BC151" s="1544">
        <v>0</v>
      </c>
      <c r="BD151" s="1544">
        <v>1</v>
      </c>
      <c r="BE151" s="1563">
        <v>0</v>
      </c>
      <c r="BF151" s="1556">
        <v>0</v>
      </c>
      <c r="BG151" s="1548">
        <v>0</v>
      </c>
      <c r="BH151" s="1556">
        <v>0</v>
      </c>
      <c r="BI151" s="1548">
        <v>0</v>
      </c>
      <c r="BJ151" s="1556">
        <v>2</v>
      </c>
      <c r="BK151" s="1548">
        <v>0</v>
      </c>
      <c r="BL151" s="1556">
        <v>0</v>
      </c>
      <c r="BM151" s="1548">
        <v>0</v>
      </c>
    </row>
    <row r="152" spans="1:83" ht="106" hidden="1" customHeight="1" outlineLevel="1">
      <c r="A152" s="530" t="s">
        <v>2204</v>
      </c>
      <c r="B152" s="1544">
        <f t="shared" si="93"/>
        <v>14</v>
      </c>
      <c r="C152" s="1544">
        <f>G152+E152+T152+V152+X152+AT152+AV266+AX152+BG152+BI152+BM152+AV152</f>
        <v>3088</v>
      </c>
      <c r="D152" s="1556">
        <v>0</v>
      </c>
      <c r="E152" s="1548">
        <v>0</v>
      </c>
      <c r="F152" s="1553">
        <f t="shared" si="94"/>
        <v>7</v>
      </c>
      <c r="G152" s="1553">
        <f t="shared" si="95"/>
        <v>1275</v>
      </c>
      <c r="H152" s="1556">
        <v>0</v>
      </c>
      <c r="I152" s="1556">
        <v>0</v>
      </c>
      <c r="J152" s="1556">
        <v>0</v>
      </c>
      <c r="K152" s="1556">
        <v>0</v>
      </c>
      <c r="L152" s="1544">
        <v>7</v>
      </c>
      <c r="M152" s="1544">
        <v>1275</v>
      </c>
      <c r="N152" s="1544">
        <v>0</v>
      </c>
      <c r="O152" s="1544">
        <v>0</v>
      </c>
      <c r="P152" s="1553"/>
      <c r="Q152" s="1544">
        <v>0</v>
      </c>
      <c r="R152" s="1545">
        <v>0</v>
      </c>
      <c r="S152" s="1544">
        <v>0</v>
      </c>
      <c r="T152" s="1544">
        <v>0</v>
      </c>
      <c r="U152" s="1556">
        <v>0</v>
      </c>
      <c r="V152" s="1548">
        <v>0</v>
      </c>
      <c r="W152" s="1544">
        <f t="shared" si="96"/>
        <v>0</v>
      </c>
      <c r="X152" s="1544">
        <f t="shared" si="97"/>
        <v>0</v>
      </c>
      <c r="Y152" s="1556">
        <v>0</v>
      </c>
      <c r="Z152" s="1548">
        <v>0</v>
      </c>
      <c r="AA152" s="1556">
        <v>0</v>
      </c>
      <c r="AB152" s="1548">
        <v>0</v>
      </c>
      <c r="AC152" s="1548">
        <v>0</v>
      </c>
      <c r="AD152" s="1548">
        <v>0</v>
      </c>
      <c r="AE152" s="1548">
        <v>0</v>
      </c>
      <c r="AF152" s="1548">
        <v>0</v>
      </c>
      <c r="AG152" s="1548">
        <v>0</v>
      </c>
      <c r="AH152" s="1548">
        <v>0</v>
      </c>
      <c r="AI152" s="803"/>
      <c r="AJ152" s="801" t="s">
        <v>335</v>
      </c>
      <c r="AK152" s="1557">
        <v>0</v>
      </c>
      <c r="AL152" s="1557">
        <v>0</v>
      </c>
      <c r="AM152" s="1557">
        <v>0</v>
      </c>
      <c r="AN152" s="1557">
        <v>0</v>
      </c>
      <c r="AO152" s="1557">
        <v>0</v>
      </c>
      <c r="AP152" s="1557">
        <v>0</v>
      </c>
      <c r="AQ152" s="1557">
        <v>0</v>
      </c>
      <c r="AR152" s="1557">
        <v>0</v>
      </c>
      <c r="AS152" s="1556">
        <v>0</v>
      </c>
      <c r="AT152" s="1556">
        <v>0</v>
      </c>
      <c r="AU152" s="1556">
        <v>0</v>
      </c>
      <c r="AV152" s="1548">
        <v>0</v>
      </c>
      <c r="AW152" s="1544">
        <f t="shared" si="98"/>
        <v>7</v>
      </c>
      <c r="AX152" s="1544">
        <f t="shared" si="99"/>
        <v>1813</v>
      </c>
      <c r="AY152" s="1553"/>
      <c r="AZ152" s="1544">
        <v>3</v>
      </c>
      <c r="BA152" s="1544">
        <v>1800</v>
      </c>
      <c r="BB152" s="1544">
        <v>0</v>
      </c>
      <c r="BC152" s="1544">
        <v>0</v>
      </c>
      <c r="BD152" s="1544">
        <v>4</v>
      </c>
      <c r="BE152" s="1544">
        <v>13</v>
      </c>
      <c r="BF152" s="1556">
        <v>0</v>
      </c>
      <c r="BG152" s="1548">
        <v>0</v>
      </c>
      <c r="BH152" s="1556">
        <v>0</v>
      </c>
      <c r="BI152" s="1548">
        <v>0</v>
      </c>
      <c r="BJ152" s="1556">
        <v>0</v>
      </c>
      <c r="BK152" s="1548">
        <v>0</v>
      </c>
      <c r="BL152" s="1556">
        <v>0</v>
      </c>
      <c r="BM152" s="1548">
        <v>0</v>
      </c>
    </row>
    <row r="153" spans="1:83" ht="106" hidden="1" customHeight="1" outlineLevel="1">
      <c r="A153" s="530" t="s">
        <v>2205</v>
      </c>
      <c r="B153" s="1544">
        <f t="shared" si="93"/>
        <v>15</v>
      </c>
      <c r="C153" s="1544">
        <f>G153+E153+T153+V153+X153+AT153+AV267+AX153+BG153+BI153+BM153+AV153</f>
        <v>3812</v>
      </c>
      <c r="D153" s="1556">
        <v>0</v>
      </c>
      <c r="E153" s="1548">
        <v>0</v>
      </c>
      <c r="F153" s="1553">
        <f t="shared" si="94"/>
        <v>12</v>
      </c>
      <c r="G153" s="1553">
        <f t="shared" si="95"/>
        <v>3811</v>
      </c>
      <c r="H153" s="1556">
        <v>0</v>
      </c>
      <c r="I153" s="1556">
        <v>0</v>
      </c>
      <c r="J153" s="1556">
        <v>0</v>
      </c>
      <c r="K153" s="1556">
        <v>0</v>
      </c>
      <c r="L153" s="1557">
        <v>12</v>
      </c>
      <c r="M153" s="1557">
        <v>3811</v>
      </c>
      <c r="N153" s="1544">
        <v>0</v>
      </c>
      <c r="O153" s="1544">
        <v>0</v>
      </c>
      <c r="P153" s="1553"/>
      <c r="Q153" s="1544">
        <v>0</v>
      </c>
      <c r="R153" s="1545">
        <v>0</v>
      </c>
      <c r="S153" s="1544">
        <v>0</v>
      </c>
      <c r="T153" s="1544">
        <v>0</v>
      </c>
      <c r="U153" s="1556">
        <v>0</v>
      </c>
      <c r="V153" s="1548">
        <v>0</v>
      </c>
      <c r="W153" s="1544">
        <f t="shared" si="96"/>
        <v>0</v>
      </c>
      <c r="X153" s="1544">
        <f t="shared" si="97"/>
        <v>0</v>
      </c>
      <c r="Y153" s="1556">
        <v>0</v>
      </c>
      <c r="Z153" s="1548">
        <v>0</v>
      </c>
      <c r="AA153" s="1556">
        <v>0</v>
      </c>
      <c r="AB153" s="1548">
        <v>0</v>
      </c>
      <c r="AC153" s="1548">
        <v>0</v>
      </c>
      <c r="AD153" s="1548">
        <v>0</v>
      </c>
      <c r="AE153" s="1548">
        <v>0</v>
      </c>
      <c r="AF153" s="1548">
        <v>0</v>
      </c>
      <c r="AG153" s="1548">
        <v>0</v>
      </c>
      <c r="AH153" s="1548">
        <v>0</v>
      </c>
      <c r="AI153" s="803"/>
      <c r="AJ153" s="801" t="s">
        <v>336</v>
      </c>
      <c r="AK153" s="1557">
        <v>0</v>
      </c>
      <c r="AL153" s="1557">
        <v>0</v>
      </c>
      <c r="AM153" s="1557">
        <v>0</v>
      </c>
      <c r="AN153" s="1557">
        <v>0</v>
      </c>
      <c r="AO153" s="1557">
        <v>0</v>
      </c>
      <c r="AP153" s="1557">
        <v>0</v>
      </c>
      <c r="AQ153" s="1557">
        <v>0</v>
      </c>
      <c r="AR153" s="1557">
        <v>0</v>
      </c>
      <c r="AS153" s="1556">
        <v>0</v>
      </c>
      <c r="AT153" s="1556">
        <v>0</v>
      </c>
      <c r="AU153" s="1556">
        <v>0</v>
      </c>
      <c r="AV153" s="1548">
        <v>0</v>
      </c>
      <c r="AW153" s="1544">
        <f t="shared" si="98"/>
        <v>1</v>
      </c>
      <c r="AX153" s="1544">
        <f t="shared" si="99"/>
        <v>1</v>
      </c>
      <c r="AY153" s="1553"/>
      <c r="AZ153" s="1557">
        <v>1</v>
      </c>
      <c r="BA153" s="1574">
        <v>1</v>
      </c>
      <c r="BB153" s="1544">
        <v>0</v>
      </c>
      <c r="BC153" s="1544">
        <v>0</v>
      </c>
      <c r="BD153" s="1544">
        <v>0</v>
      </c>
      <c r="BE153" s="1544">
        <v>0</v>
      </c>
      <c r="BF153" s="1556">
        <v>0</v>
      </c>
      <c r="BG153" s="1548">
        <v>0</v>
      </c>
      <c r="BH153" s="1556">
        <v>0</v>
      </c>
      <c r="BI153" s="1548">
        <v>0</v>
      </c>
      <c r="BJ153" s="1556">
        <v>2</v>
      </c>
      <c r="BK153" s="1548">
        <v>0</v>
      </c>
      <c r="BL153" s="1556">
        <v>0</v>
      </c>
      <c r="BM153" s="1548">
        <v>0</v>
      </c>
    </row>
    <row r="154" spans="1:83" ht="106" hidden="1" customHeight="1" outlineLevel="1">
      <c r="A154" s="530" t="s">
        <v>2764</v>
      </c>
      <c r="B154" s="1544">
        <f t="shared" si="93"/>
        <v>8</v>
      </c>
      <c r="C154" s="1544">
        <f>G154+E154+T154+V154+X154+AT154+AV268+AX154+BG154+BI154+BM154+AV154</f>
        <v>1543</v>
      </c>
      <c r="D154" s="1556">
        <v>0</v>
      </c>
      <c r="E154" s="1548">
        <v>0</v>
      </c>
      <c r="F154" s="1553">
        <f t="shared" si="94"/>
        <v>5</v>
      </c>
      <c r="G154" s="1553">
        <f t="shared" si="95"/>
        <v>140</v>
      </c>
      <c r="H154" s="1556">
        <v>0</v>
      </c>
      <c r="I154" s="1556">
        <v>0</v>
      </c>
      <c r="J154" s="1556">
        <v>0</v>
      </c>
      <c r="K154" s="1556">
        <v>0</v>
      </c>
      <c r="L154" s="1544">
        <v>5</v>
      </c>
      <c r="M154" s="1544">
        <v>140</v>
      </c>
      <c r="N154" s="1544">
        <v>0</v>
      </c>
      <c r="O154" s="1544">
        <v>0</v>
      </c>
      <c r="P154" s="1553"/>
      <c r="Q154" s="1544">
        <v>0</v>
      </c>
      <c r="R154" s="1545">
        <v>0</v>
      </c>
      <c r="S154" s="1544">
        <v>0</v>
      </c>
      <c r="T154" s="1544">
        <v>0</v>
      </c>
      <c r="U154" s="1556">
        <v>0</v>
      </c>
      <c r="V154" s="1548">
        <v>0</v>
      </c>
      <c r="W154" s="1544">
        <f t="shared" si="96"/>
        <v>0</v>
      </c>
      <c r="X154" s="1544">
        <f t="shared" si="97"/>
        <v>0</v>
      </c>
      <c r="Y154" s="1556">
        <v>0</v>
      </c>
      <c r="Z154" s="1548">
        <v>0</v>
      </c>
      <c r="AA154" s="1556">
        <v>0</v>
      </c>
      <c r="AB154" s="1548">
        <v>0</v>
      </c>
      <c r="AC154" s="1548">
        <v>0</v>
      </c>
      <c r="AD154" s="1548">
        <v>0</v>
      </c>
      <c r="AE154" s="1548">
        <v>0</v>
      </c>
      <c r="AF154" s="1548">
        <v>0</v>
      </c>
      <c r="AG154" s="1548">
        <v>0</v>
      </c>
      <c r="AH154" s="1548">
        <v>0</v>
      </c>
      <c r="AI154" s="803"/>
      <c r="AJ154" s="801" t="s">
        <v>337</v>
      </c>
      <c r="AK154" s="1557">
        <v>0</v>
      </c>
      <c r="AL154" s="1557">
        <v>0</v>
      </c>
      <c r="AM154" s="1557">
        <v>0</v>
      </c>
      <c r="AN154" s="1557">
        <v>0</v>
      </c>
      <c r="AO154" s="1557">
        <v>0</v>
      </c>
      <c r="AP154" s="1557">
        <v>0</v>
      </c>
      <c r="AQ154" s="1557">
        <v>0</v>
      </c>
      <c r="AR154" s="1557">
        <v>0</v>
      </c>
      <c r="AS154" s="1556">
        <v>0</v>
      </c>
      <c r="AT154" s="1548">
        <v>0</v>
      </c>
      <c r="AU154" s="1556">
        <v>0</v>
      </c>
      <c r="AV154" s="1548">
        <v>0</v>
      </c>
      <c r="AW154" s="1544">
        <f t="shared" si="98"/>
        <v>3</v>
      </c>
      <c r="AX154" s="1544">
        <f t="shared" si="99"/>
        <v>1403</v>
      </c>
      <c r="AY154" s="1553"/>
      <c r="AZ154" s="1544">
        <v>0</v>
      </c>
      <c r="BA154" s="1544">
        <v>0</v>
      </c>
      <c r="BB154" s="1544">
        <v>0</v>
      </c>
      <c r="BC154" s="1544">
        <v>0</v>
      </c>
      <c r="BD154" s="1544">
        <v>3</v>
      </c>
      <c r="BE154" s="1544">
        <v>1403</v>
      </c>
      <c r="BF154" s="1556">
        <v>0</v>
      </c>
      <c r="BG154" s="1548">
        <v>0</v>
      </c>
      <c r="BH154" s="1556">
        <v>0</v>
      </c>
      <c r="BI154" s="1548">
        <v>0</v>
      </c>
      <c r="BJ154" s="1556">
        <v>0</v>
      </c>
      <c r="BK154" s="1548">
        <v>0</v>
      </c>
      <c r="BL154" s="1556">
        <v>0</v>
      </c>
      <c r="BM154" s="1548">
        <v>0</v>
      </c>
    </row>
    <row r="155" spans="1:83" ht="106" hidden="1" customHeight="1" outlineLevel="1">
      <c r="A155" s="530" t="s">
        <v>2206</v>
      </c>
      <c r="B155" s="1544">
        <f t="shared" si="93"/>
        <v>14</v>
      </c>
      <c r="C155" s="1544">
        <f t="shared" ref="C155:C161" si="100">G155+E155+T155+V155+X155+AT155+AV149+AX155+BG155+BI155+BM155+AV155</f>
        <v>9433</v>
      </c>
      <c r="D155" s="1556">
        <v>0</v>
      </c>
      <c r="E155" s="1548">
        <v>0</v>
      </c>
      <c r="F155" s="1553">
        <f t="shared" si="94"/>
        <v>7</v>
      </c>
      <c r="G155" s="1553">
        <f t="shared" si="95"/>
        <v>7878</v>
      </c>
      <c r="H155" s="1556">
        <v>0</v>
      </c>
      <c r="I155" s="1556">
        <v>0</v>
      </c>
      <c r="J155" s="1556">
        <v>0</v>
      </c>
      <c r="K155" s="1556">
        <v>0</v>
      </c>
      <c r="L155" s="1544">
        <v>7</v>
      </c>
      <c r="M155" s="1544">
        <v>7878</v>
      </c>
      <c r="N155" s="1544">
        <v>0</v>
      </c>
      <c r="O155" s="1544">
        <v>0</v>
      </c>
      <c r="P155" s="1553"/>
      <c r="Q155" s="1544">
        <v>0</v>
      </c>
      <c r="R155" s="1545">
        <v>0</v>
      </c>
      <c r="S155" s="1544">
        <v>0</v>
      </c>
      <c r="T155" s="1544">
        <v>0</v>
      </c>
      <c r="U155" s="1556">
        <v>0</v>
      </c>
      <c r="V155" s="1548">
        <v>0</v>
      </c>
      <c r="W155" s="1544">
        <f t="shared" si="96"/>
        <v>0</v>
      </c>
      <c r="X155" s="1544">
        <f t="shared" si="97"/>
        <v>0</v>
      </c>
      <c r="Y155" s="1556">
        <v>0</v>
      </c>
      <c r="Z155" s="1548">
        <v>0</v>
      </c>
      <c r="AA155" s="1544">
        <v>0</v>
      </c>
      <c r="AB155" s="1548">
        <v>0</v>
      </c>
      <c r="AC155" s="1548">
        <v>0</v>
      </c>
      <c r="AD155" s="1548">
        <v>0</v>
      </c>
      <c r="AE155" s="1548">
        <v>0</v>
      </c>
      <c r="AF155" s="1548">
        <v>0</v>
      </c>
      <c r="AG155" s="1548">
        <v>0</v>
      </c>
      <c r="AH155" s="1548">
        <v>0</v>
      </c>
      <c r="AI155" s="803"/>
      <c r="AJ155" s="801" t="s">
        <v>338</v>
      </c>
      <c r="AK155" s="1557">
        <v>0</v>
      </c>
      <c r="AL155" s="1557">
        <v>0</v>
      </c>
      <c r="AM155" s="1557">
        <v>0</v>
      </c>
      <c r="AN155" s="1557">
        <v>0</v>
      </c>
      <c r="AO155" s="1557">
        <v>0</v>
      </c>
      <c r="AP155" s="1557">
        <v>0</v>
      </c>
      <c r="AQ155" s="1557">
        <v>0</v>
      </c>
      <c r="AR155" s="1557">
        <v>0</v>
      </c>
      <c r="AS155" s="1556">
        <v>0</v>
      </c>
      <c r="AT155" s="1548">
        <v>0</v>
      </c>
      <c r="AU155" s="1556">
        <v>0</v>
      </c>
      <c r="AV155" s="1548">
        <v>0</v>
      </c>
      <c r="AW155" s="1544">
        <f t="shared" si="98"/>
        <v>7</v>
      </c>
      <c r="AX155" s="1544">
        <f t="shared" si="99"/>
        <v>1555</v>
      </c>
      <c r="AY155" s="1553"/>
      <c r="AZ155" s="1544">
        <v>3</v>
      </c>
      <c r="BA155" s="1544">
        <v>2</v>
      </c>
      <c r="BB155" s="1544">
        <v>0</v>
      </c>
      <c r="BC155" s="1544">
        <v>0</v>
      </c>
      <c r="BD155" s="1544">
        <v>4</v>
      </c>
      <c r="BE155" s="1544">
        <v>1553</v>
      </c>
      <c r="BF155" s="1556">
        <v>0</v>
      </c>
      <c r="BG155" s="1548">
        <v>0</v>
      </c>
      <c r="BH155" s="1556">
        <v>0</v>
      </c>
      <c r="BI155" s="1548">
        <v>0</v>
      </c>
      <c r="BJ155" s="1556">
        <v>0</v>
      </c>
      <c r="BK155" s="1548">
        <v>0</v>
      </c>
      <c r="BL155" s="1556">
        <v>0</v>
      </c>
      <c r="BM155" s="1548">
        <v>0</v>
      </c>
      <c r="BO155" s="805" t="s">
        <v>2605</v>
      </c>
      <c r="BP155" s="805" t="s">
        <v>2605</v>
      </c>
      <c r="BQ155" s="805" t="s">
        <v>2605</v>
      </c>
      <c r="BR155" s="805" t="s">
        <v>2605</v>
      </c>
      <c r="BS155" s="805" t="s">
        <v>2605</v>
      </c>
      <c r="BT155" s="805" t="s">
        <v>2605</v>
      </c>
      <c r="BU155" s="805" t="s">
        <v>2605</v>
      </c>
      <c r="BV155" s="805" t="s">
        <v>2605</v>
      </c>
      <c r="BW155" s="806" t="s">
        <v>2605</v>
      </c>
      <c r="BX155" s="805" t="s">
        <v>2605</v>
      </c>
      <c r="BY155" s="805" t="s">
        <v>2605</v>
      </c>
      <c r="BZ155" s="805" t="s">
        <v>2605</v>
      </c>
      <c r="CA155" s="805" t="s">
        <v>2605</v>
      </c>
      <c r="CB155" s="805" t="s">
        <v>2605</v>
      </c>
      <c r="CC155" s="805" t="s">
        <v>2605</v>
      </c>
      <c r="CD155" s="805" t="s">
        <v>2605</v>
      </c>
      <c r="CE155" s="805" t="s">
        <v>2605</v>
      </c>
    </row>
    <row r="156" spans="1:83" ht="106" hidden="1" customHeight="1" outlineLevel="1">
      <c r="A156" s="530" t="s">
        <v>2210</v>
      </c>
      <c r="B156" s="1544">
        <f t="shared" si="93"/>
        <v>18</v>
      </c>
      <c r="C156" s="1544">
        <f t="shared" si="100"/>
        <v>14729</v>
      </c>
      <c r="D156" s="1556">
        <v>0</v>
      </c>
      <c r="E156" s="1548">
        <v>0</v>
      </c>
      <c r="F156" s="1553">
        <f t="shared" si="94"/>
        <v>14</v>
      </c>
      <c r="G156" s="1553">
        <f t="shared" si="95"/>
        <v>10445</v>
      </c>
      <c r="H156" s="1556">
        <v>0</v>
      </c>
      <c r="I156" s="1556">
        <v>0</v>
      </c>
      <c r="J156" s="1556">
        <v>0</v>
      </c>
      <c r="K156" s="1556">
        <v>0</v>
      </c>
      <c r="L156" s="1556">
        <v>14</v>
      </c>
      <c r="M156" s="1556">
        <v>10445</v>
      </c>
      <c r="N156" s="1544">
        <v>0</v>
      </c>
      <c r="O156" s="1544">
        <v>0</v>
      </c>
      <c r="P156" s="1553"/>
      <c r="Q156" s="1544">
        <v>0</v>
      </c>
      <c r="R156" s="1545">
        <v>0</v>
      </c>
      <c r="S156" s="1544">
        <v>0</v>
      </c>
      <c r="T156" s="1544">
        <v>0</v>
      </c>
      <c r="U156" s="1556">
        <v>0</v>
      </c>
      <c r="V156" s="1548">
        <v>0</v>
      </c>
      <c r="W156" s="1544">
        <f t="shared" si="96"/>
        <v>1</v>
      </c>
      <c r="X156" s="1544">
        <f t="shared" si="97"/>
        <v>3440</v>
      </c>
      <c r="Y156" s="1556">
        <v>0</v>
      </c>
      <c r="Z156" s="1548">
        <v>0</v>
      </c>
      <c r="AA156" s="1556">
        <v>0</v>
      </c>
      <c r="AB156" s="1556">
        <v>0</v>
      </c>
      <c r="AC156" s="1548">
        <v>1</v>
      </c>
      <c r="AD156" s="1548">
        <v>3440</v>
      </c>
      <c r="AE156" s="1553">
        <v>0</v>
      </c>
      <c r="AF156" s="1553">
        <v>0</v>
      </c>
      <c r="AG156" s="1548">
        <v>0</v>
      </c>
      <c r="AH156" s="1548">
        <v>0</v>
      </c>
      <c r="AI156" s="803"/>
      <c r="AJ156" s="801" t="s">
        <v>339</v>
      </c>
      <c r="AK156" s="1557">
        <v>0</v>
      </c>
      <c r="AL156" s="1557">
        <v>0</v>
      </c>
      <c r="AM156" s="1557">
        <v>0</v>
      </c>
      <c r="AN156" s="1557">
        <v>0</v>
      </c>
      <c r="AO156" s="1557">
        <v>0</v>
      </c>
      <c r="AP156" s="1557">
        <v>0</v>
      </c>
      <c r="AQ156" s="1557">
        <v>0</v>
      </c>
      <c r="AR156" s="1557">
        <v>0</v>
      </c>
      <c r="AS156" s="1556">
        <v>0</v>
      </c>
      <c r="AT156" s="1548">
        <v>0</v>
      </c>
      <c r="AU156" s="1556">
        <v>0</v>
      </c>
      <c r="AV156" s="1548">
        <v>0</v>
      </c>
      <c r="AW156" s="1544">
        <f t="shared" si="98"/>
        <v>3</v>
      </c>
      <c r="AX156" s="1563">
        <f t="shared" si="99"/>
        <v>844</v>
      </c>
      <c r="AY156" s="1553"/>
      <c r="AZ156" s="1556">
        <v>0</v>
      </c>
      <c r="BA156" s="1544">
        <v>0</v>
      </c>
      <c r="BB156" s="1544">
        <v>0</v>
      </c>
      <c r="BC156" s="1544">
        <v>0</v>
      </c>
      <c r="BD156" s="1544">
        <v>3</v>
      </c>
      <c r="BE156" s="1563">
        <v>844</v>
      </c>
      <c r="BF156" s="1556">
        <v>0</v>
      </c>
      <c r="BG156" s="1548">
        <v>0</v>
      </c>
      <c r="BH156" s="1556">
        <v>0</v>
      </c>
      <c r="BI156" s="1548">
        <v>0</v>
      </c>
      <c r="BJ156" s="1556">
        <v>0</v>
      </c>
      <c r="BK156" s="1548">
        <v>0</v>
      </c>
      <c r="BL156" s="1556">
        <v>0</v>
      </c>
      <c r="BM156" s="1548">
        <v>0</v>
      </c>
    </row>
    <row r="157" spans="1:83" ht="106" hidden="1" customHeight="1" outlineLevel="1">
      <c r="A157" s="530" t="s">
        <v>2207</v>
      </c>
      <c r="B157" s="1544">
        <f t="shared" si="93"/>
        <v>11</v>
      </c>
      <c r="C157" s="1544">
        <f t="shared" si="100"/>
        <v>207</v>
      </c>
      <c r="D157" s="1556">
        <v>0</v>
      </c>
      <c r="E157" s="1548">
        <v>0</v>
      </c>
      <c r="F157" s="1553">
        <f t="shared" si="94"/>
        <v>3</v>
      </c>
      <c r="G157" s="1553">
        <f t="shared" si="95"/>
        <v>195</v>
      </c>
      <c r="H157" s="1556">
        <v>0</v>
      </c>
      <c r="I157" s="1556">
        <v>0</v>
      </c>
      <c r="J157" s="1556">
        <v>0</v>
      </c>
      <c r="K157" s="1567">
        <v>0</v>
      </c>
      <c r="L157" s="1544">
        <v>3</v>
      </c>
      <c r="M157" s="1544">
        <v>195</v>
      </c>
      <c r="N157" s="1544">
        <v>0</v>
      </c>
      <c r="O157" s="1544">
        <v>0</v>
      </c>
      <c r="P157" s="1553"/>
      <c r="Q157" s="1544">
        <v>0</v>
      </c>
      <c r="R157" s="1545">
        <v>0</v>
      </c>
      <c r="S157" s="1544">
        <v>0</v>
      </c>
      <c r="T157" s="1544">
        <v>0</v>
      </c>
      <c r="U157" s="1556">
        <v>0</v>
      </c>
      <c r="V157" s="1548">
        <v>0</v>
      </c>
      <c r="W157" s="1544">
        <f t="shared" si="96"/>
        <v>0</v>
      </c>
      <c r="X157" s="1544">
        <f t="shared" si="97"/>
        <v>0</v>
      </c>
      <c r="Y157" s="1556">
        <v>0</v>
      </c>
      <c r="Z157" s="1548">
        <v>0</v>
      </c>
      <c r="AA157" s="1556">
        <v>0</v>
      </c>
      <c r="AB157" s="1556">
        <v>0</v>
      </c>
      <c r="AC157" s="1548">
        <v>0</v>
      </c>
      <c r="AD157" s="1548">
        <v>0</v>
      </c>
      <c r="AE157" s="1548">
        <v>0</v>
      </c>
      <c r="AF157" s="1548">
        <v>0</v>
      </c>
      <c r="AG157" s="1548">
        <v>0</v>
      </c>
      <c r="AH157" s="1548">
        <v>0</v>
      </c>
      <c r="AI157" s="803"/>
      <c r="AJ157" s="801" t="s">
        <v>340</v>
      </c>
      <c r="AK157" s="1557">
        <v>0</v>
      </c>
      <c r="AL157" s="1557">
        <v>0</v>
      </c>
      <c r="AM157" s="1557">
        <v>0</v>
      </c>
      <c r="AN157" s="1557">
        <v>0</v>
      </c>
      <c r="AO157" s="1557">
        <v>0</v>
      </c>
      <c r="AP157" s="1557">
        <v>0</v>
      </c>
      <c r="AQ157" s="1557">
        <v>0</v>
      </c>
      <c r="AR157" s="1557">
        <v>0</v>
      </c>
      <c r="AS157" s="1556">
        <v>0</v>
      </c>
      <c r="AT157" s="1548">
        <v>0</v>
      </c>
      <c r="AU157" s="1556">
        <v>0</v>
      </c>
      <c r="AV157" s="1548">
        <v>0</v>
      </c>
      <c r="AW157" s="1544">
        <f t="shared" si="98"/>
        <v>8</v>
      </c>
      <c r="AX157" s="1544">
        <f t="shared" si="99"/>
        <v>12</v>
      </c>
      <c r="AY157" s="1553"/>
      <c r="AZ157" s="1556">
        <v>2</v>
      </c>
      <c r="BA157" s="1575">
        <v>1</v>
      </c>
      <c r="BB157" s="1544">
        <v>0</v>
      </c>
      <c r="BC157" s="1544">
        <v>0</v>
      </c>
      <c r="BD157" s="1544">
        <v>6</v>
      </c>
      <c r="BE157" s="1544">
        <v>11</v>
      </c>
      <c r="BF157" s="1556">
        <v>0</v>
      </c>
      <c r="BG157" s="1548">
        <v>0</v>
      </c>
      <c r="BH157" s="1556">
        <v>0</v>
      </c>
      <c r="BI157" s="1548">
        <v>0</v>
      </c>
      <c r="BJ157" s="1556">
        <v>0</v>
      </c>
      <c r="BK157" s="1548">
        <v>0</v>
      </c>
      <c r="BL157" s="1556">
        <v>0</v>
      </c>
      <c r="BM157" s="1548">
        <v>0</v>
      </c>
      <c r="BO157" s="806" t="s">
        <v>2605</v>
      </c>
      <c r="BP157" s="806" t="s">
        <v>2605</v>
      </c>
      <c r="BQ157" s="806" t="s">
        <v>2605</v>
      </c>
    </row>
    <row r="158" spans="1:83" ht="106" hidden="1" customHeight="1" outlineLevel="1">
      <c r="A158" s="530" t="s">
        <v>2768</v>
      </c>
      <c r="B158" s="1544">
        <f t="shared" si="93"/>
        <v>21</v>
      </c>
      <c r="C158" s="1544">
        <f t="shared" si="100"/>
        <v>12642</v>
      </c>
      <c r="D158" s="1556">
        <v>0</v>
      </c>
      <c r="E158" s="1548">
        <v>0</v>
      </c>
      <c r="F158" s="1553">
        <f t="shared" si="94"/>
        <v>15</v>
      </c>
      <c r="G158" s="1553">
        <f t="shared" si="95"/>
        <v>2335</v>
      </c>
      <c r="H158" s="1556">
        <v>0</v>
      </c>
      <c r="I158" s="1556">
        <v>0</v>
      </c>
      <c r="J158" s="1556">
        <v>0</v>
      </c>
      <c r="K158" s="1556">
        <v>0</v>
      </c>
      <c r="L158" s="1544">
        <v>14</v>
      </c>
      <c r="M158" s="1544">
        <v>2185</v>
      </c>
      <c r="N158" s="1544">
        <v>0</v>
      </c>
      <c r="O158" s="1544">
        <v>0</v>
      </c>
      <c r="P158" s="1553"/>
      <c r="Q158" s="1544">
        <v>1</v>
      </c>
      <c r="R158" s="1545">
        <v>150</v>
      </c>
      <c r="S158" s="1544">
        <v>0</v>
      </c>
      <c r="T158" s="1544">
        <v>0</v>
      </c>
      <c r="U158" s="1556">
        <v>0</v>
      </c>
      <c r="V158" s="1548">
        <v>0</v>
      </c>
      <c r="W158" s="1544">
        <f t="shared" si="96"/>
        <v>0</v>
      </c>
      <c r="X158" s="1544">
        <f t="shared" si="97"/>
        <v>0</v>
      </c>
      <c r="Y158" s="1556">
        <v>0</v>
      </c>
      <c r="Z158" s="1548">
        <v>0</v>
      </c>
      <c r="AA158" s="1544">
        <v>0</v>
      </c>
      <c r="AB158" s="1553">
        <v>0</v>
      </c>
      <c r="AC158" s="1548">
        <v>0</v>
      </c>
      <c r="AD158" s="1548">
        <v>0</v>
      </c>
      <c r="AE158" s="1553">
        <v>0</v>
      </c>
      <c r="AF158" s="1553">
        <v>0</v>
      </c>
      <c r="AG158" s="1548">
        <v>0</v>
      </c>
      <c r="AH158" s="1548">
        <v>0</v>
      </c>
      <c r="AI158" s="803"/>
      <c r="AJ158" s="801" t="s">
        <v>341</v>
      </c>
      <c r="AK158" s="1557">
        <v>0</v>
      </c>
      <c r="AL158" s="1557">
        <v>0</v>
      </c>
      <c r="AM158" s="1557">
        <v>0</v>
      </c>
      <c r="AN158" s="1557">
        <v>0</v>
      </c>
      <c r="AO158" s="1557">
        <v>0</v>
      </c>
      <c r="AP158" s="1557">
        <v>0</v>
      </c>
      <c r="AQ158" s="1557">
        <v>0</v>
      </c>
      <c r="AR158" s="1557">
        <v>0</v>
      </c>
      <c r="AS158" s="1556">
        <v>0</v>
      </c>
      <c r="AT158" s="1548">
        <v>0</v>
      </c>
      <c r="AU158" s="1556">
        <v>0</v>
      </c>
      <c r="AV158" s="1548">
        <v>0</v>
      </c>
      <c r="AW158" s="1544">
        <f t="shared" si="98"/>
        <v>5</v>
      </c>
      <c r="AX158" s="1544">
        <f t="shared" si="99"/>
        <v>10307</v>
      </c>
      <c r="AY158" s="1553"/>
      <c r="AZ158" s="1556">
        <v>1</v>
      </c>
      <c r="BA158" s="1575">
        <v>1</v>
      </c>
      <c r="BB158" s="1544">
        <v>0</v>
      </c>
      <c r="BC158" s="1544">
        <v>0</v>
      </c>
      <c r="BD158" s="1544">
        <v>4</v>
      </c>
      <c r="BE158" s="1544">
        <v>10306</v>
      </c>
      <c r="BF158" s="1556">
        <v>0</v>
      </c>
      <c r="BG158" s="1548">
        <v>0</v>
      </c>
      <c r="BH158" s="1556">
        <v>0</v>
      </c>
      <c r="BI158" s="1548">
        <v>0</v>
      </c>
      <c r="BJ158" s="1556">
        <v>1</v>
      </c>
      <c r="BK158" s="1548">
        <v>0</v>
      </c>
      <c r="BL158" s="1556">
        <v>0</v>
      </c>
      <c r="BM158" s="1548">
        <v>0</v>
      </c>
      <c r="BR158" s="800" t="s">
        <v>2605</v>
      </c>
    </row>
    <row r="159" spans="1:83" ht="106" hidden="1" customHeight="1" outlineLevel="1">
      <c r="A159" s="530" t="s">
        <v>2769</v>
      </c>
      <c r="B159" s="1544">
        <f t="shared" si="93"/>
        <v>9</v>
      </c>
      <c r="C159" s="1544">
        <f t="shared" si="100"/>
        <v>20504</v>
      </c>
      <c r="D159" s="1556">
        <v>0</v>
      </c>
      <c r="E159" s="1548">
        <v>0</v>
      </c>
      <c r="F159" s="1553">
        <f t="shared" si="94"/>
        <v>7</v>
      </c>
      <c r="G159" s="1553">
        <f t="shared" si="95"/>
        <v>20500</v>
      </c>
      <c r="H159" s="1556">
        <v>0</v>
      </c>
      <c r="I159" s="1556">
        <v>0</v>
      </c>
      <c r="J159" s="1556">
        <v>0</v>
      </c>
      <c r="K159" s="1556">
        <v>0</v>
      </c>
      <c r="L159" s="1544">
        <v>6</v>
      </c>
      <c r="M159" s="1544">
        <v>500</v>
      </c>
      <c r="N159" s="1544">
        <v>0</v>
      </c>
      <c r="O159" s="1544">
        <v>0</v>
      </c>
      <c r="P159" s="1553"/>
      <c r="Q159" s="1544">
        <v>1</v>
      </c>
      <c r="R159" s="1545">
        <v>20000</v>
      </c>
      <c r="S159" s="1544">
        <v>0</v>
      </c>
      <c r="T159" s="1544">
        <v>0</v>
      </c>
      <c r="U159" s="1556">
        <v>0</v>
      </c>
      <c r="V159" s="1548">
        <v>0</v>
      </c>
      <c r="W159" s="1544">
        <f>Y159+AA159+AC159+AE159+AG159+AK159+AM159+AO159+AQ159</f>
        <v>0</v>
      </c>
      <c r="X159" s="1544">
        <f t="shared" si="97"/>
        <v>0</v>
      </c>
      <c r="Y159" s="1556">
        <v>0</v>
      </c>
      <c r="Z159" s="1548">
        <v>0</v>
      </c>
      <c r="AA159" s="1544">
        <v>0</v>
      </c>
      <c r="AB159" s="1553">
        <v>0</v>
      </c>
      <c r="AC159" s="1548">
        <v>0</v>
      </c>
      <c r="AD159" s="1548">
        <v>0</v>
      </c>
      <c r="AE159" s="1553">
        <v>0</v>
      </c>
      <c r="AF159" s="1553">
        <v>0</v>
      </c>
      <c r="AG159" s="1548">
        <v>0</v>
      </c>
      <c r="AH159" s="1548">
        <v>0</v>
      </c>
      <c r="AI159" s="803"/>
      <c r="AJ159" s="801" t="s">
        <v>342</v>
      </c>
      <c r="AK159" s="1557">
        <v>0</v>
      </c>
      <c r="AL159" s="1557">
        <v>0</v>
      </c>
      <c r="AM159" s="1557">
        <v>0</v>
      </c>
      <c r="AN159" s="1557">
        <v>0</v>
      </c>
      <c r="AO159" s="1557">
        <v>0</v>
      </c>
      <c r="AP159" s="1557">
        <v>0</v>
      </c>
      <c r="AQ159" s="1557">
        <v>0</v>
      </c>
      <c r="AR159" s="1557">
        <v>0</v>
      </c>
      <c r="AS159" s="1556">
        <v>0</v>
      </c>
      <c r="AT159" s="1548">
        <v>0</v>
      </c>
      <c r="AU159" s="1556">
        <v>0</v>
      </c>
      <c r="AV159" s="1548">
        <v>0</v>
      </c>
      <c r="AW159" s="1544">
        <f t="shared" si="98"/>
        <v>2</v>
      </c>
      <c r="AX159" s="1544">
        <f t="shared" si="99"/>
        <v>4</v>
      </c>
      <c r="AY159" s="1553"/>
      <c r="AZ159" s="1556">
        <v>1</v>
      </c>
      <c r="BA159" s="1575">
        <v>0</v>
      </c>
      <c r="BB159" s="1544">
        <v>0</v>
      </c>
      <c r="BC159" s="1544">
        <v>0</v>
      </c>
      <c r="BD159" s="1544">
        <v>1</v>
      </c>
      <c r="BE159" s="1544">
        <v>4</v>
      </c>
      <c r="BF159" s="1556">
        <v>0</v>
      </c>
      <c r="BG159" s="1548">
        <v>0</v>
      </c>
      <c r="BH159" s="1556">
        <v>0</v>
      </c>
      <c r="BI159" s="1548">
        <v>0</v>
      </c>
      <c r="BJ159" s="1556">
        <v>0</v>
      </c>
      <c r="BK159" s="1548">
        <v>0</v>
      </c>
      <c r="BL159" s="1556">
        <v>0</v>
      </c>
      <c r="BM159" s="1548">
        <v>0</v>
      </c>
    </row>
    <row r="160" spans="1:83" ht="106" hidden="1" customHeight="1" outlineLevel="1">
      <c r="A160" s="530" t="s">
        <v>2208</v>
      </c>
      <c r="B160" s="1544">
        <f t="shared" si="93"/>
        <v>13</v>
      </c>
      <c r="C160" s="1544">
        <f t="shared" si="100"/>
        <v>14255</v>
      </c>
      <c r="D160" s="1556">
        <v>0</v>
      </c>
      <c r="E160" s="1548">
        <v>0</v>
      </c>
      <c r="F160" s="1553">
        <f t="shared" si="94"/>
        <v>10</v>
      </c>
      <c r="G160" s="1553">
        <f t="shared" si="95"/>
        <v>14240</v>
      </c>
      <c r="H160" s="1556">
        <v>0</v>
      </c>
      <c r="I160" s="1556">
        <v>0</v>
      </c>
      <c r="J160" s="1556">
        <v>0</v>
      </c>
      <c r="K160" s="1556">
        <v>0</v>
      </c>
      <c r="L160" s="1556">
        <v>10</v>
      </c>
      <c r="M160" s="1556">
        <v>14240</v>
      </c>
      <c r="N160" s="1544">
        <v>0</v>
      </c>
      <c r="O160" s="1544">
        <v>0</v>
      </c>
      <c r="P160" s="1553"/>
      <c r="Q160" s="1544">
        <v>0</v>
      </c>
      <c r="R160" s="1545">
        <v>0</v>
      </c>
      <c r="S160" s="1544">
        <v>0</v>
      </c>
      <c r="T160" s="1544">
        <v>0</v>
      </c>
      <c r="U160" s="1556">
        <v>0</v>
      </c>
      <c r="V160" s="1548">
        <v>0</v>
      </c>
      <c r="W160" s="1544">
        <f>Y160+AA160+AC160+AE160+AG160+AK160+AM160+AO160+AQ160</f>
        <v>0</v>
      </c>
      <c r="X160" s="1544">
        <f>Z160+AB160+AD160+AF160+AH160+AL160+AN160+AP160+AR160</f>
        <v>0</v>
      </c>
      <c r="Y160" s="1556">
        <v>0</v>
      </c>
      <c r="Z160" s="1548">
        <v>0</v>
      </c>
      <c r="AA160" s="1556">
        <v>0</v>
      </c>
      <c r="AB160" s="1548">
        <v>0</v>
      </c>
      <c r="AC160" s="1548">
        <v>0</v>
      </c>
      <c r="AD160" s="1548">
        <v>0</v>
      </c>
      <c r="AE160" s="1548">
        <v>0</v>
      </c>
      <c r="AF160" s="1548">
        <v>0</v>
      </c>
      <c r="AG160" s="1548">
        <v>0</v>
      </c>
      <c r="AH160" s="1548">
        <v>0</v>
      </c>
      <c r="AI160" s="803"/>
      <c r="AJ160" s="801" t="s">
        <v>344</v>
      </c>
      <c r="AK160" s="1557">
        <v>0</v>
      </c>
      <c r="AL160" s="1557">
        <v>0</v>
      </c>
      <c r="AM160" s="1557">
        <v>0</v>
      </c>
      <c r="AN160" s="1557">
        <v>0</v>
      </c>
      <c r="AO160" s="1557">
        <v>0</v>
      </c>
      <c r="AP160" s="1557">
        <v>0</v>
      </c>
      <c r="AQ160" s="1557">
        <v>0</v>
      </c>
      <c r="AR160" s="1557">
        <v>0</v>
      </c>
      <c r="AS160" s="1556">
        <v>0</v>
      </c>
      <c r="AT160" s="1548">
        <v>0</v>
      </c>
      <c r="AU160" s="1556">
        <v>0</v>
      </c>
      <c r="AV160" s="1548">
        <v>0</v>
      </c>
      <c r="AW160" s="1544">
        <f t="shared" si="98"/>
        <v>3</v>
      </c>
      <c r="AX160" s="1544">
        <f t="shared" si="99"/>
        <v>15</v>
      </c>
      <c r="AY160" s="1553"/>
      <c r="AZ160" s="1556">
        <v>1</v>
      </c>
      <c r="BA160" s="1576">
        <v>0</v>
      </c>
      <c r="BB160" s="1544">
        <v>0</v>
      </c>
      <c r="BC160" s="1544">
        <v>0</v>
      </c>
      <c r="BD160" s="1544">
        <v>2</v>
      </c>
      <c r="BE160" s="1544">
        <v>15</v>
      </c>
      <c r="BF160" s="1556">
        <v>0</v>
      </c>
      <c r="BG160" s="1548">
        <v>0</v>
      </c>
      <c r="BH160" s="1556">
        <v>0</v>
      </c>
      <c r="BI160" s="1548">
        <v>0</v>
      </c>
      <c r="BJ160" s="1556">
        <v>0</v>
      </c>
      <c r="BK160" s="1548">
        <v>0</v>
      </c>
      <c r="BL160" s="1556">
        <v>0</v>
      </c>
      <c r="BM160" s="1548">
        <v>0</v>
      </c>
    </row>
    <row r="161" spans="1:83" ht="106" hidden="1" customHeight="1" outlineLevel="1" thickBot="1">
      <c r="A161" s="531" t="s">
        <v>2209</v>
      </c>
      <c r="B161" s="1559">
        <f t="shared" si="93"/>
        <v>4</v>
      </c>
      <c r="C161" s="1560">
        <f t="shared" si="100"/>
        <v>23</v>
      </c>
      <c r="D161" s="1549">
        <v>0</v>
      </c>
      <c r="E161" s="1549">
        <v>0</v>
      </c>
      <c r="F161" s="1560">
        <f t="shared" si="94"/>
        <v>1</v>
      </c>
      <c r="G161" s="1560">
        <f t="shared" si="95"/>
        <v>0</v>
      </c>
      <c r="H161" s="1560">
        <v>0</v>
      </c>
      <c r="I161" s="1560">
        <v>0</v>
      </c>
      <c r="J161" s="1560">
        <v>0</v>
      </c>
      <c r="K161" s="1560">
        <v>0</v>
      </c>
      <c r="L161" s="1560">
        <v>0</v>
      </c>
      <c r="M161" s="1560">
        <v>0</v>
      </c>
      <c r="N161" s="1560">
        <v>0</v>
      </c>
      <c r="O161" s="1560">
        <v>0</v>
      </c>
      <c r="P161" s="1553"/>
      <c r="Q161" s="1560">
        <v>1</v>
      </c>
      <c r="R161" s="1546">
        <v>0</v>
      </c>
      <c r="S161" s="1560">
        <v>0</v>
      </c>
      <c r="T161" s="1560">
        <v>0</v>
      </c>
      <c r="U161" s="1549">
        <v>0</v>
      </c>
      <c r="V161" s="1549">
        <v>0</v>
      </c>
      <c r="W161" s="1544">
        <f>Y161+AA161+AC161+AE161+AG161+AK161+AM161+AO161+AQ161</f>
        <v>2</v>
      </c>
      <c r="X161" s="1544">
        <f>Z161+AB161+AD161+AF161+AH161+AL161+AN161+AP161+AR161</f>
        <v>23</v>
      </c>
      <c r="Y161" s="1560">
        <v>0</v>
      </c>
      <c r="Z161" s="1560">
        <v>0</v>
      </c>
      <c r="AA161" s="1549">
        <v>0</v>
      </c>
      <c r="AB161" s="1560">
        <v>0</v>
      </c>
      <c r="AC161" s="1549">
        <v>0</v>
      </c>
      <c r="AD161" s="1549">
        <v>0</v>
      </c>
      <c r="AE161" s="1560">
        <v>0</v>
      </c>
      <c r="AF161" s="1560">
        <v>0</v>
      </c>
      <c r="AG161" s="1549">
        <v>0</v>
      </c>
      <c r="AH161" s="1549">
        <v>0</v>
      </c>
      <c r="AI161" s="803"/>
      <c r="AJ161" s="815" t="s">
        <v>346</v>
      </c>
      <c r="AK161" s="1571">
        <v>2</v>
      </c>
      <c r="AL161" s="1572">
        <v>23</v>
      </c>
      <c r="AM161" s="1572">
        <v>0</v>
      </c>
      <c r="AN161" s="1572">
        <v>0</v>
      </c>
      <c r="AO161" s="1572">
        <v>0</v>
      </c>
      <c r="AP161" s="1572">
        <v>0</v>
      </c>
      <c r="AQ161" s="1572">
        <v>0</v>
      </c>
      <c r="AR161" s="1572">
        <v>0</v>
      </c>
      <c r="AS161" s="1549">
        <v>0</v>
      </c>
      <c r="AT161" s="1549">
        <v>0</v>
      </c>
      <c r="AU161" s="1549">
        <v>0</v>
      </c>
      <c r="AV161" s="1549">
        <v>0</v>
      </c>
      <c r="AW161" s="1560">
        <f t="shared" si="98"/>
        <v>1</v>
      </c>
      <c r="AX161" s="1573">
        <f t="shared" si="99"/>
        <v>0</v>
      </c>
      <c r="AY161" s="1553"/>
      <c r="AZ161" s="1560">
        <v>1</v>
      </c>
      <c r="BA161" s="1577">
        <v>0</v>
      </c>
      <c r="BB161" s="1560">
        <v>0</v>
      </c>
      <c r="BC161" s="1560">
        <v>0</v>
      </c>
      <c r="BD161" s="1560">
        <v>0</v>
      </c>
      <c r="BE161" s="1560">
        <v>0</v>
      </c>
      <c r="BF161" s="1549">
        <v>0</v>
      </c>
      <c r="BG161" s="1549">
        <v>0</v>
      </c>
      <c r="BH161" s="1549">
        <v>0</v>
      </c>
      <c r="BI161" s="1549">
        <v>0</v>
      </c>
      <c r="BJ161" s="1549">
        <v>0</v>
      </c>
      <c r="BK161" s="1549">
        <v>0</v>
      </c>
      <c r="BL161" s="1549">
        <v>0</v>
      </c>
      <c r="BM161" s="1549">
        <v>0</v>
      </c>
    </row>
    <row r="162" spans="1:83" s="809" customFormat="1" ht="106" customHeight="1" collapsed="1">
      <c r="A162" s="735" t="s">
        <v>349</v>
      </c>
      <c r="B162" s="1544">
        <f t="shared" ref="B162:O162" si="101">SUM(B163:B174)</f>
        <v>128</v>
      </c>
      <c r="C162" s="1544">
        <f t="shared" si="101"/>
        <v>25143</v>
      </c>
      <c r="D162" s="1544">
        <f t="shared" si="101"/>
        <v>0</v>
      </c>
      <c r="E162" s="1544">
        <f t="shared" si="101"/>
        <v>0</v>
      </c>
      <c r="F162" s="1544">
        <f t="shared" si="101"/>
        <v>64</v>
      </c>
      <c r="G162" s="1544">
        <f t="shared" si="101"/>
        <v>11255</v>
      </c>
      <c r="H162" s="1544">
        <f t="shared" si="101"/>
        <v>1</v>
      </c>
      <c r="I162" s="1553">
        <f t="shared" si="101"/>
        <v>10</v>
      </c>
      <c r="J162" s="1553">
        <f t="shared" si="101"/>
        <v>1</v>
      </c>
      <c r="K162" s="1565">
        <f t="shared" si="101"/>
        <v>30</v>
      </c>
      <c r="L162" s="1553">
        <f t="shared" si="101"/>
        <v>61</v>
      </c>
      <c r="M162" s="1553">
        <f t="shared" si="101"/>
        <v>10715</v>
      </c>
      <c r="N162" s="1544">
        <f t="shared" si="101"/>
        <v>1</v>
      </c>
      <c r="O162" s="1544">
        <f t="shared" si="101"/>
        <v>500</v>
      </c>
      <c r="P162" s="1553"/>
      <c r="Q162" s="1544">
        <f t="shared" ref="Q162:AH162" si="102">SUM(Q163:Q174)</f>
        <v>0</v>
      </c>
      <c r="R162" s="1545">
        <f t="shared" si="102"/>
        <v>0</v>
      </c>
      <c r="S162" s="1544">
        <f t="shared" si="102"/>
        <v>0</v>
      </c>
      <c r="T162" s="1544">
        <f t="shared" si="102"/>
        <v>0</v>
      </c>
      <c r="U162" s="1553">
        <f t="shared" si="102"/>
        <v>0</v>
      </c>
      <c r="V162" s="1553">
        <f t="shared" si="102"/>
        <v>0</v>
      </c>
      <c r="W162" s="1544">
        <f t="shared" si="102"/>
        <v>4</v>
      </c>
      <c r="X162" s="1544">
        <f t="shared" si="102"/>
        <v>3949</v>
      </c>
      <c r="Y162" s="1544">
        <f t="shared" si="102"/>
        <v>0</v>
      </c>
      <c r="Z162" s="1544">
        <f t="shared" si="102"/>
        <v>0</v>
      </c>
      <c r="AA162" s="1544">
        <f t="shared" si="102"/>
        <v>0</v>
      </c>
      <c r="AB162" s="1544">
        <f t="shared" si="102"/>
        <v>0</v>
      </c>
      <c r="AC162" s="1544">
        <f t="shared" si="102"/>
        <v>1</v>
      </c>
      <c r="AD162" s="1544">
        <f t="shared" si="102"/>
        <v>261</v>
      </c>
      <c r="AE162" s="1544">
        <f t="shared" si="102"/>
        <v>0</v>
      </c>
      <c r="AF162" s="1544">
        <f t="shared" si="102"/>
        <v>0</v>
      </c>
      <c r="AG162" s="1544">
        <f t="shared" si="102"/>
        <v>0</v>
      </c>
      <c r="AH162" s="1544">
        <f t="shared" si="102"/>
        <v>0</v>
      </c>
      <c r="AI162" s="834"/>
      <c r="AJ162" s="735" t="s">
        <v>349</v>
      </c>
      <c r="AK162" s="1544">
        <f t="shared" ref="AK162:AX162" si="103">SUM(AK163:AK174)</f>
        <v>3</v>
      </c>
      <c r="AL162" s="1544">
        <f t="shared" si="103"/>
        <v>3688</v>
      </c>
      <c r="AM162" s="1544">
        <f t="shared" si="103"/>
        <v>0</v>
      </c>
      <c r="AN162" s="1544">
        <f t="shared" si="103"/>
        <v>0</v>
      </c>
      <c r="AO162" s="1544">
        <f t="shared" si="103"/>
        <v>0</v>
      </c>
      <c r="AP162" s="1544">
        <f t="shared" si="103"/>
        <v>0</v>
      </c>
      <c r="AQ162" s="1544">
        <f t="shared" si="103"/>
        <v>0</v>
      </c>
      <c r="AR162" s="1544">
        <f t="shared" si="103"/>
        <v>0</v>
      </c>
      <c r="AS162" s="1553">
        <f t="shared" si="103"/>
        <v>3</v>
      </c>
      <c r="AT162" s="1553">
        <f t="shared" si="103"/>
        <v>28</v>
      </c>
      <c r="AU162" s="1553">
        <f t="shared" si="103"/>
        <v>0</v>
      </c>
      <c r="AV162" s="1553">
        <f t="shared" si="103"/>
        <v>0</v>
      </c>
      <c r="AW162" s="1553">
        <f t="shared" si="103"/>
        <v>48</v>
      </c>
      <c r="AX162" s="1553">
        <f t="shared" si="103"/>
        <v>9911</v>
      </c>
      <c r="AY162" s="1553"/>
      <c r="AZ162" s="1553">
        <f t="shared" ref="AZ162:BM162" si="104">SUM(AZ163:AZ174)</f>
        <v>17</v>
      </c>
      <c r="BA162" s="1553">
        <f t="shared" si="104"/>
        <v>106</v>
      </c>
      <c r="BB162" s="1544">
        <f t="shared" si="104"/>
        <v>0</v>
      </c>
      <c r="BC162" s="1544">
        <f t="shared" si="104"/>
        <v>0</v>
      </c>
      <c r="BD162" s="1553">
        <f t="shared" si="104"/>
        <v>31</v>
      </c>
      <c r="BE162" s="1553">
        <f t="shared" si="104"/>
        <v>9805</v>
      </c>
      <c r="BF162" s="1553">
        <f t="shared" si="104"/>
        <v>0</v>
      </c>
      <c r="BG162" s="1553">
        <f t="shared" si="104"/>
        <v>0</v>
      </c>
      <c r="BH162" s="1553">
        <f t="shared" si="104"/>
        <v>8</v>
      </c>
      <c r="BI162" s="1553">
        <f t="shared" si="104"/>
        <v>0</v>
      </c>
      <c r="BJ162" s="1553">
        <f t="shared" si="104"/>
        <v>1</v>
      </c>
      <c r="BK162" s="1548">
        <f t="shared" si="104"/>
        <v>0</v>
      </c>
      <c r="BL162" s="1553">
        <f t="shared" si="104"/>
        <v>0</v>
      </c>
      <c r="BM162" s="1553">
        <f t="shared" si="104"/>
        <v>0</v>
      </c>
    </row>
    <row r="163" spans="1:83" ht="106" hidden="1" customHeight="1" outlineLevel="1">
      <c r="A163" s="530" t="s">
        <v>2202</v>
      </c>
      <c r="B163" s="1544">
        <f t="shared" ref="B163:B174" si="105">F163+D163+S163+U163+W163+AS163+AU163+AW163+BF163+BH163+BJ163+BL163</f>
        <v>10</v>
      </c>
      <c r="C163" s="1544">
        <f>G163+E163+T163+V163+X163+AT163+AV160+AX163+BG163+BI163+BM163+AV163</f>
        <v>1816</v>
      </c>
      <c r="D163" s="1556">
        <v>0</v>
      </c>
      <c r="E163" s="1548">
        <v>0</v>
      </c>
      <c r="F163" s="1553">
        <f t="shared" ref="F163:F174" si="106">H163+J163+N163+Q163+L163</f>
        <v>7</v>
      </c>
      <c r="G163" s="1553">
        <f t="shared" ref="G163:G174" si="107">I163+K163+O163+R163+M163</f>
        <v>1810</v>
      </c>
      <c r="H163" s="1556">
        <v>0</v>
      </c>
      <c r="I163" s="1556">
        <v>0</v>
      </c>
      <c r="J163" s="1556">
        <v>0</v>
      </c>
      <c r="K163" s="1556">
        <v>0</v>
      </c>
      <c r="L163" s="1556">
        <v>7</v>
      </c>
      <c r="M163" s="1556">
        <v>1810</v>
      </c>
      <c r="N163" s="1544">
        <v>0</v>
      </c>
      <c r="O163" s="1544">
        <v>0</v>
      </c>
      <c r="P163" s="1553"/>
      <c r="Q163" s="1544">
        <v>0</v>
      </c>
      <c r="R163" s="1545">
        <v>0</v>
      </c>
      <c r="S163" s="1544">
        <v>0</v>
      </c>
      <c r="T163" s="1544">
        <v>0</v>
      </c>
      <c r="U163" s="1556">
        <v>0</v>
      </c>
      <c r="V163" s="1548">
        <v>0</v>
      </c>
      <c r="W163" s="1544">
        <f t="shared" ref="W163:W171" si="108">Y163+AA163+AC163+AE163+AG163+AK163+AM163+AO163+AQ163</f>
        <v>1</v>
      </c>
      <c r="X163" s="1544">
        <f t="shared" ref="X163:X172" si="109">Z163+AB163+AD163+AF163+AH163+AL163+AN163+AP163+AR163</f>
        <v>1</v>
      </c>
      <c r="Y163" s="1544">
        <v>0</v>
      </c>
      <c r="Z163" s="1553">
        <v>0</v>
      </c>
      <c r="AA163" s="1544">
        <v>0</v>
      </c>
      <c r="AB163" s="1553">
        <v>0</v>
      </c>
      <c r="AC163" s="1548">
        <v>0</v>
      </c>
      <c r="AD163" s="1548">
        <v>0</v>
      </c>
      <c r="AE163" s="1548">
        <v>0</v>
      </c>
      <c r="AF163" s="1548">
        <v>0</v>
      </c>
      <c r="AG163" s="1548">
        <v>0</v>
      </c>
      <c r="AH163" s="1548">
        <v>0</v>
      </c>
      <c r="AI163" s="803"/>
      <c r="AJ163" s="801" t="s">
        <v>332</v>
      </c>
      <c r="AK163" s="1557">
        <v>1</v>
      </c>
      <c r="AL163" s="1557">
        <v>1</v>
      </c>
      <c r="AM163" s="1557">
        <v>0</v>
      </c>
      <c r="AN163" s="1557">
        <v>0</v>
      </c>
      <c r="AO163" s="1557">
        <v>0</v>
      </c>
      <c r="AP163" s="1557">
        <v>0</v>
      </c>
      <c r="AQ163" s="1557">
        <v>0</v>
      </c>
      <c r="AR163" s="1557">
        <v>0</v>
      </c>
      <c r="AS163" s="1556">
        <v>0</v>
      </c>
      <c r="AT163" s="1556">
        <v>0</v>
      </c>
      <c r="AU163" s="1556">
        <v>0</v>
      </c>
      <c r="AV163" s="1548">
        <v>0</v>
      </c>
      <c r="AW163" s="1544">
        <f t="shared" ref="AW163:AW174" si="110">AZ163+BB163+BD163</f>
        <v>2</v>
      </c>
      <c r="AX163" s="1544">
        <f t="shared" ref="AX163:AX174" si="111">BA163+BC163+BE163</f>
        <v>5</v>
      </c>
      <c r="AY163" s="1553"/>
      <c r="AZ163" s="1544">
        <v>1</v>
      </c>
      <c r="BA163" s="1563">
        <v>0</v>
      </c>
      <c r="BB163" s="1544">
        <v>0</v>
      </c>
      <c r="BC163" s="1544">
        <v>0</v>
      </c>
      <c r="BD163" s="1544">
        <v>1</v>
      </c>
      <c r="BE163" s="1544">
        <v>5</v>
      </c>
      <c r="BF163" s="1556">
        <v>0</v>
      </c>
      <c r="BG163" s="1548">
        <v>0</v>
      </c>
      <c r="BH163" s="1556">
        <v>0</v>
      </c>
      <c r="BI163" s="1548">
        <v>0</v>
      </c>
      <c r="BJ163" s="1556">
        <v>0</v>
      </c>
      <c r="BK163" s="1548">
        <v>0</v>
      </c>
      <c r="BL163" s="1556">
        <v>0</v>
      </c>
      <c r="BM163" s="1548">
        <v>0</v>
      </c>
    </row>
    <row r="164" spans="1:83" ht="106" hidden="1" customHeight="1" outlineLevel="1">
      <c r="A164" s="530" t="s">
        <v>2203</v>
      </c>
      <c r="B164" s="1544">
        <f t="shared" si="105"/>
        <v>8</v>
      </c>
      <c r="C164" s="1544">
        <f>G164+E164+T164+V164+X164+AT164+AV161+AX164+BG164+BI164+BM164+AV164</f>
        <v>311</v>
      </c>
      <c r="D164" s="1556">
        <v>0</v>
      </c>
      <c r="E164" s="1548">
        <v>0</v>
      </c>
      <c r="F164" s="1553">
        <f t="shared" si="106"/>
        <v>1</v>
      </c>
      <c r="G164" s="1553">
        <f t="shared" si="107"/>
        <v>300</v>
      </c>
      <c r="H164" s="1556">
        <v>0</v>
      </c>
      <c r="I164" s="1556">
        <v>0</v>
      </c>
      <c r="J164" s="1556">
        <v>0</v>
      </c>
      <c r="K164" s="1556">
        <v>0</v>
      </c>
      <c r="L164" s="1556">
        <v>1</v>
      </c>
      <c r="M164" s="1556">
        <v>300</v>
      </c>
      <c r="N164" s="1544">
        <v>0</v>
      </c>
      <c r="O164" s="1544">
        <v>0</v>
      </c>
      <c r="P164" s="1553"/>
      <c r="Q164" s="1544">
        <v>0</v>
      </c>
      <c r="R164" s="1545">
        <v>0</v>
      </c>
      <c r="S164" s="1544">
        <v>0</v>
      </c>
      <c r="T164" s="1544">
        <v>0</v>
      </c>
      <c r="U164" s="1556">
        <v>0</v>
      </c>
      <c r="V164" s="1548">
        <v>0</v>
      </c>
      <c r="W164" s="1544">
        <f t="shared" si="108"/>
        <v>0</v>
      </c>
      <c r="X164" s="1544">
        <f t="shared" si="109"/>
        <v>0</v>
      </c>
      <c r="Y164" s="1544">
        <v>0</v>
      </c>
      <c r="Z164" s="1553">
        <v>0</v>
      </c>
      <c r="AA164" s="1544">
        <v>0</v>
      </c>
      <c r="AB164" s="1553">
        <v>0</v>
      </c>
      <c r="AC164" s="1548">
        <v>0</v>
      </c>
      <c r="AD164" s="1548">
        <v>0</v>
      </c>
      <c r="AE164" s="1548">
        <v>0</v>
      </c>
      <c r="AF164" s="1548">
        <v>0</v>
      </c>
      <c r="AG164" s="1548">
        <v>0</v>
      </c>
      <c r="AH164" s="1548">
        <v>0</v>
      </c>
      <c r="AI164" s="803"/>
      <c r="AJ164" s="801" t="s">
        <v>334</v>
      </c>
      <c r="AK164" s="1557">
        <v>0</v>
      </c>
      <c r="AL164" s="1557">
        <v>0</v>
      </c>
      <c r="AM164" s="1557">
        <v>0</v>
      </c>
      <c r="AN164" s="1557">
        <v>0</v>
      </c>
      <c r="AO164" s="1557">
        <v>0</v>
      </c>
      <c r="AP164" s="1557">
        <v>0</v>
      </c>
      <c r="AQ164" s="1557">
        <v>0</v>
      </c>
      <c r="AR164" s="1557">
        <v>0</v>
      </c>
      <c r="AS164" s="1556">
        <v>0</v>
      </c>
      <c r="AT164" s="1556">
        <v>0</v>
      </c>
      <c r="AU164" s="1556">
        <v>0</v>
      </c>
      <c r="AV164" s="1548">
        <v>0</v>
      </c>
      <c r="AW164" s="1544">
        <f t="shared" si="110"/>
        <v>4</v>
      </c>
      <c r="AX164" s="1563">
        <f t="shared" si="111"/>
        <v>11</v>
      </c>
      <c r="AY164" s="1553"/>
      <c r="AZ164" s="1556">
        <v>2</v>
      </c>
      <c r="BA164" s="1556">
        <v>1</v>
      </c>
      <c r="BB164" s="1544">
        <v>0</v>
      </c>
      <c r="BC164" s="1544">
        <v>0</v>
      </c>
      <c r="BD164" s="1544">
        <v>2</v>
      </c>
      <c r="BE164" s="1563">
        <v>10</v>
      </c>
      <c r="BF164" s="1556">
        <v>0</v>
      </c>
      <c r="BG164" s="1548">
        <v>0</v>
      </c>
      <c r="BH164" s="1556">
        <v>2</v>
      </c>
      <c r="BI164" s="1548">
        <v>0</v>
      </c>
      <c r="BJ164" s="1556">
        <v>1</v>
      </c>
      <c r="BK164" s="1548">
        <v>0</v>
      </c>
      <c r="BL164" s="1556">
        <v>0</v>
      </c>
      <c r="BM164" s="1548">
        <v>0</v>
      </c>
    </row>
    <row r="165" spans="1:83" ht="106" hidden="1" customHeight="1" outlineLevel="1">
      <c r="A165" s="530" t="s">
        <v>2204</v>
      </c>
      <c r="B165" s="1544">
        <f t="shared" si="105"/>
        <v>15</v>
      </c>
      <c r="C165" s="1544">
        <f>G165+E165+T165+V165+X165+AT165+AV279+AX165+BG165+BI165+BM165+AV165</f>
        <v>2702</v>
      </c>
      <c r="D165" s="1556">
        <v>0</v>
      </c>
      <c r="E165" s="1548">
        <v>0</v>
      </c>
      <c r="F165" s="1553">
        <f t="shared" si="106"/>
        <v>10</v>
      </c>
      <c r="G165" s="1553">
        <f t="shared" si="107"/>
        <v>2405</v>
      </c>
      <c r="H165" s="1556">
        <v>0</v>
      </c>
      <c r="I165" s="1556">
        <v>0</v>
      </c>
      <c r="J165" s="1556">
        <v>0</v>
      </c>
      <c r="K165" s="1556">
        <v>0</v>
      </c>
      <c r="L165" s="1544">
        <v>10</v>
      </c>
      <c r="M165" s="1544">
        <v>2405</v>
      </c>
      <c r="N165" s="1544">
        <v>0</v>
      </c>
      <c r="O165" s="1544">
        <v>0</v>
      </c>
      <c r="P165" s="1553"/>
      <c r="Q165" s="1544">
        <v>0</v>
      </c>
      <c r="R165" s="1545">
        <v>0</v>
      </c>
      <c r="S165" s="1544">
        <v>0</v>
      </c>
      <c r="T165" s="1544">
        <v>0</v>
      </c>
      <c r="U165" s="1556">
        <v>0</v>
      </c>
      <c r="V165" s="1548">
        <v>0</v>
      </c>
      <c r="W165" s="1544">
        <f t="shared" si="108"/>
        <v>0</v>
      </c>
      <c r="X165" s="1544">
        <f t="shared" si="109"/>
        <v>278</v>
      </c>
      <c r="Y165" s="1556">
        <v>0</v>
      </c>
      <c r="Z165" s="1548">
        <v>0</v>
      </c>
      <c r="AA165" s="1556">
        <v>0</v>
      </c>
      <c r="AB165" s="1548">
        <v>0</v>
      </c>
      <c r="AC165" s="1548">
        <v>0</v>
      </c>
      <c r="AD165" s="1548">
        <v>0</v>
      </c>
      <c r="AE165" s="1548">
        <v>0</v>
      </c>
      <c r="AF165" s="1548">
        <v>0</v>
      </c>
      <c r="AG165" s="1548">
        <v>0</v>
      </c>
      <c r="AH165" s="1548">
        <v>0</v>
      </c>
      <c r="AI165" s="803"/>
      <c r="AJ165" s="801" t="s">
        <v>335</v>
      </c>
      <c r="AK165" s="1557">
        <v>0</v>
      </c>
      <c r="AL165" s="1557">
        <v>278</v>
      </c>
      <c r="AM165" s="1557">
        <v>0</v>
      </c>
      <c r="AN165" s="1557">
        <v>0</v>
      </c>
      <c r="AO165" s="1557">
        <v>0</v>
      </c>
      <c r="AP165" s="1557">
        <v>0</v>
      </c>
      <c r="AQ165" s="1557">
        <v>0</v>
      </c>
      <c r="AR165" s="1557">
        <v>0</v>
      </c>
      <c r="AS165" s="1556">
        <v>0</v>
      </c>
      <c r="AT165" s="1556">
        <v>0</v>
      </c>
      <c r="AU165" s="1556">
        <v>0</v>
      </c>
      <c r="AV165" s="1548">
        <v>0</v>
      </c>
      <c r="AW165" s="1544">
        <f t="shared" si="110"/>
        <v>5</v>
      </c>
      <c r="AX165" s="1544">
        <f t="shared" si="111"/>
        <v>19</v>
      </c>
      <c r="AY165" s="1553"/>
      <c r="AZ165" s="1544">
        <v>2</v>
      </c>
      <c r="BA165" s="1544">
        <v>1</v>
      </c>
      <c r="BB165" s="1544">
        <v>0</v>
      </c>
      <c r="BC165" s="1544">
        <v>0</v>
      </c>
      <c r="BD165" s="1544">
        <v>3</v>
      </c>
      <c r="BE165" s="1544">
        <v>18</v>
      </c>
      <c r="BF165" s="1556">
        <v>0</v>
      </c>
      <c r="BG165" s="1548">
        <v>0</v>
      </c>
      <c r="BH165" s="1556">
        <v>0</v>
      </c>
      <c r="BI165" s="1548">
        <v>0</v>
      </c>
      <c r="BJ165" s="1556">
        <v>0</v>
      </c>
      <c r="BK165" s="1548">
        <v>0</v>
      </c>
      <c r="BL165" s="1556">
        <v>0</v>
      </c>
      <c r="BM165" s="1548">
        <v>0</v>
      </c>
    </row>
    <row r="166" spans="1:83" ht="106" hidden="1" customHeight="1" outlineLevel="1">
      <c r="A166" s="530" t="s">
        <v>2205</v>
      </c>
      <c r="B166" s="1544">
        <f t="shared" si="105"/>
        <v>6</v>
      </c>
      <c r="C166" s="1544">
        <f>G166+E166+T166+V166+X166+AT166+AV280+AX166+BG166+BI166+BM166+AV166</f>
        <v>922</v>
      </c>
      <c r="D166" s="1556">
        <v>0</v>
      </c>
      <c r="E166" s="1548">
        <v>0</v>
      </c>
      <c r="F166" s="1553">
        <f t="shared" si="106"/>
        <v>3</v>
      </c>
      <c r="G166" s="1553">
        <f t="shared" si="107"/>
        <v>915</v>
      </c>
      <c r="H166" s="1556">
        <v>0</v>
      </c>
      <c r="I166" s="1556">
        <v>0</v>
      </c>
      <c r="J166" s="1556">
        <v>0</v>
      </c>
      <c r="K166" s="1556">
        <v>0</v>
      </c>
      <c r="L166" s="1557">
        <v>3</v>
      </c>
      <c r="M166" s="1557">
        <v>915</v>
      </c>
      <c r="N166" s="1544">
        <v>0</v>
      </c>
      <c r="O166" s="1544">
        <v>0</v>
      </c>
      <c r="P166" s="1553"/>
      <c r="Q166" s="1544">
        <v>0</v>
      </c>
      <c r="R166" s="1545">
        <v>0</v>
      </c>
      <c r="S166" s="1544">
        <v>0</v>
      </c>
      <c r="T166" s="1544">
        <v>0</v>
      </c>
      <c r="U166" s="1556">
        <v>0</v>
      </c>
      <c r="V166" s="1548">
        <v>0</v>
      </c>
      <c r="W166" s="1544">
        <f t="shared" si="108"/>
        <v>0</v>
      </c>
      <c r="X166" s="1544">
        <f t="shared" si="109"/>
        <v>0</v>
      </c>
      <c r="Y166" s="1556">
        <v>0</v>
      </c>
      <c r="Z166" s="1548">
        <v>0</v>
      </c>
      <c r="AA166" s="1556">
        <v>0</v>
      </c>
      <c r="AB166" s="1548">
        <v>0</v>
      </c>
      <c r="AC166" s="1548">
        <v>0</v>
      </c>
      <c r="AD166" s="1548">
        <v>0</v>
      </c>
      <c r="AE166" s="1548">
        <v>0</v>
      </c>
      <c r="AF166" s="1548">
        <v>0</v>
      </c>
      <c r="AG166" s="1548">
        <v>0</v>
      </c>
      <c r="AH166" s="1548">
        <v>0</v>
      </c>
      <c r="AI166" s="803"/>
      <c r="AJ166" s="801" t="s">
        <v>336</v>
      </c>
      <c r="AK166" s="1557">
        <v>0</v>
      </c>
      <c r="AL166" s="1557">
        <v>0</v>
      </c>
      <c r="AM166" s="1557">
        <v>0</v>
      </c>
      <c r="AN166" s="1557">
        <v>0</v>
      </c>
      <c r="AO166" s="1557">
        <v>0</v>
      </c>
      <c r="AP166" s="1557">
        <v>0</v>
      </c>
      <c r="AQ166" s="1557">
        <v>0</v>
      </c>
      <c r="AR166" s="1557">
        <v>0</v>
      </c>
      <c r="AS166" s="1556">
        <v>0</v>
      </c>
      <c r="AT166" s="1556">
        <v>0</v>
      </c>
      <c r="AU166" s="1556">
        <v>0</v>
      </c>
      <c r="AV166" s="1548">
        <v>0</v>
      </c>
      <c r="AW166" s="1544">
        <f t="shared" si="110"/>
        <v>3</v>
      </c>
      <c r="AX166" s="1544">
        <f t="shared" si="111"/>
        <v>7</v>
      </c>
      <c r="AY166" s="1553"/>
      <c r="AZ166" s="1557">
        <v>0</v>
      </c>
      <c r="BA166" s="1556">
        <v>0</v>
      </c>
      <c r="BB166" s="1544">
        <v>0</v>
      </c>
      <c r="BC166" s="1544">
        <v>0</v>
      </c>
      <c r="BD166" s="1544">
        <v>3</v>
      </c>
      <c r="BE166" s="1544">
        <v>7</v>
      </c>
      <c r="BF166" s="1556">
        <v>0</v>
      </c>
      <c r="BG166" s="1548">
        <v>0</v>
      </c>
      <c r="BH166" s="1556">
        <v>0</v>
      </c>
      <c r="BI166" s="1548">
        <v>0</v>
      </c>
      <c r="BJ166" s="1556">
        <v>0</v>
      </c>
      <c r="BK166" s="1548">
        <v>0</v>
      </c>
      <c r="BL166" s="1556">
        <v>0</v>
      </c>
      <c r="BM166" s="1548">
        <v>0</v>
      </c>
    </row>
    <row r="167" spans="1:83" ht="106" hidden="1" customHeight="1" outlineLevel="1">
      <c r="A167" s="530" t="s">
        <v>2764</v>
      </c>
      <c r="B167" s="1544">
        <f t="shared" si="105"/>
        <v>4</v>
      </c>
      <c r="C167" s="1544">
        <f>G167+E167+T167+V167+X167+AT167+AV281+AX167+BG167+BI167+BM167+AV167</f>
        <v>93</v>
      </c>
      <c r="D167" s="1556">
        <v>0</v>
      </c>
      <c r="E167" s="1548">
        <v>0</v>
      </c>
      <c r="F167" s="1553">
        <f t="shared" si="106"/>
        <v>1</v>
      </c>
      <c r="G167" s="1553">
        <f t="shared" si="107"/>
        <v>60</v>
      </c>
      <c r="H167" s="1556">
        <v>0</v>
      </c>
      <c r="I167" s="1556">
        <v>0</v>
      </c>
      <c r="J167" s="1556">
        <v>0</v>
      </c>
      <c r="K167" s="1556">
        <v>0</v>
      </c>
      <c r="L167" s="1544">
        <v>1</v>
      </c>
      <c r="M167" s="1544">
        <v>60</v>
      </c>
      <c r="N167" s="1544">
        <v>0</v>
      </c>
      <c r="O167" s="1544">
        <v>0</v>
      </c>
      <c r="P167" s="1553"/>
      <c r="Q167" s="1544">
        <v>0</v>
      </c>
      <c r="R167" s="1545">
        <v>0</v>
      </c>
      <c r="S167" s="1544">
        <v>0</v>
      </c>
      <c r="T167" s="1544">
        <v>0</v>
      </c>
      <c r="U167" s="1556">
        <v>0</v>
      </c>
      <c r="V167" s="1548">
        <v>0</v>
      </c>
      <c r="W167" s="1544">
        <f t="shared" si="108"/>
        <v>0</v>
      </c>
      <c r="X167" s="1544">
        <f t="shared" si="109"/>
        <v>0</v>
      </c>
      <c r="Y167" s="1556">
        <v>0</v>
      </c>
      <c r="Z167" s="1548">
        <v>0</v>
      </c>
      <c r="AA167" s="1556">
        <v>0</v>
      </c>
      <c r="AB167" s="1548">
        <v>0</v>
      </c>
      <c r="AC167" s="1548">
        <v>0</v>
      </c>
      <c r="AD167" s="1548">
        <v>0</v>
      </c>
      <c r="AE167" s="1548">
        <v>0</v>
      </c>
      <c r="AF167" s="1548">
        <v>0</v>
      </c>
      <c r="AG167" s="1548">
        <v>0</v>
      </c>
      <c r="AH167" s="1548">
        <v>0</v>
      </c>
      <c r="AI167" s="803"/>
      <c r="AJ167" s="801" t="s">
        <v>337</v>
      </c>
      <c r="AK167" s="1557">
        <v>0</v>
      </c>
      <c r="AL167" s="1557">
        <v>0</v>
      </c>
      <c r="AM167" s="1557">
        <v>0</v>
      </c>
      <c r="AN167" s="1557">
        <v>0</v>
      </c>
      <c r="AO167" s="1557">
        <v>0</v>
      </c>
      <c r="AP167" s="1557">
        <v>0</v>
      </c>
      <c r="AQ167" s="1557">
        <v>0</v>
      </c>
      <c r="AR167" s="1557">
        <v>0</v>
      </c>
      <c r="AS167" s="1556">
        <v>0</v>
      </c>
      <c r="AT167" s="1548">
        <v>24</v>
      </c>
      <c r="AU167" s="1556">
        <v>0</v>
      </c>
      <c r="AV167" s="1548">
        <v>0</v>
      </c>
      <c r="AW167" s="1544">
        <f t="shared" si="110"/>
        <v>2</v>
      </c>
      <c r="AX167" s="1544">
        <f t="shared" si="111"/>
        <v>9</v>
      </c>
      <c r="AY167" s="1553"/>
      <c r="AZ167" s="1544">
        <v>0</v>
      </c>
      <c r="BA167" s="1544">
        <v>0</v>
      </c>
      <c r="BB167" s="1544">
        <v>0</v>
      </c>
      <c r="BC167" s="1544">
        <v>0</v>
      </c>
      <c r="BD167" s="1544">
        <v>2</v>
      </c>
      <c r="BE167" s="1544">
        <v>9</v>
      </c>
      <c r="BF167" s="1556">
        <v>0</v>
      </c>
      <c r="BG167" s="1548">
        <v>0</v>
      </c>
      <c r="BH167" s="1556">
        <v>1</v>
      </c>
      <c r="BI167" s="1548">
        <v>0</v>
      </c>
      <c r="BJ167" s="1556">
        <v>0</v>
      </c>
      <c r="BK167" s="1548">
        <v>0</v>
      </c>
      <c r="BL167" s="1556">
        <v>0</v>
      </c>
      <c r="BM167" s="1548">
        <v>0</v>
      </c>
    </row>
    <row r="168" spans="1:83" ht="106" hidden="1" customHeight="1" outlineLevel="1">
      <c r="A168" s="530" t="s">
        <v>2206</v>
      </c>
      <c r="B168" s="1544">
        <f t="shared" si="105"/>
        <v>9</v>
      </c>
      <c r="C168" s="1544">
        <f t="shared" ref="C168:C174" si="112">G168+E168+T168+V168+X168+AT168+AV162+AX168+BG168+BI168+BM168+AV168</f>
        <v>635</v>
      </c>
      <c r="D168" s="1556">
        <v>0</v>
      </c>
      <c r="E168" s="1548">
        <v>0</v>
      </c>
      <c r="F168" s="1553">
        <f t="shared" si="106"/>
        <v>4</v>
      </c>
      <c r="G168" s="1553">
        <f t="shared" si="107"/>
        <v>365</v>
      </c>
      <c r="H168" s="1556">
        <v>0</v>
      </c>
      <c r="I168" s="1556">
        <v>0</v>
      </c>
      <c r="J168" s="1556">
        <v>0</v>
      </c>
      <c r="K168" s="1556">
        <v>0</v>
      </c>
      <c r="L168" s="1544">
        <v>4</v>
      </c>
      <c r="M168" s="1544">
        <v>365</v>
      </c>
      <c r="N168" s="1544">
        <v>0</v>
      </c>
      <c r="O168" s="1544">
        <v>0</v>
      </c>
      <c r="P168" s="1553"/>
      <c r="Q168" s="1544">
        <v>0</v>
      </c>
      <c r="R168" s="1545">
        <v>0</v>
      </c>
      <c r="S168" s="1544">
        <v>0</v>
      </c>
      <c r="T168" s="1544">
        <v>0</v>
      </c>
      <c r="U168" s="1556">
        <v>0</v>
      </c>
      <c r="V168" s="1548">
        <v>0</v>
      </c>
      <c r="W168" s="1544">
        <f t="shared" si="108"/>
        <v>1</v>
      </c>
      <c r="X168" s="1544">
        <f t="shared" si="109"/>
        <v>261</v>
      </c>
      <c r="Y168" s="1556">
        <v>0</v>
      </c>
      <c r="Z168" s="1548">
        <v>0</v>
      </c>
      <c r="AA168" s="1544">
        <v>0</v>
      </c>
      <c r="AB168" s="1548">
        <v>0</v>
      </c>
      <c r="AC168" s="1548">
        <v>1</v>
      </c>
      <c r="AD168" s="1548">
        <v>261</v>
      </c>
      <c r="AE168" s="1548">
        <v>0</v>
      </c>
      <c r="AF168" s="1548">
        <v>0</v>
      </c>
      <c r="AG168" s="1548">
        <v>0</v>
      </c>
      <c r="AH168" s="1548">
        <v>0</v>
      </c>
      <c r="AI168" s="803"/>
      <c r="AJ168" s="801" t="s">
        <v>338</v>
      </c>
      <c r="AK168" s="1557">
        <v>0</v>
      </c>
      <c r="AL168" s="1557">
        <v>0</v>
      </c>
      <c r="AM168" s="1557">
        <v>0</v>
      </c>
      <c r="AN168" s="1557">
        <v>0</v>
      </c>
      <c r="AO168" s="1557">
        <v>0</v>
      </c>
      <c r="AP168" s="1557">
        <v>0</v>
      </c>
      <c r="AQ168" s="1557">
        <v>0</v>
      </c>
      <c r="AR168" s="1557">
        <v>0</v>
      </c>
      <c r="AS168" s="1556">
        <v>0</v>
      </c>
      <c r="AT168" s="1548">
        <v>0</v>
      </c>
      <c r="AU168" s="1556">
        <v>0</v>
      </c>
      <c r="AV168" s="1548">
        <v>0</v>
      </c>
      <c r="AW168" s="1544">
        <f t="shared" si="110"/>
        <v>4</v>
      </c>
      <c r="AX168" s="1544">
        <f t="shared" si="111"/>
        <v>9</v>
      </c>
      <c r="AY168" s="1553"/>
      <c r="AZ168" s="1544">
        <v>2</v>
      </c>
      <c r="BA168" s="1544">
        <v>1</v>
      </c>
      <c r="BB168" s="1544">
        <v>0</v>
      </c>
      <c r="BC168" s="1544">
        <v>0</v>
      </c>
      <c r="BD168" s="1544">
        <v>2</v>
      </c>
      <c r="BE168" s="1544">
        <v>8</v>
      </c>
      <c r="BF168" s="1556">
        <v>0</v>
      </c>
      <c r="BG168" s="1548">
        <v>0</v>
      </c>
      <c r="BH168" s="1556">
        <v>0</v>
      </c>
      <c r="BI168" s="1548">
        <v>0</v>
      </c>
      <c r="BJ168" s="1556">
        <v>0</v>
      </c>
      <c r="BK168" s="1548">
        <v>0</v>
      </c>
      <c r="BL168" s="1556">
        <v>0</v>
      </c>
      <c r="BM168" s="1548">
        <v>0</v>
      </c>
      <c r="BO168" s="805" t="s">
        <v>2605</v>
      </c>
      <c r="BP168" s="805" t="s">
        <v>2605</v>
      </c>
      <c r="BQ168" s="805" t="s">
        <v>2605</v>
      </c>
      <c r="BR168" s="805" t="s">
        <v>2605</v>
      </c>
      <c r="BS168" s="805" t="s">
        <v>2605</v>
      </c>
      <c r="BT168" s="805" t="s">
        <v>2605</v>
      </c>
      <c r="BU168" s="805" t="s">
        <v>2605</v>
      </c>
      <c r="BV168" s="805" t="s">
        <v>2605</v>
      </c>
      <c r="BW168" s="806" t="s">
        <v>2605</v>
      </c>
      <c r="BX168" s="805" t="s">
        <v>2605</v>
      </c>
      <c r="BY168" s="805" t="s">
        <v>2605</v>
      </c>
      <c r="BZ168" s="805" t="s">
        <v>2605</v>
      </c>
      <c r="CA168" s="805" t="s">
        <v>2605</v>
      </c>
      <c r="CB168" s="805" t="s">
        <v>2605</v>
      </c>
      <c r="CC168" s="805" t="s">
        <v>2605</v>
      </c>
      <c r="CD168" s="805" t="s">
        <v>2605</v>
      </c>
      <c r="CE168" s="805" t="s">
        <v>2605</v>
      </c>
    </row>
    <row r="169" spans="1:83" ht="106" hidden="1" customHeight="1" outlineLevel="1">
      <c r="A169" s="530" t="s">
        <v>2210</v>
      </c>
      <c r="B169" s="1544">
        <f t="shared" si="105"/>
        <v>7</v>
      </c>
      <c r="C169" s="1544">
        <f t="shared" si="112"/>
        <v>1660</v>
      </c>
      <c r="D169" s="1556">
        <v>0</v>
      </c>
      <c r="E169" s="1548">
        <v>0</v>
      </c>
      <c r="F169" s="1553">
        <f t="shared" si="106"/>
        <v>6</v>
      </c>
      <c r="G169" s="1553">
        <f t="shared" si="107"/>
        <v>1660</v>
      </c>
      <c r="H169" s="1556">
        <v>0</v>
      </c>
      <c r="I169" s="1556">
        <v>0</v>
      </c>
      <c r="J169" s="1556">
        <v>0</v>
      </c>
      <c r="K169" s="1556">
        <v>0</v>
      </c>
      <c r="L169" s="1556">
        <v>6</v>
      </c>
      <c r="M169" s="1556">
        <v>1660</v>
      </c>
      <c r="N169" s="1544">
        <v>0</v>
      </c>
      <c r="O169" s="1544">
        <v>0</v>
      </c>
      <c r="P169" s="1553"/>
      <c r="Q169" s="1544">
        <v>0</v>
      </c>
      <c r="R169" s="1545">
        <v>0</v>
      </c>
      <c r="S169" s="1544">
        <v>0</v>
      </c>
      <c r="T169" s="1544">
        <v>0</v>
      </c>
      <c r="U169" s="1556">
        <v>0</v>
      </c>
      <c r="V169" s="1548">
        <v>0</v>
      </c>
      <c r="W169" s="1544">
        <f t="shared" si="108"/>
        <v>0</v>
      </c>
      <c r="X169" s="1544">
        <f t="shared" si="109"/>
        <v>0</v>
      </c>
      <c r="Y169" s="1556">
        <v>0</v>
      </c>
      <c r="Z169" s="1548">
        <v>0</v>
      </c>
      <c r="AA169" s="1556">
        <v>0</v>
      </c>
      <c r="AB169" s="1556">
        <v>0</v>
      </c>
      <c r="AC169" s="1548">
        <v>0</v>
      </c>
      <c r="AD169" s="1548">
        <v>0</v>
      </c>
      <c r="AE169" s="1553">
        <v>0</v>
      </c>
      <c r="AF169" s="1553">
        <v>0</v>
      </c>
      <c r="AG169" s="1548">
        <v>0</v>
      </c>
      <c r="AH169" s="1548">
        <v>0</v>
      </c>
      <c r="AI169" s="803"/>
      <c r="AJ169" s="801" t="s">
        <v>339</v>
      </c>
      <c r="AK169" s="1557">
        <v>0</v>
      </c>
      <c r="AL169" s="1557">
        <v>0</v>
      </c>
      <c r="AM169" s="1557">
        <v>0</v>
      </c>
      <c r="AN169" s="1557">
        <v>0</v>
      </c>
      <c r="AO169" s="1557">
        <v>0</v>
      </c>
      <c r="AP169" s="1557">
        <v>0</v>
      </c>
      <c r="AQ169" s="1557">
        <v>0</v>
      </c>
      <c r="AR169" s="1557">
        <v>0</v>
      </c>
      <c r="AS169" s="1556">
        <v>0</v>
      </c>
      <c r="AT169" s="1548">
        <v>0</v>
      </c>
      <c r="AU169" s="1556">
        <v>0</v>
      </c>
      <c r="AV169" s="1548">
        <v>0</v>
      </c>
      <c r="AW169" s="1544">
        <f t="shared" si="110"/>
        <v>1</v>
      </c>
      <c r="AX169" s="1544">
        <f t="shared" si="111"/>
        <v>0</v>
      </c>
      <c r="AY169" s="1553"/>
      <c r="AZ169" s="1556">
        <v>0</v>
      </c>
      <c r="BA169" s="1544">
        <v>0</v>
      </c>
      <c r="BB169" s="1544">
        <v>0</v>
      </c>
      <c r="BC169" s="1544">
        <v>0</v>
      </c>
      <c r="BD169" s="1544">
        <v>1</v>
      </c>
      <c r="BE169" s="1544">
        <v>0</v>
      </c>
      <c r="BF169" s="1556">
        <v>0</v>
      </c>
      <c r="BG169" s="1548">
        <v>0</v>
      </c>
      <c r="BH169" s="1556">
        <v>0</v>
      </c>
      <c r="BI169" s="1548">
        <v>0</v>
      </c>
      <c r="BJ169" s="1556">
        <v>0</v>
      </c>
      <c r="BK169" s="1548">
        <v>0</v>
      </c>
      <c r="BL169" s="1556">
        <v>0</v>
      </c>
      <c r="BM169" s="1548">
        <v>0</v>
      </c>
    </row>
    <row r="170" spans="1:83" ht="106" hidden="1" customHeight="1" outlineLevel="1">
      <c r="A170" s="530" t="s">
        <v>2207</v>
      </c>
      <c r="B170" s="1544">
        <f t="shared" si="105"/>
        <v>6</v>
      </c>
      <c r="C170" s="1544">
        <f t="shared" si="112"/>
        <v>334</v>
      </c>
      <c r="D170" s="1556">
        <v>0</v>
      </c>
      <c r="E170" s="1548">
        <v>0</v>
      </c>
      <c r="F170" s="1553">
        <f t="shared" si="106"/>
        <v>3</v>
      </c>
      <c r="G170" s="1553">
        <f t="shared" si="107"/>
        <v>330</v>
      </c>
      <c r="H170" s="1556">
        <v>0</v>
      </c>
      <c r="I170" s="1556">
        <v>0</v>
      </c>
      <c r="J170" s="1556">
        <v>0</v>
      </c>
      <c r="K170" s="1567">
        <v>0</v>
      </c>
      <c r="L170" s="1544">
        <v>3</v>
      </c>
      <c r="M170" s="1544">
        <v>330</v>
      </c>
      <c r="N170" s="1544">
        <v>0</v>
      </c>
      <c r="O170" s="1544">
        <v>0</v>
      </c>
      <c r="P170" s="1553"/>
      <c r="Q170" s="1544">
        <v>0</v>
      </c>
      <c r="R170" s="1545">
        <v>0</v>
      </c>
      <c r="S170" s="1544">
        <v>0</v>
      </c>
      <c r="T170" s="1544">
        <v>0</v>
      </c>
      <c r="U170" s="1556">
        <v>0</v>
      </c>
      <c r="V170" s="1548">
        <v>0</v>
      </c>
      <c r="W170" s="1544">
        <f t="shared" si="108"/>
        <v>0</v>
      </c>
      <c r="X170" s="1544">
        <f t="shared" si="109"/>
        <v>0</v>
      </c>
      <c r="Y170" s="1556">
        <v>0</v>
      </c>
      <c r="Z170" s="1548">
        <v>0</v>
      </c>
      <c r="AA170" s="1556">
        <v>0</v>
      </c>
      <c r="AB170" s="1556">
        <v>0</v>
      </c>
      <c r="AC170" s="1548">
        <v>0</v>
      </c>
      <c r="AD170" s="1548">
        <v>0</v>
      </c>
      <c r="AE170" s="1548">
        <v>0</v>
      </c>
      <c r="AF170" s="1548">
        <v>0</v>
      </c>
      <c r="AG170" s="1548">
        <v>0</v>
      </c>
      <c r="AH170" s="1548">
        <v>0</v>
      </c>
      <c r="AI170" s="803"/>
      <c r="AJ170" s="801" t="s">
        <v>340</v>
      </c>
      <c r="AK170" s="1557">
        <v>0</v>
      </c>
      <c r="AL170" s="1557">
        <v>0</v>
      </c>
      <c r="AM170" s="1557">
        <v>0</v>
      </c>
      <c r="AN170" s="1557">
        <v>0</v>
      </c>
      <c r="AO170" s="1557">
        <v>0</v>
      </c>
      <c r="AP170" s="1557">
        <v>0</v>
      </c>
      <c r="AQ170" s="1557">
        <v>0</v>
      </c>
      <c r="AR170" s="1557">
        <v>0</v>
      </c>
      <c r="AS170" s="1556">
        <v>0</v>
      </c>
      <c r="AT170" s="1548">
        <v>0</v>
      </c>
      <c r="AU170" s="1556">
        <v>0</v>
      </c>
      <c r="AV170" s="1548">
        <v>0</v>
      </c>
      <c r="AW170" s="1544">
        <f t="shared" si="110"/>
        <v>3</v>
      </c>
      <c r="AX170" s="1544">
        <f t="shared" si="111"/>
        <v>4</v>
      </c>
      <c r="AY170" s="1553"/>
      <c r="AZ170" s="1556">
        <v>0</v>
      </c>
      <c r="BA170" s="1544">
        <v>0</v>
      </c>
      <c r="BB170" s="1544">
        <v>0</v>
      </c>
      <c r="BC170" s="1544">
        <v>0</v>
      </c>
      <c r="BD170" s="1544">
        <v>3</v>
      </c>
      <c r="BE170" s="1544">
        <v>4</v>
      </c>
      <c r="BF170" s="1556">
        <v>0</v>
      </c>
      <c r="BG170" s="1548">
        <v>0</v>
      </c>
      <c r="BH170" s="1556">
        <v>0</v>
      </c>
      <c r="BI170" s="1548">
        <v>0</v>
      </c>
      <c r="BJ170" s="1556">
        <v>0</v>
      </c>
      <c r="BK170" s="1548">
        <v>0</v>
      </c>
      <c r="BL170" s="1556">
        <v>0</v>
      </c>
      <c r="BM170" s="1548">
        <v>0</v>
      </c>
      <c r="BO170" s="806" t="s">
        <v>2605</v>
      </c>
      <c r="BP170" s="806" t="s">
        <v>2605</v>
      </c>
      <c r="BQ170" s="806" t="s">
        <v>2605</v>
      </c>
    </row>
    <row r="171" spans="1:83" ht="106" hidden="1" customHeight="1" outlineLevel="1">
      <c r="A171" s="530" t="s">
        <v>2768</v>
      </c>
      <c r="B171" s="1544">
        <f t="shared" si="105"/>
        <v>24</v>
      </c>
      <c r="C171" s="1544">
        <f t="shared" si="112"/>
        <v>13778</v>
      </c>
      <c r="D171" s="1556">
        <v>0</v>
      </c>
      <c r="E171" s="1548">
        <v>0</v>
      </c>
      <c r="F171" s="1553">
        <f t="shared" si="106"/>
        <v>10</v>
      </c>
      <c r="G171" s="1553">
        <f t="shared" si="107"/>
        <v>1170</v>
      </c>
      <c r="H171" s="1556">
        <v>0</v>
      </c>
      <c r="I171" s="1556">
        <v>0</v>
      </c>
      <c r="J171" s="1556">
        <v>1</v>
      </c>
      <c r="K171" s="1556">
        <v>30</v>
      </c>
      <c r="L171" s="1544">
        <v>9</v>
      </c>
      <c r="M171" s="1544">
        <v>1140</v>
      </c>
      <c r="N171" s="1544">
        <v>0</v>
      </c>
      <c r="O171" s="1544">
        <v>0</v>
      </c>
      <c r="P171" s="1553"/>
      <c r="Q171" s="1544">
        <v>0</v>
      </c>
      <c r="R171" s="1545">
        <v>0</v>
      </c>
      <c r="S171" s="1544">
        <v>0</v>
      </c>
      <c r="T171" s="1544">
        <v>0</v>
      </c>
      <c r="U171" s="1556">
        <v>0</v>
      </c>
      <c r="V171" s="1548">
        <v>0</v>
      </c>
      <c r="W171" s="1544">
        <f t="shared" si="108"/>
        <v>1</v>
      </c>
      <c r="X171" s="1544">
        <f t="shared" si="109"/>
        <v>2797</v>
      </c>
      <c r="Y171" s="1556">
        <v>0</v>
      </c>
      <c r="Z171" s="1548">
        <v>0</v>
      </c>
      <c r="AA171" s="1544">
        <v>0</v>
      </c>
      <c r="AB171" s="1553">
        <v>0</v>
      </c>
      <c r="AC171" s="1548">
        <v>0</v>
      </c>
      <c r="AD171" s="1548">
        <v>0</v>
      </c>
      <c r="AE171" s="1553">
        <v>0</v>
      </c>
      <c r="AF171" s="1553">
        <v>0</v>
      </c>
      <c r="AG171" s="1548">
        <v>0</v>
      </c>
      <c r="AH171" s="1548">
        <v>0</v>
      </c>
      <c r="AI171" s="803"/>
      <c r="AJ171" s="801" t="s">
        <v>341</v>
      </c>
      <c r="AK171" s="1557">
        <v>1</v>
      </c>
      <c r="AL171" s="1557">
        <v>2797</v>
      </c>
      <c r="AM171" s="1557">
        <v>0</v>
      </c>
      <c r="AN171" s="1557">
        <v>0</v>
      </c>
      <c r="AO171" s="1557">
        <v>0</v>
      </c>
      <c r="AP171" s="1557">
        <v>0</v>
      </c>
      <c r="AQ171" s="1557">
        <v>0</v>
      </c>
      <c r="AR171" s="1557">
        <v>0</v>
      </c>
      <c r="AS171" s="1556">
        <v>2</v>
      </c>
      <c r="AT171" s="1548">
        <v>1</v>
      </c>
      <c r="AU171" s="1556">
        <v>0</v>
      </c>
      <c r="AV171" s="1548">
        <v>0</v>
      </c>
      <c r="AW171" s="1544">
        <f t="shared" si="110"/>
        <v>11</v>
      </c>
      <c r="AX171" s="1544">
        <f t="shared" si="111"/>
        <v>9810</v>
      </c>
      <c r="AY171" s="1553"/>
      <c r="AZ171" s="1556">
        <v>4</v>
      </c>
      <c r="BA171" s="1575">
        <v>98</v>
      </c>
      <c r="BB171" s="1544">
        <v>0</v>
      </c>
      <c r="BC171" s="1544">
        <v>0</v>
      </c>
      <c r="BD171" s="1544">
        <v>7</v>
      </c>
      <c r="BE171" s="1544">
        <v>9712</v>
      </c>
      <c r="BF171" s="1556">
        <v>0</v>
      </c>
      <c r="BG171" s="1548">
        <v>0</v>
      </c>
      <c r="BH171" s="1556">
        <v>0</v>
      </c>
      <c r="BI171" s="1548">
        <v>0</v>
      </c>
      <c r="BJ171" s="1556">
        <v>0</v>
      </c>
      <c r="BK171" s="1548">
        <v>0</v>
      </c>
      <c r="BL171" s="1556">
        <v>0</v>
      </c>
      <c r="BM171" s="1548">
        <v>0</v>
      </c>
      <c r="BR171" s="800" t="s">
        <v>2605</v>
      </c>
    </row>
    <row r="172" spans="1:83" ht="106" hidden="1" customHeight="1" outlineLevel="1">
      <c r="A172" s="530" t="s">
        <v>2769</v>
      </c>
      <c r="B172" s="1544">
        <f t="shared" si="105"/>
        <v>9</v>
      </c>
      <c r="C172" s="1544">
        <f t="shared" si="112"/>
        <v>1022</v>
      </c>
      <c r="D172" s="1556">
        <v>0</v>
      </c>
      <c r="E172" s="1548">
        <v>0</v>
      </c>
      <c r="F172" s="1553">
        <f t="shared" si="106"/>
        <v>4</v>
      </c>
      <c r="G172" s="1553">
        <f t="shared" si="107"/>
        <v>1000</v>
      </c>
      <c r="H172" s="1556">
        <v>0</v>
      </c>
      <c r="I172" s="1556">
        <v>0</v>
      </c>
      <c r="J172" s="1556">
        <v>0</v>
      </c>
      <c r="K172" s="1556">
        <v>0</v>
      </c>
      <c r="L172" s="1544">
        <v>4</v>
      </c>
      <c r="M172" s="1544">
        <v>1000</v>
      </c>
      <c r="N172" s="1544">
        <v>0</v>
      </c>
      <c r="O172" s="1544">
        <v>0</v>
      </c>
      <c r="P172" s="1553"/>
      <c r="Q172" s="1544">
        <v>0</v>
      </c>
      <c r="R172" s="1545">
        <v>0</v>
      </c>
      <c r="S172" s="1544">
        <v>0</v>
      </c>
      <c r="T172" s="1544">
        <v>0</v>
      </c>
      <c r="U172" s="1556">
        <v>0</v>
      </c>
      <c r="V172" s="1548">
        <v>0</v>
      </c>
      <c r="W172" s="1544">
        <f>Y172+AA172+AC172+AE172+AG172+AK172+AM172+AO172+AQ172</f>
        <v>0</v>
      </c>
      <c r="X172" s="1544">
        <f t="shared" si="109"/>
        <v>0</v>
      </c>
      <c r="Y172" s="1556">
        <v>0</v>
      </c>
      <c r="Z172" s="1548">
        <v>0</v>
      </c>
      <c r="AA172" s="1544">
        <v>0</v>
      </c>
      <c r="AB172" s="1553">
        <v>0</v>
      </c>
      <c r="AC172" s="1548">
        <v>0</v>
      </c>
      <c r="AD172" s="1548">
        <v>0</v>
      </c>
      <c r="AE172" s="1553">
        <v>0</v>
      </c>
      <c r="AF172" s="1553">
        <v>0</v>
      </c>
      <c r="AG172" s="1548">
        <v>0</v>
      </c>
      <c r="AH172" s="1548">
        <v>0</v>
      </c>
      <c r="AI172" s="803"/>
      <c r="AJ172" s="801" t="s">
        <v>342</v>
      </c>
      <c r="AK172" s="1557">
        <v>0</v>
      </c>
      <c r="AL172" s="1557">
        <v>0</v>
      </c>
      <c r="AM172" s="1557">
        <v>0</v>
      </c>
      <c r="AN172" s="1557">
        <v>0</v>
      </c>
      <c r="AO172" s="1557">
        <v>0</v>
      </c>
      <c r="AP172" s="1557">
        <v>0</v>
      </c>
      <c r="AQ172" s="1557">
        <v>0</v>
      </c>
      <c r="AR172" s="1557">
        <v>0</v>
      </c>
      <c r="AS172" s="1556">
        <v>0</v>
      </c>
      <c r="AT172" s="1548">
        <v>0</v>
      </c>
      <c r="AU172" s="1556">
        <v>0</v>
      </c>
      <c r="AV172" s="1548">
        <v>0</v>
      </c>
      <c r="AW172" s="1544">
        <f t="shared" si="110"/>
        <v>4</v>
      </c>
      <c r="AX172" s="1544">
        <f t="shared" si="111"/>
        <v>22</v>
      </c>
      <c r="AY172" s="1553"/>
      <c r="AZ172" s="1556">
        <v>0</v>
      </c>
      <c r="BA172" s="1575">
        <v>0</v>
      </c>
      <c r="BB172" s="1544">
        <v>0</v>
      </c>
      <c r="BC172" s="1544">
        <v>0</v>
      </c>
      <c r="BD172" s="1544">
        <v>4</v>
      </c>
      <c r="BE172" s="1544">
        <v>22</v>
      </c>
      <c r="BF172" s="1556">
        <v>0</v>
      </c>
      <c r="BG172" s="1548">
        <v>0</v>
      </c>
      <c r="BH172" s="1556">
        <v>1</v>
      </c>
      <c r="BI172" s="1548">
        <v>0</v>
      </c>
      <c r="BJ172" s="1556">
        <v>0</v>
      </c>
      <c r="BK172" s="1548">
        <v>0</v>
      </c>
      <c r="BL172" s="1556">
        <v>0</v>
      </c>
      <c r="BM172" s="1548">
        <v>0</v>
      </c>
    </row>
    <row r="173" spans="1:83" ht="106" hidden="1" customHeight="1" outlineLevel="1">
      <c r="A173" s="530" t="s">
        <v>2208</v>
      </c>
      <c r="B173" s="1544">
        <f t="shared" si="105"/>
        <v>19</v>
      </c>
      <c r="C173" s="1544">
        <f t="shared" si="112"/>
        <v>705</v>
      </c>
      <c r="D173" s="1556">
        <v>0</v>
      </c>
      <c r="E173" s="1548">
        <v>0</v>
      </c>
      <c r="F173" s="1553">
        <f t="shared" si="106"/>
        <v>11</v>
      </c>
      <c r="G173" s="1553">
        <f t="shared" si="107"/>
        <v>690</v>
      </c>
      <c r="H173" s="1556">
        <v>1</v>
      </c>
      <c r="I173" s="1556">
        <v>10</v>
      </c>
      <c r="J173" s="1556">
        <v>0</v>
      </c>
      <c r="K173" s="1556">
        <v>0</v>
      </c>
      <c r="L173" s="1556">
        <v>10</v>
      </c>
      <c r="M173" s="1556">
        <v>680</v>
      </c>
      <c r="N173" s="1544">
        <v>0</v>
      </c>
      <c r="O173" s="1544">
        <v>0</v>
      </c>
      <c r="P173" s="1553"/>
      <c r="Q173" s="1544">
        <v>0</v>
      </c>
      <c r="R173" s="1545">
        <v>0</v>
      </c>
      <c r="S173" s="1544">
        <v>0</v>
      </c>
      <c r="T173" s="1544">
        <v>0</v>
      </c>
      <c r="U173" s="1556">
        <v>0</v>
      </c>
      <c r="V173" s="1548">
        <v>0</v>
      </c>
      <c r="W173" s="1544">
        <f>Y173+AA173+AC173+AE173+AG173+AK173+AM173+AO173+AQ173</f>
        <v>0</v>
      </c>
      <c r="X173" s="1544">
        <f>Z173+AB173+AD173+AF173+AH173+AL173+AN173+AP173+AR173</f>
        <v>0</v>
      </c>
      <c r="Y173" s="1556">
        <v>0</v>
      </c>
      <c r="Z173" s="1548">
        <v>0</v>
      </c>
      <c r="AA173" s="1556">
        <v>0</v>
      </c>
      <c r="AB173" s="1548">
        <v>0</v>
      </c>
      <c r="AC173" s="1548">
        <v>0</v>
      </c>
      <c r="AD173" s="1548">
        <v>0</v>
      </c>
      <c r="AE173" s="1548">
        <v>0</v>
      </c>
      <c r="AF173" s="1548">
        <v>0</v>
      </c>
      <c r="AG173" s="1548">
        <v>0</v>
      </c>
      <c r="AH173" s="1548">
        <v>0</v>
      </c>
      <c r="AI173" s="803"/>
      <c r="AJ173" s="801" t="s">
        <v>344</v>
      </c>
      <c r="AK173" s="1557">
        <v>0</v>
      </c>
      <c r="AL173" s="1557">
        <v>0</v>
      </c>
      <c r="AM173" s="1557">
        <v>0</v>
      </c>
      <c r="AN173" s="1557">
        <v>0</v>
      </c>
      <c r="AO173" s="1557">
        <v>0</v>
      </c>
      <c r="AP173" s="1557">
        <v>0</v>
      </c>
      <c r="AQ173" s="1557">
        <v>0</v>
      </c>
      <c r="AR173" s="1557">
        <v>0</v>
      </c>
      <c r="AS173" s="1556">
        <v>0</v>
      </c>
      <c r="AT173" s="1548">
        <v>0</v>
      </c>
      <c r="AU173" s="1556">
        <v>0</v>
      </c>
      <c r="AV173" s="1548">
        <v>0</v>
      </c>
      <c r="AW173" s="1544">
        <f t="shared" si="110"/>
        <v>6</v>
      </c>
      <c r="AX173" s="1544">
        <f t="shared" si="111"/>
        <v>15</v>
      </c>
      <c r="AY173" s="1553"/>
      <c r="AZ173" s="1556">
        <v>4</v>
      </c>
      <c r="BA173" s="1576">
        <v>5</v>
      </c>
      <c r="BB173" s="1544">
        <v>0</v>
      </c>
      <c r="BC173" s="1544">
        <v>0</v>
      </c>
      <c r="BD173" s="1544">
        <v>2</v>
      </c>
      <c r="BE173" s="1544">
        <v>10</v>
      </c>
      <c r="BF173" s="1556">
        <v>0</v>
      </c>
      <c r="BG173" s="1548">
        <v>0</v>
      </c>
      <c r="BH173" s="1556">
        <v>2</v>
      </c>
      <c r="BI173" s="1548">
        <v>0</v>
      </c>
      <c r="BJ173" s="1556">
        <v>0</v>
      </c>
      <c r="BK173" s="1548">
        <v>0</v>
      </c>
      <c r="BL173" s="1556">
        <v>0</v>
      </c>
      <c r="BM173" s="1548">
        <v>0</v>
      </c>
    </row>
    <row r="174" spans="1:83" ht="106" hidden="1" customHeight="1" outlineLevel="1" thickBot="1">
      <c r="A174" s="531" t="s">
        <v>2209</v>
      </c>
      <c r="B174" s="1559">
        <f t="shared" si="105"/>
        <v>11</v>
      </c>
      <c r="C174" s="1560">
        <f t="shared" si="112"/>
        <v>1165</v>
      </c>
      <c r="D174" s="1549">
        <v>0</v>
      </c>
      <c r="E174" s="1549">
        <v>0</v>
      </c>
      <c r="F174" s="1560">
        <f t="shared" si="106"/>
        <v>4</v>
      </c>
      <c r="G174" s="1560">
        <f t="shared" si="107"/>
        <v>550</v>
      </c>
      <c r="H174" s="1560">
        <v>0</v>
      </c>
      <c r="I174" s="1560">
        <v>0</v>
      </c>
      <c r="J174" s="1560">
        <v>0</v>
      </c>
      <c r="K174" s="1560">
        <v>0</v>
      </c>
      <c r="L174" s="1560">
        <v>3</v>
      </c>
      <c r="M174" s="1560">
        <v>50</v>
      </c>
      <c r="N174" s="1560">
        <v>1</v>
      </c>
      <c r="O174" s="1560">
        <v>500</v>
      </c>
      <c r="P174" s="1553"/>
      <c r="Q174" s="1560">
        <v>0</v>
      </c>
      <c r="R174" s="1546">
        <v>0</v>
      </c>
      <c r="S174" s="1560">
        <v>0</v>
      </c>
      <c r="T174" s="1560">
        <v>0</v>
      </c>
      <c r="U174" s="1549">
        <v>0</v>
      </c>
      <c r="V174" s="1549">
        <v>0</v>
      </c>
      <c r="W174" s="1544">
        <f>Y174+AA174+AC174+AE174+AG174+AK174+AM174+AO174+AQ174</f>
        <v>1</v>
      </c>
      <c r="X174" s="1544">
        <f>Z174+AB174+AD174+AF174+AH174+AL174+AN174+AP174+AR174</f>
        <v>612</v>
      </c>
      <c r="Y174" s="1560">
        <v>0</v>
      </c>
      <c r="Z174" s="1560">
        <v>0</v>
      </c>
      <c r="AA174" s="1549">
        <v>0</v>
      </c>
      <c r="AB174" s="1560">
        <v>0</v>
      </c>
      <c r="AC174" s="1549">
        <v>0</v>
      </c>
      <c r="AD174" s="1549">
        <v>0</v>
      </c>
      <c r="AE174" s="1560">
        <v>0</v>
      </c>
      <c r="AF174" s="1560">
        <v>0</v>
      </c>
      <c r="AG174" s="1549">
        <v>0</v>
      </c>
      <c r="AH174" s="1549">
        <v>0</v>
      </c>
      <c r="AI174" s="803"/>
      <c r="AJ174" s="815" t="s">
        <v>346</v>
      </c>
      <c r="AK174" s="1571">
        <v>1</v>
      </c>
      <c r="AL174" s="1572">
        <v>612</v>
      </c>
      <c r="AM174" s="1572">
        <v>0</v>
      </c>
      <c r="AN174" s="1572">
        <v>0</v>
      </c>
      <c r="AO174" s="1572">
        <v>0</v>
      </c>
      <c r="AP174" s="1572">
        <v>0</v>
      </c>
      <c r="AQ174" s="1572">
        <v>0</v>
      </c>
      <c r="AR174" s="1572">
        <v>0</v>
      </c>
      <c r="AS174" s="1549">
        <v>1</v>
      </c>
      <c r="AT174" s="1549">
        <v>3</v>
      </c>
      <c r="AU174" s="1549">
        <v>0</v>
      </c>
      <c r="AV174" s="1549">
        <v>0</v>
      </c>
      <c r="AW174" s="1560">
        <f t="shared" si="110"/>
        <v>3</v>
      </c>
      <c r="AX174" s="1573">
        <f t="shared" si="111"/>
        <v>0</v>
      </c>
      <c r="AY174" s="1553"/>
      <c r="AZ174" s="1560">
        <v>2</v>
      </c>
      <c r="BA174" s="1577">
        <v>0</v>
      </c>
      <c r="BB174" s="1560">
        <v>0</v>
      </c>
      <c r="BC174" s="1560">
        <v>0</v>
      </c>
      <c r="BD174" s="1560">
        <v>1</v>
      </c>
      <c r="BE174" s="1577">
        <v>0</v>
      </c>
      <c r="BF174" s="1549">
        <v>0</v>
      </c>
      <c r="BG174" s="1549">
        <v>0</v>
      </c>
      <c r="BH174" s="1549">
        <v>2</v>
      </c>
      <c r="BI174" s="1549">
        <v>0</v>
      </c>
      <c r="BJ174" s="1549">
        <v>0</v>
      </c>
      <c r="BK174" s="1549">
        <v>0</v>
      </c>
      <c r="BL174" s="1549">
        <v>0</v>
      </c>
      <c r="BM174" s="1549">
        <v>0</v>
      </c>
    </row>
    <row r="175" spans="1:83" s="809" customFormat="1" ht="106" customHeight="1" collapsed="1">
      <c r="A175" s="735" t="s">
        <v>350</v>
      </c>
      <c r="B175" s="1544">
        <f t="shared" ref="B175:O175" si="113">SUM(B176:B187)</f>
        <v>147</v>
      </c>
      <c r="C175" s="1544">
        <f t="shared" si="113"/>
        <v>20551</v>
      </c>
      <c r="D175" s="1544">
        <f t="shared" si="113"/>
        <v>0</v>
      </c>
      <c r="E175" s="1544">
        <f t="shared" si="113"/>
        <v>0</v>
      </c>
      <c r="F175" s="1544">
        <f t="shared" si="113"/>
        <v>73</v>
      </c>
      <c r="G175" s="1544">
        <f t="shared" si="113"/>
        <v>13065</v>
      </c>
      <c r="H175" s="1544">
        <f t="shared" si="113"/>
        <v>2</v>
      </c>
      <c r="I175" s="1553">
        <f t="shared" si="113"/>
        <v>22</v>
      </c>
      <c r="J175" s="1553">
        <f t="shared" si="113"/>
        <v>0</v>
      </c>
      <c r="K175" s="1553">
        <f t="shared" si="113"/>
        <v>0</v>
      </c>
      <c r="L175" s="1553">
        <f t="shared" si="113"/>
        <v>69</v>
      </c>
      <c r="M175" s="1553">
        <f t="shared" si="113"/>
        <v>11153</v>
      </c>
      <c r="N175" s="1544">
        <f t="shared" si="113"/>
        <v>2</v>
      </c>
      <c r="O175" s="1544">
        <f t="shared" si="113"/>
        <v>1890</v>
      </c>
      <c r="P175" s="1553"/>
      <c r="Q175" s="1544">
        <f t="shared" ref="Q175:AH175" si="114">SUM(Q176:Q187)</f>
        <v>0</v>
      </c>
      <c r="R175" s="1545">
        <f t="shared" si="114"/>
        <v>0</v>
      </c>
      <c r="S175" s="1544">
        <f t="shared" si="114"/>
        <v>0</v>
      </c>
      <c r="T175" s="1544">
        <f t="shared" si="114"/>
        <v>0</v>
      </c>
      <c r="U175" s="1553">
        <f t="shared" si="114"/>
        <v>0</v>
      </c>
      <c r="V175" s="1553">
        <f t="shared" si="114"/>
        <v>0</v>
      </c>
      <c r="W175" s="1544">
        <f t="shared" si="114"/>
        <v>5</v>
      </c>
      <c r="X175" s="1544">
        <f t="shared" si="114"/>
        <v>2818</v>
      </c>
      <c r="Y175" s="1544">
        <f t="shared" si="114"/>
        <v>0</v>
      </c>
      <c r="Z175" s="1544">
        <f t="shared" si="114"/>
        <v>0</v>
      </c>
      <c r="AA175" s="1544">
        <f t="shared" si="114"/>
        <v>0</v>
      </c>
      <c r="AB175" s="1544">
        <f t="shared" si="114"/>
        <v>0</v>
      </c>
      <c r="AC175" s="1544">
        <f t="shared" si="114"/>
        <v>5</v>
      </c>
      <c r="AD175" s="1544">
        <f t="shared" si="114"/>
        <v>177</v>
      </c>
      <c r="AE175" s="1544">
        <f t="shared" si="114"/>
        <v>0</v>
      </c>
      <c r="AF175" s="1544">
        <f t="shared" si="114"/>
        <v>0</v>
      </c>
      <c r="AG175" s="1544">
        <f t="shared" si="114"/>
        <v>0</v>
      </c>
      <c r="AH175" s="1544">
        <f t="shared" si="114"/>
        <v>0</v>
      </c>
      <c r="AI175" s="834"/>
      <c r="AJ175" s="735" t="s">
        <v>350</v>
      </c>
      <c r="AK175" s="1544">
        <f t="shared" ref="AK175:AX175" si="115">SUM(AK176:AK187)</f>
        <v>0</v>
      </c>
      <c r="AL175" s="1544">
        <f t="shared" si="115"/>
        <v>2641</v>
      </c>
      <c r="AM175" s="1544">
        <f t="shared" si="115"/>
        <v>0</v>
      </c>
      <c r="AN175" s="1544">
        <f t="shared" si="115"/>
        <v>0</v>
      </c>
      <c r="AO175" s="1544">
        <f t="shared" si="115"/>
        <v>0</v>
      </c>
      <c r="AP175" s="1544">
        <f t="shared" si="115"/>
        <v>0</v>
      </c>
      <c r="AQ175" s="1544">
        <f t="shared" si="115"/>
        <v>0</v>
      </c>
      <c r="AR175" s="1544">
        <f t="shared" si="115"/>
        <v>0</v>
      </c>
      <c r="AS175" s="1553">
        <f t="shared" si="115"/>
        <v>0</v>
      </c>
      <c r="AT175" s="1553">
        <f t="shared" si="115"/>
        <v>0</v>
      </c>
      <c r="AU175" s="1553">
        <f t="shared" si="115"/>
        <v>0</v>
      </c>
      <c r="AV175" s="1553">
        <f t="shared" si="115"/>
        <v>0</v>
      </c>
      <c r="AW175" s="1553">
        <f t="shared" si="115"/>
        <v>60</v>
      </c>
      <c r="AX175" s="1553">
        <f t="shared" si="115"/>
        <v>4668</v>
      </c>
      <c r="AY175" s="1553"/>
      <c r="AZ175" s="1553">
        <f t="shared" ref="AZ175:BM175" si="116">SUM(AZ176:AZ187)</f>
        <v>30</v>
      </c>
      <c r="BA175" s="1553">
        <f t="shared" si="116"/>
        <v>3694</v>
      </c>
      <c r="BB175" s="1544">
        <f t="shared" si="116"/>
        <v>0</v>
      </c>
      <c r="BC175" s="1544">
        <f t="shared" si="116"/>
        <v>0</v>
      </c>
      <c r="BD175" s="1553">
        <f t="shared" si="116"/>
        <v>30</v>
      </c>
      <c r="BE175" s="1553">
        <f t="shared" si="116"/>
        <v>974</v>
      </c>
      <c r="BF175" s="1553">
        <f t="shared" si="116"/>
        <v>1</v>
      </c>
      <c r="BG175" s="1553">
        <f t="shared" si="116"/>
        <v>0</v>
      </c>
      <c r="BH175" s="1553">
        <f t="shared" si="116"/>
        <v>4</v>
      </c>
      <c r="BI175" s="1553">
        <f t="shared" si="116"/>
        <v>0</v>
      </c>
      <c r="BJ175" s="1553">
        <f t="shared" si="116"/>
        <v>4</v>
      </c>
      <c r="BK175" s="1548">
        <f t="shared" si="116"/>
        <v>0</v>
      </c>
      <c r="BL175" s="1553">
        <f t="shared" si="116"/>
        <v>0</v>
      </c>
      <c r="BM175" s="1553">
        <f t="shared" si="116"/>
        <v>0</v>
      </c>
    </row>
    <row r="176" spans="1:83" ht="106" hidden="1" customHeight="1" outlineLevel="1">
      <c r="A176" s="530" t="s">
        <v>2202</v>
      </c>
      <c r="B176" s="1544">
        <f t="shared" ref="B176:B187" si="117">F176+D176+S176+U176+W176+AS176+AU176+AW176+BF176+BH176+BJ176+BL176</f>
        <v>16</v>
      </c>
      <c r="C176" s="1544">
        <f>G176+E176+T176+V176+X176+AT176+AV173+AX176+BG176+BI176+BM176+AV176</f>
        <v>1081</v>
      </c>
      <c r="D176" s="1556">
        <v>0</v>
      </c>
      <c r="E176" s="1548">
        <v>0</v>
      </c>
      <c r="F176" s="1553">
        <f t="shared" ref="F176:F187" si="118">H176+J176+N176+Q176+L176</f>
        <v>13</v>
      </c>
      <c r="G176" s="1553">
        <f t="shared" ref="G176:G187" si="119">I176+K176+O176+R176+M176</f>
        <v>1080</v>
      </c>
      <c r="H176" s="1556">
        <v>0</v>
      </c>
      <c r="I176" s="1556">
        <v>0</v>
      </c>
      <c r="J176" s="1556">
        <v>0</v>
      </c>
      <c r="K176" s="1556">
        <v>0</v>
      </c>
      <c r="L176" s="1556">
        <v>13</v>
      </c>
      <c r="M176" s="1556">
        <v>1080</v>
      </c>
      <c r="N176" s="1544">
        <v>0</v>
      </c>
      <c r="O176" s="1544">
        <v>0</v>
      </c>
      <c r="P176" s="1553"/>
      <c r="Q176" s="1544">
        <v>0</v>
      </c>
      <c r="R176" s="1545">
        <v>0</v>
      </c>
      <c r="S176" s="1544">
        <v>0</v>
      </c>
      <c r="T176" s="1544">
        <v>0</v>
      </c>
      <c r="U176" s="1556">
        <v>0</v>
      </c>
      <c r="V176" s="1548">
        <v>0</v>
      </c>
      <c r="W176" s="1544">
        <f t="shared" ref="W176:W184" si="120">Y176+AA176+AC176+AE176+AG176+AK176+AM176+AO176+AQ176</f>
        <v>0</v>
      </c>
      <c r="X176" s="1544">
        <f t="shared" ref="X176:X185" si="121">Z176+AB176+AD176+AF176+AH176+AL176+AN176+AP176+AR176</f>
        <v>0</v>
      </c>
      <c r="Y176" s="1544">
        <v>0</v>
      </c>
      <c r="Z176" s="1553">
        <v>0</v>
      </c>
      <c r="AA176" s="1544">
        <v>0</v>
      </c>
      <c r="AB176" s="1553">
        <v>0</v>
      </c>
      <c r="AC176" s="1548">
        <v>0</v>
      </c>
      <c r="AD176" s="1548">
        <v>0</v>
      </c>
      <c r="AE176" s="1548">
        <v>0</v>
      </c>
      <c r="AF176" s="1548">
        <v>0</v>
      </c>
      <c r="AG176" s="1548">
        <v>0</v>
      </c>
      <c r="AH176" s="1548">
        <v>0</v>
      </c>
      <c r="AI176" s="803"/>
      <c r="AJ176" s="530" t="s">
        <v>2202</v>
      </c>
      <c r="AK176" s="1557">
        <v>0</v>
      </c>
      <c r="AL176" s="1557">
        <v>0</v>
      </c>
      <c r="AM176" s="1557">
        <v>0</v>
      </c>
      <c r="AN176" s="1557">
        <v>0</v>
      </c>
      <c r="AO176" s="1557">
        <v>0</v>
      </c>
      <c r="AP176" s="1557">
        <v>0</v>
      </c>
      <c r="AQ176" s="1557">
        <v>0</v>
      </c>
      <c r="AR176" s="1557">
        <v>0</v>
      </c>
      <c r="AS176" s="1556">
        <v>0</v>
      </c>
      <c r="AT176" s="1556">
        <v>0</v>
      </c>
      <c r="AU176" s="1556">
        <v>0</v>
      </c>
      <c r="AV176" s="1548">
        <v>0</v>
      </c>
      <c r="AW176" s="1544">
        <f t="shared" ref="AW176:AW187" si="122">AZ176+BB176+BD176</f>
        <v>3</v>
      </c>
      <c r="AX176" s="1544">
        <f t="shared" ref="AX176:AX187" si="123">BA176+BC176+BE176</f>
        <v>1</v>
      </c>
      <c r="AY176" s="1553"/>
      <c r="AZ176" s="1544">
        <v>2</v>
      </c>
      <c r="BA176" s="1563">
        <v>1</v>
      </c>
      <c r="BB176" s="1544">
        <v>0</v>
      </c>
      <c r="BC176" s="1544">
        <v>0</v>
      </c>
      <c r="BD176" s="1544">
        <v>1</v>
      </c>
      <c r="BE176" s="1544">
        <v>0</v>
      </c>
      <c r="BF176" s="1556">
        <v>0</v>
      </c>
      <c r="BG176" s="1548">
        <v>0</v>
      </c>
      <c r="BH176" s="1556">
        <v>0</v>
      </c>
      <c r="BI176" s="1548">
        <v>0</v>
      </c>
      <c r="BJ176" s="1556">
        <v>0</v>
      </c>
      <c r="BK176" s="1548">
        <v>0</v>
      </c>
      <c r="BL176" s="1556">
        <v>0</v>
      </c>
      <c r="BM176" s="1548">
        <v>0</v>
      </c>
    </row>
    <row r="177" spans="1:83" ht="106" hidden="1" customHeight="1" outlineLevel="1">
      <c r="A177" s="530" t="s">
        <v>2203</v>
      </c>
      <c r="B177" s="1544">
        <f t="shared" si="117"/>
        <v>7</v>
      </c>
      <c r="C177" s="1544">
        <f>G177+E177+T177+V177+X177+AT177+AV174+AX177+BG177+BI177+BM177+AV177</f>
        <v>3224</v>
      </c>
      <c r="D177" s="1556">
        <v>0</v>
      </c>
      <c r="E177" s="1548">
        <v>0</v>
      </c>
      <c r="F177" s="1553">
        <f t="shared" si="118"/>
        <v>7</v>
      </c>
      <c r="G177" s="1553">
        <f t="shared" si="119"/>
        <v>583</v>
      </c>
      <c r="H177" s="1556">
        <v>1</v>
      </c>
      <c r="I177" s="1556">
        <v>11</v>
      </c>
      <c r="J177" s="1556">
        <v>0</v>
      </c>
      <c r="K177" s="1556">
        <v>0</v>
      </c>
      <c r="L177" s="1556">
        <v>6</v>
      </c>
      <c r="M177" s="1556">
        <v>572</v>
      </c>
      <c r="N177" s="1544">
        <v>0</v>
      </c>
      <c r="O177" s="1544">
        <v>0</v>
      </c>
      <c r="P177" s="1553"/>
      <c r="Q177" s="1544">
        <v>0</v>
      </c>
      <c r="R177" s="1545">
        <v>0</v>
      </c>
      <c r="S177" s="1544">
        <v>0</v>
      </c>
      <c r="T177" s="1544">
        <v>0</v>
      </c>
      <c r="U177" s="1556">
        <v>0</v>
      </c>
      <c r="V177" s="1548">
        <v>0</v>
      </c>
      <c r="W177" s="1544">
        <f t="shared" si="120"/>
        <v>0</v>
      </c>
      <c r="X177" s="1544">
        <f t="shared" si="121"/>
        <v>2641</v>
      </c>
      <c r="Y177" s="1544">
        <v>0</v>
      </c>
      <c r="Z177" s="1553">
        <v>0</v>
      </c>
      <c r="AA177" s="1544">
        <v>0</v>
      </c>
      <c r="AB177" s="1553">
        <v>0</v>
      </c>
      <c r="AC177" s="1548">
        <v>0</v>
      </c>
      <c r="AD177" s="1548">
        <v>0</v>
      </c>
      <c r="AE177" s="1548">
        <v>0</v>
      </c>
      <c r="AF177" s="1548">
        <v>0</v>
      </c>
      <c r="AG177" s="1548">
        <v>0</v>
      </c>
      <c r="AH177" s="1548">
        <v>0</v>
      </c>
      <c r="AI177" s="803"/>
      <c r="AJ177" s="530" t="s">
        <v>2203</v>
      </c>
      <c r="AK177" s="1557">
        <v>0</v>
      </c>
      <c r="AL177" s="1557">
        <v>2641</v>
      </c>
      <c r="AM177" s="1557">
        <v>0</v>
      </c>
      <c r="AN177" s="1557">
        <v>0</v>
      </c>
      <c r="AO177" s="1557">
        <v>0</v>
      </c>
      <c r="AP177" s="1557">
        <v>0</v>
      </c>
      <c r="AQ177" s="1557">
        <v>0</v>
      </c>
      <c r="AR177" s="1557">
        <v>0</v>
      </c>
      <c r="AS177" s="1556">
        <v>0</v>
      </c>
      <c r="AT177" s="1556">
        <v>0</v>
      </c>
      <c r="AU177" s="1556">
        <v>0</v>
      </c>
      <c r="AV177" s="1548">
        <v>0</v>
      </c>
      <c r="AW177" s="1544">
        <f t="shared" si="122"/>
        <v>0</v>
      </c>
      <c r="AX177" s="1544">
        <f t="shared" si="123"/>
        <v>0</v>
      </c>
      <c r="AY177" s="1553"/>
      <c r="AZ177" s="1556">
        <v>0</v>
      </c>
      <c r="BA177" s="1556">
        <v>0</v>
      </c>
      <c r="BB177" s="1544">
        <v>0</v>
      </c>
      <c r="BC177" s="1544">
        <v>0</v>
      </c>
      <c r="BD177" s="1544">
        <v>0</v>
      </c>
      <c r="BE177" s="1544">
        <v>0</v>
      </c>
      <c r="BF177" s="1556">
        <v>0</v>
      </c>
      <c r="BG177" s="1548">
        <v>0</v>
      </c>
      <c r="BH177" s="1556">
        <v>0</v>
      </c>
      <c r="BI177" s="1548">
        <v>0</v>
      </c>
      <c r="BJ177" s="1556">
        <v>0</v>
      </c>
      <c r="BK177" s="1548">
        <v>0</v>
      </c>
      <c r="BL177" s="1556">
        <v>0</v>
      </c>
      <c r="BM177" s="1548">
        <v>0</v>
      </c>
    </row>
    <row r="178" spans="1:83" ht="106" hidden="1" customHeight="1" outlineLevel="1">
      <c r="A178" s="530" t="s">
        <v>2204</v>
      </c>
      <c r="B178" s="1544">
        <f t="shared" si="117"/>
        <v>11</v>
      </c>
      <c r="C178" s="1544">
        <f>G178+E178+T178+V178+X178+AT178+AV292+AX178+BG178+BI178+BM178+AV178</f>
        <v>193</v>
      </c>
      <c r="D178" s="1556">
        <v>0</v>
      </c>
      <c r="E178" s="1548">
        <v>0</v>
      </c>
      <c r="F178" s="1553">
        <f t="shared" si="118"/>
        <v>0</v>
      </c>
      <c r="G178" s="1553">
        <f t="shared" si="119"/>
        <v>0</v>
      </c>
      <c r="H178" s="1556">
        <v>0</v>
      </c>
      <c r="I178" s="1556">
        <v>0</v>
      </c>
      <c r="J178" s="1556">
        <v>0</v>
      </c>
      <c r="K178" s="1556">
        <v>0</v>
      </c>
      <c r="L178" s="1544">
        <v>0</v>
      </c>
      <c r="M178" s="1544">
        <v>0</v>
      </c>
      <c r="N178" s="1544">
        <v>0</v>
      </c>
      <c r="O178" s="1544">
        <v>0</v>
      </c>
      <c r="P178" s="1553"/>
      <c r="Q178" s="1544">
        <v>0</v>
      </c>
      <c r="R178" s="1545">
        <v>0</v>
      </c>
      <c r="S178" s="1544">
        <v>0</v>
      </c>
      <c r="T178" s="1544">
        <v>0</v>
      </c>
      <c r="U178" s="1556">
        <v>0</v>
      </c>
      <c r="V178" s="1548">
        <v>0</v>
      </c>
      <c r="W178" s="1544">
        <f t="shared" si="120"/>
        <v>5</v>
      </c>
      <c r="X178" s="1544">
        <f t="shared" si="121"/>
        <v>177</v>
      </c>
      <c r="Y178" s="1556">
        <v>0</v>
      </c>
      <c r="Z178" s="1548">
        <v>0</v>
      </c>
      <c r="AA178" s="1556">
        <v>0</v>
      </c>
      <c r="AB178" s="1548">
        <v>0</v>
      </c>
      <c r="AC178" s="1548">
        <v>5</v>
      </c>
      <c r="AD178" s="1548">
        <v>177</v>
      </c>
      <c r="AE178" s="1548">
        <v>0</v>
      </c>
      <c r="AF178" s="1548">
        <v>0</v>
      </c>
      <c r="AG178" s="1548">
        <v>0</v>
      </c>
      <c r="AH178" s="1548">
        <v>0</v>
      </c>
      <c r="AI178" s="803"/>
      <c r="AJ178" s="530" t="s">
        <v>2204</v>
      </c>
      <c r="AK178" s="1557">
        <v>0</v>
      </c>
      <c r="AL178" s="1557">
        <v>0</v>
      </c>
      <c r="AM178" s="1557">
        <v>0</v>
      </c>
      <c r="AN178" s="1557">
        <v>0</v>
      </c>
      <c r="AO178" s="1557">
        <v>0</v>
      </c>
      <c r="AP178" s="1557">
        <v>0</v>
      </c>
      <c r="AQ178" s="1557">
        <v>0</v>
      </c>
      <c r="AR178" s="1557">
        <v>0</v>
      </c>
      <c r="AS178" s="1556">
        <v>0</v>
      </c>
      <c r="AT178" s="1556">
        <v>0</v>
      </c>
      <c r="AU178" s="1556">
        <v>0</v>
      </c>
      <c r="AV178" s="1548">
        <v>0</v>
      </c>
      <c r="AW178" s="1544">
        <f t="shared" si="122"/>
        <v>5</v>
      </c>
      <c r="AX178" s="1544">
        <f t="shared" si="123"/>
        <v>16</v>
      </c>
      <c r="AY178" s="1553"/>
      <c r="AZ178" s="1544">
        <v>1</v>
      </c>
      <c r="BA178" s="1578">
        <v>0</v>
      </c>
      <c r="BB178" s="1544">
        <v>0</v>
      </c>
      <c r="BC178" s="1544">
        <v>0</v>
      </c>
      <c r="BD178" s="1544">
        <v>4</v>
      </c>
      <c r="BE178" s="1544">
        <v>16</v>
      </c>
      <c r="BF178" s="1556">
        <v>0</v>
      </c>
      <c r="BG178" s="1548">
        <v>0</v>
      </c>
      <c r="BH178" s="1556">
        <v>1</v>
      </c>
      <c r="BI178" s="1548">
        <v>0</v>
      </c>
      <c r="BJ178" s="1556">
        <v>0</v>
      </c>
      <c r="BK178" s="1548">
        <v>0</v>
      </c>
      <c r="BL178" s="1556">
        <v>0</v>
      </c>
      <c r="BM178" s="1548">
        <v>0</v>
      </c>
    </row>
    <row r="179" spans="1:83" ht="106" hidden="1" customHeight="1" outlineLevel="1">
      <c r="A179" s="530" t="s">
        <v>2205</v>
      </c>
      <c r="B179" s="1544">
        <f t="shared" si="117"/>
        <v>16</v>
      </c>
      <c r="C179" s="1544">
        <f>G179+E179+T179+V179+X179+AT179+AV293+AX179+BG179+BI179+BM179+AV179</f>
        <v>5377</v>
      </c>
      <c r="D179" s="1556">
        <v>0</v>
      </c>
      <c r="E179" s="1548">
        <v>0</v>
      </c>
      <c r="F179" s="1553">
        <f t="shared" si="118"/>
        <v>12</v>
      </c>
      <c r="G179" s="1553">
        <f t="shared" si="119"/>
        <v>5315</v>
      </c>
      <c r="H179" s="1556">
        <v>0</v>
      </c>
      <c r="I179" s="1556">
        <v>0</v>
      </c>
      <c r="J179" s="1556">
        <v>0</v>
      </c>
      <c r="K179" s="1556">
        <v>0</v>
      </c>
      <c r="L179" s="1557">
        <v>12</v>
      </c>
      <c r="M179" s="1557">
        <v>5315</v>
      </c>
      <c r="N179" s="1544">
        <v>0</v>
      </c>
      <c r="O179" s="1544">
        <v>0</v>
      </c>
      <c r="P179" s="1553"/>
      <c r="Q179" s="1544">
        <v>0</v>
      </c>
      <c r="R179" s="1545">
        <v>0</v>
      </c>
      <c r="S179" s="1544">
        <v>0</v>
      </c>
      <c r="T179" s="1544">
        <v>0</v>
      </c>
      <c r="U179" s="1556">
        <v>0</v>
      </c>
      <c r="V179" s="1548">
        <v>0</v>
      </c>
      <c r="W179" s="1544">
        <f t="shared" si="120"/>
        <v>0</v>
      </c>
      <c r="X179" s="1544">
        <f t="shared" si="121"/>
        <v>0</v>
      </c>
      <c r="Y179" s="1556">
        <v>0</v>
      </c>
      <c r="Z179" s="1548">
        <v>0</v>
      </c>
      <c r="AA179" s="1556">
        <v>0</v>
      </c>
      <c r="AB179" s="1548">
        <v>0</v>
      </c>
      <c r="AC179" s="1548">
        <v>0</v>
      </c>
      <c r="AD179" s="1548">
        <v>0</v>
      </c>
      <c r="AE179" s="1548">
        <v>0</v>
      </c>
      <c r="AF179" s="1548">
        <v>0</v>
      </c>
      <c r="AG179" s="1548">
        <v>0</v>
      </c>
      <c r="AH179" s="1548">
        <v>0</v>
      </c>
      <c r="AI179" s="803"/>
      <c r="AJ179" s="530" t="s">
        <v>2205</v>
      </c>
      <c r="AK179" s="1557">
        <v>0</v>
      </c>
      <c r="AL179" s="1557">
        <v>0</v>
      </c>
      <c r="AM179" s="1557">
        <v>0</v>
      </c>
      <c r="AN179" s="1557">
        <v>0</v>
      </c>
      <c r="AO179" s="1557">
        <v>0</v>
      </c>
      <c r="AP179" s="1557">
        <v>0</v>
      </c>
      <c r="AQ179" s="1557">
        <v>0</v>
      </c>
      <c r="AR179" s="1557">
        <v>0</v>
      </c>
      <c r="AS179" s="1556">
        <v>0</v>
      </c>
      <c r="AT179" s="1556">
        <v>0</v>
      </c>
      <c r="AU179" s="1556">
        <v>0</v>
      </c>
      <c r="AV179" s="1548">
        <v>0</v>
      </c>
      <c r="AW179" s="1544">
        <f t="shared" si="122"/>
        <v>3</v>
      </c>
      <c r="AX179" s="1544">
        <f t="shared" si="123"/>
        <v>62</v>
      </c>
      <c r="AY179" s="1553"/>
      <c r="AZ179" s="1557">
        <v>0</v>
      </c>
      <c r="BA179" s="1556">
        <v>0</v>
      </c>
      <c r="BB179" s="1544">
        <v>0</v>
      </c>
      <c r="BC179" s="1544">
        <v>0</v>
      </c>
      <c r="BD179" s="1544">
        <v>3</v>
      </c>
      <c r="BE179" s="1544">
        <v>62</v>
      </c>
      <c r="BF179" s="1556">
        <v>0</v>
      </c>
      <c r="BG179" s="1548">
        <v>0</v>
      </c>
      <c r="BH179" s="1556">
        <v>1</v>
      </c>
      <c r="BI179" s="1548">
        <v>0</v>
      </c>
      <c r="BJ179" s="1556">
        <v>0</v>
      </c>
      <c r="BK179" s="1548">
        <v>0</v>
      </c>
      <c r="BL179" s="1556">
        <v>0</v>
      </c>
      <c r="BM179" s="1548">
        <v>0</v>
      </c>
    </row>
    <row r="180" spans="1:83" ht="106" hidden="1" customHeight="1" outlineLevel="1">
      <c r="A180" s="530" t="s">
        <v>2764</v>
      </c>
      <c r="B180" s="1544">
        <f t="shared" si="117"/>
        <v>7</v>
      </c>
      <c r="C180" s="1544">
        <f>G180+E180+T180+V180+X180+AT180+AV294+AX180+BG180+BI180+BM180+AV180</f>
        <v>199</v>
      </c>
      <c r="D180" s="1556">
        <v>0</v>
      </c>
      <c r="E180" s="1548">
        <v>0</v>
      </c>
      <c r="F180" s="1553">
        <f t="shared" si="118"/>
        <v>2</v>
      </c>
      <c r="G180" s="1553">
        <f t="shared" si="119"/>
        <v>50</v>
      </c>
      <c r="H180" s="1556">
        <v>0</v>
      </c>
      <c r="I180" s="1556">
        <v>0</v>
      </c>
      <c r="J180" s="1556">
        <v>0</v>
      </c>
      <c r="K180" s="1556">
        <v>0</v>
      </c>
      <c r="L180" s="1544">
        <v>2</v>
      </c>
      <c r="M180" s="1544">
        <v>50</v>
      </c>
      <c r="N180" s="1544">
        <v>0</v>
      </c>
      <c r="O180" s="1544">
        <v>0</v>
      </c>
      <c r="P180" s="1553"/>
      <c r="Q180" s="1544">
        <v>0</v>
      </c>
      <c r="R180" s="1545">
        <v>0</v>
      </c>
      <c r="S180" s="1544">
        <v>0</v>
      </c>
      <c r="T180" s="1544">
        <v>0</v>
      </c>
      <c r="U180" s="1556">
        <v>0</v>
      </c>
      <c r="V180" s="1548">
        <v>0</v>
      </c>
      <c r="W180" s="1544">
        <f t="shared" si="120"/>
        <v>0</v>
      </c>
      <c r="X180" s="1544">
        <f t="shared" si="121"/>
        <v>0</v>
      </c>
      <c r="Y180" s="1556">
        <v>0</v>
      </c>
      <c r="Z180" s="1548">
        <v>0</v>
      </c>
      <c r="AA180" s="1556">
        <v>0</v>
      </c>
      <c r="AB180" s="1548">
        <v>0</v>
      </c>
      <c r="AC180" s="1548">
        <v>0</v>
      </c>
      <c r="AD180" s="1548">
        <v>0</v>
      </c>
      <c r="AE180" s="1548">
        <v>0</v>
      </c>
      <c r="AF180" s="1548">
        <v>0</v>
      </c>
      <c r="AG180" s="1548">
        <v>0</v>
      </c>
      <c r="AH180" s="1548">
        <v>0</v>
      </c>
      <c r="AI180" s="803"/>
      <c r="AJ180" s="530" t="s">
        <v>2764</v>
      </c>
      <c r="AK180" s="1557">
        <v>0</v>
      </c>
      <c r="AL180" s="1557">
        <v>0</v>
      </c>
      <c r="AM180" s="1557">
        <v>0</v>
      </c>
      <c r="AN180" s="1557">
        <v>0</v>
      </c>
      <c r="AO180" s="1557">
        <v>0</v>
      </c>
      <c r="AP180" s="1557">
        <v>0</v>
      </c>
      <c r="AQ180" s="1557">
        <v>0</v>
      </c>
      <c r="AR180" s="1557">
        <v>0</v>
      </c>
      <c r="AS180" s="1556">
        <v>0</v>
      </c>
      <c r="AT180" s="1548">
        <v>0</v>
      </c>
      <c r="AU180" s="1556">
        <v>0</v>
      </c>
      <c r="AV180" s="1548">
        <v>0</v>
      </c>
      <c r="AW180" s="1544">
        <f t="shared" si="122"/>
        <v>5</v>
      </c>
      <c r="AX180" s="1544">
        <f t="shared" si="123"/>
        <v>149</v>
      </c>
      <c r="AY180" s="1553"/>
      <c r="AZ180" s="1544">
        <v>2</v>
      </c>
      <c r="BA180" s="1544">
        <v>1</v>
      </c>
      <c r="BB180" s="1544">
        <v>0</v>
      </c>
      <c r="BC180" s="1544">
        <v>0</v>
      </c>
      <c r="BD180" s="1544">
        <v>3</v>
      </c>
      <c r="BE180" s="1544">
        <v>148</v>
      </c>
      <c r="BF180" s="1556">
        <v>0</v>
      </c>
      <c r="BG180" s="1548">
        <v>0</v>
      </c>
      <c r="BH180" s="1556">
        <v>0</v>
      </c>
      <c r="BI180" s="1548">
        <v>0</v>
      </c>
      <c r="BJ180" s="1556">
        <v>0</v>
      </c>
      <c r="BK180" s="1548">
        <v>0</v>
      </c>
      <c r="BL180" s="1556">
        <v>0</v>
      </c>
      <c r="BM180" s="1548">
        <v>0</v>
      </c>
    </row>
    <row r="181" spans="1:83" ht="106" hidden="1" customHeight="1" outlineLevel="1">
      <c r="A181" s="530" t="s">
        <v>2206</v>
      </c>
      <c r="B181" s="1544">
        <f t="shared" si="117"/>
        <v>22</v>
      </c>
      <c r="C181" s="1544">
        <f t="shared" ref="C181:C187" si="124">G181+E181+T181+V181+X181+AT181+AV175+AX181+BG181+BI181+BM181+AV181</f>
        <v>4357</v>
      </c>
      <c r="D181" s="1556">
        <v>0</v>
      </c>
      <c r="E181" s="1548">
        <v>0</v>
      </c>
      <c r="F181" s="1553">
        <f t="shared" si="118"/>
        <v>9</v>
      </c>
      <c r="G181" s="1553">
        <f t="shared" si="119"/>
        <v>485</v>
      </c>
      <c r="H181" s="1556">
        <v>0</v>
      </c>
      <c r="I181" s="1556">
        <v>0</v>
      </c>
      <c r="J181" s="1556">
        <v>0</v>
      </c>
      <c r="K181" s="1556">
        <v>0</v>
      </c>
      <c r="L181" s="1544">
        <v>9</v>
      </c>
      <c r="M181" s="1544">
        <v>485</v>
      </c>
      <c r="N181" s="1544">
        <v>0</v>
      </c>
      <c r="O181" s="1544">
        <v>0</v>
      </c>
      <c r="P181" s="1553"/>
      <c r="Q181" s="1544">
        <v>0</v>
      </c>
      <c r="R181" s="1545">
        <v>0</v>
      </c>
      <c r="S181" s="1544">
        <v>0</v>
      </c>
      <c r="T181" s="1544">
        <v>0</v>
      </c>
      <c r="U181" s="1556">
        <v>0</v>
      </c>
      <c r="V181" s="1548">
        <v>0</v>
      </c>
      <c r="W181" s="1544">
        <f t="shared" si="120"/>
        <v>0</v>
      </c>
      <c r="X181" s="1544">
        <f t="shared" si="121"/>
        <v>0</v>
      </c>
      <c r="Y181" s="1556">
        <v>0</v>
      </c>
      <c r="Z181" s="1548">
        <v>0</v>
      </c>
      <c r="AA181" s="1544">
        <v>0</v>
      </c>
      <c r="AB181" s="1548">
        <v>0</v>
      </c>
      <c r="AC181" s="1548">
        <v>0</v>
      </c>
      <c r="AD181" s="1548">
        <v>0</v>
      </c>
      <c r="AE181" s="1548">
        <v>0</v>
      </c>
      <c r="AF181" s="1548">
        <v>0</v>
      </c>
      <c r="AG181" s="1548">
        <v>0</v>
      </c>
      <c r="AH181" s="1548">
        <v>0</v>
      </c>
      <c r="AI181" s="803"/>
      <c r="AJ181" s="530" t="s">
        <v>2206</v>
      </c>
      <c r="AK181" s="1557">
        <v>0</v>
      </c>
      <c r="AL181" s="1557">
        <v>0</v>
      </c>
      <c r="AM181" s="1557">
        <v>0</v>
      </c>
      <c r="AN181" s="1557">
        <v>0</v>
      </c>
      <c r="AO181" s="1557">
        <v>0</v>
      </c>
      <c r="AP181" s="1557">
        <v>0</v>
      </c>
      <c r="AQ181" s="1557">
        <v>0</v>
      </c>
      <c r="AR181" s="1557">
        <v>0</v>
      </c>
      <c r="AS181" s="1556">
        <v>0</v>
      </c>
      <c r="AT181" s="1548">
        <v>0</v>
      </c>
      <c r="AU181" s="1556">
        <v>0</v>
      </c>
      <c r="AV181" s="1548">
        <v>0</v>
      </c>
      <c r="AW181" s="1544">
        <f t="shared" si="122"/>
        <v>13</v>
      </c>
      <c r="AX181" s="1544">
        <f t="shared" si="123"/>
        <v>3872</v>
      </c>
      <c r="AY181" s="1553"/>
      <c r="AZ181" s="1544">
        <v>8</v>
      </c>
      <c r="BA181" s="1544">
        <v>3655</v>
      </c>
      <c r="BB181" s="1544">
        <v>0</v>
      </c>
      <c r="BC181" s="1544">
        <v>0</v>
      </c>
      <c r="BD181" s="1544">
        <v>5</v>
      </c>
      <c r="BE181" s="1544">
        <v>217</v>
      </c>
      <c r="BF181" s="1556">
        <v>0</v>
      </c>
      <c r="BG181" s="1548">
        <v>0</v>
      </c>
      <c r="BH181" s="1556">
        <v>0</v>
      </c>
      <c r="BI181" s="1548">
        <v>0</v>
      </c>
      <c r="BJ181" s="1556">
        <v>0</v>
      </c>
      <c r="BK181" s="1548">
        <v>0</v>
      </c>
      <c r="BL181" s="1556">
        <v>0</v>
      </c>
      <c r="BM181" s="1548">
        <v>0</v>
      </c>
      <c r="BO181" s="805" t="s">
        <v>2605</v>
      </c>
      <c r="BP181" s="805" t="s">
        <v>2605</v>
      </c>
      <c r="BQ181" s="805" t="s">
        <v>2605</v>
      </c>
      <c r="BR181" s="805" t="s">
        <v>2605</v>
      </c>
      <c r="BS181" s="805" t="s">
        <v>2605</v>
      </c>
      <c r="BT181" s="805" t="s">
        <v>2605</v>
      </c>
      <c r="BU181" s="805" t="s">
        <v>2605</v>
      </c>
      <c r="BV181" s="805" t="s">
        <v>2605</v>
      </c>
      <c r="BW181" s="806" t="s">
        <v>2605</v>
      </c>
      <c r="BX181" s="805" t="s">
        <v>2605</v>
      </c>
      <c r="BY181" s="805" t="s">
        <v>2605</v>
      </c>
      <c r="BZ181" s="805" t="s">
        <v>2605</v>
      </c>
      <c r="CA181" s="805" t="s">
        <v>2605</v>
      </c>
      <c r="CB181" s="805" t="s">
        <v>2605</v>
      </c>
      <c r="CC181" s="805" t="s">
        <v>2605</v>
      </c>
      <c r="CD181" s="805" t="s">
        <v>2605</v>
      </c>
      <c r="CE181" s="805" t="s">
        <v>2605</v>
      </c>
    </row>
    <row r="182" spans="1:83" ht="106" hidden="1" customHeight="1" outlineLevel="1">
      <c r="A182" s="530" t="s">
        <v>2210</v>
      </c>
      <c r="B182" s="1544">
        <f t="shared" si="117"/>
        <v>5</v>
      </c>
      <c r="C182" s="1544">
        <f t="shared" si="124"/>
        <v>622</v>
      </c>
      <c r="D182" s="1556">
        <v>0</v>
      </c>
      <c r="E182" s="1548">
        <v>0</v>
      </c>
      <c r="F182" s="1553">
        <f t="shared" si="118"/>
        <v>2</v>
      </c>
      <c r="G182" s="1553">
        <f t="shared" si="119"/>
        <v>220</v>
      </c>
      <c r="H182" s="1556">
        <v>0</v>
      </c>
      <c r="I182" s="1556">
        <v>0</v>
      </c>
      <c r="J182" s="1556">
        <v>0</v>
      </c>
      <c r="K182" s="1556">
        <v>0</v>
      </c>
      <c r="L182" s="1556">
        <v>1</v>
      </c>
      <c r="M182" s="1556">
        <v>130</v>
      </c>
      <c r="N182" s="1544">
        <v>1</v>
      </c>
      <c r="O182" s="1544">
        <v>90</v>
      </c>
      <c r="P182" s="1553"/>
      <c r="Q182" s="1544">
        <v>0</v>
      </c>
      <c r="R182" s="1545">
        <v>0</v>
      </c>
      <c r="S182" s="1544">
        <v>0</v>
      </c>
      <c r="T182" s="1544">
        <v>0</v>
      </c>
      <c r="U182" s="1556">
        <v>0</v>
      </c>
      <c r="V182" s="1548">
        <v>0</v>
      </c>
      <c r="W182" s="1544">
        <f t="shared" si="120"/>
        <v>0</v>
      </c>
      <c r="X182" s="1544">
        <f t="shared" si="121"/>
        <v>0</v>
      </c>
      <c r="Y182" s="1556">
        <v>0</v>
      </c>
      <c r="Z182" s="1548">
        <v>0</v>
      </c>
      <c r="AA182" s="1556">
        <v>0</v>
      </c>
      <c r="AB182" s="1556">
        <v>0</v>
      </c>
      <c r="AC182" s="1548">
        <v>0</v>
      </c>
      <c r="AD182" s="1548">
        <v>0</v>
      </c>
      <c r="AE182" s="1553">
        <v>0</v>
      </c>
      <c r="AF182" s="1553">
        <v>0</v>
      </c>
      <c r="AG182" s="1548">
        <v>0</v>
      </c>
      <c r="AH182" s="1548">
        <v>0</v>
      </c>
      <c r="AI182" s="803"/>
      <c r="AJ182" s="530" t="s">
        <v>2210</v>
      </c>
      <c r="AK182" s="1557">
        <v>0</v>
      </c>
      <c r="AL182" s="1557">
        <v>0</v>
      </c>
      <c r="AM182" s="1557">
        <v>0</v>
      </c>
      <c r="AN182" s="1557">
        <v>0</v>
      </c>
      <c r="AO182" s="1557">
        <v>0</v>
      </c>
      <c r="AP182" s="1557">
        <v>0</v>
      </c>
      <c r="AQ182" s="1557">
        <v>0</v>
      </c>
      <c r="AR182" s="1557">
        <v>0</v>
      </c>
      <c r="AS182" s="1556">
        <v>0</v>
      </c>
      <c r="AT182" s="1548">
        <v>0</v>
      </c>
      <c r="AU182" s="1556">
        <v>0</v>
      </c>
      <c r="AV182" s="1548">
        <v>0</v>
      </c>
      <c r="AW182" s="1544">
        <f t="shared" si="122"/>
        <v>3</v>
      </c>
      <c r="AX182" s="1544">
        <f t="shared" si="123"/>
        <v>402</v>
      </c>
      <c r="AY182" s="1553"/>
      <c r="AZ182" s="1556">
        <v>1</v>
      </c>
      <c r="BA182" s="1544">
        <v>12</v>
      </c>
      <c r="BB182" s="1544">
        <v>0</v>
      </c>
      <c r="BC182" s="1544">
        <v>0</v>
      </c>
      <c r="BD182" s="1544">
        <v>2</v>
      </c>
      <c r="BE182" s="1544">
        <v>390</v>
      </c>
      <c r="BF182" s="1556">
        <v>0</v>
      </c>
      <c r="BG182" s="1548">
        <v>0</v>
      </c>
      <c r="BH182" s="1556">
        <v>0</v>
      </c>
      <c r="BI182" s="1548">
        <v>0</v>
      </c>
      <c r="BJ182" s="1556">
        <v>0</v>
      </c>
      <c r="BK182" s="1548">
        <v>0</v>
      </c>
      <c r="BL182" s="1556">
        <v>0</v>
      </c>
      <c r="BM182" s="1548">
        <v>0</v>
      </c>
    </row>
    <row r="183" spans="1:83" ht="106" hidden="1" customHeight="1" outlineLevel="1">
      <c r="A183" s="530" t="s">
        <v>2207</v>
      </c>
      <c r="B183" s="1544">
        <f t="shared" si="117"/>
        <v>9</v>
      </c>
      <c r="C183" s="1544">
        <f t="shared" si="124"/>
        <v>3477</v>
      </c>
      <c r="D183" s="1556">
        <v>0</v>
      </c>
      <c r="E183" s="1548">
        <v>0</v>
      </c>
      <c r="F183" s="1553">
        <f t="shared" si="118"/>
        <v>6</v>
      </c>
      <c r="G183" s="1553">
        <f t="shared" si="119"/>
        <v>3441</v>
      </c>
      <c r="H183" s="1556">
        <v>1</v>
      </c>
      <c r="I183" s="1556">
        <v>11</v>
      </c>
      <c r="J183" s="1556">
        <v>0</v>
      </c>
      <c r="K183" s="1556">
        <v>0</v>
      </c>
      <c r="L183" s="1544">
        <v>4</v>
      </c>
      <c r="M183" s="1544">
        <v>1630</v>
      </c>
      <c r="N183" s="1544">
        <v>1</v>
      </c>
      <c r="O183" s="1544">
        <v>1800</v>
      </c>
      <c r="P183" s="1553"/>
      <c r="Q183" s="1544">
        <v>0</v>
      </c>
      <c r="R183" s="1545">
        <v>0</v>
      </c>
      <c r="S183" s="1544">
        <v>0</v>
      </c>
      <c r="T183" s="1544">
        <v>0</v>
      </c>
      <c r="U183" s="1556">
        <v>0</v>
      </c>
      <c r="V183" s="1548">
        <v>0</v>
      </c>
      <c r="W183" s="1544">
        <f t="shared" si="120"/>
        <v>0</v>
      </c>
      <c r="X183" s="1544">
        <f t="shared" si="121"/>
        <v>0</v>
      </c>
      <c r="Y183" s="1556">
        <v>0</v>
      </c>
      <c r="Z183" s="1548">
        <v>0</v>
      </c>
      <c r="AA183" s="1556">
        <v>0</v>
      </c>
      <c r="AB183" s="1556">
        <v>0</v>
      </c>
      <c r="AC183" s="1548">
        <v>0</v>
      </c>
      <c r="AD183" s="1548">
        <v>0</v>
      </c>
      <c r="AE183" s="1548">
        <v>0</v>
      </c>
      <c r="AF183" s="1548">
        <v>0</v>
      </c>
      <c r="AG183" s="1548">
        <v>0</v>
      </c>
      <c r="AH183" s="1548">
        <v>0</v>
      </c>
      <c r="AI183" s="803"/>
      <c r="AJ183" s="530" t="s">
        <v>2207</v>
      </c>
      <c r="AK183" s="1557">
        <v>0</v>
      </c>
      <c r="AL183" s="1557">
        <v>0</v>
      </c>
      <c r="AM183" s="1557">
        <v>0</v>
      </c>
      <c r="AN183" s="1557">
        <v>0</v>
      </c>
      <c r="AO183" s="1557">
        <v>0</v>
      </c>
      <c r="AP183" s="1557">
        <v>0</v>
      </c>
      <c r="AQ183" s="1557">
        <v>0</v>
      </c>
      <c r="AR183" s="1557">
        <v>0</v>
      </c>
      <c r="AS183" s="1556">
        <v>0</v>
      </c>
      <c r="AT183" s="1548">
        <v>0</v>
      </c>
      <c r="AU183" s="1556">
        <v>0</v>
      </c>
      <c r="AV183" s="1548">
        <v>0</v>
      </c>
      <c r="AW183" s="1544">
        <f t="shared" si="122"/>
        <v>2</v>
      </c>
      <c r="AX183" s="1544">
        <f t="shared" si="123"/>
        <v>36</v>
      </c>
      <c r="AY183" s="1553"/>
      <c r="AZ183" s="1556">
        <v>0</v>
      </c>
      <c r="BA183" s="1544">
        <v>0</v>
      </c>
      <c r="BB183" s="1544">
        <v>0</v>
      </c>
      <c r="BC183" s="1544">
        <v>0</v>
      </c>
      <c r="BD183" s="1544">
        <v>2</v>
      </c>
      <c r="BE183" s="1544">
        <v>36</v>
      </c>
      <c r="BF183" s="1556">
        <v>0</v>
      </c>
      <c r="BG183" s="1548">
        <v>0</v>
      </c>
      <c r="BH183" s="1556">
        <v>1</v>
      </c>
      <c r="BI183" s="1548">
        <v>0</v>
      </c>
      <c r="BJ183" s="1556">
        <v>0</v>
      </c>
      <c r="BK183" s="1548">
        <v>0</v>
      </c>
      <c r="BL183" s="1556">
        <v>0</v>
      </c>
      <c r="BM183" s="1548">
        <v>0</v>
      </c>
      <c r="BO183" s="806" t="s">
        <v>2605</v>
      </c>
      <c r="BP183" s="806" t="s">
        <v>2605</v>
      </c>
      <c r="BQ183" s="806" t="s">
        <v>2605</v>
      </c>
    </row>
    <row r="184" spans="1:83" ht="106" hidden="1" customHeight="1" outlineLevel="1">
      <c r="A184" s="530" t="s">
        <v>2768</v>
      </c>
      <c r="B184" s="1544">
        <f t="shared" si="117"/>
        <v>13</v>
      </c>
      <c r="C184" s="1544">
        <f t="shared" si="124"/>
        <v>48</v>
      </c>
      <c r="D184" s="1556">
        <v>0</v>
      </c>
      <c r="E184" s="1548">
        <v>0</v>
      </c>
      <c r="F184" s="1553">
        <f t="shared" si="118"/>
        <v>0</v>
      </c>
      <c r="G184" s="1553">
        <f t="shared" si="119"/>
        <v>0</v>
      </c>
      <c r="H184" s="1556">
        <v>0</v>
      </c>
      <c r="I184" s="1556">
        <v>0</v>
      </c>
      <c r="J184" s="1556">
        <v>0</v>
      </c>
      <c r="K184" s="1556">
        <v>0</v>
      </c>
      <c r="L184" s="1544">
        <v>0</v>
      </c>
      <c r="M184" s="1544">
        <v>0</v>
      </c>
      <c r="N184" s="1544">
        <v>0</v>
      </c>
      <c r="O184" s="1544">
        <v>0</v>
      </c>
      <c r="P184" s="1553"/>
      <c r="Q184" s="1544">
        <v>0</v>
      </c>
      <c r="R184" s="1545">
        <v>0</v>
      </c>
      <c r="S184" s="1544">
        <v>0</v>
      </c>
      <c r="T184" s="1544">
        <v>0</v>
      </c>
      <c r="U184" s="1556">
        <v>0</v>
      </c>
      <c r="V184" s="1548">
        <v>0</v>
      </c>
      <c r="W184" s="1544">
        <f t="shared" si="120"/>
        <v>0</v>
      </c>
      <c r="X184" s="1544">
        <f t="shared" si="121"/>
        <v>0</v>
      </c>
      <c r="Y184" s="1556">
        <v>0</v>
      </c>
      <c r="Z184" s="1548">
        <v>0</v>
      </c>
      <c r="AA184" s="1544">
        <v>0</v>
      </c>
      <c r="AB184" s="1553">
        <v>0</v>
      </c>
      <c r="AC184" s="1548">
        <v>0</v>
      </c>
      <c r="AD184" s="1548">
        <v>0</v>
      </c>
      <c r="AE184" s="1553">
        <v>0</v>
      </c>
      <c r="AF184" s="1553">
        <v>0</v>
      </c>
      <c r="AG184" s="1548">
        <v>0</v>
      </c>
      <c r="AH184" s="1548">
        <v>0</v>
      </c>
      <c r="AI184" s="803"/>
      <c r="AJ184" s="530" t="s">
        <v>2768</v>
      </c>
      <c r="AK184" s="1557">
        <v>0</v>
      </c>
      <c r="AL184" s="1557">
        <v>0</v>
      </c>
      <c r="AM184" s="1557">
        <v>0</v>
      </c>
      <c r="AN184" s="1557">
        <v>0</v>
      </c>
      <c r="AO184" s="1557">
        <v>0</v>
      </c>
      <c r="AP184" s="1557">
        <v>0</v>
      </c>
      <c r="AQ184" s="1557">
        <v>0</v>
      </c>
      <c r="AR184" s="1557">
        <v>0</v>
      </c>
      <c r="AS184" s="1556">
        <v>0</v>
      </c>
      <c r="AT184" s="1548">
        <v>0</v>
      </c>
      <c r="AU184" s="1556">
        <v>0</v>
      </c>
      <c r="AV184" s="1548">
        <v>0</v>
      </c>
      <c r="AW184" s="1544">
        <f t="shared" si="122"/>
        <v>12</v>
      </c>
      <c r="AX184" s="1544">
        <f t="shared" si="123"/>
        <v>48</v>
      </c>
      <c r="AY184" s="1553"/>
      <c r="AZ184" s="1556">
        <v>9</v>
      </c>
      <c r="BA184" s="1575">
        <v>22</v>
      </c>
      <c r="BB184" s="1544">
        <v>0</v>
      </c>
      <c r="BC184" s="1544">
        <v>0</v>
      </c>
      <c r="BD184" s="1544">
        <v>3</v>
      </c>
      <c r="BE184" s="1544">
        <v>26</v>
      </c>
      <c r="BF184" s="1556">
        <v>0</v>
      </c>
      <c r="BG184" s="1548">
        <v>0</v>
      </c>
      <c r="BH184" s="1556">
        <v>1</v>
      </c>
      <c r="BI184" s="1548">
        <v>0</v>
      </c>
      <c r="BJ184" s="1556">
        <v>0</v>
      </c>
      <c r="BK184" s="1548">
        <v>0</v>
      </c>
      <c r="BL184" s="1556">
        <v>0</v>
      </c>
      <c r="BM184" s="1548">
        <v>0</v>
      </c>
      <c r="BR184" s="800" t="s">
        <v>2605</v>
      </c>
    </row>
    <row r="185" spans="1:83" ht="106" hidden="1" customHeight="1" outlineLevel="1">
      <c r="A185" s="530" t="s">
        <v>2769</v>
      </c>
      <c r="B185" s="1544">
        <f t="shared" si="117"/>
        <v>9</v>
      </c>
      <c r="C185" s="1544">
        <f t="shared" si="124"/>
        <v>1085</v>
      </c>
      <c r="D185" s="1556">
        <v>0</v>
      </c>
      <c r="E185" s="1548">
        <v>0</v>
      </c>
      <c r="F185" s="1553">
        <f t="shared" si="118"/>
        <v>5</v>
      </c>
      <c r="G185" s="1553">
        <f t="shared" si="119"/>
        <v>1070</v>
      </c>
      <c r="H185" s="1556">
        <v>0</v>
      </c>
      <c r="I185" s="1556">
        <v>0</v>
      </c>
      <c r="J185" s="1556">
        <v>0</v>
      </c>
      <c r="K185" s="1556">
        <v>0</v>
      </c>
      <c r="L185" s="1544">
        <v>5</v>
      </c>
      <c r="M185" s="1544">
        <v>1070</v>
      </c>
      <c r="N185" s="1544">
        <v>0</v>
      </c>
      <c r="O185" s="1544">
        <v>0</v>
      </c>
      <c r="P185" s="1553"/>
      <c r="Q185" s="1544">
        <v>0</v>
      </c>
      <c r="R185" s="1545">
        <v>0</v>
      </c>
      <c r="S185" s="1544">
        <v>0</v>
      </c>
      <c r="T185" s="1544">
        <v>0</v>
      </c>
      <c r="U185" s="1556">
        <v>0</v>
      </c>
      <c r="V185" s="1548">
        <v>0</v>
      </c>
      <c r="W185" s="1544">
        <f>Y185+AA185+AC185+AE185+AG185+AK185+AM185+AO185+AQ185</f>
        <v>0</v>
      </c>
      <c r="X185" s="1544">
        <f t="shared" si="121"/>
        <v>0</v>
      </c>
      <c r="Y185" s="1556">
        <v>0</v>
      </c>
      <c r="Z185" s="1548">
        <v>0</v>
      </c>
      <c r="AA185" s="1544">
        <v>0</v>
      </c>
      <c r="AB185" s="1553">
        <v>0</v>
      </c>
      <c r="AC185" s="1548">
        <v>0</v>
      </c>
      <c r="AD185" s="1548">
        <v>0</v>
      </c>
      <c r="AE185" s="1553">
        <v>0</v>
      </c>
      <c r="AF185" s="1553">
        <v>0</v>
      </c>
      <c r="AG185" s="1548">
        <v>0</v>
      </c>
      <c r="AH185" s="1548">
        <v>0</v>
      </c>
      <c r="AI185" s="803"/>
      <c r="AJ185" s="530" t="s">
        <v>2769</v>
      </c>
      <c r="AK185" s="1557">
        <v>0</v>
      </c>
      <c r="AL185" s="1557">
        <v>0</v>
      </c>
      <c r="AM185" s="1557">
        <v>0</v>
      </c>
      <c r="AN185" s="1557">
        <v>0</v>
      </c>
      <c r="AO185" s="1557">
        <v>0</v>
      </c>
      <c r="AP185" s="1557">
        <v>0</v>
      </c>
      <c r="AQ185" s="1557">
        <v>0</v>
      </c>
      <c r="AR185" s="1557">
        <v>0</v>
      </c>
      <c r="AS185" s="1556">
        <v>0</v>
      </c>
      <c r="AT185" s="1548">
        <v>0</v>
      </c>
      <c r="AU185" s="1556">
        <v>0</v>
      </c>
      <c r="AV185" s="1548">
        <v>0</v>
      </c>
      <c r="AW185" s="1544">
        <f t="shared" si="122"/>
        <v>4</v>
      </c>
      <c r="AX185" s="1544">
        <f t="shared" si="123"/>
        <v>15</v>
      </c>
      <c r="AY185" s="1553"/>
      <c r="AZ185" s="1556">
        <v>1</v>
      </c>
      <c r="BA185" s="1578">
        <v>0</v>
      </c>
      <c r="BB185" s="1544">
        <v>0</v>
      </c>
      <c r="BC185" s="1544">
        <v>0</v>
      </c>
      <c r="BD185" s="1544">
        <v>3</v>
      </c>
      <c r="BE185" s="1544">
        <v>15</v>
      </c>
      <c r="BF185" s="1556">
        <v>0</v>
      </c>
      <c r="BG185" s="1548">
        <v>0</v>
      </c>
      <c r="BH185" s="1556">
        <v>0</v>
      </c>
      <c r="BI185" s="1548">
        <v>0</v>
      </c>
      <c r="BJ185" s="1556">
        <v>0</v>
      </c>
      <c r="BK185" s="1548">
        <v>0</v>
      </c>
      <c r="BL185" s="1556">
        <v>0</v>
      </c>
      <c r="BM185" s="1548">
        <v>0</v>
      </c>
    </row>
    <row r="186" spans="1:83" ht="106" hidden="1" customHeight="1" outlineLevel="1">
      <c r="A186" s="530" t="s">
        <v>2208</v>
      </c>
      <c r="B186" s="1544">
        <f t="shared" si="117"/>
        <v>17</v>
      </c>
      <c r="C186" s="1544">
        <f t="shared" si="124"/>
        <v>219</v>
      </c>
      <c r="D186" s="1556">
        <v>0</v>
      </c>
      <c r="E186" s="1548">
        <v>0</v>
      </c>
      <c r="F186" s="1553">
        <f t="shared" si="118"/>
        <v>9</v>
      </c>
      <c r="G186" s="1553">
        <f t="shared" si="119"/>
        <v>196</v>
      </c>
      <c r="H186" s="1556">
        <v>0</v>
      </c>
      <c r="I186" s="1556">
        <v>0</v>
      </c>
      <c r="J186" s="1556">
        <v>0</v>
      </c>
      <c r="K186" s="1556">
        <v>0</v>
      </c>
      <c r="L186" s="1556">
        <v>9</v>
      </c>
      <c r="M186" s="1556">
        <v>196</v>
      </c>
      <c r="N186" s="1544">
        <v>0</v>
      </c>
      <c r="O186" s="1544">
        <v>0</v>
      </c>
      <c r="P186" s="1553"/>
      <c r="Q186" s="1544">
        <v>0</v>
      </c>
      <c r="R186" s="1545">
        <v>0</v>
      </c>
      <c r="S186" s="1544">
        <v>0</v>
      </c>
      <c r="T186" s="1544">
        <v>0</v>
      </c>
      <c r="U186" s="1556">
        <v>0</v>
      </c>
      <c r="V186" s="1548">
        <v>0</v>
      </c>
      <c r="W186" s="1544">
        <f>Y186+AA186+AC186+AE186+AG186+AK186+AM186+AO186+AQ186</f>
        <v>0</v>
      </c>
      <c r="X186" s="1544">
        <f>Z186+AB186+AD186+AF186+AH186+AL186+AN186+AP186+AR186</f>
        <v>0</v>
      </c>
      <c r="Y186" s="1556">
        <v>0</v>
      </c>
      <c r="Z186" s="1548">
        <v>0</v>
      </c>
      <c r="AA186" s="1556">
        <v>0</v>
      </c>
      <c r="AB186" s="1548">
        <v>0</v>
      </c>
      <c r="AC186" s="1548">
        <v>0</v>
      </c>
      <c r="AD186" s="1548">
        <v>0</v>
      </c>
      <c r="AE186" s="1548">
        <v>0</v>
      </c>
      <c r="AF186" s="1548">
        <v>0</v>
      </c>
      <c r="AG186" s="1548">
        <v>0</v>
      </c>
      <c r="AH186" s="1548">
        <v>0</v>
      </c>
      <c r="AI186" s="803"/>
      <c r="AJ186" s="530" t="s">
        <v>2208</v>
      </c>
      <c r="AK186" s="1557">
        <v>0</v>
      </c>
      <c r="AL186" s="1557">
        <v>0</v>
      </c>
      <c r="AM186" s="1557">
        <v>0</v>
      </c>
      <c r="AN186" s="1557">
        <v>0</v>
      </c>
      <c r="AO186" s="1557">
        <v>0</v>
      </c>
      <c r="AP186" s="1557">
        <v>0</v>
      </c>
      <c r="AQ186" s="1557">
        <v>0</v>
      </c>
      <c r="AR186" s="1557">
        <v>0</v>
      </c>
      <c r="AS186" s="1556">
        <v>0</v>
      </c>
      <c r="AT186" s="1548">
        <v>0</v>
      </c>
      <c r="AU186" s="1556">
        <v>0</v>
      </c>
      <c r="AV186" s="1548">
        <v>0</v>
      </c>
      <c r="AW186" s="1544">
        <f t="shared" si="122"/>
        <v>5</v>
      </c>
      <c r="AX186" s="1544">
        <f t="shared" si="123"/>
        <v>23</v>
      </c>
      <c r="AY186" s="1553"/>
      <c r="AZ186" s="1556">
        <v>2</v>
      </c>
      <c r="BA186" s="1578">
        <v>1</v>
      </c>
      <c r="BB186" s="1544">
        <v>0</v>
      </c>
      <c r="BC186" s="1544">
        <v>0</v>
      </c>
      <c r="BD186" s="1544">
        <v>3</v>
      </c>
      <c r="BE186" s="1544">
        <v>22</v>
      </c>
      <c r="BF186" s="1556">
        <v>1</v>
      </c>
      <c r="BG186" s="1548">
        <v>0</v>
      </c>
      <c r="BH186" s="1556">
        <v>0</v>
      </c>
      <c r="BI186" s="1548">
        <v>0</v>
      </c>
      <c r="BJ186" s="1556">
        <v>2</v>
      </c>
      <c r="BK186" s="1548">
        <v>0</v>
      </c>
      <c r="BL186" s="1556">
        <v>0</v>
      </c>
      <c r="BM186" s="1548">
        <v>0</v>
      </c>
    </row>
    <row r="187" spans="1:83" ht="106" hidden="1" customHeight="1" outlineLevel="1" thickBot="1">
      <c r="A187" s="531" t="s">
        <v>2209</v>
      </c>
      <c r="B187" s="1559">
        <f t="shared" si="117"/>
        <v>15</v>
      </c>
      <c r="C187" s="1560">
        <f t="shared" si="124"/>
        <v>669</v>
      </c>
      <c r="D187" s="1549">
        <v>0</v>
      </c>
      <c r="E187" s="1549">
        <v>0</v>
      </c>
      <c r="F187" s="1560">
        <f t="shared" si="118"/>
        <v>8</v>
      </c>
      <c r="G187" s="1560">
        <f t="shared" si="119"/>
        <v>625</v>
      </c>
      <c r="H187" s="1560">
        <v>0</v>
      </c>
      <c r="I187" s="1560">
        <v>0</v>
      </c>
      <c r="J187" s="1560">
        <v>0</v>
      </c>
      <c r="K187" s="1560">
        <v>0</v>
      </c>
      <c r="L187" s="1560">
        <v>8</v>
      </c>
      <c r="M187" s="1560">
        <v>625</v>
      </c>
      <c r="N187" s="1560">
        <v>0</v>
      </c>
      <c r="O187" s="1560">
        <v>0</v>
      </c>
      <c r="P187" s="1553"/>
      <c r="Q187" s="1560">
        <v>0</v>
      </c>
      <c r="R187" s="1546">
        <v>0</v>
      </c>
      <c r="S187" s="1560">
        <v>0</v>
      </c>
      <c r="T187" s="1560">
        <v>0</v>
      </c>
      <c r="U187" s="1549">
        <v>0</v>
      </c>
      <c r="V187" s="1549">
        <v>0</v>
      </c>
      <c r="W187" s="1544">
        <f>Y187+AA187+AC187+AE187+AG187+AK187+AM187+AO187+AQ187</f>
        <v>0</v>
      </c>
      <c r="X187" s="1544">
        <f>Z187+AB187+AD187+AF187+AH187+AL187+AN187+AP187+AR187</f>
        <v>0</v>
      </c>
      <c r="Y187" s="1560">
        <v>0</v>
      </c>
      <c r="Z187" s="1560">
        <v>0</v>
      </c>
      <c r="AA187" s="1549">
        <v>0</v>
      </c>
      <c r="AB187" s="1560">
        <v>0</v>
      </c>
      <c r="AC187" s="1549">
        <v>0</v>
      </c>
      <c r="AD187" s="1549">
        <v>0</v>
      </c>
      <c r="AE187" s="1560">
        <v>0</v>
      </c>
      <c r="AF187" s="1560">
        <v>0</v>
      </c>
      <c r="AG187" s="1549">
        <v>0</v>
      </c>
      <c r="AH187" s="1549">
        <v>0</v>
      </c>
      <c r="AI187" s="803"/>
      <c r="AJ187" s="531" t="s">
        <v>2209</v>
      </c>
      <c r="AK187" s="1571">
        <v>0</v>
      </c>
      <c r="AL187" s="1572">
        <v>0</v>
      </c>
      <c r="AM187" s="1572">
        <v>0</v>
      </c>
      <c r="AN187" s="1572">
        <v>0</v>
      </c>
      <c r="AO187" s="1572">
        <v>0</v>
      </c>
      <c r="AP187" s="1572">
        <v>0</v>
      </c>
      <c r="AQ187" s="1572">
        <v>0</v>
      </c>
      <c r="AR187" s="1572">
        <v>0</v>
      </c>
      <c r="AS187" s="1549">
        <v>0</v>
      </c>
      <c r="AT187" s="1549">
        <v>0</v>
      </c>
      <c r="AU187" s="1549">
        <v>0</v>
      </c>
      <c r="AV187" s="1549">
        <v>0</v>
      </c>
      <c r="AW187" s="1560">
        <f t="shared" si="122"/>
        <v>5</v>
      </c>
      <c r="AX187" s="1573">
        <f t="shared" si="123"/>
        <v>44</v>
      </c>
      <c r="AY187" s="1553"/>
      <c r="AZ187" s="1560">
        <v>4</v>
      </c>
      <c r="BA187" s="1577">
        <v>2</v>
      </c>
      <c r="BB187" s="1560">
        <v>0</v>
      </c>
      <c r="BC187" s="1560">
        <v>0</v>
      </c>
      <c r="BD187" s="1560">
        <v>1</v>
      </c>
      <c r="BE187" s="1577">
        <v>42</v>
      </c>
      <c r="BF187" s="1549">
        <v>0</v>
      </c>
      <c r="BG187" s="1549">
        <v>0</v>
      </c>
      <c r="BH187" s="1549">
        <v>0</v>
      </c>
      <c r="BI187" s="1549">
        <v>0</v>
      </c>
      <c r="BJ187" s="1549">
        <v>2</v>
      </c>
      <c r="BK187" s="1549">
        <v>0</v>
      </c>
      <c r="BL187" s="1549">
        <v>0</v>
      </c>
      <c r="BM187" s="1549">
        <v>0</v>
      </c>
    </row>
    <row r="188" spans="1:83" s="809" customFormat="1" ht="106" customHeight="1" collapsed="1">
      <c r="A188" s="735" t="s">
        <v>695</v>
      </c>
      <c r="B188" s="1544">
        <f t="shared" ref="B188:O188" si="125">SUM(B189:B200)</f>
        <v>141</v>
      </c>
      <c r="C188" s="1544">
        <f t="shared" si="125"/>
        <v>33476</v>
      </c>
      <c r="D188" s="1544">
        <f t="shared" si="125"/>
        <v>0</v>
      </c>
      <c r="E188" s="1544">
        <f t="shared" si="125"/>
        <v>0</v>
      </c>
      <c r="F188" s="1544">
        <f t="shared" si="125"/>
        <v>70</v>
      </c>
      <c r="G188" s="1544">
        <f t="shared" si="125"/>
        <v>22908</v>
      </c>
      <c r="H188" s="1544">
        <f t="shared" si="125"/>
        <v>1</v>
      </c>
      <c r="I188" s="1553">
        <f t="shared" si="125"/>
        <v>258</v>
      </c>
      <c r="J188" s="1553">
        <f t="shared" si="125"/>
        <v>0</v>
      </c>
      <c r="K188" s="1553">
        <f t="shared" si="125"/>
        <v>0</v>
      </c>
      <c r="L188" s="1553">
        <f t="shared" si="125"/>
        <v>69</v>
      </c>
      <c r="M188" s="1553">
        <f t="shared" si="125"/>
        <v>22650</v>
      </c>
      <c r="N188" s="1544">
        <f t="shared" si="125"/>
        <v>0</v>
      </c>
      <c r="O188" s="1544">
        <f t="shared" si="125"/>
        <v>0</v>
      </c>
      <c r="P188" s="1553"/>
      <c r="Q188" s="1544">
        <f t="shared" ref="Q188:AH188" si="126">SUM(Q189:Q200)</f>
        <v>0</v>
      </c>
      <c r="R188" s="1545">
        <f t="shared" si="126"/>
        <v>0</v>
      </c>
      <c r="S188" s="1544">
        <f t="shared" si="126"/>
        <v>0</v>
      </c>
      <c r="T188" s="1544">
        <f t="shared" si="126"/>
        <v>0</v>
      </c>
      <c r="U188" s="1553">
        <f t="shared" si="126"/>
        <v>0</v>
      </c>
      <c r="V188" s="1553">
        <f t="shared" si="126"/>
        <v>0</v>
      </c>
      <c r="W188" s="1544">
        <f t="shared" si="126"/>
        <v>0</v>
      </c>
      <c r="X188" s="1544">
        <f t="shared" si="126"/>
        <v>4621</v>
      </c>
      <c r="Y188" s="1544">
        <f t="shared" si="126"/>
        <v>0</v>
      </c>
      <c r="Z188" s="1544">
        <f t="shared" si="126"/>
        <v>0</v>
      </c>
      <c r="AA188" s="1544">
        <f t="shared" si="126"/>
        <v>0</v>
      </c>
      <c r="AB188" s="1544">
        <f t="shared" si="126"/>
        <v>0</v>
      </c>
      <c r="AC188" s="1544">
        <f t="shared" si="126"/>
        <v>0</v>
      </c>
      <c r="AD188" s="1544">
        <f t="shared" si="126"/>
        <v>2559</v>
      </c>
      <c r="AE188" s="1544">
        <f t="shared" si="126"/>
        <v>0</v>
      </c>
      <c r="AF188" s="1544">
        <f t="shared" si="126"/>
        <v>0</v>
      </c>
      <c r="AG188" s="1544">
        <f t="shared" si="126"/>
        <v>0</v>
      </c>
      <c r="AH188" s="1544">
        <f t="shared" si="126"/>
        <v>0</v>
      </c>
      <c r="AI188" s="834"/>
      <c r="AJ188" s="735" t="s">
        <v>91</v>
      </c>
      <c r="AK188" s="1544">
        <f t="shared" ref="AK188:AX188" si="127">SUM(AK189:AK200)</f>
        <v>0</v>
      </c>
      <c r="AL188" s="1544">
        <f t="shared" si="127"/>
        <v>2062</v>
      </c>
      <c r="AM188" s="1544">
        <f t="shared" si="127"/>
        <v>0</v>
      </c>
      <c r="AN188" s="1544">
        <f t="shared" si="127"/>
        <v>0</v>
      </c>
      <c r="AO188" s="1544">
        <f t="shared" si="127"/>
        <v>0</v>
      </c>
      <c r="AP188" s="1544">
        <f t="shared" si="127"/>
        <v>0</v>
      </c>
      <c r="AQ188" s="1544">
        <f t="shared" si="127"/>
        <v>0</v>
      </c>
      <c r="AR188" s="1544">
        <f t="shared" si="127"/>
        <v>0</v>
      </c>
      <c r="AS188" s="1553">
        <f t="shared" si="127"/>
        <v>1</v>
      </c>
      <c r="AT188" s="1553">
        <f t="shared" si="127"/>
        <v>58</v>
      </c>
      <c r="AU188" s="1553">
        <f t="shared" si="127"/>
        <v>0</v>
      </c>
      <c r="AV188" s="1553">
        <f t="shared" si="127"/>
        <v>0</v>
      </c>
      <c r="AW188" s="1553">
        <f t="shared" si="127"/>
        <v>60</v>
      </c>
      <c r="AX188" s="1553">
        <f t="shared" si="127"/>
        <v>5889</v>
      </c>
      <c r="AY188" s="1553"/>
      <c r="AZ188" s="1553">
        <f t="shared" ref="AZ188:BM188" si="128">SUM(AZ189:AZ200)</f>
        <v>38</v>
      </c>
      <c r="BA188" s="1553">
        <f t="shared" si="128"/>
        <v>35</v>
      </c>
      <c r="BB188" s="1544">
        <f t="shared" si="128"/>
        <v>0</v>
      </c>
      <c r="BC188" s="1544">
        <f t="shared" si="128"/>
        <v>0</v>
      </c>
      <c r="BD188" s="1553">
        <f t="shared" si="128"/>
        <v>22</v>
      </c>
      <c r="BE188" s="1553">
        <f t="shared" si="128"/>
        <v>5854</v>
      </c>
      <c r="BF188" s="1553">
        <f t="shared" si="128"/>
        <v>0</v>
      </c>
      <c r="BG188" s="1553">
        <f t="shared" si="128"/>
        <v>0</v>
      </c>
      <c r="BH188" s="1553">
        <f t="shared" si="128"/>
        <v>7</v>
      </c>
      <c r="BI188" s="1553">
        <f t="shared" si="128"/>
        <v>0</v>
      </c>
      <c r="BJ188" s="1553">
        <f t="shared" si="128"/>
        <v>3</v>
      </c>
      <c r="BK188" s="1548">
        <f t="shared" si="128"/>
        <v>0</v>
      </c>
      <c r="BL188" s="1553">
        <f t="shared" si="128"/>
        <v>0</v>
      </c>
      <c r="BM188" s="1553">
        <f t="shared" si="128"/>
        <v>0</v>
      </c>
    </row>
    <row r="189" spans="1:83" ht="106" hidden="1" customHeight="1" outlineLevel="1">
      <c r="A189" s="530" t="s">
        <v>1899</v>
      </c>
      <c r="B189" s="1544">
        <f t="shared" ref="B189:B200" si="129">F189+D189+S189+U189+W189+AS189+AU189+AW189+BF189+BH189+BJ189+BL189</f>
        <v>9</v>
      </c>
      <c r="C189" s="1544">
        <f>G189+E189+T189+V189+X189+AT189+AV186+AX189+BG189+BI189+BM189+AV189</f>
        <v>4660</v>
      </c>
      <c r="D189" s="1556">
        <v>0</v>
      </c>
      <c r="E189" s="1548">
        <v>0</v>
      </c>
      <c r="F189" s="1553">
        <f t="shared" ref="F189:F200" si="130">H189+J189+N189+Q189+L189</f>
        <v>5</v>
      </c>
      <c r="G189" s="1553">
        <f t="shared" ref="G189:G200" si="131">I189+K189+O189+R189+M189</f>
        <v>4640</v>
      </c>
      <c r="H189" s="1556">
        <v>0</v>
      </c>
      <c r="I189" s="1556">
        <v>0</v>
      </c>
      <c r="J189" s="1556">
        <v>0</v>
      </c>
      <c r="K189" s="1556">
        <v>0</v>
      </c>
      <c r="L189" s="1556">
        <v>5</v>
      </c>
      <c r="M189" s="1556">
        <v>4640</v>
      </c>
      <c r="N189" s="1544">
        <v>0</v>
      </c>
      <c r="O189" s="1544">
        <v>0</v>
      </c>
      <c r="P189" s="1553"/>
      <c r="Q189" s="1544">
        <v>0</v>
      </c>
      <c r="R189" s="1545">
        <v>0</v>
      </c>
      <c r="S189" s="1544">
        <v>0</v>
      </c>
      <c r="T189" s="1544">
        <v>0</v>
      </c>
      <c r="U189" s="1556">
        <v>0</v>
      </c>
      <c r="V189" s="1548">
        <v>0</v>
      </c>
      <c r="W189" s="1544">
        <f t="shared" ref="W189:W197" si="132">Y189+AA189+AC189+AE189+AG189+AK189+AM189+AO189+AQ189</f>
        <v>0</v>
      </c>
      <c r="X189" s="1544">
        <f t="shared" ref="X189:X198" si="133">Z189+AB189+AD189+AF189+AH189+AL189+AN189+AP189+AR189</f>
        <v>0</v>
      </c>
      <c r="Y189" s="1544">
        <v>0</v>
      </c>
      <c r="Z189" s="1553">
        <v>0</v>
      </c>
      <c r="AA189" s="1544">
        <v>0</v>
      </c>
      <c r="AB189" s="1553">
        <v>0</v>
      </c>
      <c r="AC189" s="1548">
        <v>0</v>
      </c>
      <c r="AD189" s="1548">
        <v>0</v>
      </c>
      <c r="AE189" s="1548">
        <v>0</v>
      </c>
      <c r="AF189" s="1548">
        <v>0</v>
      </c>
      <c r="AG189" s="1548">
        <v>0</v>
      </c>
      <c r="AH189" s="1548">
        <v>0</v>
      </c>
      <c r="AI189" s="803"/>
      <c r="AJ189" s="530" t="s">
        <v>2202</v>
      </c>
      <c r="AK189" s="1557">
        <v>0</v>
      </c>
      <c r="AL189" s="1557">
        <v>0</v>
      </c>
      <c r="AM189" s="1557">
        <v>0</v>
      </c>
      <c r="AN189" s="1557">
        <v>0</v>
      </c>
      <c r="AO189" s="1557">
        <v>0</v>
      </c>
      <c r="AP189" s="1557">
        <v>0</v>
      </c>
      <c r="AQ189" s="1557">
        <v>0</v>
      </c>
      <c r="AR189" s="1557">
        <v>0</v>
      </c>
      <c r="AS189" s="1556">
        <v>0</v>
      </c>
      <c r="AT189" s="1556">
        <v>0</v>
      </c>
      <c r="AU189" s="1556">
        <v>0</v>
      </c>
      <c r="AV189" s="1548">
        <v>0</v>
      </c>
      <c r="AW189" s="1544">
        <f t="shared" ref="AW189:AW200" si="134">AZ189+BB189+BD189</f>
        <v>4</v>
      </c>
      <c r="AX189" s="1544">
        <f t="shared" ref="AX189:AX200" si="135">BA189+BC189+BE189</f>
        <v>20</v>
      </c>
      <c r="AY189" s="1553"/>
      <c r="AZ189" s="1544">
        <v>2</v>
      </c>
      <c r="BA189" s="1563">
        <v>0</v>
      </c>
      <c r="BB189" s="1544">
        <v>0</v>
      </c>
      <c r="BC189" s="1544">
        <v>0</v>
      </c>
      <c r="BD189" s="1544">
        <v>2</v>
      </c>
      <c r="BE189" s="1544">
        <v>20</v>
      </c>
      <c r="BF189" s="1556">
        <v>0</v>
      </c>
      <c r="BG189" s="1548">
        <v>0</v>
      </c>
      <c r="BH189" s="1556">
        <v>0</v>
      </c>
      <c r="BI189" s="1548">
        <v>0</v>
      </c>
      <c r="BJ189" s="1556">
        <v>0</v>
      </c>
      <c r="BK189" s="1548">
        <v>0</v>
      </c>
      <c r="BL189" s="1556">
        <v>0</v>
      </c>
      <c r="BM189" s="1548">
        <v>0</v>
      </c>
    </row>
    <row r="190" spans="1:83" ht="106" hidden="1" customHeight="1" outlineLevel="1">
      <c r="A190" s="530" t="s">
        <v>2203</v>
      </c>
      <c r="B190" s="1544">
        <f t="shared" si="129"/>
        <v>5</v>
      </c>
      <c r="C190" s="1544">
        <f>G190+E190+T190+V190+X190+AT190+AV187+AX190+BG190+BI190+BM190+AV190</f>
        <v>131</v>
      </c>
      <c r="D190" s="1556">
        <v>0</v>
      </c>
      <c r="E190" s="1548">
        <v>0</v>
      </c>
      <c r="F190" s="1553">
        <f t="shared" si="130"/>
        <v>2</v>
      </c>
      <c r="G190" s="1553">
        <f t="shared" si="131"/>
        <v>130</v>
      </c>
      <c r="H190" s="1556">
        <v>0</v>
      </c>
      <c r="I190" s="1556">
        <v>0</v>
      </c>
      <c r="J190" s="1556">
        <v>0</v>
      </c>
      <c r="K190" s="1556">
        <v>0</v>
      </c>
      <c r="L190" s="1556">
        <v>2</v>
      </c>
      <c r="M190" s="1556">
        <v>130</v>
      </c>
      <c r="N190" s="1544">
        <v>0</v>
      </c>
      <c r="O190" s="1544">
        <v>0</v>
      </c>
      <c r="P190" s="1553"/>
      <c r="Q190" s="1544">
        <v>0</v>
      </c>
      <c r="R190" s="1545">
        <v>0</v>
      </c>
      <c r="S190" s="1544">
        <v>0</v>
      </c>
      <c r="T190" s="1544">
        <v>0</v>
      </c>
      <c r="U190" s="1556">
        <v>0</v>
      </c>
      <c r="V190" s="1548">
        <v>0</v>
      </c>
      <c r="W190" s="1544">
        <f t="shared" si="132"/>
        <v>0</v>
      </c>
      <c r="X190" s="1544">
        <f t="shared" si="133"/>
        <v>0</v>
      </c>
      <c r="Y190" s="1544">
        <v>0</v>
      </c>
      <c r="Z190" s="1553">
        <v>0</v>
      </c>
      <c r="AA190" s="1544">
        <v>0</v>
      </c>
      <c r="AB190" s="1553">
        <v>0</v>
      </c>
      <c r="AC190" s="1548">
        <v>0</v>
      </c>
      <c r="AD190" s="1548">
        <v>0</v>
      </c>
      <c r="AE190" s="1548">
        <v>0</v>
      </c>
      <c r="AF190" s="1548">
        <v>0</v>
      </c>
      <c r="AG190" s="1548">
        <v>0</v>
      </c>
      <c r="AH190" s="1548">
        <v>0</v>
      </c>
      <c r="AI190" s="803"/>
      <c r="AJ190" s="530" t="s">
        <v>2203</v>
      </c>
      <c r="AK190" s="1557">
        <v>0</v>
      </c>
      <c r="AL190" s="1557">
        <v>0</v>
      </c>
      <c r="AM190" s="1557">
        <v>0</v>
      </c>
      <c r="AN190" s="1557">
        <v>0</v>
      </c>
      <c r="AO190" s="1557">
        <v>0</v>
      </c>
      <c r="AP190" s="1557">
        <v>0</v>
      </c>
      <c r="AQ190" s="1557">
        <v>0</v>
      </c>
      <c r="AR190" s="1557">
        <v>0</v>
      </c>
      <c r="AS190" s="1556">
        <v>0</v>
      </c>
      <c r="AT190" s="1556">
        <v>0</v>
      </c>
      <c r="AU190" s="1556">
        <v>0</v>
      </c>
      <c r="AV190" s="1548">
        <v>0</v>
      </c>
      <c r="AW190" s="1544">
        <f t="shared" si="134"/>
        <v>1</v>
      </c>
      <c r="AX190" s="1544">
        <f t="shared" si="135"/>
        <v>1</v>
      </c>
      <c r="AY190" s="1553"/>
      <c r="AZ190" s="1556">
        <v>1</v>
      </c>
      <c r="BA190" s="1556">
        <v>1</v>
      </c>
      <c r="BB190" s="1544">
        <v>0</v>
      </c>
      <c r="BC190" s="1544">
        <v>0</v>
      </c>
      <c r="BD190" s="1544">
        <v>0</v>
      </c>
      <c r="BE190" s="1544">
        <v>0</v>
      </c>
      <c r="BF190" s="1556">
        <v>0</v>
      </c>
      <c r="BG190" s="1548">
        <v>0</v>
      </c>
      <c r="BH190" s="1556">
        <v>1</v>
      </c>
      <c r="BI190" s="1548">
        <v>0</v>
      </c>
      <c r="BJ190" s="1556">
        <v>1</v>
      </c>
      <c r="BK190" s="1548">
        <v>0</v>
      </c>
      <c r="BL190" s="1556">
        <v>0</v>
      </c>
      <c r="BM190" s="1548">
        <v>0</v>
      </c>
    </row>
    <row r="191" spans="1:83" ht="106" hidden="1" customHeight="1" outlineLevel="1">
      <c r="A191" s="530" t="s">
        <v>2204</v>
      </c>
      <c r="B191" s="1544">
        <f t="shared" si="129"/>
        <v>13</v>
      </c>
      <c r="C191" s="1544">
        <f>G191+E191+T191+V191+X191+AT191+AV305+AX191+BG191+BI191+BM191+AV191</f>
        <v>318</v>
      </c>
      <c r="D191" s="1556">
        <v>0</v>
      </c>
      <c r="E191" s="1548">
        <v>0</v>
      </c>
      <c r="F191" s="1553">
        <f t="shared" si="130"/>
        <v>1</v>
      </c>
      <c r="G191" s="1553">
        <f t="shared" si="131"/>
        <v>300</v>
      </c>
      <c r="H191" s="1556">
        <v>0</v>
      </c>
      <c r="I191" s="1556">
        <v>0</v>
      </c>
      <c r="J191" s="1556">
        <v>0</v>
      </c>
      <c r="K191" s="1556">
        <v>0</v>
      </c>
      <c r="L191" s="1544">
        <v>1</v>
      </c>
      <c r="M191" s="1544">
        <v>300</v>
      </c>
      <c r="N191" s="1544">
        <v>0</v>
      </c>
      <c r="O191" s="1544">
        <v>0</v>
      </c>
      <c r="P191" s="1553"/>
      <c r="Q191" s="1544">
        <v>0</v>
      </c>
      <c r="R191" s="1545">
        <v>0</v>
      </c>
      <c r="S191" s="1544">
        <v>0</v>
      </c>
      <c r="T191" s="1544">
        <v>0</v>
      </c>
      <c r="U191" s="1556">
        <v>0</v>
      </c>
      <c r="V191" s="1548">
        <v>0</v>
      </c>
      <c r="W191" s="1544">
        <f t="shared" si="132"/>
        <v>0</v>
      </c>
      <c r="X191" s="1544">
        <f t="shared" si="133"/>
        <v>0</v>
      </c>
      <c r="Y191" s="1556">
        <v>0</v>
      </c>
      <c r="Z191" s="1548">
        <v>0</v>
      </c>
      <c r="AA191" s="1556">
        <v>0</v>
      </c>
      <c r="AB191" s="1548">
        <v>0</v>
      </c>
      <c r="AC191" s="1548">
        <v>0</v>
      </c>
      <c r="AD191" s="1548">
        <v>0</v>
      </c>
      <c r="AE191" s="1548">
        <v>0</v>
      </c>
      <c r="AF191" s="1548">
        <v>0</v>
      </c>
      <c r="AG191" s="1548">
        <v>0</v>
      </c>
      <c r="AH191" s="1548">
        <v>0</v>
      </c>
      <c r="AI191" s="803"/>
      <c r="AJ191" s="530" t="s">
        <v>2204</v>
      </c>
      <c r="AK191" s="1557">
        <v>0</v>
      </c>
      <c r="AL191" s="1557">
        <v>0</v>
      </c>
      <c r="AM191" s="1557">
        <v>0</v>
      </c>
      <c r="AN191" s="1557">
        <v>0</v>
      </c>
      <c r="AO191" s="1557">
        <v>0</v>
      </c>
      <c r="AP191" s="1557">
        <v>0</v>
      </c>
      <c r="AQ191" s="1557">
        <v>0</v>
      </c>
      <c r="AR191" s="1557">
        <v>0</v>
      </c>
      <c r="AS191" s="1556">
        <v>0</v>
      </c>
      <c r="AT191" s="1556">
        <v>0</v>
      </c>
      <c r="AU191" s="1556">
        <v>0</v>
      </c>
      <c r="AV191" s="1548">
        <v>0</v>
      </c>
      <c r="AW191" s="1544">
        <f t="shared" si="134"/>
        <v>7</v>
      </c>
      <c r="AX191" s="1544">
        <f t="shared" si="135"/>
        <v>18</v>
      </c>
      <c r="AY191" s="1553"/>
      <c r="AZ191" s="1544">
        <v>5</v>
      </c>
      <c r="BA191" s="1578">
        <v>5</v>
      </c>
      <c r="BB191" s="1544">
        <v>0</v>
      </c>
      <c r="BC191" s="1544">
        <v>0</v>
      </c>
      <c r="BD191" s="1544">
        <v>2</v>
      </c>
      <c r="BE191" s="1544">
        <v>13</v>
      </c>
      <c r="BF191" s="1556">
        <v>0</v>
      </c>
      <c r="BG191" s="1548">
        <v>0</v>
      </c>
      <c r="BH191" s="1556">
        <v>4</v>
      </c>
      <c r="BI191" s="1548">
        <v>0</v>
      </c>
      <c r="BJ191" s="1556">
        <v>1</v>
      </c>
      <c r="BK191" s="1548">
        <v>0</v>
      </c>
      <c r="BL191" s="1556">
        <v>0</v>
      </c>
      <c r="BM191" s="1548">
        <v>0</v>
      </c>
    </row>
    <row r="192" spans="1:83" ht="106" hidden="1" customHeight="1" outlineLevel="1">
      <c r="A192" s="530" t="s">
        <v>2205</v>
      </c>
      <c r="B192" s="1544">
        <f t="shared" si="129"/>
        <v>10</v>
      </c>
      <c r="C192" s="1544">
        <f>G192+E192+T192+V192+X192+AT192+AV306+AX192+BG192+BI192+BM192+AV192</f>
        <v>7308</v>
      </c>
      <c r="D192" s="1556">
        <v>0</v>
      </c>
      <c r="E192" s="1548">
        <v>0</v>
      </c>
      <c r="F192" s="1553">
        <f t="shared" si="130"/>
        <v>7</v>
      </c>
      <c r="G192" s="1553">
        <f t="shared" si="131"/>
        <v>7280</v>
      </c>
      <c r="H192" s="1556">
        <v>0</v>
      </c>
      <c r="I192" s="1556">
        <v>0</v>
      </c>
      <c r="J192" s="1556">
        <v>0</v>
      </c>
      <c r="K192" s="1556">
        <v>0</v>
      </c>
      <c r="L192" s="1557">
        <v>7</v>
      </c>
      <c r="M192" s="1557">
        <v>7280</v>
      </c>
      <c r="N192" s="1544">
        <v>0</v>
      </c>
      <c r="O192" s="1544">
        <v>0</v>
      </c>
      <c r="P192" s="1553"/>
      <c r="Q192" s="1544">
        <v>0</v>
      </c>
      <c r="R192" s="1545">
        <v>0</v>
      </c>
      <c r="S192" s="1544">
        <v>0</v>
      </c>
      <c r="T192" s="1544">
        <v>0</v>
      </c>
      <c r="U192" s="1556">
        <v>0</v>
      </c>
      <c r="V192" s="1548">
        <v>0</v>
      </c>
      <c r="W192" s="1544">
        <f t="shared" si="132"/>
        <v>0</v>
      </c>
      <c r="X192" s="1544">
        <f t="shared" si="133"/>
        <v>0</v>
      </c>
      <c r="Y192" s="1556">
        <v>0</v>
      </c>
      <c r="Z192" s="1548">
        <v>0</v>
      </c>
      <c r="AA192" s="1556">
        <v>0</v>
      </c>
      <c r="AB192" s="1548">
        <v>0</v>
      </c>
      <c r="AC192" s="1548">
        <v>0</v>
      </c>
      <c r="AD192" s="1548">
        <v>0</v>
      </c>
      <c r="AE192" s="1548">
        <v>0</v>
      </c>
      <c r="AF192" s="1548">
        <v>0</v>
      </c>
      <c r="AG192" s="1548">
        <v>0</v>
      </c>
      <c r="AH192" s="1548">
        <v>0</v>
      </c>
      <c r="AI192" s="803"/>
      <c r="AJ192" s="530" t="s">
        <v>2205</v>
      </c>
      <c r="AK192" s="1557">
        <v>0</v>
      </c>
      <c r="AL192" s="1557">
        <v>0</v>
      </c>
      <c r="AM192" s="1557">
        <v>0</v>
      </c>
      <c r="AN192" s="1557">
        <v>0</v>
      </c>
      <c r="AO192" s="1557">
        <v>0</v>
      </c>
      <c r="AP192" s="1557">
        <v>0</v>
      </c>
      <c r="AQ192" s="1557">
        <v>0</v>
      </c>
      <c r="AR192" s="1557">
        <v>0</v>
      </c>
      <c r="AS192" s="1556">
        <v>0</v>
      </c>
      <c r="AT192" s="1556">
        <v>0</v>
      </c>
      <c r="AU192" s="1556">
        <v>0</v>
      </c>
      <c r="AV192" s="1548">
        <v>0</v>
      </c>
      <c r="AW192" s="1544">
        <f t="shared" si="134"/>
        <v>3</v>
      </c>
      <c r="AX192" s="1544">
        <f t="shared" si="135"/>
        <v>28</v>
      </c>
      <c r="AY192" s="1553"/>
      <c r="AZ192" s="1557">
        <v>1</v>
      </c>
      <c r="BA192" s="1556">
        <v>1</v>
      </c>
      <c r="BB192" s="1544">
        <v>0</v>
      </c>
      <c r="BC192" s="1544">
        <v>0</v>
      </c>
      <c r="BD192" s="1544">
        <v>2</v>
      </c>
      <c r="BE192" s="1544">
        <v>27</v>
      </c>
      <c r="BF192" s="1556">
        <v>0</v>
      </c>
      <c r="BG192" s="1548">
        <v>0</v>
      </c>
      <c r="BH192" s="1556">
        <v>0</v>
      </c>
      <c r="BI192" s="1548">
        <v>0</v>
      </c>
      <c r="BJ192" s="1556">
        <v>0</v>
      </c>
      <c r="BK192" s="1548">
        <v>0</v>
      </c>
      <c r="BL192" s="1556">
        <v>0</v>
      </c>
      <c r="BM192" s="1548">
        <v>0</v>
      </c>
    </row>
    <row r="193" spans="1:83" ht="106" hidden="1" customHeight="1" outlineLevel="1">
      <c r="A193" s="530" t="s">
        <v>2764</v>
      </c>
      <c r="B193" s="1544">
        <f t="shared" si="129"/>
        <v>11</v>
      </c>
      <c r="C193" s="1544">
        <f>G193+E193+T193+V193+X193+AT193+AV307+AX193+BG193+BI193+BM193+AV193</f>
        <v>2036</v>
      </c>
      <c r="D193" s="1556">
        <v>0</v>
      </c>
      <c r="E193" s="1548">
        <v>0</v>
      </c>
      <c r="F193" s="1553">
        <f t="shared" si="130"/>
        <v>7</v>
      </c>
      <c r="G193" s="1553">
        <f t="shared" si="131"/>
        <v>2010</v>
      </c>
      <c r="H193" s="1556">
        <v>0</v>
      </c>
      <c r="I193" s="1556">
        <v>0</v>
      </c>
      <c r="J193" s="1556">
        <v>0</v>
      </c>
      <c r="K193" s="1556">
        <v>0</v>
      </c>
      <c r="L193" s="1544">
        <v>7</v>
      </c>
      <c r="M193" s="1544">
        <v>2010</v>
      </c>
      <c r="N193" s="1544">
        <v>0</v>
      </c>
      <c r="O193" s="1544">
        <v>0</v>
      </c>
      <c r="P193" s="1553"/>
      <c r="Q193" s="1544">
        <v>0</v>
      </c>
      <c r="R193" s="1545">
        <v>0</v>
      </c>
      <c r="S193" s="1544">
        <v>0</v>
      </c>
      <c r="T193" s="1544">
        <v>0</v>
      </c>
      <c r="U193" s="1556">
        <v>0</v>
      </c>
      <c r="V193" s="1548">
        <v>0</v>
      </c>
      <c r="W193" s="1544">
        <f t="shared" si="132"/>
        <v>0</v>
      </c>
      <c r="X193" s="1544">
        <f t="shared" si="133"/>
        <v>0</v>
      </c>
      <c r="Y193" s="1556">
        <v>0</v>
      </c>
      <c r="Z193" s="1548">
        <v>0</v>
      </c>
      <c r="AA193" s="1556">
        <v>0</v>
      </c>
      <c r="AB193" s="1548">
        <v>0</v>
      </c>
      <c r="AC193" s="1548">
        <v>0</v>
      </c>
      <c r="AD193" s="1548">
        <v>0</v>
      </c>
      <c r="AE193" s="1548">
        <v>0</v>
      </c>
      <c r="AF193" s="1548">
        <v>0</v>
      </c>
      <c r="AG193" s="1548">
        <v>0</v>
      </c>
      <c r="AH193" s="1548">
        <v>0</v>
      </c>
      <c r="AI193" s="803"/>
      <c r="AJ193" s="530" t="s">
        <v>2764</v>
      </c>
      <c r="AK193" s="1557">
        <v>0</v>
      </c>
      <c r="AL193" s="1557">
        <v>0</v>
      </c>
      <c r="AM193" s="1557">
        <v>0</v>
      </c>
      <c r="AN193" s="1557">
        <v>0</v>
      </c>
      <c r="AO193" s="1557">
        <v>0</v>
      </c>
      <c r="AP193" s="1557">
        <v>0</v>
      </c>
      <c r="AQ193" s="1557">
        <v>0</v>
      </c>
      <c r="AR193" s="1557">
        <v>0</v>
      </c>
      <c r="AS193" s="1556">
        <v>0</v>
      </c>
      <c r="AT193" s="1548">
        <v>0</v>
      </c>
      <c r="AU193" s="1556">
        <v>0</v>
      </c>
      <c r="AV193" s="1548">
        <v>0</v>
      </c>
      <c r="AW193" s="1544">
        <f t="shared" si="134"/>
        <v>4</v>
      </c>
      <c r="AX193" s="1544">
        <f t="shared" si="135"/>
        <v>26</v>
      </c>
      <c r="AY193" s="1553"/>
      <c r="AZ193" s="1544">
        <v>2</v>
      </c>
      <c r="BA193" s="1544">
        <v>10</v>
      </c>
      <c r="BB193" s="1544">
        <v>0</v>
      </c>
      <c r="BC193" s="1544">
        <v>0</v>
      </c>
      <c r="BD193" s="1544">
        <v>2</v>
      </c>
      <c r="BE193" s="1544">
        <v>16</v>
      </c>
      <c r="BF193" s="1556">
        <v>0</v>
      </c>
      <c r="BG193" s="1548">
        <v>0</v>
      </c>
      <c r="BH193" s="1556">
        <v>0</v>
      </c>
      <c r="BI193" s="1548">
        <v>0</v>
      </c>
      <c r="BJ193" s="1556">
        <v>0</v>
      </c>
      <c r="BK193" s="1548">
        <v>0</v>
      </c>
      <c r="BL193" s="1556">
        <v>0</v>
      </c>
      <c r="BM193" s="1548">
        <v>0</v>
      </c>
    </row>
    <row r="194" spans="1:83" ht="106" hidden="1" customHeight="1" outlineLevel="1">
      <c r="A194" s="530" t="s">
        <v>2206</v>
      </c>
      <c r="B194" s="1544">
        <f t="shared" si="129"/>
        <v>20</v>
      </c>
      <c r="C194" s="1544">
        <f t="shared" ref="C194:C200" si="136">G194+E194+T194+V194+X194+AT194+AV188+AX194+BG194+BI194+BM194+AV194</f>
        <v>4608</v>
      </c>
      <c r="D194" s="1556">
        <v>0</v>
      </c>
      <c r="E194" s="1548">
        <v>0</v>
      </c>
      <c r="F194" s="1553">
        <f t="shared" si="130"/>
        <v>11</v>
      </c>
      <c r="G194" s="1553">
        <f t="shared" si="131"/>
        <v>570</v>
      </c>
      <c r="H194" s="1556">
        <v>0</v>
      </c>
      <c r="I194" s="1556">
        <v>0</v>
      </c>
      <c r="J194" s="1556">
        <v>0</v>
      </c>
      <c r="K194" s="1556">
        <v>0</v>
      </c>
      <c r="L194" s="1544">
        <v>11</v>
      </c>
      <c r="M194" s="1544">
        <v>570</v>
      </c>
      <c r="N194" s="1544">
        <v>0</v>
      </c>
      <c r="O194" s="1544">
        <v>0</v>
      </c>
      <c r="P194" s="1553"/>
      <c r="Q194" s="1544">
        <v>0</v>
      </c>
      <c r="R194" s="1545">
        <v>0</v>
      </c>
      <c r="S194" s="1544">
        <v>0</v>
      </c>
      <c r="T194" s="1544">
        <v>0</v>
      </c>
      <c r="U194" s="1556">
        <v>0</v>
      </c>
      <c r="V194" s="1548">
        <v>0</v>
      </c>
      <c r="W194" s="1544">
        <f t="shared" si="132"/>
        <v>0</v>
      </c>
      <c r="X194" s="1544">
        <f t="shared" si="133"/>
        <v>125</v>
      </c>
      <c r="Y194" s="1556">
        <v>0</v>
      </c>
      <c r="Z194" s="1548">
        <v>0</v>
      </c>
      <c r="AA194" s="1544">
        <v>0</v>
      </c>
      <c r="AB194" s="1548">
        <v>0</v>
      </c>
      <c r="AC194" s="1548">
        <v>0</v>
      </c>
      <c r="AD194" s="1548">
        <v>0</v>
      </c>
      <c r="AE194" s="1548">
        <v>0</v>
      </c>
      <c r="AF194" s="1548">
        <v>0</v>
      </c>
      <c r="AG194" s="1548">
        <v>0</v>
      </c>
      <c r="AH194" s="1548">
        <v>0</v>
      </c>
      <c r="AI194" s="803"/>
      <c r="AJ194" s="530" t="s">
        <v>2206</v>
      </c>
      <c r="AK194" s="1557">
        <v>0</v>
      </c>
      <c r="AL194" s="1557">
        <v>125</v>
      </c>
      <c r="AM194" s="1557">
        <v>0</v>
      </c>
      <c r="AN194" s="1557">
        <v>0</v>
      </c>
      <c r="AO194" s="1557">
        <v>0</v>
      </c>
      <c r="AP194" s="1557">
        <v>0</v>
      </c>
      <c r="AQ194" s="1557">
        <v>0</v>
      </c>
      <c r="AR194" s="1557">
        <v>0</v>
      </c>
      <c r="AS194" s="1556">
        <v>0</v>
      </c>
      <c r="AT194" s="1548">
        <v>0</v>
      </c>
      <c r="AU194" s="1556">
        <v>0</v>
      </c>
      <c r="AV194" s="1548">
        <v>0</v>
      </c>
      <c r="AW194" s="1544">
        <f t="shared" si="134"/>
        <v>7</v>
      </c>
      <c r="AX194" s="1544">
        <f t="shared" si="135"/>
        <v>3913</v>
      </c>
      <c r="AY194" s="1553"/>
      <c r="AZ194" s="1544">
        <v>5</v>
      </c>
      <c r="BA194" s="1544">
        <v>1</v>
      </c>
      <c r="BB194" s="1544">
        <v>0</v>
      </c>
      <c r="BC194" s="1544">
        <v>0</v>
      </c>
      <c r="BD194" s="1544">
        <v>2</v>
      </c>
      <c r="BE194" s="1544">
        <v>3912</v>
      </c>
      <c r="BF194" s="1556">
        <v>0</v>
      </c>
      <c r="BG194" s="1548">
        <v>0</v>
      </c>
      <c r="BH194" s="1556">
        <v>1</v>
      </c>
      <c r="BI194" s="1548">
        <v>0</v>
      </c>
      <c r="BJ194" s="1556">
        <v>1</v>
      </c>
      <c r="BK194" s="1548">
        <v>0</v>
      </c>
      <c r="BL194" s="1556">
        <v>0</v>
      </c>
      <c r="BM194" s="1548">
        <v>0</v>
      </c>
      <c r="BO194" s="805" t="s">
        <v>2605</v>
      </c>
      <c r="BP194" s="805" t="s">
        <v>2605</v>
      </c>
      <c r="BQ194" s="805" t="s">
        <v>2605</v>
      </c>
      <c r="BR194" s="805" t="s">
        <v>2605</v>
      </c>
      <c r="BS194" s="805" t="s">
        <v>2605</v>
      </c>
      <c r="BT194" s="805" t="s">
        <v>2605</v>
      </c>
      <c r="BU194" s="805" t="s">
        <v>2605</v>
      </c>
      <c r="BV194" s="805" t="s">
        <v>2605</v>
      </c>
      <c r="BW194" s="806" t="s">
        <v>2605</v>
      </c>
      <c r="BX194" s="805" t="s">
        <v>2605</v>
      </c>
      <c r="BY194" s="805" t="s">
        <v>2605</v>
      </c>
      <c r="BZ194" s="805" t="s">
        <v>2605</v>
      </c>
      <c r="CA194" s="805" t="s">
        <v>2605</v>
      </c>
      <c r="CB194" s="805" t="s">
        <v>2605</v>
      </c>
      <c r="CC194" s="805" t="s">
        <v>2605</v>
      </c>
      <c r="CD194" s="805" t="s">
        <v>2605</v>
      </c>
      <c r="CE194" s="805" t="s">
        <v>2605</v>
      </c>
    </row>
    <row r="195" spans="1:83" ht="106" hidden="1" customHeight="1" outlineLevel="1">
      <c r="A195" s="530" t="s">
        <v>2210</v>
      </c>
      <c r="B195" s="1544">
        <f t="shared" si="129"/>
        <v>20</v>
      </c>
      <c r="C195" s="1544">
        <f t="shared" si="136"/>
        <v>1261</v>
      </c>
      <c r="D195" s="1556">
        <v>0</v>
      </c>
      <c r="E195" s="1548">
        <v>0</v>
      </c>
      <c r="F195" s="1553">
        <f t="shared" si="130"/>
        <v>9</v>
      </c>
      <c r="G195" s="1553">
        <f t="shared" si="131"/>
        <v>1255</v>
      </c>
      <c r="H195" s="1556">
        <v>0</v>
      </c>
      <c r="I195" s="1556">
        <v>0</v>
      </c>
      <c r="J195" s="1556">
        <v>0</v>
      </c>
      <c r="K195" s="1556">
        <v>0</v>
      </c>
      <c r="L195" s="1556">
        <v>9</v>
      </c>
      <c r="M195" s="1556">
        <v>1255</v>
      </c>
      <c r="N195" s="1544">
        <v>0</v>
      </c>
      <c r="O195" s="1544">
        <v>0</v>
      </c>
      <c r="P195" s="1553"/>
      <c r="Q195" s="1544">
        <v>0</v>
      </c>
      <c r="R195" s="1545">
        <v>0</v>
      </c>
      <c r="S195" s="1544">
        <v>0</v>
      </c>
      <c r="T195" s="1544">
        <v>0</v>
      </c>
      <c r="U195" s="1556">
        <v>0</v>
      </c>
      <c r="V195" s="1548">
        <v>0</v>
      </c>
      <c r="W195" s="1544">
        <f t="shared" si="132"/>
        <v>0</v>
      </c>
      <c r="X195" s="1544">
        <f t="shared" si="133"/>
        <v>0</v>
      </c>
      <c r="Y195" s="1556">
        <v>0</v>
      </c>
      <c r="Z195" s="1548">
        <v>0</v>
      </c>
      <c r="AA195" s="1556">
        <v>0</v>
      </c>
      <c r="AB195" s="1556">
        <v>0</v>
      </c>
      <c r="AC195" s="1548">
        <v>0</v>
      </c>
      <c r="AD195" s="1548">
        <v>0</v>
      </c>
      <c r="AE195" s="1553">
        <v>0</v>
      </c>
      <c r="AF195" s="1553">
        <v>0</v>
      </c>
      <c r="AG195" s="1548">
        <v>0</v>
      </c>
      <c r="AH195" s="1548">
        <v>0</v>
      </c>
      <c r="AI195" s="803"/>
      <c r="AJ195" s="530" t="s">
        <v>2210</v>
      </c>
      <c r="AK195" s="1557">
        <v>0</v>
      </c>
      <c r="AL195" s="1557">
        <v>0</v>
      </c>
      <c r="AM195" s="1557">
        <v>0</v>
      </c>
      <c r="AN195" s="1557">
        <v>0</v>
      </c>
      <c r="AO195" s="1557">
        <v>0</v>
      </c>
      <c r="AP195" s="1557">
        <v>0</v>
      </c>
      <c r="AQ195" s="1557">
        <v>0</v>
      </c>
      <c r="AR195" s="1557">
        <v>0</v>
      </c>
      <c r="AS195" s="1556">
        <v>0</v>
      </c>
      <c r="AT195" s="1548">
        <v>0</v>
      </c>
      <c r="AU195" s="1556">
        <v>0</v>
      </c>
      <c r="AV195" s="1548">
        <v>0</v>
      </c>
      <c r="AW195" s="1544">
        <f t="shared" si="134"/>
        <v>10</v>
      </c>
      <c r="AX195" s="1544">
        <f t="shared" si="135"/>
        <v>6</v>
      </c>
      <c r="AY195" s="1553"/>
      <c r="AZ195" s="1556">
        <v>7</v>
      </c>
      <c r="BA195" s="1544">
        <v>3</v>
      </c>
      <c r="BB195" s="1544">
        <v>0</v>
      </c>
      <c r="BC195" s="1544">
        <v>0</v>
      </c>
      <c r="BD195" s="1544">
        <v>3</v>
      </c>
      <c r="BE195" s="1544">
        <v>3</v>
      </c>
      <c r="BF195" s="1556">
        <v>0</v>
      </c>
      <c r="BG195" s="1548">
        <v>0</v>
      </c>
      <c r="BH195" s="1556">
        <v>1</v>
      </c>
      <c r="BI195" s="1548">
        <v>0</v>
      </c>
      <c r="BJ195" s="1556">
        <v>0</v>
      </c>
      <c r="BK195" s="1548">
        <v>0</v>
      </c>
      <c r="BL195" s="1556">
        <v>0</v>
      </c>
      <c r="BM195" s="1548">
        <v>0</v>
      </c>
    </row>
    <row r="196" spans="1:83" ht="106" hidden="1" customHeight="1" outlineLevel="1">
      <c r="A196" s="530" t="s">
        <v>2207</v>
      </c>
      <c r="B196" s="1544">
        <f t="shared" si="129"/>
        <v>6</v>
      </c>
      <c r="C196" s="1544">
        <f t="shared" si="136"/>
        <v>219</v>
      </c>
      <c r="D196" s="1556">
        <v>0</v>
      </c>
      <c r="E196" s="1548">
        <v>0</v>
      </c>
      <c r="F196" s="1553">
        <f t="shared" si="130"/>
        <v>2</v>
      </c>
      <c r="G196" s="1553">
        <f t="shared" si="131"/>
        <v>215</v>
      </c>
      <c r="H196" s="1556">
        <v>0</v>
      </c>
      <c r="I196" s="1556">
        <v>0</v>
      </c>
      <c r="J196" s="1556">
        <v>0</v>
      </c>
      <c r="K196" s="1556">
        <v>0</v>
      </c>
      <c r="L196" s="1544">
        <v>2</v>
      </c>
      <c r="M196" s="1544">
        <v>215</v>
      </c>
      <c r="N196" s="1544">
        <v>0</v>
      </c>
      <c r="O196" s="1544">
        <v>0</v>
      </c>
      <c r="P196" s="1553"/>
      <c r="Q196" s="1544">
        <v>0</v>
      </c>
      <c r="R196" s="1545">
        <v>0</v>
      </c>
      <c r="S196" s="1544">
        <v>0</v>
      </c>
      <c r="T196" s="1544">
        <v>0</v>
      </c>
      <c r="U196" s="1556">
        <v>0</v>
      </c>
      <c r="V196" s="1548">
        <v>0</v>
      </c>
      <c r="W196" s="1544">
        <f t="shared" si="132"/>
        <v>0</v>
      </c>
      <c r="X196" s="1544">
        <f t="shared" si="133"/>
        <v>0</v>
      </c>
      <c r="Y196" s="1556">
        <v>0</v>
      </c>
      <c r="Z196" s="1548">
        <v>0</v>
      </c>
      <c r="AA196" s="1556">
        <v>0</v>
      </c>
      <c r="AB196" s="1556">
        <v>0</v>
      </c>
      <c r="AC196" s="1548">
        <v>0</v>
      </c>
      <c r="AD196" s="1548">
        <v>0</v>
      </c>
      <c r="AE196" s="1548">
        <v>0</v>
      </c>
      <c r="AF196" s="1548">
        <v>0</v>
      </c>
      <c r="AG196" s="1548">
        <v>0</v>
      </c>
      <c r="AH196" s="1548">
        <v>0</v>
      </c>
      <c r="AI196" s="803"/>
      <c r="AJ196" s="530" t="s">
        <v>2207</v>
      </c>
      <c r="AK196" s="1557">
        <v>0</v>
      </c>
      <c r="AL196" s="1557">
        <v>0</v>
      </c>
      <c r="AM196" s="1557">
        <v>0</v>
      </c>
      <c r="AN196" s="1557">
        <v>0</v>
      </c>
      <c r="AO196" s="1557">
        <v>0</v>
      </c>
      <c r="AP196" s="1557">
        <v>0</v>
      </c>
      <c r="AQ196" s="1557">
        <v>0</v>
      </c>
      <c r="AR196" s="1557">
        <v>0</v>
      </c>
      <c r="AS196" s="1556">
        <v>0</v>
      </c>
      <c r="AT196" s="1548">
        <v>0</v>
      </c>
      <c r="AU196" s="1556">
        <v>0</v>
      </c>
      <c r="AV196" s="1548">
        <v>0</v>
      </c>
      <c r="AW196" s="1544">
        <f t="shared" si="134"/>
        <v>4</v>
      </c>
      <c r="AX196" s="1544">
        <f t="shared" si="135"/>
        <v>4</v>
      </c>
      <c r="AY196" s="1553"/>
      <c r="AZ196" s="1556">
        <v>3</v>
      </c>
      <c r="BA196" s="1544">
        <v>1</v>
      </c>
      <c r="BB196" s="1544">
        <v>0</v>
      </c>
      <c r="BC196" s="1544">
        <v>0</v>
      </c>
      <c r="BD196" s="1544">
        <v>1</v>
      </c>
      <c r="BE196" s="1544">
        <v>3</v>
      </c>
      <c r="BF196" s="1556">
        <v>0</v>
      </c>
      <c r="BG196" s="1548">
        <v>0</v>
      </c>
      <c r="BH196" s="1556">
        <v>0</v>
      </c>
      <c r="BI196" s="1548">
        <v>0</v>
      </c>
      <c r="BJ196" s="1556">
        <v>0</v>
      </c>
      <c r="BK196" s="1548">
        <v>0</v>
      </c>
      <c r="BL196" s="1556">
        <v>0</v>
      </c>
      <c r="BM196" s="1548">
        <v>0</v>
      </c>
      <c r="BO196" s="806" t="s">
        <v>2605</v>
      </c>
      <c r="BP196" s="806" t="s">
        <v>2605</v>
      </c>
      <c r="BQ196" s="806" t="s">
        <v>2605</v>
      </c>
    </row>
    <row r="197" spans="1:83" ht="106" hidden="1" customHeight="1" outlineLevel="1">
      <c r="A197" s="530" t="s">
        <v>2768</v>
      </c>
      <c r="B197" s="1544">
        <f t="shared" si="129"/>
        <v>28</v>
      </c>
      <c r="C197" s="1544">
        <f t="shared" si="136"/>
        <v>4198</v>
      </c>
      <c r="D197" s="1556">
        <v>0</v>
      </c>
      <c r="E197" s="1548">
        <v>0</v>
      </c>
      <c r="F197" s="1553">
        <f t="shared" si="130"/>
        <v>15</v>
      </c>
      <c r="G197" s="1553">
        <f t="shared" si="131"/>
        <v>2473</v>
      </c>
      <c r="H197" s="1556">
        <v>1</v>
      </c>
      <c r="I197" s="1556">
        <v>258</v>
      </c>
      <c r="J197" s="1556">
        <v>0</v>
      </c>
      <c r="K197" s="1556">
        <v>0</v>
      </c>
      <c r="L197" s="1544">
        <v>14</v>
      </c>
      <c r="M197" s="1544">
        <v>2215</v>
      </c>
      <c r="N197" s="1544">
        <v>0</v>
      </c>
      <c r="O197" s="1544">
        <v>0</v>
      </c>
      <c r="P197" s="1553"/>
      <c r="Q197" s="1544">
        <v>0</v>
      </c>
      <c r="R197" s="1545">
        <v>0</v>
      </c>
      <c r="S197" s="1544">
        <v>0</v>
      </c>
      <c r="T197" s="1544">
        <v>0</v>
      </c>
      <c r="U197" s="1556">
        <v>0</v>
      </c>
      <c r="V197" s="1548">
        <v>0</v>
      </c>
      <c r="W197" s="1544">
        <f t="shared" si="132"/>
        <v>0</v>
      </c>
      <c r="X197" s="1544">
        <f t="shared" si="133"/>
        <v>0</v>
      </c>
      <c r="Y197" s="1556">
        <v>0</v>
      </c>
      <c r="Z197" s="1548">
        <v>0</v>
      </c>
      <c r="AA197" s="1544">
        <v>0</v>
      </c>
      <c r="AB197" s="1553">
        <v>0</v>
      </c>
      <c r="AC197" s="1548">
        <v>0</v>
      </c>
      <c r="AD197" s="1548">
        <v>0</v>
      </c>
      <c r="AE197" s="1553">
        <v>0</v>
      </c>
      <c r="AF197" s="1553">
        <v>0</v>
      </c>
      <c r="AG197" s="1548">
        <v>0</v>
      </c>
      <c r="AH197" s="1548">
        <v>0</v>
      </c>
      <c r="AI197" s="803"/>
      <c r="AJ197" s="530" t="s">
        <v>2768</v>
      </c>
      <c r="AK197" s="1557">
        <v>0</v>
      </c>
      <c r="AL197" s="1557">
        <v>0</v>
      </c>
      <c r="AM197" s="1557">
        <v>0</v>
      </c>
      <c r="AN197" s="1557">
        <v>0</v>
      </c>
      <c r="AO197" s="1557">
        <v>0</v>
      </c>
      <c r="AP197" s="1557">
        <v>0</v>
      </c>
      <c r="AQ197" s="1557">
        <v>0</v>
      </c>
      <c r="AR197" s="1557">
        <v>0</v>
      </c>
      <c r="AS197" s="1556">
        <v>1</v>
      </c>
      <c r="AT197" s="1548">
        <v>58</v>
      </c>
      <c r="AU197" s="1556">
        <v>0</v>
      </c>
      <c r="AV197" s="1548">
        <v>0</v>
      </c>
      <c r="AW197" s="1544">
        <f t="shared" si="134"/>
        <v>12</v>
      </c>
      <c r="AX197" s="1544">
        <f t="shared" si="135"/>
        <v>1667</v>
      </c>
      <c r="AY197" s="1553"/>
      <c r="AZ197" s="1556">
        <v>7</v>
      </c>
      <c r="BA197" s="1575">
        <v>10</v>
      </c>
      <c r="BB197" s="1544">
        <v>0</v>
      </c>
      <c r="BC197" s="1544">
        <v>0</v>
      </c>
      <c r="BD197" s="1544">
        <v>5</v>
      </c>
      <c r="BE197" s="1544">
        <v>1657</v>
      </c>
      <c r="BF197" s="1556">
        <v>0</v>
      </c>
      <c r="BG197" s="1548">
        <v>0</v>
      </c>
      <c r="BH197" s="1556">
        <v>0</v>
      </c>
      <c r="BI197" s="1548">
        <v>0</v>
      </c>
      <c r="BJ197" s="1556">
        <v>0</v>
      </c>
      <c r="BK197" s="1548">
        <v>0</v>
      </c>
      <c r="BL197" s="1556">
        <v>0</v>
      </c>
      <c r="BM197" s="1548">
        <v>0</v>
      </c>
      <c r="BR197" s="800" t="s">
        <v>2605</v>
      </c>
    </row>
    <row r="198" spans="1:83" ht="106" hidden="1" customHeight="1" outlineLevel="1">
      <c r="A198" s="530" t="s">
        <v>2769</v>
      </c>
      <c r="B198" s="1544">
        <f t="shared" si="129"/>
        <v>7</v>
      </c>
      <c r="C198" s="1544">
        <f t="shared" si="136"/>
        <v>252</v>
      </c>
      <c r="D198" s="1556">
        <v>0</v>
      </c>
      <c r="E198" s="1548">
        <v>0</v>
      </c>
      <c r="F198" s="1553">
        <f t="shared" si="130"/>
        <v>4</v>
      </c>
      <c r="G198" s="1553">
        <f t="shared" si="131"/>
        <v>240</v>
      </c>
      <c r="H198" s="1556">
        <v>0</v>
      </c>
      <c r="I198" s="1556">
        <v>0</v>
      </c>
      <c r="J198" s="1556">
        <v>0</v>
      </c>
      <c r="K198" s="1556">
        <v>0</v>
      </c>
      <c r="L198" s="1544">
        <v>4</v>
      </c>
      <c r="M198" s="1544">
        <v>240</v>
      </c>
      <c r="N198" s="1544">
        <v>0</v>
      </c>
      <c r="O198" s="1544">
        <v>0</v>
      </c>
      <c r="P198" s="1553"/>
      <c r="Q198" s="1544">
        <v>0</v>
      </c>
      <c r="R198" s="1545">
        <v>0</v>
      </c>
      <c r="S198" s="1544">
        <v>0</v>
      </c>
      <c r="T198" s="1544">
        <v>0</v>
      </c>
      <c r="U198" s="1556">
        <v>0</v>
      </c>
      <c r="V198" s="1548">
        <v>0</v>
      </c>
      <c r="W198" s="1544">
        <f>Y198+AA198+AC198+AE198+AG198+AK198+AM198+AO198+AQ198</f>
        <v>0</v>
      </c>
      <c r="X198" s="1544">
        <f t="shared" si="133"/>
        <v>0</v>
      </c>
      <c r="Y198" s="1556">
        <v>0</v>
      </c>
      <c r="Z198" s="1548">
        <v>0</v>
      </c>
      <c r="AA198" s="1544">
        <v>0</v>
      </c>
      <c r="AB198" s="1553">
        <v>0</v>
      </c>
      <c r="AC198" s="1548">
        <v>0</v>
      </c>
      <c r="AD198" s="1548">
        <v>0</v>
      </c>
      <c r="AE198" s="1553">
        <v>0</v>
      </c>
      <c r="AF198" s="1553">
        <v>0</v>
      </c>
      <c r="AG198" s="1548">
        <v>0</v>
      </c>
      <c r="AH198" s="1548">
        <v>0</v>
      </c>
      <c r="AI198" s="803"/>
      <c r="AJ198" s="530" t="s">
        <v>2769</v>
      </c>
      <c r="AK198" s="1557">
        <v>0</v>
      </c>
      <c r="AL198" s="1557">
        <v>0</v>
      </c>
      <c r="AM198" s="1557">
        <v>0</v>
      </c>
      <c r="AN198" s="1557">
        <v>0</v>
      </c>
      <c r="AO198" s="1557">
        <v>0</v>
      </c>
      <c r="AP198" s="1557">
        <v>0</v>
      </c>
      <c r="AQ198" s="1557">
        <v>0</v>
      </c>
      <c r="AR198" s="1557">
        <v>0</v>
      </c>
      <c r="AS198" s="1556">
        <v>0</v>
      </c>
      <c r="AT198" s="1548">
        <v>0</v>
      </c>
      <c r="AU198" s="1556">
        <v>0</v>
      </c>
      <c r="AV198" s="1548">
        <v>0</v>
      </c>
      <c r="AW198" s="1544">
        <f t="shared" si="134"/>
        <v>3</v>
      </c>
      <c r="AX198" s="1544">
        <f t="shared" si="135"/>
        <v>12</v>
      </c>
      <c r="AY198" s="1553"/>
      <c r="AZ198" s="1556">
        <v>2</v>
      </c>
      <c r="BA198" s="1578">
        <v>0</v>
      </c>
      <c r="BB198" s="1544">
        <v>0</v>
      </c>
      <c r="BC198" s="1544">
        <v>0</v>
      </c>
      <c r="BD198" s="1544">
        <v>1</v>
      </c>
      <c r="BE198" s="1544">
        <v>12</v>
      </c>
      <c r="BF198" s="1556">
        <v>0</v>
      </c>
      <c r="BG198" s="1548">
        <v>0</v>
      </c>
      <c r="BH198" s="1556">
        <v>0</v>
      </c>
      <c r="BI198" s="1548">
        <v>0</v>
      </c>
      <c r="BJ198" s="1556">
        <v>0</v>
      </c>
      <c r="BK198" s="1548">
        <v>0</v>
      </c>
      <c r="BL198" s="1556">
        <v>0</v>
      </c>
      <c r="BM198" s="1548">
        <v>0</v>
      </c>
    </row>
    <row r="199" spans="1:83" ht="106" hidden="1" customHeight="1" outlineLevel="1">
      <c r="A199" s="530" t="s">
        <v>2208</v>
      </c>
      <c r="B199" s="1544">
        <f t="shared" si="129"/>
        <v>8</v>
      </c>
      <c r="C199" s="1544">
        <f t="shared" si="136"/>
        <v>1974</v>
      </c>
      <c r="D199" s="1556">
        <v>0</v>
      </c>
      <c r="E199" s="1548">
        <v>0</v>
      </c>
      <c r="F199" s="1553">
        <f t="shared" si="130"/>
        <v>5</v>
      </c>
      <c r="G199" s="1553">
        <f t="shared" si="131"/>
        <v>815</v>
      </c>
      <c r="H199" s="1556">
        <v>0</v>
      </c>
      <c r="I199" s="1556">
        <v>0</v>
      </c>
      <c r="J199" s="1556">
        <v>0</v>
      </c>
      <c r="K199" s="1556">
        <v>0</v>
      </c>
      <c r="L199" s="1556">
        <v>5</v>
      </c>
      <c r="M199" s="1556">
        <v>815</v>
      </c>
      <c r="N199" s="1544">
        <v>0</v>
      </c>
      <c r="O199" s="1544">
        <v>0</v>
      </c>
      <c r="P199" s="1553"/>
      <c r="Q199" s="1544">
        <v>0</v>
      </c>
      <c r="R199" s="1545">
        <v>0</v>
      </c>
      <c r="S199" s="1544">
        <v>0</v>
      </c>
      <c r="T199" s="1544">
        <v>0</v>
      </c>
      <c r="U199" s="1556">
        <v>0</v>
      </c>
      <c r="V199" s="1548">
        <v>0</v>
      </c>
      <c r="W199" s="1544">
        <f>Y199+AA199+AC199+AE199+AG199+AK199+AM199+AO199+AQ199</f>
        <v>0</v>
      </c>
      <c r="X199" s="1544">
        <f>Z199+AB199+AD199+AF199+AH199+AL199+AN199+AP199+AR199</f>
        <v>968</v>
      </c>
      <c r="Y199" s="1556">
        <v>0</v>
      </c>
      <c r="Z199" s="1548">
        <v>0</v>
      </c>
      <c r="AA199" s="1556">
        <v>0</v>
      </c>
      <c r="AB199" s="1548">
        <v>0</v>
      </c>
      <c r="AC199" s="1548">
        <v>0</v>
      </c>
      <c r="AD199" s="1548">
        <v>0</v>
      </c>
      <c r="AE199" s="1548">
        <v>0</v>
      </c>
      <c r="AF199" s="1548">
        <v>0</v>
      </c>
      <c r="AG199" s="1548">
        <v>0</v>
      </c>
      <c r="AH199" s="1548">
        <v>0</v>
      </c>
      <c r="AI199" s="803"/>
      <c r="AJ199" s="530" t="s">
        <v>2208</v>
      </c>
      <c r="AK199" s="1557">
        <v>0</v>
      </c>
      <c r="AL199" s="1557">
        <v>968</v>
      </c>
      <c r="AM199" s="1557">
        <v>0</v>
      </c>
      <c r="AN199" s="1557">
        <v>0</v>
      </c>
      <c r="AO199" s="1557">
        <v>0</v>
      </c>
      <c r="AP199" s="1557">
        <v>0</v>
      </c>
      <c r="AQ199" s="1557">
        <v>0</v>
      </c>
      <c r="AR199" s="1557">
        <v>0</v>
      </c>
      <c r="AS199" s="1556">
        <v>0</v>
      </c>
      <c r="AT199" s="1548">
        <v>0</v>
      </c>
      <c r="AU199" s="1556">
        <v>0</v>
      </c>
      <c r="AV199" s="1548">
        <v>0</v>
      </c>
      <c r="AW199" s="1544">
        <f t="shared" si="134"/>
        <v>3</v>
      </c>
      <c r="AX199" s="1544">
        <f t="shared" si="135"/>
        <v>191</v>
      </c>
      <c r="AY199" s="1553"/>
      <c r="AZ199" s="1556">
        <v>1</v>
      </c>
      <c r="BA199" s="1578">
        <v>0</v>
      </c>
      <c r="BB199" s="1544">
        <v>0</v>
      </c>
      <c r="BC199" s="1544">
        <v>0</v>
      </c>
      <c r="BD199" s="1544">
        <v>2</v>
      </c>
      <c r="BE199" s="1544">
        <v>191</v>
      </c>
      <c r="BF199" s="1556">
        <v>0</v>
      </c>
      <c r="BG199" s="1548">
        <v>0</v>
      </c>
      <c r="BH199" s="1556">
        <v>0</v>
      </c>
      <c r="BI199" s="1548">
        <v>0</v>
      </c>
      <c r="BJ199" s="1556">
        <v>0</v>
      </c>
      <c r="BK199" s="1548">
        <v>0</v>
      </c>
      <c r="BL199" s="1556">
        <v>0</v>
      </c>
      <c r="BM199" s="1548">
        <v>0</v>
      </c>
    </row>
    <row r="200" spans="1:83" ht="106" hidden="1" customHeight="1" outlineLevel="1" thickBot="1">
      <c r="A200" s="531" t="s">
        <v>2209</v>
      </c>
      <c r="B200" s="1559">
        <f t="shared" si="129"/>
        <v>4</v>
      </c>
      <c r="C200" s="1560">
        <f t="shared" si="136"/>
        <v>6511</v>
      </c>
      <c r="D200" s="1549">
        <v>0</v>
      </c>
      <c r="E200" s="1549">
        <v>0</v>
      </c>
      <c r="F200" s="1560">
        <f t="shared" si="130"/>
        <v>2</v>
      </c>
      <c r="G200" s="1560">
        <f t="shared" si="131"/>
        <v>2980</v>
      </c>
      <c r="H200" s="1560">
        <v>0</v>
      </c>
      <c r="I200" s="1560">
        <v>0</v>
      </c>
      <c r="J200" s="1560">
        <v>0</v>
      </c>
      <c r="K200" s="1560">
        <v>0</v>
      </c>
      <c r="L200" s="1560">
        <v>2</v>
      </c>
      <c r="M200" s="1560">
        <v>2980</v>
      </c>
      <c r="N200" s="1560">
        <v>0</v>
      </c>
      <c r="O200" s="1560">
        <v>0</v>
      </c>
      <c r="P200" s="1553"/>
      <c r="Q200" s="1560">
        <v>0</v>
      </c>
      <c r="R200" s="1546">
        <v>0</v>
      </c>
      <c r="S200" s="1560">
        <v>0</v>
      </c>
      <c r="T200" s="1560">
        <v>0</v>
      </c>
      <c r="U200" s="1549">
        <v>0</v>
      </c>
      <c r="V200" s="1549">
        <v>0</v>
      </c>
      <c r="W200" s="1544">
        <f>Y200+AA200+AC200+AE200+AG200+AK200+AM200+AO200+AQ200</f>
        <v>0</v>
      </c>
      <c r="X200" s="1544">
        <f>Z200+AB200+AD200+AF200+AH200+AL200+AN200+AP200+AR200</f>
        <v>3528</v>
      </c>
      <c r="Y200" s="1560">
        <v>0</v>
      </c>
      <c r="Z200" s="1560">
        <v>0</v>
      </c>
      <c r="AA200" s="1549">
        <v>0</v>
      </c>
      <c r="AB200" s="1560">
        <v>0</v>
      </c>
      <c r="AC200" s="1549">
        <v>0</v>
      </c>
      <c r="AD200" s="1549">
        <v>2559</v>
      </c>
      <c r="AE200" s="1560">
        <v>0</v>
      </c>
      <c r="AF200" s="1560">
        <v>0</v>
      </c>
      <c r="AG200" s="1549">
        <v>0</v>
      </c>
      <c r="AH200" s="1549">
        <v>0</v>
      </c>
      <c r="AI200" s="803"/>
      <c r="AJ200" s="531" t="s">
        <v>2209</v>
      </c>
      <c r="AK200" s="1571">
        <v>0</v>
      </c>
      <c r="AL200" s="1572">
        <v>969</v>
      </c>
      <c r="AM200" s="1572">
        <v>0</v>
      </c>
      <c r="AN200" s="1572">
        <v>0</v>
      </c>
      <c r="AO200" s="1572">
        <v>0</v>
      </c>
      <c r="AP200" s="1572">
        <v>0</v>
      </c>
      <c r="AQ200" s="1572">
        <v>0</v>
      </c>
      <c r="AR200" s="1572">
        <v>0</v>
      </c>
      <c r="AS200" s="1549">
        <v>0</v>
      </c>
      <c r="AT200" s="1549">
        <v>0</v>
      </c>
      <c r="AU200" s="1549">
        <v>0</v>
      </c>
      <c r="AV200" s="1549">
        <v>0</v>
      </c>
      <c r="AW200" s="1560">
        <f t="shared" si="134"/>
        <v>2</v>
      </c>
      <c r="AX200" s="1573">
        <f t="shared" si="135"/>
        <v>3</v>
      </c>
      <c r="AY200" s="1553"/>
      <c r="AZ200" s="1560">
        <v>2</v>
      </c>
      <c r="BA200" s="1577">
        <v>3</v>
      </c>
      <c r="BB200" s="1560">
        <v>0</v>
      </c>
      <c r="BC200" s="1560">
        <v>0</v>
      </c>
      <c r="BD200" s="1560">
        <v>0</v>
      </c>
      <c r="BE200" s="1560">
        <v>0</v>
      </c>
      <c r="BF200" s="1549">
        <v>0</v>
      </c>
      <c r="BG200" s="1549">
        <v>0</v>
      </c>
      <c r="BH200" s="1549">
        <v>0</v>
      </c>
      <c r="BI200" s="1549">
        <v>0</v>
      </c>
      <c r="BJ200" s="1549">
        <v>0</v>
      </c>
      <c r="BK200" s="1549">
        <v>0</v>
      </c>
      <c r="BL200" s="1549">
        <v>0</v>
      </c>
      <c r="BM200" s="1549">
        <v>0</v>
      </c>
    </row>
    <row r="201" spans="1:83" s="809" customFormat="1" ht="106" customHeight="1" collapsed="1">
      <c r="A201" s="735" t="s">
        <v>530</v>
      </c>
      <c r="B201" s="1544">
        <f t="shared" ref="B201:R201" si="137">SUM(B202:B213)</f>
        <v>88</v>
      </c>
      <c r="C201" s="1544">
        <f t="shared" si="137"/>
        <v>377725</v>
      </c>
      <c r="D201" s="1544">
        <f t="shared" si="137"/>
        <v>0</v>
      </c>
      <c r="E201" s="1544">
        <f t="shared" si="137"/>
        <v>0</v>
      </c>
      <c r="F201" s="1544">
        <f t="shared" si="137"/>
        <v>48</v>
      </c>
      <c r="G201" s="1544">
        <f t="shared" si="137"/>
        <v>360407</v>
      </c>
      <c r="H201" s="1544">
        <f t="shared" si="137"/>
        <v>0</v>
      </c>
      <c r="I201" s="1553">
        <f t="shared" si="137"/>
        <v>0</v>
      </c>
      <c r="J201" s="1553">
        <f t="shared" si="137"/>
        <v>0</v>
      </c>
      <c r="K201" s="1553">
        <f t="shared" si="137"/>
        <v>0</v>
      </c>
      <c r="L201" s="1553">
        <f t="shared" si="137"/>
        <v>46</v>
      </c>
      <c r="M201" s="1553">
        <f t="shared" si="137"/>
        <v>8405</v>
      </c>
      <c r="N201" s="1544">
        <f t="shared" si="137"/>
        <v>0</v>
      </c>
      <c r="O201" s="1544">
        <f t="shared" si="137"/>
        <v>0</v>
      </c>
      <c r="P201" s="1553"/>
      <c r="Q201" s="1553">
        <f t="shared" si="137"/>
        <v>2</v>
      </c>
      <c r="R201" s="1547">
        <f t="shared" si="137"/>
        <v>352002</v>
      </c>
      <c r="S201" s="1544">
        <f t="shared" ref="S201:AH201" si="138">SUM(S202:S213)</f>
        <v>0</v>
      </c>
      <c r="T201" s="1544">
        <f t="shared" si="138"/>
        <v>0</v>
      </c>
      <c r="U201" s="1553">
        <f t="shared" si="138"/>
        <v>0</v>
      </c>
      <c r="V201" s="1553">
        <f t="shared" si="138"/>
        <v>0</v>
      </c>
      <c r="W201" s="1544">
        <f t="shared" si="138"/>
        <v>3</v>
      </c>
      <c r="X201" s="1544">
        <f t="shared" si="138"/>
        <v>6426</v>
      </c>
      <c r="Y201" s="1544">
        <f t="shared" si="138"/>
        <v>0</v>
      </c>
      <c r="Z201" s="1544">
        <f t="shared" si="138"/>
        <v>0</v>
      </c>
      <c r="AA201" s="1544">
        <f t="shared" si="138"/>
        <v>0</v>
      </c>
      <c r="AB201" s="1544">
        <f t="shared" si="138"/>
        <v>0</v>
      </c>
      <c r="AC201" s="1544">
        <f t="shared" si="138"/>
        <v>1</v>
      </c>
      <c r="AD201" s="1544">
        <f t="shared" si="138"/>
        <v>3893</v>
      </c>
      <c r="AE201" s="1544">
        <f t="shared" si="138"/>
        <v>0</v>
      </c>
      <c r="AF201" s="1544">
        <f t="shared" si="138"/>
        <v>0</v>
      </c>
      <c r="AG201" s="1544">
        <f t="shared" si="138"/>
        <v>0</v>
      </c>
      <c r="AH201" s="1544">
        <f t="shared" si="138"/>
        <v>29</v>
      </c>
      <c r="AI201" s="834"/>
      <c r="AJ201" s="735" t="s">
        <v>530</v>
      </c>
      <c r="AK201" s="1544">
        <f t="shared" ref="AK201:AX201" si="139">SUM(AK202:AK213)</f>
        <v>1</v>
      </c>
      <c r="AL201" s="1544">
        <f t="shared" si="139"/>
        <v>2479</v>
      </c>
      <c r="AM201" s="1544">
        <f t="shared" si="139"/>
        <v>0</v>
      </c>
      <c r="AN201" s="1544">
        <f t="shared" si="139"/>
        <v>0</v>
      </c>
      <c r="AO201" s="1544">
        <f t="shared" si="139"/>
        <v>1</v>
      </c>
      <c r="AP201" s="1544">
        <f t="shared" si="139"/>
        <v>25</v>
      </c>
      <c r="AQ201" s="1544">
        <f t="shared" si="139"/>
        <v>0</v>
      </c>
      <c r="AR201" s="1544">
        <f t="shared" si="139"/>
        <v>0</v>
      </c>
      <c r="AS201" s="1553">
        <f t="shared" si="139"/>
        <v>1</v>
      </c>
      <c r="AT201" s="1553">
        <f t="shared" si="139"/>
        <v>361</v>
      </c>
      <c r="AU201" s="1553">
        <f t="shared" si="139"/>
        <v>0</v>
      </c>
      <c r="AV201" s="1553">
        <f t="shared" si="139"/>
        <v>0</v>
      </c>
      <c r="AW201" s="1553">
        <f t="shared" si="139"/>
        <v>35</v>
      </c>
      <c r="AX201" s="1553">
        <f t="shared" si="139"/>
        <v>10531</v>
      </c>
      <c r="AY201" s="1553"/>
      <c r="AZ201" s="1553">
        <f t="shared" ref="AZ201:BM201" si="140">SUM(AZ202:AZ213)</f>
        <v>25</v>
      </c>
      <c r="BA201" s="1553">
        <f t="shared" si="140"/>
        <v>344</v>
      </c>
      <c r="BB201" s="1544">
        <f t="shared" si="140"/>
        <v>0</v>
      </c>
      <c r="BC201" s="1544">
        <f t="shared" si="140"/>
        <v>0</v>
      </c>
      <c r="BD201" s="1553">
        <f t="shared" si="140"/>
        <v>10</v>
      </c>
      <c r="BE201" s="1553">
        <f t="shared" si="140"/>
        <v>10187</v>
      </c>
      <c r="BF201" s="1553">
        <f t="shared" si="140"/>
        <v>0</v>
      </c>
      <c r="BG201" s="1553">
        <f t="shared" si="140"/>
        <v>0</v>
      </c>
      <c r="BH201" s="1553">
        <f t="shared" si="140"/>
        <v>1</v>
      </c>
      <c r="BI201" s="1553">
        <f t="shared" si="140"/>
        <v>0</v>
      </c>
      <c r="BJ201" s="1553">
        <f t="shared" si="140"/>
        <v>0</v>
      </c>
      <c r="BK201" s="1548">
        <f t="shared" si="140"/>
        <v>0</v>
      </c>
      <c r="BL201" s="1553">
        <f t="shared" si="140"/>
        <v>0</v>
      </c>
      <c r="BM201" s="1553">
        <f t="shared" si="140"/>
        <v>0</v>
      </c>
    </row>
    <row r="202" spans="1:83" ht="106" hidden="1" customHeight="1" outlineLevel="1">
      <c r="A202" s="530" t="s">
        <v>1899</v>
      </c>
      <c r="B202" s="1544">
        <f t="shared" ref="B202:B213" si="141">F202+D202+S202+U202+W202+AS202+AU202+AW202+BF202+BH202+BJ202+BL202</f>
        <v>8</v>
      </c>
      <c r="C202" s="1544">
        <f>G202+E202+T202+V202+X202+AT202+AV199+AX202+BG202+BI202+BM202+AV202</f>
        <v>1417</v>
      </c>
      <c r="D202" s="1556">
        <v>0</v>
      </c>
      <c r="E202" s="1548">
        <v>0</v>
      </c>
      <c r="F202" s="1553">
        <f t="shared" ref="F202:F213" si="142">H202+J202+N202+Q202+L202</f>
        <v>2</v>
      </c>
      <c r="G202" s="1553">
        <f t="shared" ref="G202:G213" si="143">I202+K202+O202+R202+M202</f>
        <v>1390</v>
      </c>
      <c r="H202" s="1556">
        <v>0</v>
      </c>
      <c r="I202" s="1556">
        <v>0</v>
      </c>
      <c r="J202" s="1556">
        <v>0</v>
      </c>
      <c r="K202" s="1556">
        <v>0</v>
      </c>
      <c r="L202" s="1556">
        <v>2</v>
      </c>
      <c r="M202" s="1556">
        <v>1390</v>
      </c>
      <c r="N202" s="1544">
        <v>0</v>
      </c>
      <c r="O202" s="1544">
        <v>0</v>
      </c>
      <c r="P202" s="1553"/>
      <c r="Q202" s="1544">
        <v>0</v>
      </c>
      <c r="R202" s="1545">
        <v>0</v>
      </c>
      <c r="S202" s="1544">
        <v>0</v>
      </c>
      <c r="T202" s="1544">
        <v>0</v>
      </c>
      <c r="U202" s="1556">
        <v>0</v>
      </c>
      <c r="V202" s="1548">
        <v>0</v>
      </c>
      <c r="W202" s="1544">
        <f t="shared" ref="W202:W210" si="144">Y202+AA202+AC202+AE202+AG202+AK202+AM202+AO202+AQ202</f>
        <v>0</v>
      </c>
      <c r="X202" s="1544">
        <f t="shared" ref="X202:X211" si="145">Z202+AB202+AD202+AF202+AH202+AL202+AN202+AP202+AR202</f>
        <v>0</v>
      </c>
      <c r="Y202" s="1544">
        <v>0</v>
      </c>
      <c r="Z202" s="1553">
        <v>0</v>
      </c>
      <c r="AA202" s="1544">
        <v>0</v>
      </c>
      <c r="AB202" s="1553">
        <v>0</v>
      </c>
      <c r="AC202" s="1548">
        <v>0</v>
      </c>
      <c r="AD202" s="1548">
        <v>0</v>
      </c>
      <c r="AE202" s="1548">
        <v>0</v>
      </c>
      <c r="AF202" s="1548">
        <v>0</v>
      </c>
      <c r="AG202" s="1548">
        <v>0</v>
      </c>
      <c r="AH202" s="1548">
        <v>0</v>
      </c>
      <c r="AI202" s="803"/>
      <c r="AJ202" s="530" t="s">
        <v>2202</v>
      </c>
      <c r="AK202" s="1557">
        <v>0</v>
      </c>
      <c r="AL202" s="1557">
        <v>0</v>
      </c>
      <c r="AM202" s="1557">
        <v>0</v>
      </c>
      <c r="AN202" s="1557">
        <v>0</v>
      </c>
      <c r="AO202" s="1557">
        <v>0</v>
      </c>
      <c r="AP202" s="1557">
        <v>0</v>
      </c>
      <c r="AQ202" s="1557">
        <v>0</v>
      </c>
      <c r="AR202" s="1557">
        <v>0</v>
      </c>
      <c r="AS202" s="1556">
        <v>0</v>
      </c>
      <c r="AT202" s="1556">
        <v>0</v>
      </c>
      <c r="AU202" s="1556">
        <v>0</v>
      </c>
      <c r="AV202" s="1548">
        <v>0</v>
      </c>
      <c r="AW202" s="1544">
        <f t="shared" ref="AW202:AW213" si="146">AZ202+BB202+BD202</f>
        <v>6</v>
      </c>
      <c r="AX202" s="1544">
        <f t="shared" ref="AX202:AX213" si="147">BA202+BC202+BE202</f>
        <v>27</v>
      </c>
      <c r="AY202" s="1553"/>
      <c r="AZ202" s="1544">
        <v>3</v>
      </c>
      <c r="BA202" s="1563">
        <v>1</v>
      </c>
      <c r="BB202" s="1544">
        <v>0</v>
      </c>
      <c r="BC202" s="1544">
        <v>0</v>
      </c>
      <c r="BD202" s="1544">
        <v>3</v>
      </c>
      <c r="BE202" s="1544">
        <v>26</v>
      </c>
      <c r="BF202" s="1556">
        <v>0</v>
      </c>
      <c r="BG202" s="1548">
        <v>0</v>
      </c>
      <c r="BH202" s="1556">
        <v>0</v>
      </c>
      <c r="BI202" s="1548">
        <v>0</v>
      </c>
      <c r="BJ202" s="1556">
        <v>0</v>
      </c>
      <c r="BK202" s="1548">
        <v>0</v>
      </c>
      <c r="BL202" s="1556">
        <v>0</v>
      </c>
      <c r="BM202" s="1548">
        <v>0</v>
      </c>
    </row>
    <row r="203" spans="1:83" ht="106" hidden="1" customHeight="1" outlineLevel="1">
      <c r="A203" s="530" t="s">
        <v>2203</v>
      </c>
      <c r="B203" s="1544">
        <f t="shared" si="141"/>
        <v>6</v>
      </c>
      <c r="C203" s="1544">
        <f>G203+E203+T203+V203+X203+AT203+AV200+AX203+BG203+BI203+BM203+AV203</f>
        <v>5219</v>
      </c>
      <c r="D203" s="1556">
        <v>0</v>
      </c>
      <c r="E203" s="1548">
        <v>0</v>
      </c>
      <c r="F203" s="1553">
        <f t="shared" si="142"/>
        <v>5</v>
      </c>
      <c r="G203" s="1553">
        <f t="shared" si="143"/>
        <v>2740</v>
      </c>
      <c r="H203" s="1556">
        <v>0</v>
      </c>
      <c r="I203" s="1556">
        <v>0</v>
      </c>
      <c r="J203" s="1556">
        <v>0</v>
      </c>
      <c r="K203" s="1556">
        <v>0</v>
      </c>
      <c r="L203" s="1556">
        <v>5</v>
      </c>
      <c r="M203" s="1556">
        <v>2740</v>
      </c>
      <c r="N203" s="1544">
        <v>0</v>
      </c>
      <c r="O203" s="1544">
        <v>0</v>
      </c>
      <c r="P203" s="1553"/>
      <c r="Q203" s="1544">
        <v>0</v>
      </c>
      <c r="R203" s="1545">
        <v>0</v>
      </c>
      <c r="S203" s="1544">
        <v>0</v>
      </c>
      <c r="T203" s="1544">
        <v>0</v>
      </c>
      <c r="U203" s="1556">
        <v>0</v>
      </c>
      <c r="V203" s="1548">
        <v>0</v>
      </c>
      <c r="W203" s="1544">
        <f t="shared" si="144"/>
        <v>1</v>
      </c>
      <c r="X203" s="1544">
        <f t="shared" si="145"/>
        <v>2479</v>
      </c>
      <c r="Y203" s="1544">
        <v>0</v>
      </c>
      <c r="Z203" s="1553">
        <v>0</v>
      </c>
      <c r="AA203" s="1544">
        <v>0</v>
      </c>
      <c r="AB203" s="1553">
        <v>0</v>
      </c>
      <c r="AC203" s="1548">
        <v>0</v>
      </c>
      <c r="AD203" s="1548">
        <v>0</v>
      </c>
      <c r="AE203" s="1548">
        <v>0</v>
      </c>
      <c r="AF203" s="1548">
        <v>0</v>
      </c>
      <c r="AG203" s="1548">
        <v>0</v>
      </c>
      <c r="AH203" s="1548">
        <v>0</v>
      </c>
      <c r="AI203" s="803"/>
      <c r="AJ203" s="530" t="s">
        <v>2203</v>
      </c>
      <c r="AK203" s="1557">
        <v>1</v>
      </c>
      <c r="AL203" s="1557">
        <v>2479</v>
      </c>
      <c r="AM203" s="1557">
        <v>0</v>
      </c>
      <c r="AN203" s="1557">
        <v>0</v>
      </c>
      <c r="AO203" s="1557">
        <v>0</v>
      </c>
      <c r="AP203" s="1557">
        <v>0</v>
      </c>
      <c r="AQ203" s="1557">
        <v>0</v>
      </c>
      <c r="AR203" s="1557">
        <v>0</v>
      </c>
      <c r="AS203" s="1556">
        <v>0</v>
      </c>
      <c r="AT203" s="1556">
        <v>0</v>
      </c>
      <c r="AU203" s="1556">
        <v>0</v>
      </c>
      <c r="AV203" s="1548">
        <v>0</v>
      </c>
      <c r="AW203" s="1544">
        <f t="shared" si="146"/>
        <v>0</v>
      </c>
      <c r="AX203" s="1544">
        <f t="shared" si="147"/>
        <v>0</v>
      </c>
      <c r="AY203" s="1553"/>
      <c r="AZ203" s="1556">
        <v>0</v>
      </c>
      <c r="BA203" s="1556">
        <v>0</v>
      </c>
      <c r="BB203" s="1544">
        <v>0</v>
      </c>
      <c r="BC203" s="1544">
        <v>0</v>
      </c>
      <c r="BD203" s="1544">
        <v>0</v>
      </c>
      <c r="BE203" s="1544">
        <v>0</v>
      </c>
      <c r="BF203" s="1556">
        <v>0</v>
      </c>
      <c r="BG203" s="1548">
        <v>0</v>
      </c>
      <c r="BH203" s="1556">
        <v>0</v>
      </c>
      <c r="BI203" s="1548">
        <v>0</v>
      </c>
      <c r="BJ203" s="1556">
        <v>0</v>
      </c>
      <c r="BK203" s="1548">
        <v>0</v>
      </c>
      <c r="BL203" s="1556">
        <v>0</v>
      </c>
      <c r="BM203" s="1548">
        <v>0</v>
      </c>
    </row>
    <row r="204" spans="1:83" ht="106" hidden="1" customHeight="1" outlineLevel="1">
      <c r="A204" s="530" t="s">
        <v>2204</v>
      </c>
      <c r="B204" s="1544">
        <f t="shared" si="141"/>
        <v>18</v>
      </c>
      <c r="C204" s="1544">
        <f>G204+E204+T204+V204+X204+AT204+AV318+AX204+BG204+BI204+BM204+AV204</f>
        <v>6220</v>
      </c>
      <c r="D204" s="1556">
        <v>0</v>
      </c>
      <c r="E204" s="1548">
        <v>0</v>
      </c>
      <c r="F204" s="1553">
        <f t="shared" si="142"/>
        <v>4</v>
      </c>
      <c r="G204" s="1553">
        <f t="shared" si="143"/>
        <v>670</v>
      </c>
      <c r="H204" s="1556">
        <v>0</v>
      </c>
      <c r="I204" s="1556">
        <v>0</v>
      </c>
      <c r="J204" s="1556">
        <v>0</v>
      </c>
      <c r="K204" s="1556">
        <v>0</v>
      </c>
      <c r="L204" s="1544">
        <v>4</v>
      </c>
      <c r="M204" s="1544">
        <v>670</v>
      </c>
      <c r="N204" s="1544">
        <v>0</v>
      </c>
      <c r="O204" s="1544">
        <v>0</v>
      </c>
      <c r="P204" s="1553"/>
      <c r="Q204" s="1544">
        <v>0</v>
      </c>
      <c r="R204" s="1545">
        <v>0</v>
      </c>
      <c r="S204" s="1544">
        <v>0</v>
      </c>
      <c r="T204" s="1544">
        <v>0</v>
      </c>
      <c r="U204" s="1556">
        <v>0</v>
      </c>
      <c r="V204" s="1548">
        <v>0</v>
      </c>
      <c r="W204" s="1544">
        <f t="shared" si="144"/>
        <v>1</v>
      </c>
      <c r="X204" s="1544">
        <f t="shared" si="145"/>
        <v>25</v>
      </c>
      <c r="Y204" s="1556">
        <v>0</v>
      </c>
      <c r="Z204" s="1548">
        <v>0</v>
      </c>
      <c r="AA204" s="1556">
        <v>0</v>
      </c>
      <c r="AB204" s="1548">
        <v>0</v>
      </c>
      <c r="AC204" s="1548">
        <v>0</v>
      </c>
      <c r="AD204" s="1548">
        <v>0</v>
      </c>
      <c r="AE204" s="1548">
        <v>0</v>
      </c>
      <c r="AF204" s="1548">
        <v>0</v>
      </c>
      <c r="AG204" s="1548">
        <v>0</v>
      </c>
      <c r="AH204" s="1548">
        <v>0</v>
      </c>
      <c r="AI204" s="803"/>
      <c r="AJ204" s="530" t="s">
        <v>2204</v>
      </c>
      <c r="AK204" s="1557">
        <v>0</v>
      </c>
      <c r="AL204" s="1557">
        <v>0</v>
      </c>
      <c r="AM204" s="1557">
        <v>0</v>
      </c>
      <c r="AN204" s="1557">
        <v>0</v>
      </c>
      <c r="AO204" s="1557">
        <v>1</v>
      </c>
      <c r="AP204" s="1557">
        <v>25</v>
      </c>
      <c r="AQ204" s="1557">
        <v>0</v>
      </c>
      <c r="AR204" s="1557">
        <v>0</v>
      </c>
      <c r="AS204" s="1556">
        <v>1</v>
      </c>
      <c r="AT204" s="1556">
        <v>261</v>
      </c>
      <c r="AU204" s="1556">
        <v>0</v>
      </c>
      <c r="AV204" s="1548">
        <v>0</v>
      </c>
      <c r="AW204" s="1544">
        <f t="shared" si="146"/>
        <v>12</v>
      </c>
      <c r="AX204" s="1544">
        <f t="shared" si="147"/>
        <v>5264</v>
      </c>
      <c r="AY204" s="1553"/>
      <c r="AZ204" s="1544">
        <v>11</v>
      </c>
      <c r="BA204" s="1578">
        <v>264</v>
      </c>
      <c r="BB204" s="1544">
        <v>0</v>
      </c>
      <c r="BC204" s="1544">
        <v>0</v>
      </c>
      <c r="BD204" s="1544">
        <v>1</v>
      </c>
      <c r="BE204" s="1544">
        <v>5000</v>
      </c>
      <c r="BF204" s="1556">
        <v>0</v>
      </c>
      <c r="BG204" s="1548">
        <v>0</v>
      </c>
      <c r="BH204" s="1556">
        <v>0</v>
      </c>
      <c r="BI204" s="1548">
        <v>0</v>
      </c>
      <c r="BJ204" s="1556">
        <v>0</v>
      </c>
      <c r="BK204" s="1548">
        <v>0</v>
      </c>
      <c r="BL204" s="1556">
        <v>0</v>
      </c>
      <c r="BM204" s="1548">
        <v>0</v>
      </c>
    </row>
    <row r="205" spans="1:83" ht="106" hidden="1" customHeight="1" outlineLevel="1">
      <c r="A205" s="530" t="s">
        <v>2205</v>
      </c>
      <c r="B205" s="1544">
        <f t="shared" si="141"/>
        <v>10</v>
      </c>
      <c r="C205" s="1544">
        <f>G205+E205+T205+V205+X205+AT205+AV319+AX205+BG205+BI205+BM205+AV205</f>
        <v>15687</v>
      </c>
      <c r="D205" s="1556">
        <v>0</v>
      </c>
      <c r="E205" s="1548">
        <v>0</v>
      </c>
      <c r="F205" s="1553">
        <f t="shared" si="142"/>
        <v>7</v>
      </c>
      <c r="G205" s="1553">
        <f t="shared" si="143"/>
        <v>10565</v>
      </c>
      <c r="H205" s="1556">
        <v>0</v>
      </c>
      <c r="I205" s="1556">
        <v>0</v>
      </c>
      <c r="J205" s="1556">
        <v>0</v>
      </c>
      <c r="K205" s="1556">
        <v>0</v>
      </c>
      <c r="L205" s="1557">
        <v>6</v>
      </c>
      <c r="M205" s="1557">
        <v>565</v>
      </c>
      <c r="N205" s="1544">
        <v>0</v>
      </c>
      <c r="O205" s="1544">
        <v>0</v>
      </c>
      <c r="P205" s="1553"/>
      <c r="Q205" s="1544">
        <v>1</v>
      </c>
      <c r="R205" s="1545">
        <v>10000</v>
      </c>
      <c r="S205" s="1544">
        <v>0</v>
      </c>
      <c r="T205" s="1544">
        <v>0</v>
      </c>
      <c r="U205" s="1556">
        <v>0</v>
      </c>
      <c r="V205" s="1548">
        <v>0</v>
      </c>
      <c r="W205" s="1544">
        <f t="shared" si="144"/>
        <v>0</v>
      </c>
      <c r="X205" s="1544">
        <f t="shared" si="145"/>
        <v>0</v>
      </c>
      <c r="Y205" s="1556">
        <v>0</v>
      </c>
      <c r="Z205" s="1548">
        <v>0</v>
      </c>
      <c r="AA205" s="1556">
        <v>0</v>
      </c>
      <c r="AB205" s="1548">
        <v>0</v>
      </c>
      <c r="AC205" s="1548">
        <v>0</v>
      </c>
      <c r="AD205" s="1548">
        <v>0</v>
      </c>
      <c r="AE205" s="1548">
        <v>0</v>
      </c>
      <c r="AF205" s="1548">
        <v>0</v>
      </c>
      <c r="AG205" s="1548">
        <v>0</v>
      </c>
      <c r="AH205" s="1548">
        <v>0</v>
      </c>
      <c r="AI205" s="803"/>
      <c r="AJ205" s="530" t="s">
        <v>2205</v>
      </c>
      <c r="AK205" s="1557">
        <v>0</v>
      </c>
      <c r="AL205" s="1557">
        <v>0</v>
      </c>
      <c r="AM205" s="1557">
        <v>0</v>
      </c>
      <c r="AN205" s="1557">
        <v>0</v>
      </c>
      <c r="AO205" s="1557">
        <v>0</v>
      </c>
      <c r="AP205" s="1557">
        <v>0</v>
      </c>
      <c r="AQ205" s="1557">
        <v>0</v>
      </c>
      <c r="AR205" s="1557">
        <v>0</v>
      </c>
      <c r="AS205" s="1556">
        <v>0</v>
      </c>
      <c r="AT205" s="1556">
        <v>0</v>
      </c>
      <c r="AU205" s="1556">
        <v>0</v>
      </c>
      <c r="AV205" s="1548">
        <v>0</v>
      </c>
      <c r="AW205" s="1544">
        <f t="shared" si="146"/>
        <v>3</v>
      </c>
      <c r="AX205" s="1544">
        <f t="shared" si="147"/>
        <v>5122</v>
      </c>
      <c r="AY205" s="1553"/>
      <c r="AZ205" s="1557">
        <v>0</v>
      </c>
      <c r="BA205" s="1556">
        <v>0</v>
      </c>
      <c r="BB205" s="1544">
        <v>0</v>
      </c>
      <c r="BC205" s="1544">
        <v>0</v>
      </c>
      <c r="BD205" s="1544">
        <v>3</v>
      </c>
      <c r="BE205" s="1544">
        <v>5122</v>
      </c>
      <c r="BF205" s="1556">
        <v>0</v>
      </c>
      <c r="BG205" s="1548">
        <v>0</v>
      </c>
      <c r="BH205" s="1556">
        <v>0</v>
      </c>
      <c r="BI205" s="1548">
        <v>0</v>
      </c>
      <c r="BJ205" s="1556">
        <v>0</v>
      </c>
      <c r="BK205" s="1548">
        <v>0</v>
      </c>
      <c r="BL205" s="1556">
        <v>0</v>
      </c>
      <c r="BM205" s="1548">
        <v>0</v>
      </c>
    </row>
    <row r="206" spans="1:83" ht="106" hidden="1" customHeight="1" outlineLevel="1">
      <c r="A206" s="530" t="s">
        <v>2764</v>
      </c>
      <c r="B206" s="1544">
        <f t="shared" si="141"/>
        <v>4</v>
      </c>
      <c r="C206" s="1544">
        <f>G206+E206+T206+V206+X206+AT206+AV320+AX206+BG206+BI206+BM206+AV206</f>
        <v>2280</v>
      </c>
      <c r="D206" s="1556">
        <v>0</v>
      </c>
      <c r="E206" s="1548">
        <v>0</v>
      </c>
      <c r="F206" s="1553">
        <f t="shared" si="142"/>
        <v>0</v>
      </c>
      <c r="G206" s="1553">
        <f t="shared" si="143"/>
        <v>0</v>
      </c>
      <c r="H206" s="1556">
        <v>0</v>
      </c>
      <c r="I206" s="1556">
        <v>0</v>
      </c>
      <c r="J206" s="1556">
        <v>0</v>
      </c>
      <c r="K206" s="1556">
        <v>0</v>
      </c>
      <c r="L206" s="1544">
        <v>0</v>
      </c>
      <c r="M206" s="1544">
        <v>0</v>
      </c>
      <c r="N206" s="1544">
        <v>0</v>
      </c>
      <c r="O206" s="1544">
        <v>0</v>
      </c>
      <c r="P206" s="1553"/>
      <c r="Q206" s="1544">
        <v>0</v>
      </c>
      <c r="R206" s="1545">
        <v>0</v>
      </c>
      <c r="S206" s="1544">
        <v>0</v>
      </c>
      <c r="T206" s="1544">
        <v>0</v>
      </c>
      <c r="U206" s="1556">
        <v>0</v>
      </c>
      <c r="V206" s="1548">
        <v>0</v>
      </c>
      <c r="W206" s="1544">
        <f t="shared" si="144"/>
        <v>1</v>
      </c>
      <c r="X206" s="1544">
        <f t="shared" si="145"/>
        <v>2069</v>
      </c>
      <c r="Y206" s="1556">
        <v>0</v>
      </c>
      <c r="Z206" s="1548">
        <v>0</v>
      </c>
      <c r="AA206" s="1556">
        <v>0</v>
      </c>
      <c r="AB206" s="1548">
        <v>0</v>
      </c>
      <c r="AC206" s="1548">
        <v>1</v>
      </c>
      <c r="AD206" s="1548">
        <v>2040</v>
      </c>
      <c r="AE206" s="1548">
        <v>0</v>
      </c>
      <c r="AF206" s="1548">
        <v>0</v>
      </c>
      <c r="AG206" s="1548">
        <v>0</v>
      </c>
      <c r="AH206" s="1548">
        <v>29</v>
      </c>
      <c r="AI206" s="803"/>
      <c r="AJ206" s="530" t="s">
        <v>2764</v>
      </c>
      <c r="AK206" s="1557">
        <v>0</v>
      </c>
      <c r="AL206" s="1557">
        <v>0</v>
      </c>
      <c r="AM206" s="1557">
        <v>0</v>
      </c>
      <c r="AN206" s="1557">
        <v>0</v>
      </c>
      <c r="AO206" s="1557">
        <v>0</v>
      </c>
      <c r="AP206" s="1557">
        <v>0</v>
      </c>
      <c r="AQ206" s="1557">
        <v>0</v>
      </c>
      <c r="AR206" s="1557">
        <v>0</v>
      </c>
      <c r="AS206" s="1556">
        <v>0</v>
      </c>
      <c r="AT206" s="1548">
        <v>100</v>
      </c>
      <c r="AU206" s="1556">
        <v>0</v>
      </c>
      <c r="AV206" s="1548">
        <v>0</v>
      </c>
      <c r="AW206" s="1544">
        <f t="shared" si="146"/>
        <v>3</v>
      </c>
      <c r="AX206" s="1544">
        <f t="shared" si="147"/>
        <v>111</v>
      </c>
      <c r="AY206" s="1553"/>
      <c r="AZ206" s="1544">
        <v>1</v>
      </c>
      <c r="BA206" s="1544">
        <v>72</v>
      </c>
      <c r="BB206" s="1544">
        <v>0</v>
      </c>
      <c r="BC206" s="1544">
        <v>0</v>
      </c>
      <c r="BD206" s="1544">
        <v>2</v>
      </c>
      <c r="BE206" s="1544">
        <v>39</v>
      </c>
      <c r="BF206" s="1556">
        <v>0</v>
      </c>
      <c r="BG206" s="1548">
        <v>0</v>
      </c>
      <c r="BH206" s="1556">
        <v>0</v>
      </c>
      <c r="BI206" s="1548">
        <v>0</v>
      </c>
      <c r="BJ206" s="1556">
        <v>0</v>
      </c>
      <c r="BK206" s="1548">
        <v>0</v>
      </c>
      <c r="BL206" s="1556">
        <v>0</v>
      </c>
      <c r="BM206" s="1548">
        <v>0</v>
      </c>
    </row>
    <row r="207" spans="1:83" ht="106" hidden="1" customHeight="1" outlineLevel="1">
      <c r="A207" s="530" t="s">
        <v>2206</v>
      </c>
      <c r="B207" s="1544">
        <f t="shared" si="141"/>
        <v>10</v>
      </c>
      <c r="C207" s="1544">
        <f t="shared" ref="C207:C213" si="148">G207+E207+T207+V207+X207+AT207+AV201+AX207+BG207+BI207+BM207+AV207</f>
        <v>542</v>
      </c>
      <c r="D207" s="1556">
        <v>0</v>
      </c>
      <c r="E207" s="1548">
        <v>0</v>
      </c>
      <c r="F207" s="1553">
        <f t="shared" si="142"/>
        <v>6</v>
      </c>
      <c r="G207" s="1553">
        <f t="shared" si="143"/>
        <v>540</v>
      </c>
      <c r="H207" s="1556">
        <v>0</v>
      </c>
      <c r="I207" s="1556">
        <v>0</v>
      </c>
      <c r="J207" s="1556">
        <v>0</v>
      </c>
      <c r="K207" s="1556">
        <v>0</v>
      </c>
      <c r="L207" s="1544">
        <v>6</v>
      </c>
      <c r="M207" s="1544">
        <v>540</v>
      </c>
      <c r="N207" s="1544">
        <v>0</v>
      </c>
      <c r="O207" s="1544">
        <v>0</v>
      </c>
      <c r="P207" s="1553"/>
      <c r="Q207" s="1544">
        <v>0</v>
      </c>
      <c r="R207" s="1545">
        <v>0</v>
      </c>
      <c r="S207" s="1544">
        <v>0</v>
      </c>
      <c r="T207" s="1544">
        <v>0</v>
      </c>
      <c r="U207" s="1556">
        <v>0</v>
      </c>
      <c r="V207" s="1548">
        <v>0</v>
      </c>
      <c r="W207" s="1544">
        <f t="shared" si="144"/>
        <v>0</v>
      </c>
      <c r="X207" s="1544">
        <f t="shared" si="145"/>
        <v>0</v>
      </c>
      <c r="Y207" s="1556">
        <v>0</v>
      </c>
      <c r="Z207" s="1548">
        <v>0</v>
      </c>
      <c r="AA207" s="1544">
        <v>0</v>
      </c>
      <c r="AB207" s="1548">
        <v>0</v>
      </c>
      <c r="AC207" s="1548">
        <v>0</v>
      </c>
      <c r="AD207" s="1548">
        <v>0</v>
      </c>
      <c r="AE207" s="1548">
        <v>0</v>
      </c>
      <c r="AF207" s="1548">
        <v>0</v>
      </c>
      <c r="AG207" s="1548">
        <v>0</v>
      </c>
      <c r="AH207" s="1548">
        <v>0</v>
      </c>
      <c r="AI207" s="803"/>
      <c r="AJ207" s="530" t="s">
        <v>2206</v>
      </c>
      <c r="AK207" s="1557">
        <v>0</v>
      </c>
      <c r="AL207" s="1557">
        <v>0</v>
      </c>
      <c r="AM207" s="1557">
        <v>0</v>
      </c>
      <c r="AN207" s="1557">
        <v>0</v>
      </c>
      <c r="AO207" s="1557">
        <v>0</v>
      </c>
      <c r="AP207" s="1557">
        <v>0</v>
      </c>
      <c r="AQ207" s="1557">
        <v>0</v>
      </c>
      <c r="AR207" s="1557">
        <v>0</v>
      </c>
      <c r="AS207" s="1556">
        <v>0</v>
      </c>
      <c r="AT207" s="1548">
        <v>0</v>
      </c>
      <c r="AU207" s="1556">
        <v>0</v>
      </c>
      <c r="AV207" s="1548">
        <v>0</v>
      </c>
      <c r="AW207" s="1544">
        <f t="shared" si="146"/>
        <v>4</v>
      </c>
      <c r="AX207" s="1544">
        <f t="shared" si="147"/>
        <v>2</v>
      </c>
      <c r="AY207" s="1553"/>
      <c r="AZ207" s="1544">
        <v>3</v>
      </c>
      <c r="BA207" s="1544">
        <v>2</v>
      </c>
      <c r="BB207" s="1544">
        <v>0</v>
      </c>
      <c r="BC207" s="1544">
        <v>0</v>
      </c>
      <c r="BD207" s="1544">
        <v>1</v>
      </c>
      <c r="BE207" s="1544">
        <v>0</v>
      </c>
      <c r="BF207" s="1556">
        <v>0</v>
      </c>
      <c r="BG207" s="1548">
        <v>0</v>
      </c>
      <c r="BH207" s="1556">
        <v>0</v>
      </c>
      <c r="BI207" s="1548">
        <v>0</v>
      </c>
      <c r="BJ207" s="1556">
        <v>0</v>
      </c>
      <c r="BK207" s="1548">
        <v>0</v>
      </c>
      <c r="BL207" s="1556">
        <v>0</v>
      </c>
      <c r="BM207" s="1548">
        <v>0</v>
      </c>
      <c r="BO207" s="805" t="s">
        <v>2605</v>
      </c>
      <c r="BP207" s="805" t="s">
        <v>2605</v>
      </c>
      <c r="BQ207" s="805" t="s">
        <v>2605</v>
      </c>
      <c r="BR207" s="805" t="s">
        <v>2605</v>
      </c>
      <c r="BS207" s="805" t="s">
        <v>2605</v>
      </c>
      <c r="BT207" s="805" t="s">
        <v>2605</v>
      </c>
      <c r="BU207" s="805" t="s">
        <v>2605</v>
      </c>
      <c r="BV207" s="805" t="s">
        <v>2605</v>
      </c>
      <c r="BW207" s="806" t="s">
        <v>2605</v>
      </c>
      <c r="BX207" s="805" t="s">
        <v>2605</v>
      </c>
      <c r="BY207" s="805" t="s">
        <v>2605</v>
      </c>
      <c r="BZ207" s="805" t="s">
        <v>2605</v>
      </c>
      <c r="CA207" s="805" t="s">
        <v>2605</v>
      </c>
      <c r="CB207" s="805" t="s">
        <v>2605</v>
      </c>
      <c r="CC207" s="805" t="s">
        <v>2605</v>
      </c>
      <c r="CD207" s="805" t="s">
        <v>2605</v>
      </c>
      <c r="CE207" s="805" t="s">
        <v>2605</v>
      </c>
    </row>
    <row r="208" spans="1:83" ht="106" hidden="1" customHeight="1" outlineLevel="1">
      <c r="A208" s="530" t="s">
        <v>2210</v>
      </c>
      <c r="B208" s="1544">
        <f t="shared" si="141"/>
        <v>3</v>
      </c>
      <c r="C208" s="1544">
        <f t="shared" si="148"/>
        <v>1923</v>
      </c>
      <c r="D208" s="1556">
        <v>0</v>
      </c>
      <c r="E208" s="1548">
        <v>0</v>
      </c>
      <c r="F208" s="1553">
        <f t="shared" si="142"/>
        <v>2</v>
      </c>
      <c r="G208" s="1553">
        <f t="shared" si="143"/>
        <v>70</v>
      </c>
      <c r="H208" s="1556">
        <v>0</v>
      </c>
      <c r="I208" s="1556">
        <v>0</v>
      </c>
      <c r="J208" s="1556">
        <v>0</v>
      </c>
      <c r="K208" s="1556">
        <v>0</v>
      </c>
      <c r="L208" s="1556">
        <v>2</v>
      </c>
      <c r="M208" s="1556">
        <v>70</v>
      </c>
      <c r="N208" s="1544">
        <v>0</v>
      </c>
      <c r="O208" s="1544">
        <v>0</v>
      </c>
      <c r="P208" s="1553"/>
      <c r="Q208" s="1544">
        <v>0</v>
      </c>
      <c r="R208" s="1545">
        <v>0</v>
      </c>
      <c r="S208" s="1544">
        <v>0</v>
      </c>
      <c r="T208" s="1544">
        <v>0</v>
      </c>
      <c r="U208" s="1556">
        <v>0</v>
      </c>
      <c r="V208" s="1548">
        <v>0</v>
      </c>
      <c r="W208" s="1544">
        <f t="shared" si="144"/>
        <v>0</v>
      </c>
      <c r="X208" s="1544">
        <f t="shared" si="145"/>
        <v>1853</v>
      </c>
      <c r="Y208" s="1556">
        <v>0</v>
      </c>
      <c r="Z208" s="1548">
        <v>0</v>
      </c>
      <c r="AA208" s="1556">
        <v>0</v>
      </c>
      <c r="AB208" s="1556">
        <v>0</v>
      </c>
      <c r="AC208" s="1548">
        <v>0</v>
      </c>
      <c r="AD208" s="1548">
        <v>1853</v>
      </c>
      <c r="AE208" s="1553">
        <v>0</v>
      </c>
      <c r="AF208" s="1553">
        <v>0</v>
      </c>
      <c r="AG208" s="1548">
        <v>0</v>
      </c>
      <c r="AH208" s="1548">
        <v>0</v>
      </c>
      <c r="AI208" s="803"/>
      <c r="AJ208" s="530" t="s">
        <v>2210</v>
      </c>
      <c r="AK208" s="1557">
        <v>0</v>
      </c>
      <c r="AL208" s="1557">
        <v>0</v>
      </c>
      <c r="AM208" s="1557">
        <v>0</v>
      </c>
      <c r="AN208" s="1557">
        <v>0</v>
      </c>
      <c r="AO208" s="1557">
        <v>0</v>
      </c>
      <c r="AP208" s="1557">
        <v>0</v>
      </c>
      <c r="AQ208" s="1557">
        <v>0</v>
      </c>
      <c r="AR208" s="1557">
        <v>0</v>
      </c>
      <c r="AS208" s="1556">
        <v>0</v>
      </c>
      <c r="AT208" s="1548">
        <v>0</v>
      </c>
      <c r="AU208" s="1556">
        <v>0</v>
      </c>
      <c r="AV208" s="1548">
        <v>0</v>
      </c>
      <c r="AW208" s="1544">
        <f t="shared" si="146"/>
        <v>1</v>
      </c>
      <c r="AX208" s="1563">
        <f t="shared" si="147"/>
        <v>0</v>
      </c>
      <c r="AY208" s="1553"/>
      <c r="AZ208" s="1556">
        <v>1</v>
      </c>
      <c r="BA208" s="1563">
        <v>0</v>
      </c>
      <c r="BB208" s="1544">
        <v>0</v>
      </c>
      <c r="BC208" s="1544">
        <v>0</v>
      </c>
      <c r="BD208" s="1544">
        <v>0</v>
      </c>
      <c r="BE208" s="1544">
        <v>0</v>
      </c>
      <c r="BF208" s="1556">
        <v>0</v>
      </c>
      <c r="BG208" s="1548">
        <v>0</v>
      </c>
      <c r="BH208" s="1556">
        <v>0</v>
      </c>
      <c r="BI208" s="1548">
        <v>0</v>
      </c>
      <c r="BJ208" s="1556">
        <v>0</v>
      </c>
      <c r="BK208" s="1548">
        <v>0</v>
      </c>
      <c r="BL208" s="1556">
        <v>0</v>
      </c>
      <c r="BM208" s="1548">
        <v>0</v>
      </c>
    </row>
    <row r="209" spans="1:83" ht="106" hidden="1" customHeight="1" outlineLevel="1">
      <c r="A209" s="530" t="s">
        <v>2207</v>
      </c>
      <c r="B209" s="1544">
        <f t="shared" si="141"/>
        <v>6</v>
      </c>
      <c r="C209" s="1544">
        <f t="shared" si="148"/>
        <v>1391</v>
      </c>
      <c r="D209" s="1556">
        <v>0</v>
      </c>
      <c r="E209" s="1548">
        <v>0</v>
      </c>
      <c r="F209" s="1553">
        <f t="shared" si="142"/>
        <v>4</v>
      </c>
      <c r="G209" s="1553">
        <f t="shared" si="143"/>
        <v>1390</v>
      </c>
      <c r="H209" s="1556">
        <v>0</v>
      </c>
      <c r="I209" s="1556">
        <v>0</v>
      </c>
      <c r="J209" s="1556">
        <v>0</v>
      </c>
      <c r="K209" s="1556">
        <v>0</v>
      </c>
      <c r="L209" s="1544">
        <v>4</v>
      </c>
      <c r="M209" s="1544">
        <v>1390</v>
      </c>
      <c r="N209" s="1544">
        <v>0</v>
      </c>
      <c r="O209" s="1544">
        <v>0</v>
      </c>
      <c r="P209" s="1553"/>
      <c r="Q209" s="1544">
        <v>0</v>
      </c>
      <c r="R209" s="1545">
        <v>0</v>
      </c>
      <c r="S209" s="1544">
        <v>0</v>
      </c>
      <c r="T209" s="1544">
        <v>0</v>
      </c>
      <c r="U209" s="1556">
        <v>0</v>
      </c>
      <c r="V209" s="1548">
        <v>0</v>
      </c>
      <c r="W209" s="1544">
        <f t="shared" si="144"/>
        <v>0</v>
      </c>
      <c r="X209" s="1544">
        <f t="shared" si="145"/>
        <v>0</v>
      </c>
      <c r="Y209" s="1556">
        <v>0</v>
      </c>
      <c r="Z209" s="1548">
        <v>0</v>
      </c>
      <c r="AA209" s="1556">
        <v>0</v>
      </c>
      <c r="AB209" s="1556">
        <v>0</v>
      </c>
      <c r="AC209" s="1548">
        <v>0</v>
      </c>
      <c r="AD209" s="1548">
        <v>0</v>
      </c>
      <c r="AE209" s="1548">
        <v>0</v>
      </c>
      <c r="AF209" s="1548">
        <v>0</v>
      </c>
      <c r="AG209" s="1548">
        <v>0</v>
      </c>
      <c r="AH209" s="1548">
        <v>0</v>
      </c>
      <c r="AI209" s="803"/>
      <c r="AJ209" s="530" t="s">
        <v>2207</v>
      </c>
      <c r="AK209" s="1557">
        <v>0</v>
      </c>
      <c r="AL209" s="1557">
        <v>0</v>
      </c>
      <c r="AM209" s="1557">
        <v>0</v>
      </c>
      <c r="AN209" s="1557">
        <v>0</v>
      </c>
      <c r="AO209" s="1557">
        <v>0</v>
      </c>
      <c r="AP209" s="1557">
        <v>0</v>
      </c>
      <c r="AQ209" s="1557">
        <v>0</v>
      </c>
      <c r="AR209" s="1557">
        <v>0</v>
      </c>
      <c r="AS209" s="1556">
        <v>0</v>
      </c>
      <c r="AT209" s="1548">
        <v>0</v>
      </c>
      <c r="AU209" s="1556">
        <v>0</v>
      </c>
      <c r="AV209" s="1548">
        <v>0</v>
      </c>
      <c r="AW209" s="1544">
        <f t="shared" si="146"/>
        <v>2</v>
      </c>
      <c r="AX209" s="1544">
        <f t="shared" si="147"/>
        <v>1</v>
      </c>
      <c r="AY209" s="1553"/>
      <c r="AZ209" s="1556">
        <v>2</v>
      </c>
      <c r="BA209" s="1544">
        <v>1</v>
      </c>
      <c r="BB209" s="1544">
        <v>0</v>
      </c>
      <c r="BC209" s="1544">
        <v>0</v>
      </c>
      <c r="BD209" s="1544">
        <v>0</v>
      </c>
      <c r="BE209" s="1544">
        <v>0</v>
      </c>
      <c r="BF209" s="1556">
        <v>0</v>
      </c>
      <c r="BG209" s="1548">
        <v>0</v>
      </c>
      <c r="BH209" s="1556">
        <v>0</v>
      </c>
      <c r="BI209" s="1548">
        <v>0</v>
      </c>
      <c r="BJ209" s="1556">
        <v>0</v>
      </c>
      <c r="BK209" s="1548">
        <v>0</v>
      </c>
      <c r="BL209" s="1556">
        <v>0</v>
      </c>
      <c r="BM209" s="1548">
        <v>0</v>
      </c>
      <c r="BO209" s="806" t="s">
        <v>2605</v>
      </c>
      <c r="BP209" s="806" t="s">
        <v>2605</v>
      </c>
      <c r="BQ209" s="806" t="s">
        <v>2605</v>
      </c>
    </row>
    <row r="210" spans="1:83" ht="106" hidden="1" customHeight="1" outlineLevel="1">
      <c r="A210" s="530" t="s">
        <v>2768</v>
      </c>
      <c r="B210" s="1544">
        <f t="shared" si="141"/>
        <v>7</v>
      </c>
      <c r="C210" s="1544">
        <f t="shared" si="148"/>
        <v>342343</v>
      </c>
      <c r="D210" s="1556">
        <v>0</v>
      </c>
      <c r="E210" s="1548">
        <v>0</v>
      </c>
      <c r="F210" s="1553">
        <f t="shared" si="142"/>
        <v>4</v>
      </c>
      <c r="G210" s="1553">
        <f t="shared" si="143"/>
        <v>342342</v>
      </c>
      <c r="H210" s="1556">
        <v>0</v>
      </c>
      <c r="I210" s="1556">
        <v>0</v>
      </c>
      <c r="J210" s="1556">
        <v>0</v>
      </c>
      <c r="K210" s="1556">
        <v>0</v>
      </c>
      <c r="L210" s="1544">
        <v>3</v>
      </c>
      <c r="M210" s="1544">
        <v>340</v>
      </c>
      <c r="N210" s="1544">
        <v>0</v>
      </c>
      <c r="O210" s="1544">
        <v>0</v>
      </c>
      <c r="P210" s="1553"/>
      <c r="Q210" s="1544">
        <v>1</v>
      </c>
      <c r="R210" s="1545">
        <v>342002</v>
      </c>
      <c r="S210" s="1544">
        <v>0</v>
      </c>
      <c r="T210" s="1544">
        <v>0</v>
      </c>
      <c r="U210" s="1556">
        <v>0</v>
      </c>
      <c r="V210" s="1548">
        <v>0</v>
      </c>
      <c r="W210" s="1544">
        <f t="shared" si="144"/>
        <v>0</v>
      </c>
      <c r="X210" s="1544">
        <f t="shared" si="145"/>
        <v>0</v>
      </c>
      <c r="Y210" s="1556">
        <v>0</v>
      </c>
      <c r="Z210" s="1548">
        <v>0</v>
      </c>
      <c r="AA210" s="1544">
        <v>0</v>
      </c>
      <c r="AB210" s="1553">
        <v>0</v>
      </c>
      <c r="AC210" s="1548">
        <v>0</v>
      </c>
      <c r="AD210" s="1548">
        <v>0</v>
      </c>
      <c r="AE210" s="1553">
        <v>0</v>
      </c>
      <c r="AF210" s="1553">
        <v>0</v>
      </c>
      <c r="AG210" s="1548">
        <v>0</v>
      </c>
      <c r="AH210" s="1548">
        <v>0</v>
      </c>
      <c r="AI210" s="803"/>
      <c r="AJ210" s="530" t="s">
        <v>2768</v>
      </c>
      <c r="AK210" s="1557">
        <v>0</v>
      </c>
      <c r="AL210" s="1557">
        <v>0</v>
      </c>
      <c r="AM210" s="1557">
        <v>0</v>
      </c>
      <c r="AN210" s="1557">
        <v>0</v>
      </c>
      <c r="AO210" s="1557">
        <v>0</v>
      </c>
      <c r="AP210" s="1557">
        <v>0</v>
      </c>
      <c r="AQ210" s="1557">
        <v>0</v>
      </c>
      <c r="AR210" s="1557">
        <v>0</v>
      </c>
      <c r="AS210" s="1556">
        <v>0</v>
      </c>
      <c r="AT210" s="1548">
        <v>0</v>
      </c>
      <c r="AU210" s="1556">
        <v>0</v>
      </c>
      <c r="AV210" s="1548">
        <v>0</v>
      </c>
      <c r="AW210" s="1544">
        <f t="shared" si="146"/>
        <v>3</v>
      </c>
      <c r="AX210" s="1544">
        <f t="shared" si="147"/>
        <v>1</v>
      </c>
      <c r="AY210" s="1553"/>
      <c r="AZ210" s="1556">
        <v>3</v>
      </c>
      <c r="BA210" s="1575">
        <v>1</v>
      </c>
      <c r="BB210" s="1544">
        <v>0</v>
      </c>
      <c r="BC210" s="1544">
        <v>0</v>
      </c>
      <c r="BD210" s="1544">
        <v>0</v>
      </c>
      <c r="BE210" s="1544">
        <v>0</v>
      </c>
      <c r="BF210" s="1556">
        <v>0</v>
      </c>
      <c r="BG210" s="1548">
        <v>0</v>
      </c>
      <c r="BH210" s="1556">
        <v>0</v>
      </c>
      <c r="BI210" s="1548">
        <v>0</v>
      </c>
      <c r="BJ210" s="1556">
        <v>0</v>
      </c>
      <c r="BK210" s="1548">
        <v>0</v>
      </c>
      <c r="BL210" s="1556">
        <v>0</v>
      </c>
      <c r="BM210" s="1548">
        <v>0</v>
      </c>
      <c r="BR210" s="800" t="s">
        <v>2605</v>
      </c>
    </row>
    <row r="211" spans="1:83" ht="106" hidden="1" customHeight="1" outlineLevel="1">
      <c r="A211" s="530" t="s">
        <v>2769</v>
      </c>
      <c r="B211" s="1544">
        <f t="shared" si="141"/>
        <v>6</v>
      </c>
      <c r="C211" s="1544">
        <f t="shared" si="148"/>
        <v>150</v>
      </c>
      <c r="D211" s="1556">
        <v>0</v>
      </c>
      <c r="E211" s="1548">
        <v>0</v>
      </c>
      <c r="F211" s="1553">
        <f t="shared" si="142"/>
        <v>5</v>
      </c>
      <c r="G211" s="1553">
        <f t="shared" si="143"/>
        <v>150</v>
      </c>
      <c r="H211" s="1556">
        <v>0</v>
      </c>
      <c r="I211" s="1556">
        <v>0</v>
      </c>
      <c r="J211" s="1556">
        <v>0</v>
      </c>
      <c r="K211" s="1556">
        <v>0</v>
      </c>
      <c r="L211" s="1544">
        <v>5</v>
      </c>
      <c r="M211" s="1544">
        <v>150</v>
      </c>
      <c r="N211" s="1544">
        <v>0</v>
      </c>
      <c r="O211" s="1544">
        <v>0</v>
      </c>
      <c r="P211" s="1553"/>
      <c r="Q211" s="1544">
        <v>0</v>
      </c>
      <c r="R211" s="1545">
        <v>0</v>
      </c>
      <c r="S211" s="1544">
        <v>0</v>
      </c>
      <c r="T211" s="1544">
        <v>0</v>
      </c>
      <c r="U211" s="1556">
        <v>0</v>
      </c>
      <c r="V211" s="1548">
        <v>0</v>
      </c>
      <c r="W211" s="1544">
        <f>Y211+AA211+AC211+AE211+AG211+AK211+AM211+AO211+AQ211</f>
        <v>0</v>
      </c>
      <c r="X211" s="1544">
        <f t="shared" si="145"/>
        <v>0</v>
      </c>
      <c r="Y211" s="1556">
        <v>0</v>
      </c>
      <c r="Z211" s="1548">
        <v>0</v>
      </c>
      <c r="AA211" s="1544">
        <v>0</v>
      </c>
      <c r="AB211" s="1553">
        <v>0</v>
      </c>
      <c r="AC211" s="1548">
        <v>0</v>
      </c>
      <c r="AD211" s="1548">
        <v>0</v>
      </c>
      <c r="AE211" s="1553">
        <v>0</v>
      </c>
      <c r="AF211" s="1553">
        <v>0</v>
      </c>
      <c r="AG211" s="1548">
        <v>0</v>
      </c>
      <c r="AH211" s="1548">
        <v>0</v>
      </c>
      <c r="AI211" s="803"/>
      <c r="AJ211" s="530" t="s">
        <v>2769</v>
      </c>
      <c r="AK211" s="1557">
        <v>0</v>
      </c>
      <c r="AL211" s="1557">
        <v>0</v>
      </c>
      <c r="AM211" s="1557">
        <v>0</v>
      </c>
      <c r="AN211" s="1557">
        <v>0</v>
      </c>
      <c r="AO211" s="1557">
        <v>0</v>
      </c>
      <c r="AP211" s="1557">
        <v>0</v>
      </c>
      <c r="AQ211" s="1557">
        <v>0</v>
      </c>
      <c r="AR211" s="1557">
        <v>0</v>
      </c>
      <c r="AS211" s="1556">
        <v>0</v>
      </c>
      <c r="AT211" s="1548">
        <v>0</v>
      </c>
      <c r="AU211" s="1556">
        <v>0</v>
      </c>
      <c r="AV211" s="1548">
        <v>0</v>
      </c>
      <c r="AW211" s="1544">
        <f t="shared" si="146"/>
        <v>0</v>
      </c>
      <c r="AX211" s="1544">
        <f t="shared" si="147"/>
        <v>0</v>
      </c>
      <c r="AY211" s="1553"/>
      <c r="AZ211" s="1556">
        <v>0</v>
      </c>
      <c r="BA211" s="1556">
        <v>0</v>
      </c>
      <c r="BB211" s="1544">
        <v>0</v>
      </c>
      <c r="BC211" s="1544">
        <v>0</v>
      </c>
      <c r="BD211" s="1544">
        <v>0</v>
      </c>
      <c r="BE211" s="1544">
        <v>0</v>
      </c>
      <c r="BF211" s="1556">
        <v>0</v>
      </c>
      <c r="BG211" s="1548">
        <v>0</v>
      </c>
      <c r="BH211" s="1556">
        <v>1</v>
      </c>
      <c r="BI211" s="1548">
        <v>0</v>
      </c>
      <c r="BJ211" s="1556">
        <v>0</v>
      </c>
      <c r="BK211" s="1548">
        <v>0</v>
      </c>
      <c r="BL211" s="1556">
        <v>0</v>
      </c>
      <c r="BM211" s="1548">
        <v>0</v>
      </c>
    </row>
    <row r="212" spans="1:83" ht="106" hidden="1" customHeight="1" outlineLevel="1">
      <c r="A212" s="530" t="s">
        <v>2208</v>
      </c>
      <c r="B212" s="1544">
        <f t="shared" si="141"/>
        <v>5</v>
      </c>
      <c r="C212" s="1544">
        <f t="shared" si="148"/>
        <v>150</v>
      </c>
      <c r="D212" s="1556">
        <v>0</v>
      </c>
      <c r="E212" s="1548">
        <v>0</v>
      </c>
      <c r="F212" s="1553">
        <f t="shared" si="142"/>
        <v>5</v>
      </c>
      <c r="G212" s="1553">
        <f t="shared" si="143"/>
        <v>150</v>
      </c>
      <c r="H212" s="1556">
        <v>0</v>
      </c>
      <c r="I212" s="1556">
        <v>0</v>
      </c>
      <c r="J212" s="1556">
        <v>0</v>
      </c>
      <c r="K212" s="1556">
        <v>0</v>
      </c>
      <c r="L212" s="1556">
        <v>5</v>
      </c>
      <c r="M212" s="1556">
        <v>150</v>
      </c>
      <c r="N212" s="1544">
        <v>0</v>
      </c>
      <c r="O212" s="1544">
        <v>0</v>
      </c>
      <c r="P212" s="1553"/>
      <c r="Q212" s="1544">
        <v>0</v>
      </c>
      <c r="R212" s="1545">
        <v>0</v>
      </c>
      <c r="S212" s="1544">
        <v>0</v>
      </c>
      <c r="T212" s="1544">
        <v>0</v>
      </c>
      <c r="U212" s="1556">
        <v>0</v>
      </c>
      <c r="V212" s="1548">
        <v>0</v>
      </c>
      <c r="W212" s="1544">
        <f>Y212+AA212+AC212+AE212+AG212+AK212+AM212+AO212+AQ212</f>
        <v>0</v>
      </c>
      <c r="X212" s="1544">
        <f>Z212+AB212+AD212+AF212+AH212+AL212+AN212+AP212+AR212</f>
        <v>0</v>
      </c>
      <c r="Y212" s="1556">
        <v>0</v>
      </c>
      <c r="Z212" s="1548">
        <v>0</v>
      </c>
      <c r="AA212" s="1556">
        <v>0</v>
      </c>
      <c r="AB212" s="1548">
        <v>0</v>
      </c>
      <c r="AC212" s="1548">
        <v>0</v>
      </c>
      <c r="AD212" s="1548">
        <v>0</v>
      </c>
      <c r="AE212" s="1548">
        <v>0</v>
      </c>
      <c r="AF212" s="1548">
        <v>0</v>
      </c>
      <c r="AG212" s="1548">
        <v>0</v>
      </c>
      <c r="AH212" s="1548">
        <v>0</v>
      </c>
      <c r="AI212" s="803"/>
      <c r="AJ212" s="530" t="s">
        <v>2208</v>
      </c>
      <c r="AK212" s="1557">
        <v>0</v>
      </c>
      <c r="AL212" s="1557">
        <v>0</v>
      </c>
      <c r="AM212" s="1557">
        <v>0</v>
      </c>
      <c r="AN212" s="1557">
        <v>0</v>
      </c>
      <c r="AO212" s="1557">
        <v>0</v>
      </c>
      <c r="AP212" s="1557">
        <v>0</v>
      </c>
      <c r="AQ212" s="1557">
        <v>0</v>
      </c>
      <c r="AR212" s="1557">
        <v>0</v>
      </c>
      <c r="AS212" s="1556">
        <v>0</v>
      </c>
      <c r="AT212" s="1548">
        <v>0</v>
      </c>
      <c r="AU212" s="1556">
        <v>0</v>
      </c>
      <c r="AV212" s="1548">
        <v>0</v>
      </c>
      <c r="AW212" s="1544">
        <f t="shared" si="146"/>
        <v>0</v>
      </c>
      <c r="AX212" s="1544">
        <f t="shared" si="147"/>
        <v>0</v>
      </c>
      <c r="AY212" s="1553"/>
      <c r="AZ212" s="1556">
        <v>0</v>
      </c>
      <c r="BA212" s="1556">
        <v>0</v>
      </c>
      <c r="BB212" s="1544">
        <v>0</v>
      </c>
      <c r="BC212" s="1544">
        <v>0</v>
      </c>
      <c r="BD212" s="1544">
        <v>0</v>
      </c>
      <c r="BE212" s="1544">
        <v>0</v>
      </c>
      <c r="BF212" s="1556">
        <v>0</v>
      </c>
      <c r="BG212" s="1548">
        <v>0</v>
      </c>
      <c r="BH212" s="1556">
        <v>0</v>
      </c>
      <c r="BI212" s="1548">
        <v>0</v>
      </c>
      <c r="BJ212" s="1556">
        <v>0</v>
      </c>
      <c r="BK212" s="1548">
        <v>0</v>
      </c>
      <c r="BL212" s="1556">
        <v>0</v>
      </c>
      <c r="BM212" s="1548">
        <v>0</v>
      </c>
    </row>
    <row r="213" spans="1:83" ht="106" hidden="1" customHeight="1" outlineLevel="1" thickBot="1">
      <c r="A213" s="530" t="s">
        <v>2209</v>
      </c>
      <c r="B213" s="1627">
        <f t="shared" si="141"/>
        <v>5</v>
      </c>
      <c r="C213" s="1553">
        <f t="shared" si="148"/>
        <v>403</v>
      </c>
      <c r="D213" s="1548">
        <v>0</v>
      </c>
      <c r="E213" s="1548">
        <v>0</v>
      </c>
      <c r="F213" s="1553">
        <f t="shared" si="142"/>
        <v>4</v>
      </c>
      <c r="G213" s="1553">
        <f t="shared" si="143"/>
        <v>400</v>
      </c>
      <c r="H213" s="1553">
        <v>0</v>
      </c>
      <c r="I213" s="1553">
        <v>0</v>
      </c>
      <c r="J213" s="1553">
        <v>0</v>
      </c>
      <c r="K213" s="1553">
        <v>0</v>
      </c>
      <c r="L213" s="1553">
        <v>4</v>
      </c>
      <c r="M213" s="1553">
        <v>400</v>
      </c>
      <c r="N213" s="1553">
        <v>0</v>
      </c>
      <c r="O213" s="1553">
        <v>0</v>
      </c>
      <c r="P213" s="1553"/>
      <c r="Q213" s="1560">
        <v>0</v>
      </c>
      <c r="R213" s="1546">
        <v>0</v>
      </c>
      <c r="S213" s="1560">
        <v>0</v>
      </c>
      <c r="T213" s="1560">
        <v>0</v>
      </c>
      <c r="U213" s="1549">
        <v>0</v>
      </c>
      <c r="V213" s="1549">
        <v>0</v>
      </c>
      <c r="W213" s="1544">
        <f>Y213+AA213+AC213+AE213+AG213+AK213+AM213+AO213+AQ213</f>
        <v>0</v>
      </c>
      <c r="X213" s="1544">
        <f>Z213+AB213+AD213+AF213+AH213+AL213+AN213+AP213+AR213</f>
        <v>0</v>
      </c>
      <c r="Y213" s="1560">
        <v>0</v>
      </c>
      <c r="Z213" s="1560">
        <v>0</v>
      </c>
      <c r="AA213" s="1549">
        <v>0</v>
      </c>
      <c r="AB213" s="1560">
        <v>0</v>
      </c>
      <c r="AC213" s="1548">
        <v>0</v>
      </c>
      <c r="AD213" s="1548">
        <v>0</v>
      </c>
      <c r="AE213" s="1553">
        <v>0</v>
      </c>
      <c r="AF213" s="1553">
        <v>0</v>
      </c>
      <c r="AG213" s="1548">
        <v>0</v>
      </c>
      <c r="AH213" s="1548">
        <v>0</v>
      </c>
      <c r="AI213" s="803"/>
      <c r="AJ213" s="530" t="s">
        <v>2209</v>
      </c>
      <c r="AK213" s="1629">
        <v>0</v>
      </c>
      <c r="AL213" s="1630">
        <v>0</v>
      </c>
      <c r="AM213" s="1630">
        <v>0</v>
      </c>
      <c r="AN213" s="1630">
        <v>0</v>
      </c>
      <c r="AO213" s="1630">
        <v>0</v>
      </c>
      <c r="AP213" s="1630">
        <v>0</v>
      </c>
      <c r="AQ213" s="1630">
        <v>0</v>
      </c>
      <c r="AR213" s="1630">
        <v>0</v>
      </c>
      <c r="AS213" s="1548">
        <v>0</v>
      </c>
      <c r="AT213" s="1548">
        <v>0</v>
      </c>
      <c r="AU213" s="1548">
        <v>0</v>
      </c>
      <c r="AV213" s="1548">
        <v>0</v>
      </c>
      <c r="AW213" s="1553">
        <f t="shared" si="146"/>
        <v>1</v>
      </c>
      <c r="AX213" s="1565">
        <f t="shared" si="147"/>
        <v>3</v>
      </c>
      <c r="AY213" s="1553"/>
      <c r="AZ213" s="1553">
        <v>1</v>
      </c>
      <c r="BA213" s="1631">
        <v>3</v>
      </c>
      <c r="BB213" s="1553">
        <v>0</v>
      </c>
      <c r="BC213" s="1553">
        <v>0</v>
      </c>
      <c r="BD213" s="1553">
        <v>0</v>
      </c>
      <c r="BE213" s="1553">
        <v>0</v>
      </c>
      <c r="BF213" s="1548">
        <v>0</v>
      </c>
      <c r="BG213" s="1548">
        <v>0</v>
      </c>
      <c r="BH213" s="1548">
        <v>0</v>
      </c>
      <c r="BI213" s="1548">
        <v>0</v>
      </c>
      <c r="BJ213" s="1548">
        <v>0</v>
      </c>
      <c r="BK213" s="1548">
        <v>0</v>
      </c>
      <c r="BL213" s="1548">
        <v>0</v>
      </c>
      <c r="BM213" s="1548">
        <v>0</v>
      </c>
    </row>
    <row r="214" spans="1:83" s="809" customFormat="1" ht="106" customHeight="1" collapsed="1" thickBot="1">
      <c r="A214" s="1628" t="s">
        <v>3186</v>
      </c>
      <c r="B214" s="1600">
        <f t="shared" ref="B214:O214" si="149">SUM(B215:B226)</f>
        <v>73</v>
      </c>
      <c r="C214" s="1600">
        <f t="shared" si="149"/>
        <v>488169</v>
      </c>
      <c r="D214" s="1600">
        <f t="shared" si="149"/>
        <v>0</v>
      </c>
      <c r="E214" s="1600">
        <f t="shared" si="149"/>
        <v>0</v>
      </c>
      <c r="F214" s="1600">
        <f t="shared" si="149"/>
        <v>48</v>
      </c>
      <c r="G214" s="1600">
        <f t="shared" si="149"/>
        <v>485162</v>
      </c>
      <c r="H214" s="1600">
        <f t="shared" si="149"/>
        <v>0</v>
      </c>
      <c r="I214" s="1600">
        <f t="shared" si="149"/>
        <v>0</v>
      </c>
      <c r="J214" s="1600">
        <f t="shared" si="149"/>
        <v>1</v>
      </c>
      <c r="K214" s="1600">
        <f t="shared" si="149"/>
        <v>5</v>
      </c>
      <c r="L214" s="1600">
        <f t="shared" si="149"/>
        <v>47</v>
      </c>
      <c r="M214" s="1600">
        <f t="shared" si="149"/>
        <v>16664</v>
      </c>
      <c r="N214" s="1600">
        <f t="shared" si="149"/>
        <v>0</v>
      </c>
      <c r="O214" s="1600">
        <f t="shared" si="149"/>
        <v>0</v>
      </c>
      <c r="P214" s="1553"/>
      <c r="Q214" s="1553">
        <f t="shared" ref="Q214:R214" si="150">SUM(Q215:Q226)</f>
        <v>0</v>
      </c>
      <c r="R214" s="1547">
        <f t="shared" si="150"/>
        <v>468493</v>
      </c>
      <c r="S214" s="1544">
        <f t="shared" ref="S214:AH214" si="151">SUM(S215:S226)</f>
        <v>0</v>
      </c>
      <c r="T214" s="1544">
        <f t="shared" si="151"/>
        <v>0</v>
      </c>
      <c r="U214" s="1553">
        <f t="shared" si="151"/>
        <v>0</v>
      </c>
      <c r="V214" s="1553">
        <f t="shared" si="151"/>
        <v>0</v>
      </c>
      <c r="W214" s="1544">
        <f t="shared" si="151"/>
        <v>2</v>
      </c>
      <c r="X214" s="1544">
        <f t="shared" si="151"/>
        <v>2873</v>
      </c>
      <c r="Y214" s="1544">
        <f t="shared" si="151"/>
        <v>0</v>
      </c>
      <c r="Z214" s="1544">
        <f t="shared" si="151"/>
        <v>0</v>
      </c>
      <c r="AA214" s="1544">
        <f t="shared" si="151"/>
        <v>0</v>
      </c>
      <c r="AB214" s="1544">
        <f t="shared" si="151"/>
        <v>0</v>
      </c>
      <c r="AC214" s="1600">
        <f t="shared" si="151"/>
        <v>1</v>
      </c>
      <c r="AD214" s="1600">
        <f t="shared" si="151"/>
        <v>874</v>
      </c>
      <c r="AE214" s="1600">
        <f t="shared" si="151"/>
        <v>0</v>
      </c>
      <c r="AF214" s="1600">
        <f t="shared" si="151"/>
        <v>0</v>
      </c>
      <c r="AG214" s="1600">
        <f t="shared" si="151"/>
        <v>1</v>
      </c>
      <c r="AH214" s="1600">
        <f t="shared" si="151"/>
        <v>238</v>
      </c>
      <c r="AI214" s="834"/>
      <c r="AJ214" s="1628" t="s">
        <v>3220</v>
      </c>
      <c r="AK214" s="1600">
        <f t="shared" ref="AK214:AX214" si="152">SUM(AK215:AK226)</f>
        <v>0</v>
      </c>
      <c r="AL214" s="1600">
        <f t="shared" si="152"/>
        <v>1761</v>
      </c>
      <c r="AM214" s="1600">
        <f t="shared" si="152"/>
        <v>0</v>
      </c>
      <c r="AN214" s="1600">
        <f t="shared" si="152"/>
        <v>0</v>
      </c>
      <c r="AO214" s="1600">
        <f t="shared" si="152"/>
        <v>0</v>
      </c>
      <c r="AP214" s="1600">
        <f t="shared" si="152"/>
        <v>0</v>
      </c>
      <c r="AQ214" s="1600">
        <f t="shared" si="152"/>
        <v>0</v>
      </c>
      <c r="AR214" s="1600">
        <f t="shared" si="152"/>
        <v>0</v>
      </c>
      <c r="AS214" s="1600">
        <f t="shared" si="152"/>
        <v>1</v>
      </c>
      <c r="AT214" s="1600">
        <f t="shared" si="152"/>
        <v>5</v>
      </c>
      <c r="AU214" s="1600">
        <f t="shared" si="152"/>
        <v>0</v>
      </c>
      <c r="AV214" s="1600">
        <f t="shared" si="152"/>
        <v>0</v>
      </c>
      <c r="AW214" s="1600">
        <f t="shared" si="152"/>
        <v>20</v>
      </c>
      <c r="AX214" s="1600">
        <f t="shared" si="152"/>
        <v>129</v>
      </c>
      <c r="AY214" s="1553"/>
      <c r="AZ214" s="1600">
        <f t="shared" ref="AZ214:BM214" si="153">SUM(AZ215:AZ226)</f>
        <v>5</v>
      </c>
      <c r="BA214" s="1600">
        <f t="shared" si="153"/>
        <v>11</v>
      </c>
      <c r="BB214" s="1600">
        <f t="shared" si="153"/>
        <v>0</v>
      </c>
      <c r="BC214" s="1600">
        <f t="shared" si="153"/>
        <v>0</v>
      </c>
      <c r="BD214" s="1600">
        <f t="shared" si="153"/>
        <v>15</v>
      </c>
      <c r="BE214" s="1600">
        <f t="shared" si="153"/>
        <v>118</v>
      </c>
      <c r="BF214" s="1600">
        <f t="shared" si="153"/>
        <v>0</v>
      </c>
      <c r="BG214" s="1600">
        <f t="shared" si="153"/>
        <v>0</v>
      </c>
      <c r="BH214" s="1600">
        <f t="shared" si="153"/>
        <v>2</v>
      </c>
      <c r="BI214" s="1600">
        <f t="shared" si="153"/>
        <v>0</v>
      </c>
      <c r="BJ214" s="1600">
        <f t="shared" si="153"/>
        <v>0</v>
      </c>
      <c r="BK214" s="1610">
        <f t="shared" si="153"/>
        <v>0</v>
      </c>
      <c r="BL214" s="1600">
        <f t="shared" si="153"/>
        <v>0</v>
      </c>
      <c r="BM214" s="1600">
        <f t="shared" si="153"/>
        <v>0</v>
      </c>
    </row>
    <row r="215" spans="1:83" ht="32.950000000000003" hidden="1" customHeight="1" outlineLevel="1">
      <c r="A215" s="530" t="s">
        <v>1899</v>
      </c>
      <c r="B215" s="1544">
        <f t="shared" ref="B215:B226" si="154">F215+D215+S215+U215+W215+AS215+AU215+AW215+BF215+BH215+BJ215+BL215</f>
        <v>3</v>
      </c>
      <c r="C215" s="1544">
        <f>G215+E215+T215+V215+X215+AT215+AV212+AX215+BG215+BI215+BM215+AV215</f>
        <v>971</v>
      </c>
      <c r="D215" s="1556">
        <v>0</v>
      </c>
      <c r="E215" s="1548">
        <v>0</v>
      </c>
      <c r="F215" s="1553">
        <f t="shared" ref="F215:F226" si="155">H215+J215+N215+Q215+L215</f>
        <v>2</v>
      </c>
      <c r="G215" s="1553">
        <f t="shared" ref="G215:G226" si="156">I215+K215+O215+R215+M215</f>
        <v>970</v>
      </c>
      <c r="H215" s="1556">
        <v>0</v>
      </c>
      <c r="I215" s="1556">
        <v>0</v>
      </c>
      <c r="J215" s="1556">
        <v>0</v>
      </c>
      <c r="K215" s="1556">
        <v>0</v>
      </c>
      <c r="L215" s="1556">
        <v>2</v>
      </c>
      <c r="M215" s="1556">
        <v>970</v>
      </c>
      <c r="N215" s="1544">
        <v>0</v>
      </c>
      <c r="O215" s="1544">
        <v>0</v>
      </c>
      <c r="P215" s="1553"/>
      <c r="Q215" s="1544">
        <v>0</v>
      </c>
      <c r="R215" s="1545">
        <v>0</v>
      </c>
      <c r="S215" s="1544">
        <v>0</v>
      </c>
      <c r="T215" s="1544">
        <v>0</v>
      </c>
      <c r="U215" s="1556">
        <v>0</v>
      </c>
      <c r="V215" s="1548">
        <v>0</v>
      </c>
      <c r="W215" s="1544">
        <f t="shared" ref="W215:W223" si="157">Y215+AA215+AC215+AE215+AG215+AK215+AM215+AO215+AQ215</f>
        <v>0</v>
      </c>
      <c r="X215" s="1544">
        <f t="shared" ref="X215:X224" si="158">Z215+AB215+AD215+AF215+AH215+AL215+AN215+AP215+AR215</f>
        <v>0</v>
      </c>
      <c r="Y215" s="1544">
        <v>0</v>
      </c>
      <c r="Z215" s="1553">
        <v>0</v>
      </c>
      <c r="AA215" s="1544">
        <v>0</v>
      </c>
      <c r="AB215" s="1553">
        <v>0</v>
      </c>
      <c r="AC215" s="1548">
        <v>0</v>
      </c>
      <c r="AD215" s="1548">
        <v>0</v>
      </c>
      <c r="AE215" s="1548">
        <v>0</v>
      </c>
      <c r="AF215" s="1548">
        <v>0</v>
      </c>
      <c r="AG215" s="1548">
        <v>0</v>
      </c>
      <c r="AH215" s="1548">
        <v>0</v>
      </c>
      <c r="AI215" s="803"/>
      <c r="AJ215" s="530" t="s">
        <v>2202</v>
      </c>
      <c r="AK215" s="1557">
        <v>0</v>
      </c>
      <c r="AL215" s="1557">
        <v>0</v>
      </c>
      <c r="AM215" s="1557">
        <v>0</v>
      </c>
      <c r="AN215" s="1557">
        <v>0</v>
      </c>
      <c r="AO215" s="1557">
        <v>0</v>
      </c>
      <c r="AP215" s="1557">
        <v>0</v>
      </c>
      <c r="AQ215" s="1557">
        <v>0</v>
      </c>
      <c r="AR215" s="1557">
        <v>0</v>
      </c>
      <c r="AS215" s="1556">
        <v>0</v>
      </c>
      <c r="AT215" s="1556">
        <v>0</v>
      </c>
      <c r="AU215" s="1556">
        <v>0</v>
      </c>
      <c r="AV215" s="1548">
        <v>0</v>
      </c>
      <c r="AW215" s="1544">
        <f t="shared" ref="AW215:AW226" si="159">AZ215+BB215+BD215</f>
        <v>1</v>
      </c>
      <c r="AX215" s="1563">
        <f t="shared" ref="AX215:AX226" si="160">BA215+BC215+BE215</f>
        <v>1</v>
      </c>
      <c r="AY215" s="1553"/>
      <c r="AZ215" s="1544">
        <v>1</v>
      </c>
      <c r="BA215" s="1563">
        <v>1</v>
      </c>
      <c r="BB215" s="1544">
        <v>0</v>
      </c>
      <c r="BC215" s="1544">
        <v>0</v>
      </c>
      <c r="BD215" s="1544">
        <v>0</v>
      </c>
      <c r="BE215" s="1544">
        <v>0</v>
      </c>
      <c r="BF215" s="1556">
        <v>0</v>
      </c>
      <c r="BG215" s="1548">
        <v>0</v>
      </c>
      <c r="BH215" s="1556">
        <v>0</v>
      </c>
      <c r="BI215" s="1548">
        <v>0</v>
      </c>
      <c r="BJ215" s="1556">
        <v>0</v>
      </c>
      <c r="BK215" s="1548">
        <v>0</v>
      </c>
      <c r="BL215" s="1556">
        <v>0</v>
      </c>
      <c r="BM215" s="1548">
        <v>0</v>
      </c>
    </row>
    <row r="216" spans="1:83" ht="32.950000000000003" hidden="1" customHeight="1" outlineLevel="1">
      <c r="A216" s="530" t="s">
        <v>951</v>
      </c>
      <c r="B216" s="1544">
        <f t="shared" si="154"/>
        <v>4</v>
      </c>
      <c r="C216" s="1544">
        <f>G216+E216+T216+V216+X216+AT216+AV213+AX216+BG216+BI216+BM216+AV216</f>
        <v>85</v>
      </c>
      <c r="D216" s="1556">
        <v>0</v>
      </c>
      <c r="E216" s="1548">
        <v>0</v>
      </c>
      <c r="F216" s="1553">
        <f t="shared" si="155"/>
        <v>4</v>
      </c>
      <c r="G216" s="1553">
        <f t="shared" si="156"/>
        <v>85</v>
      </c>
      <c r="H216" s="1556">
        <v>0</v>
      </c>
      <c r="I216" s="1556">
        <v>0</v>
      </c>
      <c r="J216" s="1556">
        <v>0</v>
      </c>
      <c r="K216" s="1556">
        <v>0</v>
      </c>
      <c r="L216" s="1556">
        <v>4</v>
      </c>
      <c r="M216" s="1556">
        <v>85</v>
      </c>
      <c r="N216" s="1544">
        <v>0</v>
      </c>
      <c r="O216" s="1544">
        <v>0</v>
      </c>
      <c r="P216" s="1553"/>
      <c r="Q216" s="1544">
        <v>0</v>
      </c>
      <c r="R216" s="1545">
        <v>0</v>
      </c>
      <c r="S216" s="1544">
        <v>0</v>
      </c>
      <c r="T216" s="1544">
        <v>0</v>
      </c>
      <c r="U216" s="1556">
        <v>0</v>
      </c>
      <c r="V216" s="1548">
        <v>0</v>
      </c>
      <c r="W216" s="1544">
        <f t="shared" si="157"/>
        <v>0</v>
      </c>
      <c r="X216" s="1544">
        <f t="shared" si="158"/>
        <v>0</v>
      </c>
      <c r="Y216" s="1544">
        <v>0</v>
      </c>
      <c r="Z216" s="1553">
        <v>0</v>
      </c>
      <c r="AA216" s="1544">
        <v>0</v>
      </c>
      <c r="AB216" s="1553">
        <v>0</v>
      </c>
      <c r="AC216" s="1548">
        <v>0</v>
      </c>
      <c r="AD216" s="1548">
        <v>0</v>
      </c>
      <c r="AE216" s="1548">
        <v>0</v>
      </c>
      <c r="AF216" s="1548">
        <v>0</v>
      </c>
      <c r="AG216" s="1548">
        <v>0</v>
      </c>
      <c r="AH216" s="1548">
        <v>0</v>
      </c>
      <c r="AI216" s="803"/>
      <c r="AJ216" s="530" t="s">
        <v>951</v>
      </c>
      <c r="AK216" s="1557">
        <v>0</v>
      </c>
      <c r="AL216" s="1557">
        <v>0</v>
      </c>
      <c r="AM216" s="1557">
        <v>0</v>
      </c>
      <c r="AN216" s="1557">
        <v>0</v>
      </c>
      <c r="AO216" s="1557">
        <v>0</v>
      </c>
      <c r="AP216" s="1557">
        <v>0</v>
      </c>
      <c r="AQ216" s="1557">
        <v>0</v>
      </c>
      <c r="AR216" s="1557">
        <v>0</v>
      </c>
      <c r="AS216" s="1556">
        <v>0</v>
      </c>
      <c r="AT216" s="1556">
        <v>0</v>
      </c>
      <c r="AU216" s="1556">
        <v>0</v>
      </c>
      <c r="AV216" s="1548">
        <v>0</v>
      </c>
      <c r="AW216" s="1544">
        <f t="shared" si="159"/>
        <v>0</v>
      </c>
      <c r="AX216" s="1544">
        <f t="shared" si="160"/>
        <v>0</v>
      </c>
      <c r="AY216" s="1553"/>
      <c r="AZ216" s="1556">
        <v>0</v>
      </c>
      <c r="BA216" s="1556">
        <v>0</v>
      </c>
      <c r="BB216" s="1544">
        <v>0</v>
      </c>
      <c r="BC216" s="1544">
        <v>0</v>
      </c>
      <c r="BD216" s="1544">
        <v>0</v>
      </c>
      <c r="BE216" s="1544">
        <v>0</v>
      </c>
      <c r="BF216" s="1556">
        <v>0</v>
      </c>
      <c r="BG216" s="1548">
        <v>0</v>
      </c>
      <c r="BH216" s="1556">
        <v>0</v>
      </c>
      <c r="BI216" s="1548">
        <v>0</v>
      </c>
      <c r="BJ216" s="1556">
        <v>0</v>
      </c>
      <c r="BK216" s="1548">
        <v>0</v>
      </c>
      <c r="BL216" s="1556">
        <v>0</v>
      </c>
      <c r="BM216" s="1548">
        <v>0</v>
      </c>
    </row>
    <row r="217" spans="1:83" ht="32.950000000000003" hidden="1" customHeight="1" outlineLevel="1">
      <c r="A217" s="530" t="s">
        <v>952</v>
      </c>
      <c r="B217" s="1544">
        <f t="shared" si="154"/>
        <v>7</v>
      </c>
      <c r="C217" s="1544">
        <f>G217+E217+T217+V217+X217+AT217+AV331+AX217+BG217+BI217+BM217+AV217</f>
        <v>2259</v>
      </c>
      <c r="D217" s="1556">
        <v>0</v>
      </c>
      <c r="E217" s="1548">
        <v>0</v>
      </c>
      <c r="F217" s="1553">
        <f t="shared" si="155"/>
        <v>4</v>
      </c>
      <c r="G217" s="1553">
        <f t="shared" si="156"/>
        <v>1895</v>
      </c>
      <c r="H217" s="1556">
        <v>0</v>
      </c>
      <c r="I217" s="1556">
        <v>0</v>
      </c>
      <c r="J217" s="1556">
        <v>0</v>
      </c>
      <c r="K217" s="1556">
        <v>0</v>
      </c>
      <c r="L217" s="1544">
        <v>4</v>
      </c>
      <c r="M217" s="1544">
        <v>1895</v>
      </c>
      <c r="N217" s="1544">
        <v>0</v>
      </c>
      <c r="O217" s="1544">
        <v>0</v>
      </c>
      <c r="P217" s="1553"/>
      <c r="Q217" s="1544">
        <v>0</v>
      </c>
      <c r="R217" s="1545">
        <v>0</v>
      </c>
      <c r="S217" s="1544">
        <v>0</v>
      </c>
      <c r="T217" s="1544">
        <v>0</v>
      </c>
      <c r="U217" s="1556">
        <v>0</v>
      </c>
      <c r="V217" s="1548">
        <v>0</v>
      </c>
      <c r="W217" s="1544">
        <f t="shared" si="157"/>
        <v>2</v>
      </c>
      <c r="X217" s="1544">
        <f t="shared" si="158"/>
        <v>364</v>
      </c>
      <c r="Y217" s="1556">
        <v>0</v>
      </c>
      <c r="Z217" s="1548">
        <v>0</v>
      </c>
      <c r="AA217" s="1556">
        <v>0</v>
      </c>
      <c r="AB217" s="1548">
        <v>0</v>
      </c>
      <c r="AC217" s="1548">
        <v>1</v>
      </c>
      <c r="AD217" s="1548">
        <v>126</v>
      </c>
      <c r="AE217" s="1548">
        <v>0</v>
      </c>
      <c r="AF217" s="1548">
        <v>0</v>
      </c>
      <c r="AG217" s="1548">
        <v>1</v>
      </c>
      <c r="AH217" s="1548">
        <v>238</v>
      </c>
      <c r="AI217" s="803"/>
      <c r="AJ217" s="530" t="s">
        <v>952</v>
      </c>
      <c r="AK217" s="1557">
        <v>0</v>
      </c>
      <c r="AL217" s="1557">
        <v>0</v>
      </c>
      <c r="AM217" s="1557">
        <v>0</v>
      </c>
      <c r="AN217" s="1557">
        <v>0</v>
      </c>
      <c r="AO217" s="1557">
        <v>0</v>
      </c>
      <c r="AP217" s="1557">
        <v>0</v>
      </c>
      <c r="AQ217" s="1557">
        <v>0</v>
      </c>
      <c r="AR217" s="1557">
        <v>0</v>
      </c>
      <c r="AS217" s="1556">
        <v>0</v>
      </c>
      <c r="AT217" s="1556">
        <v>0</v>
      </c>
      <c r="AU217" s="1556">
        <v>0</v>
      </c>
      <c r="AV217" s="1548">
        <v>0</v>
      </c>
      <c r="AW217" s="1544">
        <f t="shared" si="159"/>
        <v>1</v>
      </c>
      <c r="AX217" s="1563">
        <f t="shared" si="160"/>
        <v>0</v>
      </c>
      <c r="AY217" s="1553"/>
      <c r="AZ217" s="1544">
        <v>1</v>
      </c>
      <c r="BA217" s="1578">
        <v>0</v>
      </c>
      <c r="BB217" s="1544">
        <v>0</v>
      </c>
      <c r="BC217" s="1544">
        <v>0</v>
      </c>
      <c r="BD217" s="1544">
        <v>0</v>
      </c>
      <c r="BE217" s="1544">
        <v>0</v>
      </c>
      <c r="BF217" s="1556">
        <v>0</v>
      </c>
      <c r="BG217" s="1548">
        <v>0</v>
      </c>
      <c r="BH217" s="1556">
        <v>0</v>
      </c>
      <c r="BI217" s="1548">
        <v>0</v>
      </c>
      <c r="BJ217" s="1556">
        <v>0</v>
      </c>
      <c r="BK217" s="1548">
        <v>0</v>
      </c>
      <c r="BL217" s="1556">
        <v>0</v>
      </c>
      <c r="BM217" s="1548">
        <v>0</v>
      </c>
    </row>
    <row r="218" spans="1:83" ht="32.950000000000003" hidden="1" customHeight="1" outlineLevel="1">
      <c r="A218" s="530" t="s">
        <v>953</v>
      </c>
      <c r="B218" s="1544">
        <f t="shared" si="154"/>
        <v>2</v>
      </c>
      <c r="C218" s="1544">
        <f>G218+E218+T218+V218+X218+AT218+AV332+AX218+BG218+BI218+BM218+AV218</f>
        <v>74</v>
      </c>
      <c r="D218" s="1556">
        <v>0</v>
      </c>
      <c r="E218" s="1548">
        <v>0</v>
      </c>
      <c r="F218" s="1553">
        <f t="shared" si="155"/>
        <v>2</v>
      </c>
      <c r="G218" s="1553">
        <f t="shared" si="156"/>
        <v>74</v>
      </c>
      <c r="H218" s="1556">
        <v>0</v>
      </c>
      <c r="I218" s="1556">
        <v>0</v>
      </c>
      <c r="J218" s="1556">
        <v>0</v>
      </c>
      <c r="K218" s="1556">
        <v>0</v>
      </c>
      <c r="L218" s="1557">
        <v>2</v>
      </c>
      <c r="M218" s="1557">
        <v>74</v>
      </c>
      <c r="N218" s="1544">
        <v>0</v>
      </c>
      <c r="O218" s="1544">
        <v>0</v>
      </c>
      <c r="P218" s="1553"/>
      <c r="Q218" s="1544">
        <v>0</v>
      </c>
      <c r="R218" s="1545">
        <v>0</v>
      </c>
      <c r="S218" s="1544">
        <v>0</v>
      </c>
      <c r="T218" s="1544">
        <v>0</v>
      </c>
      <c r="U218" s="1556">
        <v>0</v>
      </c>
      <c r="V218" s="1548">
        <v>0</v>
      </c>
      <c r="W218" s="1544">
        <f t="shared" si="157"/>
        <v>0</v>
      </c>
      <c r="X218" s="1544">
        <f t="shared" si="158"/>
        <v>0</v>
      </c>
      <c r="Y218" s="1556">
        <v>0</v>
      </c>
      <c r="Z218" s="1548">
        <v>0</v>
      </c>
      <c r="AA218" s="1556">
        <v>0</v>
      </c>
      <c r="AB218" s="1548">
        <v>0</v>
      </c>
      <c r="AC218" s="1548">
        <v>0</v>
      </c>
      <c r="AD218" s="1548">
        <v>0</v>
      </c>
      <c r="AE218" s="1548">
        <v>0</v>
      </c>
      <c r="AF218" s="1548">
        <v>0</v>
      </c>
      <c r="AG218" s="1548">
        <v>0</v>
      </c>
      <c r="AH218" s="1548">
        <v>0</v>
      </c>
      <c r="AI218" s="803"/>
      <c r="AJ218" s="530" t="s">
        <v>953</v>
      </c>
      <c r="AK218" s="1557">
        <v>0</v>
      </c>
      <c r="AL218" s="1557">
        <v>0</v>
      </c>
      <c r="AM218" s="1557">
        <v>0</v>
      </c>
      <c r="AN218" s="1557">
        <v>0</v>
      </c>
      <c r="AO218" s="1557">
        <v>0</v>
      </c>
      <c r="AP218" s="1557">
        <v>0</v>
      </c>
      <c r="AQ218" s="1557">
        <v>0</v>
      </c>
      <c r="AR218" s="1557">
        <v>0</v>
      </c>
      <c r="AS218" s="1556">
        <v>0</v>
      </c>
      <c r="AT218" s="1556">
        <v>0</v>
      </c>
      <c r="AU218" s="1556">
        <v>0</v>
      </c>
      <c r="AV218" s="1548">
        <v>0</v>
      </c>
      <c r="AW218" s="1544">
        <f t="shared" si="159"/>
        <v>0</v>
      </c>
      <c r="AX218" s="1544">
        <f t="shared" si="160"/>
        <v>0</v>
      </c>
      <c r="AY218" s="1553"/>
      <c r="AZ218" s="1557">
        <v>0</v>
      </c>
      <c r="BA218" s="1556">
        <v>0</v>
      </c>
      <c r="BB218" s="1544">
        <v>0</v>
      </c>
      <c r="BC218" s="1544">
        <v>0</v>
      </c>
      <c r="BD218" s="1544">
        <v>0</v>
      </c>
      <c r="BE218" s="1544">
        <v>0</v>
      </c>
      <c r="BF218" s="1556">
        <v>0</v>
      </c>
      <c r="BG218" s="1548">
        <v>0</v>
      </c>
      <c r="BH218" s="1556">
        <v>0</v>
      </c>
      <c r="BI218" s="1548">
        <v>0</v>
      </c>
      <c r="BJ218" s="1556">
        <v>0</v>
      </c>
      <c r="BK218" s="1548">
        <v>0</v>
      </c>
      <c r="BL218" s="1556">
        <v>0</v>
      </c>
      <c r="BM218" s="1548">
        <v>0</v>
      </c>
    </row>
    <row r="219" spans="1:83" ht="32.950000000000003" hidden="1" customHeight="1" outlineLevel="1">
      <c r="A219" s="530" t="s">
        <v>954</v>
      </c>
      <c r="B219" s="1544">
        <f t="shared" si="154"/>
        <v>6</v>
      </c>
      <c r="C219" s="1544">
        <f>G219+E219+T219+V219+X219+AT219+AV333+AX219+BG219+BI219+BM219+AV219</f>
        <v>4344</v>
      </c>
      <c r="D219" s="1556">
        <v>0</v>
      </c>
      <c r="E219" s="1548">
        <v>0</v>
      </c>
      <c r="F219" s="1553">
        <f t="shared" si="155"/>
        <v>4</v>
      </c>
      <c r="G219" s="1553">
        <f t="shared" si="156"/>
        <v>3380</v>
      </c>
      <c r="H219" s="1556">
        <v>0</v>
      </c>
      <c r="I219" s="1556">
        <v>0</v>
      </c>
      <c r="J219" s="1556">
        <v>0</v>
      </c>
      <c r="K219" s="1556">
        <v>0</v>
      </c>
      <c r="L219" s="1544">
        <v>4</v>
      </c>
      <c r="M219" s="1544">
        <v>3380</v>
      </c>
      <c r="N219" s="1544">
        <v>0</v>
      </c>
      <c r="O219" s="1544">
        <v>0</v>
      </c>
      <c r="P219" s="1553"/>
      <c r="Q219" s="1544">
        <v>0</v>
      </c>
      <c r="R219" s="1545">
        <v>0</v>
      </c>
      <c r="S219" s="1544">
        <v>0</v>
      </c>
      <c r="T219" s="1544">
        <v>0</v>
      </c>
      <c r="U219" s="1556">
        <v>0</v>
      </c>
      <c r="V219" s="1548">
        <v>0</v>
      </c>
      <c r="W219" s="1544">
        <f t="shared" si="157"/>
        <v>0</v>
      </c>
      <c r="X219" s="1544">
        <f t="shared" si="158"/>
        <v>964</v>
      </c>
      <c r="Y219" s="1556">
        <v>0</v>
      </c>
      <c r="Z219" s="1548">
        <v>0</v>
      </c>
      <c r="AA219" s="1556">
        <v>0</v>
      </c>
      <c r="AB219" s="1548">
        <v>0</v>
      </c>
      <c r="AC219" s="1548">
        <v>0</v>
      </c>
      <c r="AD219" s="1548">
        <v>748</v>
      </c>
      <c r="AE219" s="1548">
        <v>0</v>
      </c>
      <c r="AF219" s="1548">
        <v>0</v>
      </c>
      <c r="AG219" s="1548">
        <v>0</v>
      </c>
      <c r="AH219" s="1548">
        <v>0</v>
      </c>
      <c r="AI219" s="803"/>
      <c r="AJ219" s="530" t="s">
        <v>954</v>
      </c>
      <c r="AK219" s="1557">
        <v>0</v>
      </c>
      <c r="AL219" s="1557">
        <v>216</v>
      </c>
      <c r="AM219" s="1557">
        <v>0</v>
      </c>
      <c r="AN219" s="1557">
        <v>0</v>
      </c>
      <c r="AO219" s="1557">
        <v>0</v>
      </c>
      <c r="AP219" s="1557">
        <v>0</v>
      </c>
      <c r="AQ219" s="1557">
        <v>0</v>
      </c>
      <c r="AR219" s="1557">
        <v>0</v>
      </c>
      <c r="AS219" s="1556">
        <v>0</v>
      </c>
      <c r="AT219" s="1548">
        <v>0</v>
      </c>
      <c r="AU219" s="1556">
        <v>0</v>
      </c>
      <c r="AV219" s="1548">
        <v>0</v>
      </c>
      <c r="AW219" s="1544">
        <f t="shared" si="159"/>
        <v>1</v>
      </c>
      <c r="AX219" s="1563">
        <f t="shared" si="160"/>
        <v>0</v>
      </c>
      <c r="AY219" s="1553"/>
      <c r="AZ219" s="1544">
        <v>1</v>
      </c>
      <c r="BA219" s="1563">
        <v>0</v>
      </c>
      <c r="BB219" s="1544">
        <v>0</v>
      </c>
      <c r="BC219" s="1544">
        <v>0</v>
      </c>
      <c r="BD219" s="1544">
        <v>0</v>
      </c>
      <c r="BE219" s="1544">
        <v>0</v>
      </c>
      <c r="BF219" s="1556">
        <v>0</v>
      </c>
      <c r="BG219" s="1548">
        <v>0</v>
      </c>
      <c r="BH219" s="1556">
        <v>1</v>
      </c>
      <c r="BI219" s="1548">
        <v>0</v>
      </c>
      <c r="BJ219" s="1556">
        <v>0</v>
      </c>
      <c r="BK219" s="1548">
        <v>0</v>
      </c>
      <c r="BL219" s="1556">
        <v>0</v>
      </c>
      <c r="BM219" s="1548">
        <v>0</v>
      </c>
    </row>
    <row r="220" spans="1:83" ht="32.950000000000003" hidden="1" customHeight="1" outlineLevel="1">
      <c r="A220" s="530" t="s">
        <v>955</v>
      </c>
      <c r="B220" s="1544">
        <f t="shared" si="154"/>
        <v>11</v>
      </c>
      <c r="C220" s="1544">
        <f t="shared" ref="C220:C226" si="161">G220+E220+T220+V220+X220+AT220+AV214+AX220+BG220+BI220+BM220+AV220</f>
        <v>318878</v>
      </c>
      <c r="D220" s="1556">
        <v>0</v>
      </c>
      <c r="E220" s="1548">
        <v>0</v>
      </c>
      <c r="F220" s="1553">
        <f t="shared" si="155"/>
        <v>4</v>
      </c>
      <c r="G220" s="1553">
        <f t="shared" si="156"/>
        <v>318813</v>
      </c>
      <c r="H220" s="1556">
        <v>0</v>
      </c>
      <c r="I220" s="1556">
        <v>0</v>
      </c>
      <c r="J220" s="1556">
        <v>0</v>
      </c>
      <c r="K220" s="1556">
        <v>0</v>
      </c>
      <c r="L220" s="1544">
        <v>4</v>
      </c>
      <c r="M220" s="1544">
        <v>320</v>
      </c>
      <c r="N220" s="1544">
        <v>0</v>
      </c>
      <c r="O220" s="1544">
        <v>0</v>
      </c>
      <c r="P220" s="1553"/>
      <c r="Q220" s="1544">
        <v>0</v>
      </c>
      <c r="R220" s="1545">
        <v>318493</v>
      </c>
      <c r="S220" s="1544">
        <v>0</v>
      </c>
      <c r="T220" s="1544">
        <v>0</v>
      </c>
      <c r="U220" s="1556">
        <v>0</v>
      </c>
      <c r="V220" s="1548">
        <v>0</v>
      </c>
      <c r="W220" s="1544">
        <f t="shared" si="157"/>
        <v>0</v>
      </c>
      <c r="X220" s="1544">
        <f t="shared" si="158"/>
        <v>0</v>
      </c>
      <c r="Y220" s="1556">
        <v>0</v>
      </c>
      <c r="Z220" s="1548">
        <v>0</v>
      </c>
      <c r="AA220" s="1544">
        <v>0</v>
      </c>
      <c r="AB220" s="1548">
        <v>0</v>
      </c>
      <c r="AC220" s="1548">
        <v>0</v>
      </c>
      <c r="AD220" s="1548">
        <v>0</v>
      </c>
      <c r="AE220" s="1548">
        <v>0</v>
      </c>
      <c r="AF220" s="1548">
        <v>0</v>
      </c>
      <c r="AG220" s="1548">
        <v>0</v>
      </c>
      <c r="AH220" s="1548">
        <v>0</v>
      </c>
      <c r="AI220" s="803"/>
      <c r="AJ220" s="530" t="s">
        <v>955</v>
      </c>
      <c r="AK220" s="1557">
        <v>0</v>
      </c>
      <c r="AL220" s="1557">
        <v>0</v>
      </c>
      <c r="AM220" s="1557">
        <v>0</v>
      </c>
      <c r="AN220" s="1557">
        <v>0</v>
      </c>
      <c r="AO220" s="1557">
        <v>0</v>
      </c>
      <c r="AP220" s="1557">
        <v>0</v>
      </c>
      <c r="AQ220" s="1557">
        <v>0</v>
      </c>
      <c r="AR220" s="1557">
        <v>0</v>
      </c>
      <c r="AS220" s="1556">
        <v>1</v>
      </c>
      <c r="AT220" s="1548">
        <v>5</v>
      </c>
      <c r="AU220" s="1556">
        <v>0</v>
      </c>
      <c r="AV220" s="1548">
        <v>0</v>
      </c>
      <c r="AW220" s="1544">
        <f t="shared" si="159"/>
        <v>6</v>
      </c>
      <c r="AX220" s="1544">
        <f t="shared" si="160"/>
        <v>60</v>
      </c>
      <c r="AY220" s="1553"/>
      <c r="AZ220" s="1544">
        <v>0</v>
      </c>
      <c r="BA220" s="1544">
        <v>0</v>
      </c>
      <c r="BB220" s="1544">
        <v>0</v>
      </c>
      <c r="BC220" s="1544">
        <v>0</v>
      </c>
      <c r="BD220" s="1544">
        <v>6</v>
      </c>
      <c r="BE220" s="1544">
        <v>60</v>
      </c>
      <c r="BF220" s="1556">
        <v>0</v>
      </c>
      <c r="BG220" s="1548">
        <v>0</v>
      </c>
      <c r="BH220" s="1556">
        <v>0</v>
      </c>
      <c r="BI220" s="1548">
        <v>0</v>
      </c>
      <c r="BJ220" s="1556">
        <v>0</v>
      </c>
      <c r="BK220" s="1548">
        <v>0</v>
      </c>
      <c r="BL220" s="1556">
        <v>0</v>
      </c>
      <c r="BM220" s="1548">
        <v>0</v>
      </c>
      <c r="BO220" s="805" t="s">
        <v>50</v>
      </c>
      <c r="BP220" s="805" t="s">
        <v>50</v>
      </c>
      <c r="BQ220" s="805" t="s">
        <v>50</v>
      </c>
      <c r="BR220" s="805" t="s">
        <v>50</v>
      </c>
      <c r="BS220" s="805" t="s">
        <v>50</v>
      </c>
      <c r="BT220" s="805" t="s">
        <v>50</v>
      </c>
      <c r="BU220" s="805" t="s">
        <v>50</v>
      </c>
      <c r="BV220" s="805" t="s">
        <v>50</v>
      </c>
      <c r="BW220" s="806" t="s">
        <v>50</v>
      </c>
      <c r="BX220" s="805" t="s">
        <v>50</v>
      </c>
      <c r="BY220" s="805" t="s">
        <v>50</v>
      </c>
      <c r="BZ220" s="805" t="s">
        <v>50</v>
      </c>
      <c r="CA220" s="805" t="s">
        <v>50</v>
      </c>
      <c r="CB220" s="805" t="s">
        <v>50</v>
      </c>
      <c r="CC220" s="805" t="s">
        <v>50</v>
      </c>
      <c r="CD220" s="805" t="s">
        <v>50</v>
      </c>
      <c r="CE220" s="805" t="s">
        <v>50</v>
      </c>
    </row>
    <row r="221" spans="1:83" ht="32.950000000000003" hidden="1" customHeight="1" outlineLevel="1">
      <c r="A221" s="530" t="s">
        <v>956</v>
      </c>
      <c r="B221" s="1544">
        <f t="shared" si="154"/>
        <v>6</v>
      </c>
      <c r="C221" s="1544">
        <f t="shared" si="161"/>
        <v>2065</v>
      </c>
      <c r="D221" s="1556">
        <v>0</v>
      </c>
      <c r="E221" s="1548">
        <v>0</v>
      </c>
      <c r="F221" s="1553">
        <f t="shared" si="155"/>
        <v>5</v>
      </c>
      <c r="G221" s="1553">
        <f t="shared" si="156"/>
        <v>2055</v>
      </c>
      <c r="H221" s="1556">
        <v>0</v>
      </c>
      <c r="I221" s="1556">
        <v>0</v>
      </c>
      <c r="J221" s="1556">
        <v>0</v>
      </c>
      <c r="K221" s="1556">
        <v>0</v>
      </c>
      <c r="L221" s="1556">
        <v>5</v>
      </c>
      <c r="M221" s="1556">
        <v>2055</v>
      </c>
      <c r="N221" s="1544">
        <v>0</v>
      </c>
      <c r="O221" s="1544">
        <v>0</v>
      </c>
      <c r="P221" s="1553"/>
      <c r="Q221" s="1544">
        <v>0</v>
      </c>
      <c r="R221" s="1545">
        <v>0</v>
      </c>
      <c r="S221" s="1544">
        <v>0</v>
      </c>
      <c r="T221" s="1544">
        <v>0</v>
      </c>
      <c r="U221" s="1556">
        <v>0</v>
      </c>
      <c r="V221" s="1548">
        <v>0</v>
      </c>
      <c r="W221" s="1544">
        <f t="shared" si="157"/>
        <v>0</v>
      </c>
      <c r="X221" s="1544">
        <f t="shared" si="158"/>
        <v>0</v>
      </c>
      <c r="Y221" s="1556">
        <v>0</v>
      </c>
      <c r="Z221" s="1548">
        <v>0</v>
      </c>
      <c r="AA221" s="1556">
        <v>0</v>
      </c>
      <c r="AB221" s="1556">
        <v>0</v>
      </c>
      <c r="AC221" s="1548">
        <v>0</v>
      </c>
      <c r="AD221" s="1548">
        <v>0</v>
      </c>
      <c r="AE221" s="1553">
        <v>0</v>
      </c>
      <c r="AF221" s="1553">
        <v>0</v>
      </c>
      <c r="AG221" s="1548">
        <v>0</v>
      </c>
      <c r="AH221" s="1548">
        <v>0</v>
      </c>
      <c r="AI221" s="803"/>
      <c r="AJ221" s="530" t="s">
        <v>956</v>
      </c>
      <c r="AK221" s="1557">
        <v>0</v>
      </c>
      <c r="AL221" s="1557">
        <v>0</v>
      </c>
      <c r="AM221" s="1557">
        <v>0</v>
      </c>
      <c r="AN221" s="1557">
        <v>0</v>
      </c>
      <c r="AO221" s="1557">
        <v>0</v>
      </c>
      <c r="AP221" s="1557">
        <v>0</v>
      </c>
      <c r="AQ221" s="1557">
        <v>0</v>
      </c>
      <c r="AR221" s="1557">
        <v>0</v>
      </c>
      <c r="AS221" s="1556">
        <v>0</v>
      </c>
      <c r="AT221" s="1548">
        <v>0</v>
      </c>
      <c r="AU221" s="1556">
        <v>0</v>
      </c>
      <c r="AV221" s="1548">
        <v>0</v>
      </c>
      <c r="AW221" s="1544">
        <f t="shared" si="159"/>
        <v>1</v>
      </c>
      <c r="AX221" s="1563">
        <f t="shared" si="160"/>
        <v>10</v>
      </c>
      <c r="AY221" s="1553"/>
      <c r="AZ221" s="1556">
        <v>1</v>
      </c>
      <c r="BA221" s="1563">
        <v>10</v>
      </c>
      <c r="BB221" s="1544">
        <v>0</v>
      </c>
      <c r="BC221" s="1544">
        <v>0</v>
      </c>
      <c r="BD221" s="1544">
        <v>0</v>
      </c>
      <c r="BE221" s="1544">
        <v>0</v>
      </c>
      <c r="BF221" s="1556">
        <v>0</v>
      </c>
      <c r="BG221" s="1548">
        <v>0</v>
      </c>
      <c r="BH221" s="1556">
        <v>0</v>
      </c>
      <c r="BI221" s="1548">
        <v>0</v>
      </c>
      <c r="BJ221" s="1556">
        <v>0</v>
      </c>
      <c r="BK221" s="1548">
        <v>0</v>
      </c>
      <c r="BL221" s="1556">
        <v>0</v>
      </c>
      <c r="BM221" s="1548">
        <v>0</v>
      </c>
    </row>
    <row r="222" spans="1:83" ht="32.950000000000003" hidden="1" customHeight="1" outlineLevel="1">
      <c r="A222" s="530" t="s">
        <v>957</v>
      </c>
      <c r="B222" s="1544">
        <f t="shared" si="154"/>
        <v>9</v>
      </c>
      <c r="C222" s="1544">
        <f t="shared" si="161"/>
        <v>152415</v>
      </c>
      <c r="D222" s="1556">
        <v>0</v>
      </c>
      <c r="E222" s="1548">
        <v>0</v>
      </c>
      <c r="F222" s="1553">
        <f t="shared" si="155"/>
        <v>9</v>
      </c>
      <c r="G222" s="1553">
        <f t="shared" si="156"/>
        <v>150870</v>
      </c>
      <c r="H222" s="1556">
        <v>0</v>
      </c>
      <c r="I222" s="1556">
        <v>0</v>
      </c>
      <c r="J222" s="1556">
        <v>1</v>
      </c>
      <c r="K222" s="1556">
        <v>5</v>
      </c>
      <c r="L222" s="1544">
        <v>8</v>
      </c>
      <c r="M222" s="1544">
        <v>865</v>
      </c>
      <c r="N222" s="1544">
        <v>0</v>
      </c>
      <c r="O222" s="1544">
        <v>0</v>
      </c>
      <c r="P222" s="1553"/>
      <c r="Q222" s="1544">
        <v>0</v>
      </c>
      <c r="R222" s="1545">
        <v>150000</v>
      </c>
      <c r="S222" s="1544">
        <v>0</v>
      </c>
      <c r="T222" s="1544">
        <v>0</v>
      </c>
      <c r="U222" s="1556">
        <v>0</v>
      </c>
      <c r="V222" s="1548">
        <v>0</v>
      </c>
      <c r="W222" s="1544">
        <f t="shared" si="157"/>
        <v>0</v>
      </c>
      <c r="X222" s="1544">
        <f t="shared" si="158"/>
        <v>1545</v>
      </c>
      <c r="Y222" s="1556">
        <v>0</v>
      </c>
      <c r="Z222" s="1548">
        <v>0</v>
      </c>
      <c r="AA222" s="1556">
        <v>0</v>
      </c>
      <c r="AB222" s="1556">
        <v>0</v>
      </c>
      <c r="AC222" s="1548">
        <v>0</v>
      </c>
      <c r="AD222" s="1548">
        <v>0</v>
      </c>
      <c r="AE222" s="1548">
        <v>0</v>
      </c>
      <c r="AF222" s="1548">
        <v>0</v>
      </c>
      <c r="AG222" s="1548">
        <v>0</v>
      </c>
      <c r="AH222" s="1548">
        <v>0</v>
      </c>
      <c r="AI222" s="803"/>
      <c r="AJ222" s="530" t="s">
        <v>957</v>
      </c>
      <c r="AK222" s="1557">
        <v>0</v>
      </c>
      <c r="AL222" s="1557">
        <v>1545</v>
      </c>
      <c r="AM222" s="1557">
        <v>0</v>
      </c>
      <c r="AN222" s="1557">
        <v>0</v>
      </c>
      <c r="AO222" s="1557">
        <v>0</v>
      </c>
      <c r="AP222" s="1557">
        <v>0</v>
      </c>
      <c r="AQ222" s="1557">
        <v>0</v>
      </c>
      <c r="AR222" s="1557">
        <v>0</v>
      </c>
      <c r="AS222" s="1556">
        <v>0</v>
      </c>
      <c r="AT222" s="1548">
        <v>0</v>
      </c>
      <c r="AU222" s="1556">
        <v>0</v>
      </c>
      <c r="AV222" s="1548">
        <v>0</v>
      </c>
      <c r="AW222" s="1544">
        <f t="shared" si="159"/>
        <v>0</v>
      </c>
      <c r="AX222" s="1544">
        <f t="shared" si="160"/>
        <v>0</v>
      </c>
      <c r="AY222" s="1553"/>
      <c r="AZ222" s="1556">
        <v>0</v>
      </c>
      <c r="BA222" s="1544">
        <v>0</v>
      </c>
      <c r="BB222" s="1544">
        <v>0</v>
      </c>
      <c r="BC222" s="1544">
        <v>0</v>
      </c>
      <c r="BD222" s="1544">
        <v>0</v>
      </c>
      <c r="BE222" s="1544">
        <v>0</v>
      </c>
      <c r="BF222" s="1556">
        <v>0</v>
      </c>
      <c r="BG222" s="1548">
        <v>0</v>
      </c>
      <c r="BH222" s="1556">
        <v>0</v>
      </c>
      <c r="BI222" s="1548">
        <v>0</v>
      </c>
      <c r="BJ222" s="1556">
        <v>0</v>
      </c>
      <c r="BK222" s="1548">
        <v>0</v>
      </c>
      <c r="BL222" s="1556">
        <v>0</v>
      </c>
      <c r="BM222" s="1548">
        <v>0</v>
      </c>
      <c r="BO222" s="806" t="s">
        <v>50</v>
      </c>
      <c r="BP222" s="806" t="s">
        <v>50</v>
      </c>
      <c r="BQ222" s="806" t="s">
        <v>50</v>
      </c>
    </row>
    <row r="223" spans="1:83" ht="32.950000000000003" hidden="1" customHeight="1" outlineLevel="1">
      <c r="A223" s="530" t="s">
        <v>958</v>
      </c>
      <c r="B223" s="1544">
        <f t="shared" si="154"/>
        <v>6</v>
      </c>
      <c r="C223" s="1544">
        <f t="shared" si="161"/>
        <v>3145</v>
      </c>
      <c r="D223" s="1556">
        <v>0</v>
      </c>
      <c r="E223" s="1548">
        <v>0</v>
      </c>
      <c r="F223" s="1553">
        <f t="shared" si="155"/>
        <v>6</v>
      </c>
      <c r="G223" s="1553">
        <f t="shared" si="156"/>
        <v>3145</v>
      </c>
      <c r="H223" s="1556">
        <v>0</v>
      </c>
      <c r="I223" s="1556">
        <v>0</v>
      </c>
      <c r="J223" s="1556">
        <v>0</v>
      </c>
      <c r="K223" s="1556">
        <v>0</v>
      </c>
      <c r="L223" s="1544">
        <v>6</v>
      </c>
      <c r="M223" s="1544">
        <v>3145</v>
      </c>
      <c r="N223" s="1544">
        <v>0</v>
      </c>
      <c r="O223" s="1544">
        <v>0</v>
      </c>
      <c r="P223" s="1553"/>
      <c r="Q223" s="1544">
        <v>0</v>
      </c>
      <c r="R223" s="1545">
        <v>0</v>
      </c>
      <c r="S223" s="1544">
        <v>0</v>
      </c>
      <c r="T223" s="1544">
        <v>0</v>
      </c>
      <c r="U223" s="1556">
        <v>0</v>
      </c>
      <c r="V223" s="1548">
        <v>0</v>
      </c>
      <c r="W223" s="1544">
        <f t="shared" si="157"/>
        <v>0</v>
      </c>
      <c r="X223" s="1544">
        <f t="shared" si="158"/>
        <v>0</v>
      </c>
      <c r="Y223" s="1556">
        <v>0</v>
      </c>
      <c r="Z223" s="1548">
        <v>0</v>
      </c>
      <c r="AA223" s="1544">
        <v>0</v>
      </c>
      <c r="AB223" s="1553">
        <v>0</v>
      </c>
      <c r="AC223" s="1548">
        <v>0</v>
      </c>
      <c r="AD223" s="1548">
        <v>0</v>
      </c>
      <c r="AE223" s="1553">
        <v>0</v>
      </c>
      <c r="AF223" s="1553">
        <v>0</v>
      </c>
      <c r="AG223" s="1548">
        <v>0</v>
      </c>
      <c r="AH223" s="1548">
        <v>0</v>
      </c>
      <c r="AI223" s="803"/>
      <c r="AJ223" s="530" t="s">
        <v>958</v>
      </c>
      <c r="AK223" s="1557">
        <v>0</v>
      </c>
      <c r="AL223" s="1557">
        <v>0</v>
      </c>
      <c r="AM223" s="1557">
        <v>0</v>
      </c>
      <c r="AN223" s="1557">
        <v>0</v>
      </c>
      <c r="AO223" s="1557">
        <v>0</v>
      </c>
      <c r="AP223" s="1557">
        <v>0</v>
      </c>
      <c r="AQ223" s="1557">
        <v>0</v>
      </c>
      <c r="AR223" s="1557">
        <v>0</v>
      </c>
      <c r="AS223" s="1556">
        <v>0</v>
      </c>
      <c r="AT223" s="1548">
        <v>0</v>
      </c>
      <c r="AU223" s="1556">
        <v>0</v>
      </c>
      <c r="AV223" s="1548">
        <v>0</v>
      </c>
      <c r="AW223" s="1544">
        <f t="shared" si="159"/>
        <v>0</v>
      </c>
      <c r="AX223" s="1544">
        <f t="shared" si="160"/>
        <v>0</v>
      </c>
      <c r="AY223" s="1553"/>
      <c r="AZ223" s="1556">
        <v>0</v>
      </c>
      <c r="BA223" s="1544">
        <v>0</v>
      </c>
      <c r="BB223" s="1544">
        <v>0</v>
      </c>
      <c r="BC223" s="1544">
        <v>0</v>
      </c>
      <c r="BD223" s="1544">
        <v>0</v>
      </c>
      <c r="BE223" s="1544">
        <v>0</v>
      </c>
      <c r="BF223" s="1556">
        <v>0</v>
      </c>
      <c r="BG223" s="1548">
        <v>0</v>
      </c>
      <c r="BH223" s="1556">
        <v>0</v>
      </c>
      <c r="BI223" s="1548">
        <v>0</v>
      </c>
      <c r="BJ223" s="1556">
        <v>0</v>
      </c>
      <c r="BK223" s="1548">
        <v>0</v>
      </c>
      <c r="BL223" s="1556">
        <v>0</v>
      </c>
      <c r="BM223" s="1548">
        <v>0</v>
      </c>
      <c r="BR223" s="800" t="s">
        <v>50</v>
      </c>
    </row>
    <row r="224" spans="1:83" ht="32.950000000000003" hidden="1" customHeight="1" outlineLevel="1">
      <c r="A224" s="530" t="s">
        <v>959</v>
      </c>
      <c r="B224" s="1544">
        <f t="shared" si="154"/>
        <v>7</v>
      </c>
      <c r="C224" s="1544">
        <f t="shared" si="161"/>
        <v>1474</v>
      </c>
      <c r="D224" s="1556">
        <v>0</v>
      </c>
      <c r="E224" s="1548">
        <v>0</v>
      </c>
      <c r="F224" s="1553">
        <f t="shared" si="155"/>
        <v>2</v>
      </c>
      <c r="G224" s="1553">
        <f t="shared" si="156"/>
        <v>1450</v>
      </c>
      <c r="H224" s="1556">
        <v>0</v>
      </c>
      <c r="I224" s="1556">
        <v>0</v>
      </c>
      <c r="J224" s="1556">
        <v>0</v>
      </c>
      <c r="K224" s="1556">
        <v>0</v>
      </c>
      <c r="L224" s="1544">
        <v>2</v>
      </c>
      <c r="M224" s="1544">
        <v>1450</v>
      </c>
      <c r="N224" s="1544">
        <v>0</v>
      </c>
      <c r="O224" s="1544">
        <v>0</v>
      </c>
      <c r="P224" s="1553"/>
      <c r="Q224" s="1544">
        <v>0</v>
      </c>
      <c r="R224" s="1545">
        <v>0</v>
      </c>
      <c r="S224" s="1544">
        <v>0</v>
      </c>
      <c r="T224" s="1544">
        <v>0</v>
      </c>
      <c r="U224" s="1556">
        <v>0</v>
      </c>
      <c r="V224" s="1548">
        <v>0</v>
      </c>
      <c r="W224" s="1544">
        <f>Y224+AA224+AC224+AE224+AG224+AK224+AM224+AO224+AQ224</f>
        <v>0</v>
      </c>
      <c r="X224" s="1544">
        <f t="shared" si="158"/>
        <v>0</v>
      </c>
      <c r="Y224" s="1556">
        <v>0</v>
      </c>
      <c r="Z224" s="1548">
        <v>0</v>
      </c>
      <c r="AA224" s="1544">
        <v>0</v>
      </c>
      <c r="AB224" s="1553">
        <v>0</v>
      </c>
      <c r="AC224" s="1548">
        <v>0</v>
      </c>
      <c r="AD224" s="1548">
        <v>0</v>
      </c>
      <c r="AE224" s="1553">
        <v>0</v>
      </c>
      <c r="AF224" s="1553">
        <v>0</v>
      </c>
      <c r="AG224" s="1548">
        <v>0</v>
      </c>
      <c r="AH224" s="1548">
        <v>0</v>
      </c>
      <c r="AI224" s="803"/>
      <c r="AJ224" s="530" t="s">
        <v>959</v>
      </c>
      <c r="AK224" s="1557">
        <v>0</v>
      </c>
      <c r="AL224" s="1557">
        <v>0</v>
      </c>
      <c r="AM224" s="1557">
        <v>0</v>
      </c>
      <c r="AN224" s="1557">
        <v>0</v>
      </c>
      <c r="AO224" s="1557">
        <v>0</v>
      </c>
      <c r="AP224" s="1557">
        <v>0</v>
      </c>
      <c r="AQ224" s="1557">
        <v>0</v>
      </c>
      <c r="AR224" s="1557">
        <v>0</v>
      </c>
      <c r="AS224" s="1556">
        <v>0</v>
      </c>
      <c r="AT224" s="1548">
        <v>0</v>
      </c>
      <c r="AU224" s="1556">
        <v>0</v>
      </c>
      <c r="AV224" s="1548">
        <v>0</v>
      </c>
      <c r="AW224" s="1544">
        <f t="shared" si="159"/>
        <v>5</v>
      </c>
      <c r="AX224" s="1544">
        <f t="shared" si="160"/>
        <v>24</v>
      </c>
      <c r="AY224" s="1553"/>
      <c r="AZ224" s="1556">
        <v>1</v>
      </c>
      <c r="BA224" s="1564">
        <v>0</v>
      </c>
      <c r="BB224" s="1544">
        <v>0</v>
      </c>
      <c r="BC224" s="1544">
        <v>0</v>
      </c>
      <c r="BD224" s="1544">
        <v>4</v>
      </c>
      <c r="BE224" s="1544">
        <v>24</v>
      </c>
      <c r="BF224" s="1556">
        <v>0</v>
      </c>
      <c r="BG224" s="1548">
        <v>0</v>
      </c>
      <c r="BH224" s="1556">
        <v>0</v>
      </c>
      <c r="BI224" s="1548">
        <v>0</v>
      </c>
      <c r="BJ224" s="1556">
        <v>0</v>
      </c>
      <c r="BK224" s="1548">
        <v>0</v>
      </c>
      <c r="BL224" s="1556">
        <v>0</v>
      </c>
      <c r="BM224" s="1548">
        <v>0</v>
      </c>
    </row>
    <row r="225" spans="1:65" ht="32.950000000000003" hidden="1" customHeight="1" outlineLevel="1">
      <c r="A225" s="530" t="s">
        <v>960</v>
      </c>
      <c r="B225" s="1544">
        <f t="shared" si="154"/>
        <v>8</v>
      </c>
      <c r="C225" s="1544">
        <f t="shared" si="161"/>
        <v>529</v>
      </c>
      <c r="D225" s="1556">
        <v>0</v>
      </c>
      <c r="E225" s="1548">
        <v>0</v>
      </c>
      <c r="F225" s="1553">
        <f t="shared" si="155"/>
        <v>4</v>
      </c>
      <c r="G225" s="1553">
        <f t="shared" si="156"/>
        <v>505</v>
      </c>
      <c r="H225" s="1556">
        <v>0</v>
      </c>
      <c r="I225" s="1556">
        <v>0</v>
      </c>
      <c r="J225" s="1556">
        <v>0</v>
      </c>
      <c r="K225" s="1556">
        <v>0</v>
      </c>
      <c r="L225" s="1556">
        <v>4</v>
      </c>
      <c r="M225" s="1556">
        <v>505</v>
      </c>
      <c r="N225" s="1544">
        <v>0</v>
      </c>
      <c r="O225" s="1544">
        <v>0</v>
      </c>
      <c r="P225" s="1553"/>
      <c r="Q225" s="1544">
        <v>0</v>
      </c>
      <c r="R225" s="1544">
        <v>0</v>
      </c>
      <c r="S225" s="1544">
        <v>0</v>
      </c>
      <c r="T225" s="1544">
        <v>0</v>
      </c>
      <c r="U225" s="1556">
        <v>0</v>
      </c>
      <c r="V225" s="1548">
        <v>0</v>
      </c>
      <c r="W225" s="1544">
        <f>Y225+AA225+AC225+AE225+AG225+AK225+AM225+AO225+AQ225</f>
        <v>0</v>
      </c>
      <c r="X225" s="1544">
        <f>Z225+AB225+AD225+AF225+AH225+AL225+AN225+AP225+AR225</f>
        <v>0</v>
      </c>
      <c r="Y225" s="1556">
        <v>0</v>
      </c>
      <c r="Z225" s="1548">
        <v>0</v>
      </c>
      <c r="AA225" s="1556">
        <v>0</v>
      </c>
      <c r="AB225" s="1548">
        <v>0</v>
      </c>
      <c r="AC225" s="1548">
        <v>0</v>
      </c>
      <c r="AD225" s="1548">
        <v>0</v>
      </c>
      <c r="AE225" s="1548">
        <v>0</v>
      </c>
      <c r="AF225" s="1548">
        <v>0</v>
      </c>
      <c r="AG225" s="1548">
        <v>0</v>
      </c>
      <c r="AH225" s="1548">
        <v>0</v>
      </c>
      <c r="AI225" s="803"/>
      <c r="AJ225" s="530" t="s">
        <v>960</v>
      </c>
      <c r="AK225" s="1557">
        <v>0</v>
      </c>
      <c r="AL225" s="1557">
        <v>0</v>
      </c>
      <c r="AM225" s="1557">
        <v>0</v>
      </c>
      <c r="AN225" s="1557">
        <v>0</v>
      </c>
      <c r="AO225" s="1557">
        <v>0</v>
      </c>
      <c r="AP225" s="1557">
        <v>0</v>
      </c>
      <c r="AQ225" s="1557">
        <v>0</v>
      </c>
      <c r="AR225" s="1557">
        <v>0</v>
      </c>
      <c r="AS225" s="1556">
        <v>0</v>
      </c>
      <c r="AT225" s="1548">
        <v>0</v>
      </c>
      <c r="AU225" s="1556">
        <v>0</v>
      </c>
      <c r="AV225" s="1548">
        <v>0</v>
      </c>
      <c r="AW225" s="1544">
        <f t="shared" si="159"/>
        <v>4</v>
      </c>
      <c r="AX225" s="1544">
        <f t="shared" si="160"/>
        <v>24</v>
      </c>
      <c r="AY225" s="1553"/>
      <c r="AZ225" s="1556">
        <v>0</v>
      </c>
      <c r="BA225" s="1556">
        <v>0</v>
      </c>
      <c r="BB225" s="1544">
        <v>0</v>
      </c>
      <c r="BC225" s="1544">
        <v>0</v>
      </c>
      <c r="BD225" s="1544">
        <v>4</v>
      </c>
      <c r="BE225" s="1544">
        <v>24</v>
      </c>
      <c r="BF225" s="1556">
        <v>0</v>
      </c>
      <c r="BG225" s="1548">
        <v>0</v>
      </c>
      <c r="BH225" s="1556">
        <v>0</v>
      </c>
      <c r="BI225" s="1548">
        <v>0</v>
      </c>
      <c r="BJ225" s="1556">
        <v>0</v>
      </c>
      <c r="BK225" s="1548">
        <v>0</v>
      </c>
      <c r="BL225" s="1556">
        <v>0</v>
      </c>
      <c r="BM225" s="1548">
        <v>0</v>
      </c>
    </row>
    <row r="226" spans="1:65" ht="32.950000000000003" hidden="1" customHeight="1" outlineLevel="1" thickBot="1">
      <c r="A226" s="531" t="s">
        <v>961</v>
      </c>
      <c r="B226" s="1559">
        <f t="shared" si="154"/>
        <v>4</v>
      </c>
      <c r="C226" s="1560">
        <f t="shared" si="161"/>
        <v>1930</v>
      </c>
      <c r="D226" s="1549">
        <v>0</v>
      </c>
      <c r="E226" s="1549">
        <v>0</v>
      </c>
      <c r="F226" s="1560">
        <f t="shared" si="155"/>
        <v>2</v>
      </c>
      <c r="G226" s="1560">
        <f t="shared" si="156"/>
        <v>1920</v>
      </c>
      <c r="H226" s="1560">
        <v>0</v>
      </c>
      <c r="I226" s="1560">
        <v>0</v>
      </c>
      <c r="J226" s="1560">
        <v>0</v>
      </c>
      <c r="K226" s="1560">
        <v>0</v>
      </c>
      <c r="L226" s="1560">
        <v>2</v>
      </c>
      <c r="M226" s="1560">
        <v>1920</v>
      </c>
      <c r="N226" s="1560">
        <v>0</v>
      </c>
      <c r="O226" s="1560">
        <v>0</v>
      </c>
      <c r="P226" s="1553"/>
      <c r="Q226" s="1560">
        <v>0</v>
      </c>
      <c r="R226" s="1560">
        <v>0</v>
      </c>
      <c r="S226" s="1560">
        <v>0</v>
      </c>
      <c r="T226" s="1560">
        <v>0</v>
      </c>
      <c r="U226" s="1549">
        <v>0</v>
      </c>
      <c r="V226" s="1549">
        <v>0</v>
      </c>
      <c r="W226" s="1544">
        <f>Y226+AA226+AC226+AE226+AG226+AK226+AM226+AO226+AQ226</f>
        <v>0</v>
      </c>
      <c r="X226" s="1544">
        <f>Z226+AB226+AD226+AF226+AH226+AL226+AN226+AP226+AR226</f>
        <v>0</v>
      </c>
      <c r="Y226" s="1560">
        <v>0</v>
      </c>
      <c r="Z226" s="1560">
        <v>0</v>
      </c>
      <c r="AA226" s="1549">
        <v>0</v>
      </c>
      <c r="AB226" s="1560">
        <v>0</v>
      </c>
      <c r="AC226" s="1549">
        <v>0</v>
      </c>
      <c r="AD226" s="1549">
        <v>0</v>
      </c>
      <c r="AE226" s="1560">
        <v>0</v>
      </c>
      <c r="AF226" s="1560">
        <v>0</v>
      </c>
      <c r="AG226" s="1549">
        <v>0</v>
      </c>
      <c r="AH226" s="1549">
        <v>0</v>
      </c>
      <c r="AI226" s="803"/>
      <c r="AJ226" s="531" t="s">
        <v>961</v>
      </c>
      <c r="AK226" s="1571">
        <v>0</v>
      </c>
      <c r="AL226" s="1572">
        <v>0</v>
      </c>
      <c r="AM226" s="1572">
        <v>0</v>
      </c>
      <c r="AN226" s="1572">
        <v>0</v>
      </c>
      <c r="AO226" s="1572">
        <v>0</v>
      </c>
      <c r="AP226" s="1572">
        <v>0</v>
      </c>
      <c r="AQ226" s="1572">
        <v>0</v>
      </c>
      <c r="AR226" s="1572">
        <v>0</v>
      </c>
      <c r="AS226" s="1549">
        <v>0</v>
      </c>
      <c r="AT226" s="1549">
        <v>0</v>
      </c>
      <c r="AU226" s="1549">
        <v>0</v>
      </c>
      <c r="AV226" s="1549">
        <v>0</v>
      </c>
      <c r="AW226" s="1560">
        <f t="shared" si="159"/>
        <v>1</v>
      </c>
      <c r="AX226" s="1560">
        <f t="shared" si="160"/>
        <v>10</v>
      </c>
      <c r="AY226" s="1553"/>
      <c r="AZ226" s="1560">
        <v>0</v>
      </c>
      <c r="BA226" s="1560">
        <v>0</v>
      </c>
      <c r="BB226" s="1560">
        <v>0</v>
      </c>
      <c r="BC226" s="1560">
        <v>0</v>
      </c>
      <c r="BD226" s="1560">
        <v>1</v>
      </c>
      <c r="BE226" s="1560">
        <v>10</v>
      </c>
      <c r="BF226" s="1549">
        <v>0</v>
      </c>
      <c r="BG226" s="1549">
        <v>0</v>
      </c>
      <c r="BH226" s="1549">
        <v>1</v>
      </c>
      <c r="BI226" s="1549">
        <v>0</v>
      </c>
      <c r="BJ226" s="1549">
        <v>0</v>
      </c>
      <c r="BK226" s="1549">
        <v>0</v>
      </c>
      <c r="BL226" s="1549">
        <v>0</v>
      </c>
      <c r="BM226" s="1549">
        <v>0</v>
      </c>
    </row>
    <row r="227" spans="1:65" s="822" customFormat="1" ht="14.3">
      <c r="A227" s="820" t="s">
        <v>2230</v>
      </c>
      <c r="B227" s="821"/>
      <c r="C227" s="821"/>
      <c r="D227" s="821"/>
      <c r="E227" s="821"/>
      <c r="F227" s="821"/>
      <c r="G227" s="821"/>
      <c r="H227" s="821"/>
      <c r="I227" s="821"/>
      <c r="J227" s="821"/>
      <c r="K227" s="821"/>
      <c r="L227" s="821"/>
      <c r="M227" s="821"/>
      <c r="O227" s="821">
        <v>0</v>
      </c>
      <c r="P227" s="823"/>
      <c r="Q227" s="1985" t="s">
        <v>2231</v>
      </c>
      <c r="R227" s="1985"/>
      <c r="S227" s="1985"/>
      <c r="T227" s="1985"/>
      <c r="U227" s="1985"/>
      <c r="V227" s="1985"/>
      <c r="W227" s="1985"/>
      <c r="X227" s="1985"/>
      <c r="AJ227" s="822" t="s">
        <v>2232</v>
      </c>
      <c r="AY227" s="824"/>
    </row>
    <row r="228" spans="1:65" s="822" customFormat="1" ht="16.5" customHeight="1">
      <c r="P228" s="824"/>
      <c r="AJ228" s="822" t="s">
        <v>2233</v>
      </c>
      <c r="AY228" s="824"/>
    </row>
    <row r="229" spans="1:65" s="825" customFormat="1" ht="59.3" customHeight="1">
      <c r="I229" s="826">
        <v>61</v>
      </c>
      <c r="J229" s="825" t="s">
        <v>1287</v>
      </c>
      <c r="P229" s="827"/>
      <c r="X229" s="826">
        <v>62</v>
      </c>
      <c r="AP229" s="829">
        <v>63</v>
      </c>
      <c r="AU229" s="830">
        <v>38</v>
      </c>
      <c r="AY229" s="827"/>
      <c r="BG229" s="826">
        <v>64</v>
      </c>
    </row>
    <row r="230" spans="1:65">
      <c r="H230" s="831"/>
      <c r="I230" s="831"/>
      <c r="J230" s="831"/>
      <c r="K230" s="831"/>
      <c r="L230" s="831"/>
      <c r="M230" s="831"/>
      <c r="N230" s="831"/>
      <c r="O230" s="831"/>
      <c r="P230" s="832"/>
      <c r="Q230" s="831"/>
      <c r="R230" s="831"/>
      <c r="S230" s="831"/>
      <c r="T230" s="831"/>
    </row>
    <row r="234" spans="1:65">
      <c r="A234" s="1973"/>
      <c r="B234" s="1973"/>
      <c r="C234" s="1973"/>
      <c r="D234" s="1973"/>
      <c r="E234" s="1973"/>
      <c r="F234" s="1973"/>
      <c r="G234" s="1973"/>
      <c r="H234" s="1973"/>
      <c r="Q234" s="1973"/>
      <c r="R234" s="1973"/>
      <c r="S234" s="1973"/>
      <c r="T234" s="1973"/>
      <c r="U234" s="1973"/>
      <c r="V234" s="1973"/>
      <c r="W234" s="1973"/>
      <c r="X234" s="1973"/>
      <c r="Y234" s="1973"/>
      <c r="Z234" s="1973"/>
      <c r="AA234" s="1973"/>
      <c r="AB234" s="1973"/>
      <c r="AC234" s="1973"/>
      <c r="AD234" s="1973"/>
    </row>
  </sheetData>
  <mergeCells count="82">
    <mergeCell ref="Q17:R17"/>
    <mergeCell ref="N16:O16"/>
    <mergeCell ref="W17:X17"/>
    <mergeCell ref="AE4:AH4"/>
    <mergeCell ref="BJ5:BM5"/>
    <mergeCell ref="S15:T16"/>
    <mergeCell ref="W16:X16"/>
    <mergeCell ref="Y16:Z16"/>
    <mergeCell ref="AE5:AH5"/>
    <mergeCell ref="AW15:AX15"/>
    <mergeCell ref="AM16:AN16"/>
    <mergeCell ref="AO16:AP16"/>
    <mergeCell ref="AQ16:AR16"/>
    <mergeCell ref="BL15:BM16"/>
    <mergeCell ref="BJ15:BK16"/>
    <mergeCell ref="BH16:BI16"/>
    <mergeCell ref="BF15:BG15"/>
    <mergeCell ref="BF16:BG16"/>
    <mergeCell ref="BJ4:BM4"/>
    <mergeCell ref="BD16:BE16"/>
    <mergeCell ref="Y17:Z17"/>
    <mergeCell ref="AZ15:BE15"/>
    <mergeCell ref="BD17:BE17"/>
    <mergeCell ref="AA17:AB17"/>
    <mergeCell ref="L17:M17"/>
    <mergeCell ref="BH17:BI17"/>
    <mergeCell ref="BJ17:BK17"/>
    <mergeCell ref="BL17:BM17"/>
    <mergeCell ref="BH15:BI15"/>
    <mergeCell ref="BF17:BG17"/>
    <mergeCell ref="AK17:AL17"/>
    <mergeCell ref="AS17:AT17"/>
    <mergeCell ref="AU17:AV17"/>
    <mergeCell ref="AW17:AX17"/>
    <mergeCell ref="AZ17:BA17"/>
    <mergeCell ref="AU15:AV16"/>
    <mergeCell ref="AW16:AX16"/>
    <mergeCell ref="BB16:BC16"/>
    <mergeCell ref="BB17:BC17"/>
    <mergeCell ref="AZ16:BA16"/>
    <mergeCell ref="A15:A19"/>
    <mergeCell ref="B17:C17"/>
    <mergeCell ref="D17:E17"/>
    <mergeCell ref="B15:C16"/>
    <mergeCell ref="D15:E16"/>
    <mergeCell ref="F17:G17"/>
    <mergeCell ref="H17:I17"/>
    <mergeCell ref="F16:G16"/>
    <mergeCell ref="J17:K17"/>
    <mergeCell ref="H16:I16"/>
    <mergeCell ref="AT2:AX2"/>
    <mergeCell ref="J3:O3"/>
    <mergeCell ref="J16:K16"/>
    <mergeCell ref="AO17:AP17"/>
    <mergeCell ref="AE16:AF16"/>
    <mergeCell ref="AK16:AL16"/>
    <mergeCell ref="AS15:AT16"/>
    <mergeCell ref="AM17:AN17"/>
    <mergeCell ref="AQ3:AX3"/>
    <mergeCell ref="W15:AH15"/>
    <mergeCell ref="AG16:AH16"/>
    <mergeCell ref="AG17:AH17"/>
    <mergeCell ref="AC16:AD16"/>
    <mergeCell ref="AA16:AB16"/>
    <mergeCell ref="AE17:AF17"/>
    <mergeCell ref="AJ15:AJ19"/>
    <mergeCell ref="Q234:AD234"/>
    <mergeCell ref="A234:H234"/>
    <mergeCell ref="L2:O2"/>
    <mergeCell ref="AQ17:AR17"/>
    <mergeCell ref="AK15:AR15"/>
    <mergeCell ref="L15:O15"/>
    <mergeCell ref="F15:K15"/>
    <mergeCell ref="Q15:R15"/>
    <mergeCell ref="AC17:AD17"/>
    <mergeCell ref="Q227:X227"/>
    <mergeCell ref="L16:M16"/>
    <mergeCell ref="Q16:R16"/>
    <mergeCell ref="S17:T17"/>
    <mergeCell ref="U17:V17"/>
    <mergeCell ref="U15:V16"/>
    <mergeCell ref="N17:O17"/>
  </mergeCells>
  <phoneticPr fontId="11" type="noConversion"/>
  <pageMargins left="0.54" right="0.59055118110236227" top="0.47244094488188981" bottom="0.35433070866141736" header="0.19685039370078741" footer="0.23622047244094491"/>
  <pageSetup paperSize="9" scale="84" orientation="portrait" r:id="rId1"/>
  <headerFooter alignWithMargins="0"/>
  <colBreaks count="3" manualBreakCount="3">
    <brk id="15" max="124" man="1"/>
    <brk id="35" max="111" man="1"/>
    <brk id="51" max="124"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CI177"/>
  <sheetViews>
    <sheetView topLeftCell="A2" zoomScaleNormal="100" zoomScaleSheetLayoutView="100" workbookViewId="0">
      <pane xSplit="1" ySplit="69" topLeftCell="B173" activePane="bottomRight" state="frozen"/>
      <selection activeCell="A2" sqref="A2"/>
      <selection pane="topRight" activeCell="B2" sqref="B2"/>
      <selection pane="bottomLeft" activeCell="A71" sqref="A71"/>
      <selection pane="bottomRight" activeCell="BN162" sqref="BM162:BN163"/>
    </sheetView>
  </sheetViews>
  <sheetFormatPr defaultColWidth="8.625" defaultRowHeight="17" outlineLevelRow="1"/>
  <cols>
    <col min="1" max="1" width="17.25" style="800" customWidth="1"/>
    <col min="2" max="2" width="6" style="800" customWidth="1"/>
    <col min="3" max="3" width="9.5" style="800" customWidth="1"/>
    <col min="4" max="4" width="6" style="800" hidden="1" customWidth="1"/>
    <col min="5" max="5" width="0.125" style="800" hidden="1" customWidth="1"/>
    <col min="6" max="6" width="6.125" style="800" customWidth="1"/>
    <col min="7" max="7" width="9" style="800" customWidth="1"/>
    <col min="8" max="9" width="6" style="800" customWidth="1"/>
    <col min="10" max="10" width="6.375" style="800" customWidth="1"/>
    <col min="11" max="11" width="6.625" style="800" customWidth="1"/>
    <col min="12" max="12" width="7.5" style="800" customWidth="1"/>
    <col min="13" max="13" width="8.5" style="800" customWidth="1"/>
    <col min="14" max="15" width="6.75" style="800" customWidth="1"/>
    <col min="16" max="16" width="6.625" style="800" customWidth="1"/>
    <col min="17" max="17" width="9.375" style="800" customWidth="1"/>
    <col min="18" max="19" width="6" style="800" customWidth="1"/>
    <col min="20" max="20" width="4.875" style="800" customWidth="1"/>
    <col min="21" max="21" width="6.875" style="800" customWidth="1"/>
    <col min="22" max="25" width="5.875" style="800" customWidth="1"/>
    <col min="26" max="26" width="5.25" style="800" customWidth="1"/>
    <col min="27" max="27" width="6" style="800" customWidth="1"/>
    <col min="28" max="28" width="5.125" style="800" customWidth="1"/>
    <col min="29" max="29" width="6.125" style="800" customWidth="1"/>
    <col min="30" max="30" width="4.875" style="800" customWidth="1"/>
    <col min="31" max="33" width="5.5" style="800" customWidth="1"/>
    <col min="34" max="34" width="0.875" style="800" customWidth="1"/>
    <col min="35" max="35" width="19" style="800" customWidth="1"/>
    <col min="36" max="42" width="5.25" style="800" customWidth="1"/>
    <col min="43" max="43" width="5.5" style="800" customWidth="1"/>
    <col min="44" max="45" width="5.25" style="800" customWidth="1"/>
    <col min="46" max="46" width="5.875" style="800" customWidth="1"/>
    <col min="47" max="49" width="5.25" style="800" customWidth="1"/>
    <col min="50" max="51" width="6.25" style="800" customWidth="1"/>
    <col min="52" max="52" width="6.125" style="800" customWidth="1"/>
    <col min="53" max="55" width="6.375" style="800" customWidth="1"/>
    <col min="56" max="56" width="6" style="800" customWidth="1"/>
    <col min="57" max="57" width="6.375" style="800" customWidth="1"/>
    <col min="58" max="58" width="5.875" style="800" customWidth="1"/>
    <col min="59" max="59" width="6.125" style="800" customWidth="1"/>
    <col min="60" max="60" width="6.25" style="800" customWidth="1"/>
    <col min="61" max="61" width="7.25" style="800" customWidth="1"/>
    <col min="62" max="62" width="8" style="800" customWidth="1"/>
    <col min="63" max="63" width="6.375" style="800" customWidth="1"/>
    <col min="64" max="64" width="4.875" style="800" customWidth="1"/>
    <col min="65" max="65" width="5.5" style="800" customWidth="1"/>
    <col min="66" max="66" width="4.625" style="800" customWidth="1"/>
    <col min="67" max="67" width="5.5" style="800" customWidth="1"/>
    <col min="68" max="68" width="4.5" style="800" customWidth="1"/>
    <col min="69" max="69" width="5.5" style="800" customWidth="1"/>
    <col min="70" max="16384" width="8.625" style="800"/>
  </cols>
  <sheetData>
    <row r="1" spans="1:70" s="741" customFormat="1" ht="13.6" customHeight="1">
      <c r="AB1" s="743"/>
      <c r="AC1" s="743"/>
      <c r="AD1" s="743"/>
      <c r="AE1" s="743"/>
      <c r="AF1" s="743"/>
      <c r="AG1" s="743"/>
      <c r="BP1" s="743"/>
      <c r="BQ1" s="743"/>
    </row>
    <row r="2" spans="1:70" s="43" customFormat="1" ht="25.15">
      <c r="C2" s="41"/>
      <c r="D2" s="41"/>
      <c r="E2" s="41"/>
      <c r="F2" s="41"/>
      <c r="G2" s="41" t="s">
        <v>50</v>
      </c>
      <c r="I2" s="41"/>
      <c r="J2" s="41"/>
      <c r="K2" s="41"/>
      <c r="L2" s="1974" t="s">
        <v>2575</v>
      </c>
      <c r="M2" s="1974"/>
      <c r="N2" s="1974"/>
      <c r="O2" s="1974"/>
      <c r="P2" s="42" t="s">
        <v>3282</v>
      </c>
      <c r="Q2" s="41"/>
      <c r="R2" s="41"/>
      <c r="S2" s="41"/>
      <c r="T2" s="41"/>
      <c r="U2" s="41"/>
      <c r="V2" s="41"/>
      <c r="W2" s="41"/>
      <c r="X2" s="42" t="s">
        <v>51</v>
      </c>
      <c r="Y2" s="42"/>
      <c r="AU2" s="1974" t="s">
        <v>2577</v>
      </c>
      <c r="AV2" s="1974"/>
      <c r="AW2" s="1974"/>
      <c r="AX2" s="1974"/>
      <c r="AY2" s="1974"/>
      <c r="AZ2" s="42" t="s">
        <v>3285</v>
      </c>
      <c r="BA2" s="41"/>
      <c r="BB2" s="41"/>
      <c r="BC2" s="41"/>
      <c r="BD2" s="41"/>
      <c r="BE2" s="41"/>
      <c r="BG2" s="42"/>
    </row>
    <row r="3" spans="1:70" s="48" customFormat="1" ht="23.1">
      <c r="C3" s="45"/>
      <c r="D3" s="45"/>
      <c r="E3" s="45"/>
      <c r="F3" s="45"/>
      <c r="H3" s="45"/>
      <c r="I3" s="45"/>
      <c r="J3" s="1997" t="s">
        <v>445</v>
      </c>
      <c r="K3" s="1997"/>
      <c r="L3" s="1997"/>
      <c r="M3" s="1997"/>
      <c r="N3" s="1997"/>
      <c r="O3" s="1997"/>
      <c r="P3" s="1319" t="s">
        <v>3284</v>
      </c>
      <c r="Q3" s="47"/>
      <c r="R3" s="47"/>
      <c r="S3" s="47"/>
      <c r="T3" s="47"/>
      <c r="U3" s="45"/>
      <c r="V3" s="45"/>
      <c r="W3" s="45"/>
      <c r="X3" s="47"/>
      <c r="Y3" s="47"/>
      <c r="AR3" s="1997" t="s">
        <v>446</v>
      </c>
      <c r="AS3" s="1997"/>
      <c r="AT3" s="1997"/>
      <c r="AU3" s="1997"/>
      <c r="AV3" s="1997"/>
      <c r="AW3" s="1997"/>
      <c r="AX3" s="1997"/>
      <c r="AY3" s="1997"/>
      <c r="AZ3" s="1319" t="s">
        <v>3286</v>
      </c>
      <c r="BA3" s="45"/>
      <c r="BB3" s="47"/>
      <c r="BC3" s="47"/>
      <c r="BD3" s="47"/>
      <c r="BE3" s="47"/>
      <c r="BF3" s="47"/>
      <c r="BG3" s="47"/>
    </row>
    <row r="4" spans="1:70" s="745" customFormat="1" ht="18.7" customHeight="1">
      <c r="E4" s="50"/>
      <c r="F4" s="50"/>
      <c r="G4" s="50" t="s">
        <v>50</v>
      </c>
      <c r="T4" s="50"/>
      <c r="U4" s="50"/>
      <c r="V4" s="50"/>
      <c r="W4" s="50"/>
      <c r="AB4" s="1595"/>
      <c r="AC4" s="1595"/>
      <c r="AD4" s="2071" t="s">
        <v>2579</v>
      </c>
      <c r="AE4" s="2071"/>
      <c r="AF4" s="2071"/>
      <c r="AG4" s="2071"/>
      <c r="AV4" s="50" t="s">
        <v>50</v>
      </c>
      <c r="AW4" s="50"/>
      <c r="BF4" s="748" t="s">
        <v>50</v>
      </c>
      <c r="BG4" s="748"/>
      <c r="BJ4" s="2071" t="s">
        <v>3259</v>
      </c>
      <c r="BK4" s="2071"/>
      <c r="BL4" s="2071"/>
      <c r="BM4" s="2071"/>
      <c r="BN4" s="2071"/>
      <c r="BO4" s="2071"/>
      <c r="BP4" s="2071"/>
      <c r="BQ4" s="2071"/>
    </row>
    <row r="5" spans="1:70" s="745" customFormat="1" ht="15.8" customHeight="1" thickBot="1">
      <c r="A5" s="749" t="s">
        <v>50</v>
      </c>
      <c r="B5" s="749" t="s">
        <v>50</v>
      </c>
      <c r="C5" s="749"/>
      <c r="D5" s="749" t="s">
        <v>50</v>
      </c>
      <c r="E5" s="749"/>
      <c r="F5" s="749" t="s">
        <v>50</v>
      </c>
      <c r="G5" s="749"/>
      <c r="H5" s="749"/>
      <c r="I5" s="749"/>
      <c r="J5" s="749"/>
      <c r="K5" s="749"/>
      <c r="L5" s="749"/>
      <c r="M5" s="749"/>
      <c r="N5" s="749"/>
      <c r="O5" s="749"/>
      <c r="P5" s="749"/>
      <c r="Q5" s="749"/>
      <c r="R5" s="749"/>
      <c r="S5" s="749"/>
      <c r="T5" s="749"/>
      <c r="U5" s="749"/>
      <c r="V5" s="749"/>
      <c r="W5" s="749"/>
      <c r="AB5" s="1596"/>
      <c r="AC5" s="1596"/>
      <c r="AD5" s="2073" t="s">
        <v>2580</v>
      </c>
      <c r="AE5" s="2073"/>
      <c r="AF5" s="2073"/>
      <c r="AG5" s="2073"/>
      <c r="AI5" s="749" t="s">
        <v>50</v>
      </c>
      <c r="AJ5" s="749"/>
      <c r="AK5" s="749"/>
      <c r="AL5" s="749"/>
      <c r="AM5" s="749"/>
      <c r="AN5" s="749"/>
      <c r="AO5" s="749"/>
      <c r="AP5" s="749"/>
      <c r="AQ5" s="749"/>
      <c r="AR5" s="749"/>
      <c r="AS5" s="749"/>
      <c r="AT5" s="749" t="s">
        <v>50</v>
      </c>
      <c r="AU5" s="749"/>
      <c r="AV5" s="749" t="s">
        <v>50</v>
      </c>
      <c r="AW5" s="749"/>
      <c r="AX5" s="749" t="s">
        <v>50</v>
      </c>
      <c r="AY5" s="749"/>
      <c r="AZ5" s="749"/>
      <c r="BA5" s="749"/>
      <c r="BB5" s="749"/>
      <c r="BC5" s="749"/>
      <c r="BD5" s="749"/>
      <c r="BE5" s="749"/>
      <c r="BF5" s="749" t="s">
        <v>50</v>
      </c>
      <c r="BG5" s="749"/>
      <c r="BH5" s="749" t="s">
        <v>50</v>
      </c>
      <c r="BI5" s="749"/>
      <c r="BJ5" s="2074" t="s">
        <v>3260</v>
      </c>
      <c r="BK5" s="2074"/>
      <c r="BL5" s="2074"/>
      <c r="BM5" s="2074"/>
      <c r="BN5" s="2074"/>
      <c r="BO5" s="2074"/>
      <c r="BP5" s="2074"/>
      <c r="BQ5" s="2074"/>
    </row>
    <row r="6" spans="1:70" s="741" customFormat="1" ht="17.7" hidden="1" thickBot="1">
      <c r="A6" s="752"/>
      <c r="B6" s="753"/>
      <c r="C6" s="753"/>
      <c r="D6" s="753"/>
      <c r="E6" s="753"/>
      <c r="F6" s="753"/>
      <c r="G6" s="752"/>
      <c r="H6" s="752"/>
      <c r="I6" s="752"/>
      <c r="J6" s="752"/>
      <c r="K6" s="754"/>
      <c r="L6" s="742"/>
      <c r="M6" s="742"/>
      <c r="N6" s="752"/>
      <c r="O6" s="754"/>
      <c r="P6" s="752"/>
      <c r="Q6" s="752"/>
      <c r="R6" s="752"/>
      <c r="S6" s="752"/>
      <c r="T6" s="752"/>
      <c r="U6" s="752"/>
      <c r="V6" s="752"/>
      <c r="W6" s="752"/>
      <c r="X6" s="752"/>
      <c r="Y6" s="752"/>
      <c r="Z6" s="755" t="s">
        <v>1430</v>
      </c>
      <c r="AA6" s="755"/>
      <c r="AB6" s="757"/>
      <c r="AC6" s="757"/>
      <c r="AD6" s="757"/>
      <c r="AE6" s="757"/>
      <c r="AF6" s="757"/>
      <c r="AG6" s="757"/>
      <c r="AI6" s="753"/>
      <c r="AJ6" s="753"/>
      <c r="AK6" s="753"/>
      <c r="AL6" s="753"/>
      <c r="AM6" s="753"/>
      <c r="AN6" s="753"/>
      <c r="AO6" s="753"/>
      <c r="AP6" s="753"/>
      <c r="AQ6" s="753"/>
      <c r="AR6" s="753"/>
      <c r="AS6" s="753"/>
      <c r="AT6" s="758" t="s">
        <v>1431</v>
      </c>
      <c r="AU6" s="758"/>
      <c r="AV6" s="753"/>
      <c r="AW6" s="753"/>
      <c r="AX6" s="753"/>
      <c r="AY6" s="754"/>
      <c r="AZ6" s="752"/>
      <c r="BA6" s="754"/>
      <c r="BB6" s="752"/>
      <c r="BC6" s="752"/>
      <c r="BD6" s="752"/>
      <c r="BE6" s="752"/>
      <c r="BF6" s="752"/>
      <c r="BG6" s="752"/>
      <c r="BH6" s="758" t="s">
        <v>1432</v>
      </c>
      <c r="BI6" s="758"/>
      <c r="BJ6" s="753"/>
      <c r="BK6" s="759"/>
      <c r="BL6" s="759"/>
      <c r="BM6" s="759"/>
      <c r="BN6" s="759"/>
      <c r="BO6" s="759"/>
      <c r="BP6" s="759"/>
      <c r="BQ6" s="742"/>
    </row>
    <row r="7" spans="1:70" s="741" customFormat="1" ht="17.7" hidden="1" thickBot="1">
      <c r="A7" s="760" t="s">
        <v>1433</v>
      </c>
      <c r="B7" s="761" t="s">
        <v>1434</v>
      </c>
      <c r="C7" s="761"/>
      <c r="D7" s="761" t="s">
        <v>1435</v>
      </c>
      <c r="E7" s="761"/>
      <c r="F7" s="762" t="s">
        <v>1436</v>
      </c>
      <c r="G7" s="760"/>
      <c r="H7" s="760"/>
      <c r="I7" s="760"/>
      <c r="J7" s="760"/>
      <c r="K7" s="763"/>
      <c r="L7" s="764"/>
      <c r="M7" s="764"/>
      <c r="N7" s="760"/>
      <c r="O7" s="763"/>
      <c r="P7" s="760"/>
      <c r="Q7" s="760"/>
      <c r="R7" s="760"/>
      <c r="S7" s="760"/>
      <c r="T7" s="760"/>
      <c r="U7" s="760"/>
      <c r="V7" s="760"/>
      <c r="W7" s="760"/>
      <c r="X7" s="760" t="s">
        <v>1437</v>
      </c>
      <c r="Y7" s="760"/>
      <c r="Z7" s="762" t="s">
        <v>1438</v>
      </c>
      <c r="AA7" s="762"/>
      <c r="AB7" s="757"/>
      <c r="AC7" s="757"/>
      <c r="AD7" s="757"/>
      <c r="AE7" s="757"/>
      <c r="AF7" s="757"/>
      <c r="AG7" s="757"/>
      <c r="AI7" s="762" t="s">
        <v>1433</v>
      </c>
      <c r="AJ7" s="762"/>
      <c r="AK7" s="762"/>
      <c r="AL7" s="762"/>
      <c r="AM7" s="762"/>
      <c r="AN7" s="762"/>
      <c r="AO7" s="762"/>
      <c r="AP7" s="762"/>
      <c r="AQ7" s="762"/>
      <c r="AR7" s="762"/>
      <c r="AS7" s="762"/>
      <c r="AT7" s="761" t="s">
        <v>1440</v>
      </c>
      <c r="AU7" s="761"/>
      <c r="AV7" s="761" t="s">
        <v>1441</v>
      </c>
      <c r="AW7" s="761"/>
      <c r="AX7" s="762" t="s">
        <v>1442</v>
      </c>
      <c r="AY7" s="763"/>
      <c r="AZ7" s="760"/>
      <c r="BA7" s="763"/>
      <c r="BB7" s="760"/>
      <c r="BC7" s="760"/>
      <c r="BD7" s="760"/>
      <c r="BE7" s="760"/>
      <c r="BF7" s="760" t="s">
        <v>1443</v>
      </c>
      <c r="BG7" s="760"/>
      <c r="BH7" s="761" t="s">
        <v>1444</v>
      </c>
      <c r="BI7" s="761"/>
      <c r="BJ7" s="761" t="s">
        <v>1445</v>
      </c>
      <c r="BK7" s="766"/>
      <c r="BL7" s="766"/>
      <c r="BM7" s="766"/>
      <c r="BN7" s="766"/>
      <c r="BO7" s="766"/>
      <c r="BP7" s="766" t="s">
        <v>1446</v>
      </c>
      <c r="BQ7" s="767"/>
    </row>
    <row r="8" spans="1:70" s="741" customFormat="1" ht="17.7" hidden="1" thickBot="1">
      <c r="A8" s="768" t="s">
        <v>748</v>
      </c>
      <c r="B8" s="769">
        <f t="shared" ref="B8:B14" si="0">SUM(D8:BP8)</f>
        <v>37</v>
      </c>
      <c r="C8" s="769"/>
      <c r="D8" s="769">
        <v>4</v>
      </c>
      <c r="E8" s="769"/>
      <c r="F8" s="769">
        <v>30</v>
      </c>
      <c r="G8" s="769"/>
      <c r="H8" s="769"/>
      <c r="I8" s="769"/>
      <c r="J8" s="769"/>
      <c r="K8" s="769"/>
      <c r="L8" s="769"/>
      <c r="M8" s="769"/>
      <c r="N8" s="769"/>
      <c r="O8" s="769"/>
      <c r="P8" s="769"/>
      <c r="Q8" s="769"/>
      <c r="R8" s="769"/>
      <c r="S8" s="769"/>
      <c r="T8" s="769"/>
      <c r="U8" s="769"/>
      <c r="V8" s="769"/>
      <c r="W8" s="769"/>
      <c r="X8" s="769">
        <v>2</v>
      </c>
      <c r="Y8" s="769"/>
      <c r="Z8" s="769">
        <v>1</v>
      </c>
      <c r="AA8" s="769"/>
      <c r="AB8" s="769"/>
      <c r="AC8" s="769"/>
      <c r="AD8" s="769"/>
      <c r="AE8" s="769"/>
      <c r="AF8" s="769"/>
      <c r="AG8" s="769"/>
      <c r="AI8" s="768" t="s">
        <v>748</v>
      </c>
      <c r="AJ8" s="764"/>
      <c r="AK8" s="764"/>
      <c r="AL8" s="764"/>
      <c r="AM8" s="764"/>
      <c r="AN8" s="764"/>
      <c r="AO8" s="764"/>
      <c r="AP8" s="764"/>
      <c r="AQ8" s="764"/>
      <c r="AR8" s="764"/>
      <c r="AS8" s="764"/>
      <c r="AT8" s="771" t="s">
        <v>1447</v>
      </c>
      <c r="AU8" s="771"/>
      <c r="AV8" s="771" t="s">
        <v>1447</v>
      </c>
      <c r="AW8" s="771"/>
      <c r="AX8" s="771" t="s">
        <v>1447</v>
      </c>
      <c r="AY8" s="771"/>
      <c r="AZ8" s="771"/>
      <c r="BA8" s="771"/>
      <c r="BB8" s="771"/>
      <c r="BC8" s="771"/>
      <c r="BD8" s="771"/>
      <c r="BE8" s="771"/>
      <c r="BF8" s="771" t="s">
        <v>1447</v>
      </c>
      <c r="BG8" s="771"/>
      <c r="BH8" s="771" t="s">
        <v>1447</v>
      </c>
      <c r="BI8" s="771"/>
      <c r="BJ8" s="771" t="s">
        <v>1447</v>
      </c>
      <c r="BK8" s="771"/>
      <c r="BL8" s="771"/>
      <c r="BM8" s="771"/>
      <c r="BN8" s="771"/>
      <c r="BO8" s="771"/>
      <c r="BP8" s="771" t="s">
        <v>1447</v>
      </c>
      <c r="BQ8" s="771"/>
    </row>
    <row r="9" spans="1:70" s="741" customFormat="1" ht="17.7" hidden="1" thickBot="1">
      <c r="A9" s="773" t="s">
        <v>749</v>
      </c>
      <c r="B9" s="769">
        <f t="shared" si="0"/>
        <v>87</v>
      </c>
      <c r="C9" s="769"/>
      <c r="D9" s="769">
        <v>9</v>
      </c>
      <c r="E9" s="769"/>
      <c r="F9" s="769">
        <v>68</v>
      </c>
      <c r="G9" s="769"/>
      <c r="H9" s="769"/>
      <c r="I9" s="769"/>
      <c r="J9" s="769"/>
      <c r="K9" s="769"/>
      <c r="L9" s="769"/>
      <c r="M9" s="769"/>
      <c r="N9" s="769"/>
      <c r="O9" s="769"/>
      <c r="P9" s="769"/>
      <c r="Q9" s="769"/>
      <c r="R9" s="769"/>
      <c r="S9" s="769"/>
      <c r="T9" s="769"/>
      <c r="U9" s="769"/>
      <c r="V9" s="769"/>
      <c r="W9" s="769"/>
      <c r="X9" s="769">
        <v>10</v>
      </c>
      <c r="Y9" s="769"/>
      <c r="Z9" s="771" t="s">
        <v>1447</v>
      </c>
      <c r="AA9" s="771"/>
      <c r="AB9" s="769"/>
      <c r="AC9" s="769"/>
      <c r="AD9" s="769"/>
      <c r="AE9" s="769"/>
      <c r="AF9" s="769"/>
      <c r="AG9" s="769"/>
      <c r="AI9" s="773" t="s">
        <v>749</v>
      </c>
      <c r="AJ9" s="764"/>
      <c r="AK9" s="764"/>
      <c r="AL9" s="764"/>
      <c r="AM9" s="764"/>
      <c r="AN9" s="764"/>
      <c r="AO9" s="764"/>
      <c r="AP9" s="764"/>
      <c r="AQ9" s="764"/>
      <c r="AR9" s="764"/>
      <c r="AS9" s="764"/>
      <c r="AT9" s="771" t="s">
        <v>1447</v>
      </c>
      <c r="AU9" s="771"/>
      <c r="AV9" s="771" t="s">
        <v>1447</v>
      </c>
      <c r="AW9" s="771"/>
      <c r="AX9" s="771" t="s">
        <v>1447</v>
      </c>
      <c r="AY9" s="771"/>
      <c r="AZ9" s="771"/>
      <c r="BA9" s="771"/>
      <c r="BB9" s="771"/>
      <c r="BC9" s="771"/>
      <c r="BD9" s="771"/>
      <c r="BE9" s="771"/>
      <c r="BF9" s="771" t="s">
        <v>1447</v>
      </c>
      <c r="BG9" s="771"/>
      <c r="BH9" s="771" t="s">
        <v>1447</v>
      </c>
      <c r="BI9" s="771"/>
      <c r="BJ9" s="771" t="s">
        <v>1447</v>
      </c>
      <c r="BK9" s="771"/>
      <c r="BL9" s="771"/>
      <c r="BM9" s="771"/>
      <c r="BN9" s="771"/>
      <c r="BO9" s="771"/>
      <c r="BP9" s="771" t="s">
        <v>1447</v>
      </c>
      <c r="BQ9" s="771"/>
    </row>
    <row r="10" spans="1:70" s="741" customFormat="1" ht="17.7" hidden="1" thickBot="1">
      <c r="A10" s="773" t="s">
        <v>750</v>
      </c>
      <c r="B10" s="769">
        <f t="shared" si="0"/>
        <v>138</v>
      </c>
      <c r="C10" s="769"/>
      <c r="D10" s="769">
        <v>3</v>
      </c>
      <c r="E10" s="769"/>
      <c r="F10" s="769">
        <v>120</v>
      </c>
      <c r="G10" s="769"/>
      <c r="H10" s="769"/>
      <c r="I10" s="769"/>
      <c r="J10" s="769"/>
      <c r="K10" s="769"/>
      <c r="L10" s="769"/>
      <c r="M10" s="769"/>
      <c r="N10" s="769"/>
      <c r="O10" s="769"/>
      <c r="P10" s="769"/>
      <c r="Q10" s="769"/>
      <c r="R10" s="769"/>
      <c r="S10" s="769"/>
      <c r="T10" s="769"/>
      <c r="U10" s="769"/>
      <c r="V10" s="769"/>
      <c r="W10" s="769"/>
      <c r="X10" s="769">
        <v>12</v>
      </c>
      <c r="Y10" s="769"/>
      <c r="Z10" s="769">
        <v>3</v>
      </c>
      <c r="AA10" s="769"/>
      <c r="AB10" s="769"/>
      <c r="AC10" s="769"/>
      <c r="AD10" s="769"/>
      <c r="AE10" s="769"/>
      <c r="AF10" s="769"/>
      <c r="AG10" s="769"/>
      <c r="AI10" s="773" t="s">
        <v>750</v>
      </c>
      <c r="AJ10" s="764"/>
      <c r="AK10" s="764"/>
      <c r="AL10" s="764"/>
      <c r="AM10" s="764"/>
      <c r="AN10" s="764"/>
      <c r="AO10" s="764"/>
      <c r="AP10" s="764"/>
      <c r="AQ10" s="764"/>
      <c r="AR10" s="764"/>
      <c r="AS10" s="764"/>
      <c r="AT10" s="771" t="s">
        <v>1447</v>
      </c>
      <c r="AU10" s="771"/>
      <c r="AV10" s="771" t="s">
        <v>1447</v>
      </c>
      <c r="AW10" s="771"/>
      <c r="AX10" s="771" t="s">
        <v>1447</v>
      </c>
      <c r="AY10" s="771"/>
      <c r="AZ10" s="771"/>
      <c r="BA10" s="771"/>
      <c r="BB10" s="771"/>
      <c r="BC10" s="771"/>
      <c r="BD10" s="771"/>
      <c r="BE10" s="771"/>
      <c r="BF10" s="771" t="s">
        <v>1447</v>
      </c>
      <c r="BG10" s="771"/>
      <c r="BH10" s="771" t="s">
        <v>1447</v>
      </c>
      <c r="BI10" s="771"/>
      <c r="BJ10" s="771" t="s">
        <v>1447</v>
      </c>
      <c r="BK10" s="771"/>
      <c r="BL10" s="771"/>
      <c r="BM10" s="771"/>
      <c r="BN10" s="771"/>
      <c r="BO10" s="771"/>
      <c r="BP10" s="771" t="s">
        <v>1447</v>
      </c>
      <c r="BQ10" s="771"/>
    </row>
    <row r="11" spans="1:70" s="741" customFormat="1" ht="17.7" hidden="1" thickBot="1">
      <c r="A11" s="773" t="s">
        <v>751</v>
      </c>
      <c r="B11" s="769">
        <f t="shared" si="0"/>
        <v>288</v>
      </c>
      <c r="C11" s="769"/>
      <c r="D11" s="769">
        <v>2</v>
      </c>
      <c r="E11" s="769"/>
      <c r="F11" s="769">
        <v>254</v>
      </c>
      <c r="G11" s="769"/>
      <c r="H11" s="769"/>
      <c r="I11" s="769"/>
      <c r="J11" s="769"/>
      <c r="K11" s="769"/>
      <c r="L11" s="769"/>
      <c r="M11" s="769"/>
      <c r="N11" s="769"/>
      <c r="O11" s="769"/>
      <c r="P11" s="769"/>
      <c r="Q11" s="769"/>
      <c r="R11" s="769"/>
      <c r="S11" s="769"/>
      <c r="T11" s="769"/>
      <c r="U11" s="769"/>
      <c r="V11" s="769"/>
      <c r="W11" s="769"/>
      <c r="X11" s="769">
        <v>26</v>
      </c>
      <c r="Y11" s="769"/>
      <c r="Z11" s="769">
        <v>5</v>
      </c>
      <c r="AA11" s="769"/>
      <c r="AB11" s="769"/>
      <c r="AC11" s="769"/>
      <c r="AD11" s="769"/>
      <c r="AE11" s="769"/>
      <c r="AF11" s="769"/>
      <c r="AG11" s="769"/>
      <c r="AI11" s="773" t="s">
        <v>751</v>
      </c>
      <c r="AJ11" s="764"/>
      <c r="AK11" s="764"/>
      <c r="AL11" s="764"/>
      <c r="AM11" s="764"/>
      <c r="AN11" s="764"/>
      <c r="AO11" s="764"/>
      <c r="AP11" s="764"/>
      <c r="AQ11" s="764"/>
      <c r="AR11" s="764"/>
      <c r="AS11" s="764"/>
      <c r="AT11" s="771" t="s">
        <v>1447</v>
      </c>
      <c r="AU11" s="771"/>
      <c r="AV11" s="769">
        <v>1</v>
      </c>
      <c r="AW11" s="769"/>
      <c r="AX11" s="771" t="s">
        <v>1447</v>
      </c>
      <c r="AY11" s="771"/>
      <c r="AZ11" s="771"/>
      <c r="BA11" s="771"/>
      <c r="BB11" s="771"/>
      <c r="BC11" s="771"/>
      <c r="BD11" s="771"/>
      <c r="BE11" s="771"/>
      <c r="BF11" s="771" t="s">
        <v>1447</v>
      </c>
      <c r="BG11" s="771"/>
      <c r="BH11" s="771" t="s">
        <v>1447</v>
      </c>
      <c r="BI11" s="771"/>
      <c r="BJ11" s="771" t="s">
        <v>1447</v>
      </c>
      <c r="BK11" s="771"/>
      <c r="BL11" s="771"/>
      <c r="BM11" s="771"/>
      <c r="BN11" s="771"/>
      <c r="BO11" s="771"/>
      <c r="BP11" s="771" t="s">
        <v>1447</v>
      </c>
      <c r="BQ11" s="771"/>
    </row>
    <row r="12" spans="1:70" s="741" customFormat="1" ht="17.7" hidden="1" thickBot="1">
      <c r="A12" s="773" t="s">
        <v>752</v>
      </c>
      <c r="B12" s="769">
        <f t="shared" si="0"/>
        <v>125</v>
      </c>
      <c r="C12" s="769"/>
      <c r="D12" s="769">
        <v>4</v>
      </c>
      <c r="E12" s="769"/>
      <c r="F12" s="769">
        <v>96</v>
      </c>
      <c r="G12" s="769"/>
      <c r="H12" s="769"/>
      <c r="I12" s="769"/>
      <c r="J12" s="769"/>
      <c r="K12" s="769"/>
      <c r="L12" s="769"/>
      <c r="M12" s="769"/>
      <c r="N12" s="769"/>
      <c r="O12" s="769"/>
      <c r="P12" s="769"/>
      <c r="Q12" s="769"/>
      <c r="R12" s="769"/>
      <c r="S12" s="769"/>
      <c r="T12" s="769"/>
      <c r="U12" s="769"/>
      <c r="V12" s="769"/>
      <c r="W12" s="769"/>
      <c r="X12" s="769">
        <v>7</v>
      </c>
      <c r="Y12" s="769"/>
      <c r="Z12" s="769">
        <v>9</v>
      </c>
      <c r="AA12" s="769"/>
      <c r="AB12" s="769"/>
      <c r="AC12" s="769"/>
      <c r="AD12" s="769"/>
      <c r="AE12" s="769"/>
      <c r="AF12" s="769"/>
      <c r="AG12" s="769"/>
      <c r="AI12" s="773" t="s">
        <v>752</v>
      </c>
      <c r="AJ12" s="764"/>
      <c r="AK12" s="764"/>
      <c r="AL12" s="764"/>
      <c r="AM12" s="764"/>
      <c r="AN12" s="764"/>
      <c r="AO12" s="764"/>
      <c r="AP12" s="764"/>
      <c r="AQ12" s="764"/>
      <c r="AR12" s="764"/>
      <c r="AS12" s="764"/>
      <c r="AT12" s="769">
        <v>1</v>
      </c>
      <c r="AU12" s="769"/>
      <c r="AV12" s="769">
        <v>1</v>
      </c>
      <c r="AW12" s="769"/>
      <c r="AX12" s="769">
        <v>7</v>
      </c>
      <c r="AY12" s="769"/>
      <c r="AZ12" s="769"/>
      <c r="BA12" s="769"/>
      <c r="BB12" s="769"/>
      <c r="BC12" s="769"/>
      <c r="BD12" s="769"/>
      <c r="BE12" s="769"/>
      <c r="BF12" s="771" t="s">
        <v>1447</v>
      </c>
      <c r="BG12" s="771"/>
      <c r="BH12" s="771" t="s">
        <v>1447</v>
      </c>
      <c r="BI12" s="771"/>
      <c r="BJ12" s="771" t="s">
        <v>1447</v>
      </c>
      <c r="BK12" s="771"/>
      <c r="BL12" s="771"/>
      <c r="BM12" s="771"/>
      <c r="BN12" s="771"/>
      <c r="BO12" s="771"/>
      <c r="BP12" s="771" t="s">
        <v>1447</v>
      </c>
      <c r="BQ12" s="771"/>
    </row>
    <row r="13" spans="1:70" s="741" customFormat="1" ht="17.7" hidden="1" thickBot="1">
      <c r="A13" s="773" t="s">
        <v>753</v>
      </c>
      <c r="B13" s="769">
        <f t="shared" si="0"/>
        <v>81</v>
      </c>
      <c r="C13" s="769"/>
      <c r="D13" s="771" t="s">
        <v>1447</v>
      </c>
      <c r="E13" s="771"/>
      <c r="F13" s="771" t="s">
        <v>1447</v>
      </c>
      <c r="G13" s="771"/>
      <c r="H13" s="771"/>
      <c r="I13" s="771"/>
      <c r="J13" s="771"/>
      <c r="K13" s="771"/>
      <c r="L13" s="771"/>
      <c r="M13" s="771"/>
      <c r="N13" s="771"/>
      <c r="O13" s="771"/>
      <c r="P13" s="771"/>
      <c r="Q13" s="771"/>
      <c r="R13" s="771"/>
      <c r="S13" s="771"/>
      <c r="T13" s="771"/>
      <c r="U13" s="771"/>
      <c r="V13" s="771"/>
      <c r="W13" s="771"/>
      <c r="X13" s="769">
        <v>51</v>
      </c>
      <c r="Y13" s="769"/>
      <c r="Z13" s="769">
        <v>18</v>
      </c>
      <c r="AA13" s="769"/>
      <c r="AB13" s="769"/>
      <c r="AC13" s="769"/>
      <c r="AD13" s="769"/>
      <c r="AE13" s="769"/>
      <c r="AF13" s="769"/>
      <c r="AG13" s="769"/>
      <c r="AI13" s="773" t="s">
        <v>753</v>
      </c>
      <c r="AJ13" s="764"/>
      <c r="AK13" s="764"/>
      <c r="AL13" s="764"/>
      <c r="AM13" s="764"/>
      <c r="AN13" s="764"/>
      <c r="AO13" s="764"/>
      <c r="AP13" s="764"/>
      <c r="AQ13" s="764"/>
      <c r="AR13" s="764"/>
      <c r="AS13" s="764"/>
      <c r="AT13" s="769">
        <v>1</v>
      </c>
      <c r="AU13" s="769"/>
      <c r="AV13" s="769">
        <v>1</v>
      </c>
      <c r="AW13" s="769"/>
      <c r="AX13" s="769">
        <v>10</v>
      </c>
      <c r="AY13" s="769"/>
      <c r="AZ13" s="769"/>
      <c r="BA13" s="769"/>
      <c r="BB13" s="769"/>
      <c r="BC13" s="769"/>
      <c r="BD13" s="769"/>
      <c r="BE13" s="769"/>
      <c r="BF13" s="771" t="s">
        <v>1447</v>
      </c>
      <c r="BG13" s="771"/>
      <c r="BH13" s="771" t="s">
        <v>1447</v>
      </c>
      <c r="BI13" s="771"/>
      <c r="BJ13" s="771" t="s">
        <v>1447</v>
      </c>
      <c r="BK13" s="771"/>
      <c r="BL13" s="771"/>
      <c r="BM13" s="771"/>
      <c r="BN13" s="771"/>
      <c r="BO13" s="771"/>
      <c r="BP13" s="771" t="s">
        <v>1447</v>
      </c>
      <c r="BQ13" s="771"/>
    </row>
    <row r="14" spans="1:70" s="741" customFormat="1" ht="17.7" hidden="1" thickBot="1">
      <c r="A14" s="773" t="s">
        <v>754</v>
      </c>
      <c r="B14" s="769">
        <f t="shared" si="0"/>
        <v>593</v>
      </c>
      <c r="C14" s="769"/>
      <c r="D14" s="771" t="s">
        <v>1447</v>
      </c>
      <c r="E14" s="771"/>
      <c r="F14" s="771" t="s">
        <v>1447</v>
      </c>
      <c r="G14" s="771"/>
      <c r="H14" s="771"/>
      <c r="I14" s="771"/>
      <c r="J14" s="771"/>
      <c r="K14" s="771"/>
      <c r="L14" s="771"/>
      <c r="M14" s="771"/>
      <c r="N14" s="771"/>
      <c r="O14" s="771"/>
      <c r="P14" s="771"/>
      <c r="Q14" s="771"/>
      <c r="R14" s="771"/>
      <c r="S14" s="771"/>
      <c r="T14" s="771"/>
      <c r="U14" s="771"/>
      <c r="V14" s="771"/>
      <c r="W14" s="771"/>
      <c r="X14" s="769">
        <v>544</v>
      </c>
      <c r="Y14" s="769"/>
      <c r="Z14" s="769">
        <v>6</v>
      </c>
      <c r="AA14" s="769"/>
      <c r="AB14" s="771"/>
      <c r="AC14" s="771"/>
      <c r="AD14" s="771"/>
      <c r="AE14" s="771"/>
      <c r="AF14" s="771"/>
      <c r="AG14" s="771"/>
      <c r="AI14" s="773" t="s">
        <v>754</v>
      </c>
      <c r="AJ14" s="764"/>
      <c r="AK14" s="764"/>
      <c r="AL14" s="764"/>
      <c r="AM14" s="764"/>
      <c r="AN14" s="764"/>
      <c r="AO14" s="764"/>
      <c r="AP14" s="764"/>
      <c r="AQ14" s="764"/>
      <c r="AR14" s="764"/>
      <c r="AS14" s="764"/>
      <c r="AT14" s="771" t="s">
        <v>1447</v>
      </c>
      <c r="AU14" s="771"/>
      <c r="AV14" s="771" t="s">
        <v>1447</v>
      </c>
      <c r="AW14" s="771"/>
      <c r="AX14" s="769">
        <v>43</v>
      </c>
      <c r="AY14" s="769"/>
      <c r="AZ14" s="769"/>
      <c r="BA14" s="769"/>
      <c r="BB14" s="769"/>
      <c r="BC14" s="769"/>
      <c r="BD14" s="769"/>
      <c r="BE14" s="769"/>
      <c r="BF14" s="771" t="s">
        <v>1447</v>
      </c>
      <c r="BG14" s="771"/>
      <c r="BH14" s="771" t="s">
        <v>1447</v>
      </c>
      <c r="BI14" s="771"/>
      <c r="BJ14" s="771" t="s">
        <v>1447</v>
      </c>
      <c r="BK14" s="771"/>
      <c r="BL14" s="771"/>
      <c r="BM14" s="771"/>
      <c r="BN14" s="771"/>
      <c r="BO14" s="771"/>
      <c r="BP14" s="771" t="s">
        <v>1447</v>
      </c>
      <c r="BQ14" s="771"/>
    </row>
    <row r="15" spans="1:70" s="775" customFormat="1" ht="21.75" customHeight="1">
      <c r="A15" s="2008" t="s">
        <v>2167</v>
      </c>
      <c r="B15" s="2015" t="s">
        <v>1434</v>
      </c>
      <c r="C15" s="2016"/>
      <c r="D15" s="2015" t="s">
        <v>1435</v>
      </c>
      <c r="E15" s="2016"/>
      <c r="F15" s="2051" t="s">
        <v>2583</v>
      </c>
      <c r="G15" s="1983"/>
      <c r="H15" s="1983"/>
      <c r="I15" s="1983"/>
      <c r="J15" s="1983"/>
      <c r="K15" s="1983"/>
      <c r="L15" s="1983"/>
      <c r="M15" s="1980" t="s">
        <v>3245</v>
      </c>
      <c r="N15" s="1980"/>
      <c r="O15" s="1980"/>
      <c r="P15" s="1980"/>
      <c r="Q15" s="1980"/>
      <c r="R15" s="1980"/>
      <c r="S15" s="2048"/>
      <c r="T15" s="2003" t="s">
        <v>3404</v>
      </c>
      <c r="U15" s="2004"/>
      <c r="V15" s="2042" t="s">
        <v>3237</v>
      </c>
      <c r="W15" s="2008"/>
      <c r="X15" s="2003" t="s">
        <v>3238</v>
      </c>
      <c r="Y15" s="2004"/>
      <c r="Z15" s="1977" t="s">
        <v>2587</v>
      </c>
      <c r="AA15" s="1978"/>
      <c r="AB15" s="1978"/>
      <c r="AC15" s="1978"/>
      <c r="AD15" s="1978"/>
      <c r="AE15" s="1978"/>
      <c r="AF15" s="1978"/>
      <c r="AG15" s="1978"/>
      <c r="AI15" s="2008" t="s">
        <v>2167</v>
      </c>
      <c r="AJ15" s="1977" t="s">
        <v>2588</v>
      </c>
      <c r="AK15" s="1978"/>
      <c r="AL15" s="1978"/>
      <c r="AM15" s="1978"/>
      <c r="AN15" s="1978"/>
      <c r="AO15" s="1978"/>
      <c r="AP15" s="1978"/>
      <c r="AQ15" s="1978"/>
      <c r="AR15" s="1978"/>
      <c r="AS15" s="1979"/>
      <c r="AT15" s="2075" t="s">
        <v>3240</v>
      </c>
      <c r="AU15" s="2076"/>
      <c r="AV15" s="2075" t="s">
        <v>3247</v>
      </c>
      <c r="AW15" s="2076"/>
      <c r="AX15" s="2039" t="s">
        <v>3274</v>
      </c>
      <c r="AY15" s="1980"/>
      <c r="AZ15" s="1980"/>
      <c r="BA15" s="2052" t="s">
        <v>2592</v>
      </c>
      <c r="BB15" s="2052"/>
      <c r="BC15" s="2052"/>
      <c r="BD15" s="2052"/>
      <c r="BE15" s="2053"/>
      <c r="BF15" s="2003" t="s">
        <v>2593</v>
      </c>
      <c r="BG15" s="2021"/>
      <c r="BH15" s="2003" t="s">
        <v>2594</v>
      </c>
      <c r="BI15" s="2021"/>
      <c r="BJ15" s="2003" t="s">
        <v>3242</v>
      </c>
      <c r="BK15" s="2004"/>
      <c r="BL15" s="2042" t="s">
        <v>3267</v>
      </c>
      <c r="BM15" s="2008"/>
      <c r="BN15" s="2044" t="s">
        <v>3268</v>
      </c>
      <c r="BO15" s="2008"/>
      <c r="BP15" s="2003" t="s">
        <v>3243</v>
      </c>
      <c r="BQ15" s="2040"/>
    </row>
    <row r="16" spans="1:70" s="775" customFormat="1" ht="28.55" customHeight="1">
      <c r="A16" s="2009"/>
      <c r="B16" s="2017"/>
      <c r="C16" s="2018"/>
      <c r="D16" s="2017"/>
      <c r="E16" s="2018"/>
      <c r="F16" s="2013" t="s">
        <v>2596</v>
      </c>
      <c r="G16" s="2013"/>
      <c r="H16" s="2014" t="s">
        <v>2597</v>
      </c>
      <c r="I16" s="2014"/>
      <c r="J16" s="1998" t="s">
        <v>2598</v>
      </c>
      <c r="K16" s="1998"/>
      <c r="L16" s="1986" t="s">
        <v>2599</v>
      </c>
      <c r="M16" s="1987"/>
      <c r="N16" s="1988" t="s">
        <v>3244</v>
      </c>
      <c r="O16" s="1989"/>
      <c r="P16" s="1988" t="s">
        <v>2601</v>
      </c>
      <c r="Q16" s="1989"/>
      <c r="R16" s="2056" t="s">
        <v>3246</v>
      </c>
      <c r="S16" s="2057"/>
      <c r="T16" s="2005"/>
      <c r="U16" s="2006"/>
      <c r="V16" s="2043"/>
      <c r="W16" s="2009"/>
      <c r="X16" s="2005"/>
      <c r="Y16" s="2006"/>
      <c r="Z16" s="2064" t="s">
        <v>1448</v>
      </c>
      <c r="AA16" s="2065"/>
      <c r="AB16" s="2066" t="s">
        <v>2602</v>
      </c>
      <c r="AC16" s="2067"/>
      <c r="AD16" s="2068" t="s">
        <v>2603</v>
      </c>
      <c r="AE16" s="2067"/>
      <c r="AF16" s="2068" t="s">
        <v>2604</v>
      </c>
      <c r="AG16" s="2067"/>
      <c r="AH16" s="775" t="s">
        <v>50</v>
      </c>
      <c r="AI16" s="2009"/>
      <c r="AJ16" s="2054" t="s">
        <v>3239</v>
      </c>
      <c r="AK16" s="2055"/>
      <c r="AL16" s="2062" t="s">
        <v>2606</v>
      </c>
      <c r="AM16" s="2063"/>
      <c r="AN16" s="2062" t="s">
        <v>2607</v>
      </c>
      <c r="AO16" s="2063"/>
      <c r="AP16" s="2062" t="s">
        <v>2608</v>
      </c>
      <c r="AQ16" s="2063"/>
      <c r="AR16" s="2062" t="s">
        <v>2609</v>
      </c>
      <c r="AS16" s="2063"/>
      <c r="AT16" s="2077"/>
      <c r="AU16" s="2078"/>
      <c r="AV16" s="2077"/>
      <c r="AW16" s="2078"/>
      <c r="AX16" s="2056" t="s">
        <v>2610</v>
      </c>
      <c r="AY16" s="2057"/>
      <c r="AZ16" s="2058" t="s">
        <v>3241</v>
      </c>
      <c r="BA16" s="1995"/>
      <c r="BB16" s="1994" t="s">
        <v>2613</v>
      </c>
      <c r="BC16" s="1995"/>
      <c r="BD16" s="2056" t="s">
        <v>3265</v>
      </c>
      <c r="BE16" s="2057"/>
      <c r="BF16" s="2005" t="s">
        <v>2614</v>
      </c>
      <c r="BG16" s="2030"/>
      <c r="BH16" s="2005" t="s">
        <v>2800</v>
      </c>
      <c r="BI16" s="2030"/>
      <c r="BJ16" s="2005"/>
      <c r="BK16" s="2006"/>
      <c r="BL16" s="2043"/>
      <c r="BM16" s="2009"/>
      <c r="BN16" s="2045"/>
      <c r="BO16" s="2009"/>
      <c r="BP16" s="2005"/>
      <c r="BQ16" s="2041"/>
      <c r="BR16" s="775" t="s">
        <v>50</v>
      </c>
    </row>
    <row r="17" spans="1:69" s="781" customFormat="1" ht="41.3" customHeight="1">
      <c r="A17" s="2009"/>
      <c r="B17" s="2069" t="s">
        <v>2566</v>
      </c>
      <c r="C17" s="2070"/>
      <c r="D17" s="2069" t="s">
        <v>2802</v>
      </c>
      <c r="E17" s="2070"/>
      <c r="F17" s="2069" t="s">
        <v>227</v>
      </c>
      <c r="G17" s="2070"/>
      <c r="H17" s="1990" t="s">
        <v>2804</v>
      </c>
      <c r="I17" s="1991"/>
      <c r="J17" s="1990" t="s">
        <v>2805</v>
      </c>
      <c r="K17" s="1991"/>
      <c r="L17" s="1996" t="s">
        <v>2806</v>
      </c>
      <c r="M17" s="1991"/>
      <c r="N17" s="1996" t="s">
        <v>2807</v>
      </c>
      <c r="O17" s="1991"/>
      <c r="P17" s="1996" t="s">
        <v>351</v>
      </c>
      <c r="Q17" s="1991"/>
      <c r="R17" s="2022" t="s">
        <v>3273</v>
      </c>
      <c r="S17" s="2046"/>
      <c r="T17" s="2049" t="s">
        <v>3405</v>
      </c>
      <c r="U17" s="2050"/>
      <c r="V17" s="2049" t="s">
        <v>3270</v>
      </c>
      <c r="W17" s="2050"/>
      <c r="X17" s="2049" t="s">
        <v>3269</v>
      </c>
      <c r="Y17" s="2050"/>
      <c r="Z17" s="2022" t="s">
        <v>227</v>
      </c>
      <c r="AA17" s="2046"/>
      <c r="AB17" s="2022" t="s">
        <v>819</v>
      </c>
      <c r="AC17" s="2046"/>
      <c r="AD17" s="2022" t="s">
        <v>820</v>
      </c>
      <c r="AE17" s="2046"/>
      <c r="AF17" s="2022" t="s">
        <v>821</v>
      </c>
      <c r="AG17" s="2046"/>
      <c r="AI17" s="2009"/>
      <c r="AJ17" s="2022" t="s">
        <v>821</v>
      </c>
      <c r="AK17" s="2046"/>
      <c r="AL17" s="2022" t="s">
        <v>822</v>
      </c>
      <c r="AM17" s="2046"/>
      <c r="AN17" s="2022" t="s">
        <v>823</v>
      </c>
      <c r="AO17" s="2046"/>
      <c r="AP17" s="2022" t="s">
        <v>824</v>
      </c>
      <c r="AQ17" s="2046"/>
      <c r="AR17" s="2022" t="s">
        <v>825</v>
      </c>
      <c r="AS17" s="2046"/>
      <c r="AT17" s="2022" t="s">
        <v>882</v>
      </c>
      <c r="AU17" s="2046"/>
      <c r="AV17" s="2049" t="s">
        <v>826</v>
      </c>
      <c r="AW17" s="2050"/>
      <c r="AX17" s="2022" t="s">
        <v>227</v>
      </c>
      <c r="AY17" s="2046"/>
      <c r="AZ17" s="2047" t="s">
        <v>827</v>
      </c>
      <c r="BA17" s="2046"/>
      <c r="BB17" s="2022" t="s">
        <v>829</v>
      </c>
      <c r="BC17" s="2046"/>
      <c r="BD17" s="2022" t="s">
        <v>3266</v>
      </c>
      <c r="BE17" s="2046"/>
      <c r="BF17" s="2049" t="s">
        <v>830</v>
      </c>
      <c r="BG17" s="2061"/>
      <c r="BH17" s="2022" t="s">
        <v>831</v>
      </c>
      <c r="BI17" s="2023"/>
      <c r="BJ17" s="2049" t="s">
        <v>832</v>
      </c>
      <c r="BK17" s="2050"/>
      <c r="BL17" s="2022" t="s">
        <v>3271</v>
      </c>
      <c r="BM17" s="2046"/>
      <c r="BN17" s="2047" t="s">
        <v>3272</v>
      </c>
      <c r="BO17" s="2046"/>
      <c r="BP17" s="2022" t="s">
        <v>833</v>
      </c>
      <c r="BQ17" s="2047"/>
    </row>
    <row r="18" spans="1:69" s="781" customFormat="1" ht="23.3" customHeight="1">
      <c r="A18" s="2009"/>
      <c r="B18" s="1594" t="s">
        <v>834</v>
      </c>
      <c r="C18" s="1594" t="s">
        <v>835</v>
      </c>
      <c r="D18" s="1594" t="s">
        <v>834</v>
      </c>
      <c r="E18" s="1594" t="s">
        <v>835</v>
      </c>
      <c r="F18" s="1594" t="s">
        <v>834</v>
      </c>
      <c r="G18" s="1594" t="s">
        <v>835</v>
      </c>
      <c r="H18" s="1594" t="s">
        <v>834</v>
      </c>
      <c r="I18" s="1594" t="s">
        <v>835</v>
      </c>
      <c r="J18" s="1594" t="s">
        <v>834</v>
      </c>
      <c r="K18" s="1594" t="s">
        <v>835</v>
      </c>
      <c r="L18" s="1618" t="s">
        <v>834</v>
      </c>
      <c r="M18" s="1594" t="s">
        <v>835</v>
      </c>
      <c r="N18" s="1592" t="s">
        <v>834</v>
      </c>
      <c r="O18" s="1593" t="s">
        <v>835</v>
      </c>
      <c r="P18" s="1592" t="s">
        <v>834</v>
      </c>
      <c r="Q18" s="1593" t="s">
        <v>835</v>
      </c>
      <c r="R18" s="1592" t="s">
        <v>834</v>
      </c>
      <c r="S18" s="1593" t="s">
        <v>835</v>
      </c>
      <c r="T18" s="1593" t="s">
        <v>834</v>
      </c>
      <c r="U18" s="1593" t="s">
        <v>835</v>
      </c>
      <c r="V18" s="1593" t="s">
        <v>834</v>
      </c>
      <c r="W18" s="1593" t="s">
        <v>835</v>
      </c>
      <c r="X18" s="1593" t="s">
        <v>834</v>
      </c>
      <c r="Y18" s="1593" t="s">
        <v>835</v>
      </c>
      <c r="Z18" s="1597" t="s">
        <v>834</v>
      </c>
      <c r="AA18" s="1597" t="s">
        <v>835</v>
      </c>
      <c r="AB18" s="1593" t="s">
        <v>834</v>
      </c>
      <c r="AC18" s="1619" t="s">
        <v>835</v>
      </c>
      <c r="AD18" s="1593" t="s">
        <v>834</v>
      </c>
      <c r="AE18" s="1619" t="s">
        <v>835</v>
      </c>
      <c r="AF18" s="1593" t="s">
        <v>834</v>
      </c>
      <c r="AG18" s="1593" t="s">
        <v>835</v>
      </c>
      <c r="AI18" s="2009"/>
      <c r="AJ18" s="1593" t="s">
        <v>834</v>
      </c>
      <c r="AK18" s="1593" t="s">
        <v>835</v>
      </c>
      <c r="AL18" s="1593" t="s">
        <v>834</v>
      </c>
      <c r="AM18" s="1593" t="s">
        <v>835</v>
      </c>
      <c r="AN18" s="1593" t="s">
        <v>834</v>
      </c>
      <c r="AO18" s="1593" t="s">
        <v>835</v>
      </c>
      <c r="AP18" s="1593" t="s">
        <v>834</v>
      </c>
      <c r="AQ18" s="1593" t="s">
        <v>835</v>
      </c>
      <c r="AR18" s="1593" t="s">
        <v>834</v>
      </c>
      <c r="AS18" s="1593" t="s">
        <v>835</v>
      </c>
      <c r="AT18" s="1593" t="s">
        <v>834</v>
      </c>
      <c r="AU18" s="1593" t="s">
        <v>835</v>
      </c>
      <c r="AV18" s="1593" t="s">
        <v>834</v>
      </c>
      <c r="AW18" s="1593" t="s">
        <v>835</v>
      </c>
      <c r="AX18" s="1593" t="s">
        <v>834</v>
      </c>
      <c r="AY18" s="1593" t="s">
        <v>835</v>
      </c>
      <c r="AZ18" s="1592" t="s">
        <v>834</v>
      </c>
      <c r="BA18" s="1593" t="s">
        <v>835</v>
      </c>
      <c r="BB18" s="1593" t="s">
        <v>834</v>
      </c>
      <c r="BC18" s="1593" t="s">
        <v>835</v>
      </c>
      <c r="BD18" s="1593" t="s">
        <v>834</v>
      </c>
      <c r="BE18" s="1593" t="s">
        <v>835</v>
      </c>
      <c r="BF18" s="1593" t="s">
        <v>834</v>
      </c>
      <c r="BG18" s="1593" t="s">
        <v>835</v>
      </c>
      <c r="BH18" s="1593" t="s">
        <v>834</v>
      </c>
      <c r="BI18" s="1593" t="s">
        <v>835</v>
      </c>
      <c r="BJ18" s="1593" t="s">
        <v>834</v>
      </c>
      <c r="BK18" s="1593" t="s">
        <v>836</v>
      </c>
      <c r="BL18" s="1593" t="s">
        <v>834</v>
      </c>
      <c r="BM18" s="1593" t="s">
        <v>835</v>
      </c>
      <c r="BN18" s="1593" t="s">
        <v>834</v>
      </c>
      <c r="BO18" s="1593" t="s">
        <v>835</v>
      </c>
      <c r="BP18" s="1593" t="s">
        <v>834</v>
      </c>
      <c r="BQ18" s="1619" t="s">
        <v>835</v>
      </c>
    </row>
    <row r="19" spans="1:69" s="1617" customFormat="1" ht="21.1" customHeight="1" thickBot="1">
      <c r="A19" s="2010"/>
      <c r="B19" s="1615" t="s">
        <v>837</v>
      </c>
      <c r="C19" s="1615" t="s">
        <v>838</v>
      </c>
      <c r="D19" s="1616" t="s">
        <v>837</v>
      </c>
      <c r="E19" s="1615" t="s">
        <v>838</v>
      </c>
      <c r="F19" s="1616" t="s">
        <v>837</v>
      </c>
      <c r="G19" s="1615" t="s">
        <v>838</v>
      </c>
      <c r="H19" s="1616" t="s">
        <v>837</v>
      </c>
      <c r="I19" s="1615" t="s">
        <v>838</v>
      </c>
      <c r="J19" s="1616" t="s">
        <v>837</v>
      </c>
      <c r="K19" s="1615" t="s">
        <v>838</v>
      </c>
      <c r="L19" s="1616" t="s">
        <v>837</v>
      </c>
      <c r="M19" s="1615" t="s">
        <v>838</v>
      </c>
      <c r="N19" s="1568" t="s">
        <v>837</v>
      </c>
      <c r="O19" s="1614" t="s">
        <v>838</v>
      </c>
      <c r="P19" s="1568" t="s">
        <v>837</v>
      </c>
      <c r="Q19" s="1614" t="s">
        <v>838</v>
      </c>
      <c r="R19" s="1568" t="s">
        <v>837</v>
      </c>
      <c r="S19" s="1614" t="s">
        <v>838</v>
      </c>
      <c r="T19" s="1611" t="s">
        <v>837</v>
      </c>
      <c r="U19" s="1614" t="s">
        <v>838</v>
      </c>
      <c r="V19" s="1568" t="s">
        <v>837</v>
      </c>
      <c r="W19" s="1614" t="s">
        <v>838</v>
      </c>
      <c r="X19" s="1568" t="s">
        <v>837</v>
      </c>
      <c r="Y19" s="1614" t="s">
        <v>838</v>
      </c>
      <c r="Z19" s="1614" t="s">
        <v>837</v>
      </c>
      <c r="AA19" s="1614" t="s">
        <v>838</v>
      </c>
      <c r="AB19" s="1568" t="s">
        <v>837</v>
      </c>
      <c r="AC19" s="1614" t="s">
        <v>838</v>
      </c>
      <c r="AD19" s="1568" t="s">
        <v>837</v>
      </c>
      <c r="AE19" s="1614" t="s">
        <v>838</v>
      </c>
      <c r="AF19" s="1614" t="s">
        <v>837</v>
      </c>
      <c r="AG19" s="1614" t="s">
        <v>838</v>
      </c>
      <c r="AI19" s="2010"/>
      <c r="AJ19" s="1612" t="s">
        <v>837</v>
      </c>
      <c r="AK19" s="1612" t="s">
        <v>838</v>
      </c>
      <c r="AL19" s="1611" t="s">
        <v>837</v>
      </c>
      <c r="AM19" s="1612" t="s">
        <v>838</v>
      </c>
      <c r="AN19" s="1611" t="s">
        <v>837</v>
      </c>
      <c r="AO19" s="1612" t="s">
        <v>838</v>
      </c>
      <c r="AP19" s="1611" t="s">
        <v>837</v>
      </c>
      <c r="AQ19" s="1612" t="s">
        <v>838</v>
      </c>
      <c r="AR19" s="1611" t="s">
        <v>837</v>
      </c>
      <c r="AS19" s="1612" t="s">
        <v>838</v>
      </c>
      <c r="AT19" s="1611" t="s">
        <v>837</v>
      </c>
      <c r="AU19" s="1612" t="s">
        <v>838</v>
      </c>
      <c r="AV19" s="1611" t="s">
        <v>837</v>
      </c>
      <c r="AW19" s="1612" t="s">
        <v>838</v>
      </c>
      <c r="AX19" s="1612" t="s">
        <v>837</v>
      </c>
      <c r="AY19" s="1612" t="s">
        <v>838</v>
      </c>
      <c r="AZ19" s="1568" t="s">
        <v>837</v>
      </c>
      <c r="BA19" s="1612" t="s">
        <v>838</v>
      </c>
      <c r="BB19" s="1611" t="s">
        <v>837</v>
      </c>
      <c r="BC19" s="1612" t="s">
        <v>838</v>
      </c>
      <c r="BD19" s="1611" t="s">
        <v>837</v>
      </c>
      <c r="BE19" s="1612" t="s">
        <v>838</v>
      </c>
      <c r="BF19" s="1611" t="s">
        <v>837</v>
      </c>
      <c r="BG19" s="1612" t="s">
        <v>838</v>
      </c>
      <c r="BH19" s="1611" t="s">
        <v>837</v>
      </c>
      <c r="BI19" s="1612" t="s">
        <v>838</v>
      </c>
      <c r="BJ19" s="1611" t="s">
        <v>837</v>
      </c>
      <c r="BK19" s="1612" t="s">
        <v>839</v>
      </c>
      <c r="BL19" s="1611" t="s">
        <v>837</v>
      </c>
      <c r="BM19" s="1612" t="s">
        <v>838</v>
      </c>
      <c r="BN19" s="1611" t="s">
        <v>837</v>
      </c>
      <c r="BO19" s="1612" t="s">
        <v>838</v>
      </c>
      <c r="BP19" s="1612" t="s">
        <v>837</v>
      </c>
      <c r="BQ19" s="1613" t="s">
        <v>838</v>
      </c>
    </row>
    <row r="20" spans="1:69" ht="0.7" customHeight="1">
      <c r="A20" s="792" t="s">
        <v>740</v>
      </c>
      <c r="B20" s="793">
        <v>129</v>
      </c>
      <c r="C20" s="793">
        <v>38201</v>
      </c>
      <c r="D20" s="794">
        <v>0</v>
      </c>
      <c r="E20" s="794">
        <v>0</v>
      </c>
      <c r="F20" s="794">
        <v>0</v>
      </c>
      <c r="G20" s="794">
        <v>0</v>
      </c>
      <c r="H20" s="794" t="s">
        <v>840</v>
      </c>
      <c r="I20" s="794" t="s">
        <v>840</v>
      </c>
      <c r="J20" s="794" t="s">
        <v>840</v>
      </c>
      <c r="K20" s="794" t="s">
        <v>840</v>
      </c>
      <c r="L20" s="795" t="s">
        <v>840</v>
      </c>
      <c r="M20" s="795" t="s">
        <v>840</v>
      </c>
      <c r="N20" s="794" t="s">
        <v>840</v>
      </c>
      <c r="O20" s="794" t="s">
        <v>840</v>
      </c>
      <c r="P20" s="794" t="s">
        <v>840</v>
      </c>
      <c r="Q20" s="794" t="s">
        <v>840</v>
      </c>
      <c r="R20" s="794"/>
      <c r="S20" s="794"/>
      <c r="T20" s="794" t="s">
        <v>840</v>
      </c>
      <c r="U20" s="794" t="s">
        <v>840</v>
      </c>
      <c r="V20" s="794"/>
      <c r="W20" s="794"/>
      <c r="X20" s="794">
        <v>0</v>
      </c>
      <c r="Y20" s="794">
        <v>0</v>
      </c>
      <c r="Z20" s="793" t="e">
        <f>#REF!+AL20</f>
        <v>#REF!</v>
      </c>
      <c r="AA20" s="793" t="e">
        <f>#REF!+AM20</f>
        <v>#REF!</v>
      </c>
      <c r="AB20" s="793"/>
      <c r="AC20" s="793"/>
      <c r="AD20" s="793"/>
      <c r="AE20" s="793"/>
      <c r="AF20" s="793"/>
      <c r="AG20" s="793"/>
      <c r="AH20" s="797"/>
      <c r="AI20" s="798" t="s">
        <v>740</v>
      </c>
      <c r="AJ20" s="1601"/>
      <c r="AK20" s="1601"/>
      <c r="AL20" s="793">
        <v>9</v>
      </c>
      <c r="AM20" s="793">
        <v>214</v>
      </c>
      <c r="AN20" s="793"/>
      <c r="AO20" s="793"/>
      <c r="AP20" s="793"/>
      <c r="AQ20" s="793"/>
      <c r="AR20" s="793"/>
      <c r="AS20" s="793"/>
      <c r="AT20" s="794">
        <v>0</v>
      </c>
      <c r="AU20" s="794">
        <v>0</v>
      </c>
      <c r="AV20" s="794">
        <v>0</v>
      </c>
      <c r="AW20" s="794">
        <v>0</v>
      </c>
      <c r="AX20" s="793">
        <v>9</v>
      </c>
      <c r="AY20" s="793">
        <v>4168</v>
      </c>
      <c r="AZ20" s="794" t="s">
        <v>840</v>
      </c>
      <c r="BA20" s="794" t="s">
        <v>840</v>
      </c>
      <c r="BB20" s="794" t="s">
        <v>840</v>
      </c>
      <c r="BC20" s="794" t="s">
        <v>840</v>
      </c>
      <c r="BD20" s="794"/>
      <c r="BE20" s="794"/>
      <c r="BF20" s="794">
        <v>0</v>
      </c>
      <c r="BG20" s="794">
        <v>0</v>
      </c>
      <c r="BH20" s="794">
        <v>0</v>
      </c>
      <c r="BI20" s="794">
        <v>0</v>
      </c>
      <c r="BJ20" s="794">
        <v>0</v>
      </c>
      <c r="BK20" s="794">
        <v>0</v>
      </c>
      <c r="BL20" s="794"/>
      <c r="BM20" s="794"/>
      <c r="BN20" s="794"/>
      <c r="BO20" s="794"/>
      <c r="BP20" s="794">
        <v>0</v>
      </c>
      <c r="BQ20" s="794">
        <v>0</v>
      </c>
    </row>
    <row r="21" spans="1:69" s="842" customFormat="1" ht="14.95" hidden="1" customHeight="1">
      <c r="A21" s="835" t="s">
        <v>923</v>
      </c>
      <c r="B21" s="802">
        <v>42</v>
      </c>
      <c r="C21" s="802">
        <v>4673</v>
      </c>
      <c r="D21" s="795">
        <v>0</v>
      </c>
      <c r="E21" s="795">
        <v>0</v>
      </c>
      <c r="F21" s="802">
        <v>1</v>
      </c>
      <c r="G21" s="802">
        <v>540</v>
      </c>
      <c r="H21" s="795" t="s">
        <v>840</v>
      </c>
      <c r="I21" s="795" t="s">
        <v>840</v>
      </c>
      <c r="J21" s="795" t="s">
        <v>840</v>
      </c>
      <c r="K21" s="795" t="s">
        <v>840</v>
      </c>
      <c r="L21" s="795" t="s">
        <v>840</v>
      </c>
      <c r="M21" s="795" t="s">
        <v>840</v>
      </c>
      <c r="N21" s="795" t="s">
        <v>840</v>
      </c>
      <c r="O21" s="795" t="s">
        <v>840</v>
      </c>
      <c r="P21" s="795" t="s">
        <v>840</v>
      </c>
      <c r="Q21" s="795" t="s">
        <v>840</v>
      </c>
      <c r="R21" s="795"/>
      <c r="S21" s="795"/>
      <c r="T21" s="795" t="s">
        <v>840</v>
      </c>
      <c r="U21" s="795" t="s">
        <v>840</v>
      </c>
      <c r="V21" s="795"/>
      <c r="W21" s="795"/>
      <c r="X21" s="795">
        <v>0</v>
      </c>
      <c r="Y21" s="795">
        <v>0</v>
      </c>
      <c r="Z21" s="802" t="e">
        <f>#REF!+AL21</f>
        <v>#REF!</v>
      </c>
      <c r="AA21" s="802" t="e">
        <f>#REF!+AM21</f>
        <v>#REF!</v>
      </c>
      <c r="AB21" s="802"/>
      <c r="AC21" s="802"/>
      <c r="AD21" s="802"/>
      <c r="AE21" s="802"/>
      <c r="AF21" s="802"/>
      <c r="AG21" s="802"/>
      <c r="AH21" s="803"/>
      <c r="AI21" s="835" t="s">
        <v>841</v>
      </c>
      <c r="AJ21" s="1602"/>
      <c r="AK21" s="1602"/>
      <c r="AL21" s="802">
        <v>27</v>
      </c>
      <c r="AM21" s="802">
        <v>914</v>
      </c>
      <c r="AN21" s="802"/>
      <c r="AO21" s="802"/>
      <c r="AP21" s="802"/>
      <c r="AQ21" s="802"/>
      <c r="AR21" s="802"/>
      <c r="AS21" s="802"/>
      <c r="AT21" s="795">
        <v>0</v>
      </c>
      <c r="AU21" s="795">
        <v>0</v>
      </c>
      <c r="AV21" s="795">
        <v>0</v>
      </c>
      <c r="AW21" s="795">
        <v>0</v>
      </c>
      <c r="AX21" s="802">
        <v>6</v>
      </c>
      <c r="AY21" s="802">
        <v>2348</v>
      </c>
      <c r="AZ21" s="795" t="s">
        <v>840</v>
      </c>
      <c r="BA21" s="795" t="s">
        <v>840</v>
      </c>
      <c r="BB21" s="795" t="s">
        <v>840</v>
      </c>
      <c r="BC21" s="795" t="s">
        <v>840</v>
      </c>
      <c r="BD21" s="795"/>
      <c r="BE21" s="795"/>
      <c r="BF21" s="795">
        <v>0</v>
      </c>
      <c r="BG21" s="795">
        <v>0</v>
      </c>
      <c r="BH21" s="795">
        <v>0</v>
      </c>
      <c r="BI21" s="795">
        <v>0</v>
      </c>
      <c r="BJ21" s="795">
        <v>0</v>
      </c>
      <c r="BK21" s="795">
        <v>0</v>
      </c>
      <c r="BL21" s="795"/>
      <c r="BM21" s="795"/>
      <c r="BN21" s="795"/>
      <c r="BO21" s="795"/>
      <c r="BP21" s="795">
        <v>1</v>
      </c>
      <c r="BQ21" s="795">
        <v>10</v>
      </c>
    </row>
    <row r="22" spans="1:69" s="842" customFormat="1" ht="14.3" hidden="1" customHeight="1">
      <c r="A22" s="835" t="s">
        <v>887</v>
      </c>
      <c r="B22" s="802">
        <v>50</v>
      </c>
      <c r="C22" s="802">
        <v>10137</v>
      </c>
      <c r="D22" s="795">
        <v>0</v>
      </c>
      <c r="E22" s="795">
        <v>0</v>
      </c>
      <c r="F22" s="795">
        <v>0</v>
      </c>
      <c r="G22" s="795">
        <v>0</v>
      </c>
      <c r="H22" s="795" t="s">
        <v>840</v>
      </c>
      <c r="I22" s="795" t="s">
        <v>840</v>
      </c>
      <c r="J22" s="795" t="s">
        <v>840</v>
      </c>
      <c r="K22" s="795" t="s">
        <v>840</v>
      </c>
      <c r="L22" s="795" t="s">
        <v>840</v>
      </c>
      <c r="M22" s="795" t="s">
        <v>840</v>
      </c>
      <c r="N22" s="795" t="s">
        <v>840</v>
      </c>
      <c r="O22" s="795" t="s">
        <v>840</v>
      </c>
      <c r="P22" s="795" t="s">
        <v>840</v>
      </c>
      <c r="Q22" s="795" t="s">
        <v>840</v>
      </c>
      <c r="R22" s="795"/>
      <c r="S22" s="795"/>
      <c r="T22" s="795" t="s">
        <v>840</v>
      </c>
      <c r="U22" s="795" t="s">
        <v>840</v>
      </c>
      <c r="V22" s="795"/>
      <c r="W22" s="795"/>
      <c r="X22" s="795">
        <v>0</v>
      </c>
      <c r="Y22" s="795">
        <v>0</v>
      </c>
      <c r="Z22" s="802" t="e">
        <f>#REF!+AL22</f>
        <v>#REF!</v>
      </c>
      <c r="AA22" s="802" t="e">
        <f>#REF!+AM22</f>
        <v>#REF!</v>
      </c>
      <c r="AB22" s="802"/>
      <c r="AC22" s="802"/>
      <c r="AD22" s="802"/>
      <c r="AE22" s="802"/>
      <c r="AF22" s="802"/>
      <c r="AG22" s="802"/>
      <c r="AH22" s="803"/>
      <c r="AI22" s="836" t="s">
        <v>742</v>
      </c>
      <c r="AJ22" s="1603"/>
      <c r="AK22" s="1603"/>
      <c r="AL22" s="802">
        <v>40</v>
      </c>
      <c r="AM22" s="802">
        <v>1320</v>
      </c>
      <c r="AN22" s="802"/>
      <c r="AO22" s="802"/>
      <c r="AP22" s="802"/>
      <c r="AQ22" s="802"/>
      <c r="AR22" s="802"/>
      <c r="AS22" s="802"/>
      <c r="AT22" s="795">
        <v>0</v>
      </c>
      <c r="AU22" s="795">
        <v>0</v>
      </c>
      <c r="AV22" s="795">
        <v>0</v>
      </c>
      <c r="AW22" s="795">
        <v>0</v>
      </c>
      <c r="AX22" s="802">
        <v>6</v>
      </c>
      <c r="AY22" s="802">
        <v>924</v>
      </c>
      <c r="AZ22" s="795" t="s">
        <v>840</v>
      </c>
      <c r="BA22" s="795" t="s">
        <v>840</v>
      </c>
      <c r="BB22" s="795" t="s">
        <v>840</v>
      </c>
      <c r="BC22" s="795" t="s">
        <v>840</v>
      </c>
      <c r="BD22" s="795"/>
      <c r="BE22" s="795"/>
      <c r="BF22" s="795">
        <v>0</v>
      </c>
      <c r="BG22" s="795">
        <v>0</v>
      </c>
      <c r="BH22" s="795">
        <v>0</v>
      </c>
      <c r="BI22" s="795">
        <v>0</v>
      </c>
      <c r="BJ22" s="795">
        <v>0</v>
      </c>
      <c r="BK22" s="795">
        <v>0</v>
      </c>
      <c r="BL22" s="795"/>
      <c r="BM22" s="795"/>
      <c r="BN22" s="795"/>
      <c r="BO22" s="795"/>
      <c r="BP22" s="795">
        <v>0</v>
      </c>
      <c r="BQ22" s="795">
        <v>0</v>
      </c>
    </row>
    <row r="23" spans="1:69" s="842" customFormat="1" hidden="1">
      <c r="A23" s="835" t="s">
        <v>886</v>
      </c>
      <c r="B23" s="802">
        <v>56</v>
      </c>
      <c r="C23" s="802">
        <v>37570</v>
      </c>
      <c r="D23" s="802">
        <v>1</v>
      </c>
      <c r="E23" s="802">
        <v>105</v>
      </c>
      <c r="F23" s="802">
        <v>3</v>
      </c>
      <c r="G23" s="802">
        <v>10030</v>
      </c>
      <c r="H23" s="795" t="s">
        <v>840</v>
      </c>
      <c r="I23" s="795" t="s">
        <v>840</v>
      </c>
      <c r="J23" s="795" t="s">
        <v>840</v>
      </c>
      <c r="K23" s="795" t="s">
        <v>840</v>
      </c>
      <c r="L23" s="795" t="s">
        <v>840</v>
      </c>
      <c r="M23" s="795" t="s">
        <v>840</v>
      </c>
      <c r="N23" s="795" t="s">
        <v>840</v>
      </c>
      <c r="O23" s="795" t="s">
        <v>840</v>
      </c>
      <c r="P23" s="795" t="s">
        <v>840</v>
      </c>
      <c r="Q23" s="795" t="s">
        <v>840</v>
      </c>
      <c r="R23" s="795"/>
      <c r="S23" s="795"/>
      <c r="T23" s="795" t="s">
        <v>840</v>
      </c>
      <c r="U23" s="795" t="s">
        <v>840</v>
      </c>
      <c r="V23" s="795"/>
      <c r="W23" s="795"/>
      <c r="X23" s="795">
        <v>0</v>
      </c>
      <c r="Y23" s="795">
        <v>0</v>
      </c>
      <c r="Z23" s="802" t="e">
        <f>#REF!+AL23</f>
        <v>#REF!</v>
      </c>
      <c r="AA23" s="802" t="e">
        <f>#REF!+AM23</f>
        <v>#REF!</v>
      </c>
      <c r="AB23" s="802"/>
      <c r="AC23" s="802"/>
      <c r="AD23" s="802"/>
      <c r="AE23" s="802"/>
      <c r="AF23" s="802"/>
      <c r="AG23" s="802"/>
      <c r="AH23" s="803"/>
      <c r="AI23" s="836" t="s">
        <v>138</v>
      </c>
      <c r="AJ23" s="1603"/>
      <c r="AK23" s="1603"/>
      <c r="AL23" s="802">
        <v>40</v>
      </c>
      <c r="AM23" s="802">
        <v>5298</v>
      </c>
      <c r="AN23" s="802"/>
      <c r="AO23" s="802"/>
      <c r="AP23" s="802"/>
      <c r="AQ23" s="802"/>
      <c r="AR23" s="802"/>
      <c r="AS23" s="802"/>
      <c r="AT23" s="802">
        <v>1</v>
      </c>
      <c r="AU23" s="802">
        <v>30</v>
      </c>
      <c r="AV23" s="795">
        <v>0</v>
      </c>
      <c r="AW23" s="795">
        <v>0</v>
      </c>
      <c r="AX23" s="802">
        <v>7</v>
      </c>
      <c r="AY23" s="802">
        <v>19263</v>
      </c>
      <c r="AZ23" s="795" t="s">
        <v>840</v>
      </c>
      <c r="BA23" s="795" t="s">
        <v>840</v>
      </c>
      <c r="BB23" s="795" t="s">
        <v>840</v>
      </c>
      <c r="BC23" s="795" t="s">
        <v>840</v>
      </c>
      <c r="BD23" s="795"/>
      <c r="BE23" s="795"/>
      <c r="BF23" s="795">
        <v>0</v>
      </c>
      <c r="BG23" s="795">
        <v>0</v>
      </c>
      <c r="BH23" s="795">
        <v>0</v>
      </c>
      <c r="BI23" s="795">
        <v>0</v>
      </c>
      <c r="BJ23" s="795">
        <v>0</v>
      </c>
      <c r="BK23" s="795">
        <v>0</v>
      </c>
      <c r="BL23" s="795"/>
      <c r="BM23" s="795"/>
      <c r="BN23" s="795"/>
      <c r="BO23" s="795"/>
      <c r="BP23" s="795">
        <v>0</v>
      </c>
      <c r="BQ23" s="795">
        <v>0</v>
      </c>
    </row>
    <row r="24" spans="1:69" s="842" customFormat="1" hidden="1">
      <c r="A24" s="835" t="s">
        <v>885</v>
      </c>
      <c r="B24" s="802">
        <v>132</v>
      </c>
      <c r="C24" s="802">
        <v>11323</v>
      </c>
      <c r="D24" s="802">
        <v>28</v>
      </c>
      <c r="E24" s="802">
        <v>353</v>
      </c>
      <c r="F24" s="802">
        <v>8</v>
      </c>
      <c r="G24" s="802">
        <v>4956</v>
      </c>
      <c r="H24" s="795" t="s">
        <v>840</v>
      </c>
      <c r="I24" s="795" t="s">
        <v>840</v>
      </c>
      <c r="J24" s="795" t="s">
        <v>840</v>
      </c>
      <c r="K24" s="795" t="s">
        <v>840</v>
      </c>
      <c r="L24" s="795" t="s">
        <v>840</v>
      </c>
      <c r="M24" s="795" t="s">
        <v>840</v>
      </c>
      <c r="N24" s="795" t="s">
        <v>840</v>
      </c>
      <c r="O24" s="795" t="s">
        <v>840</v>
      </c>
      <c r="P24" s="795" t="s">
        <v>840</v>
      </c>
      <c r="Q24" s="795" t="s">
        <v>840</v>
      </c>
      <c r="R24" s="795"/>
      <c r="S24" s="795"/>
      <c r="T24" s="795" t="s">
        <v>840</v>
      </c>
      <c r="U24" s="795" t="s">
        <v>840</v>
      </c>
      <c r="V24" s="795"/>
      <c r="W24" s="795"/>
      <c r="X24" s="795">
        <v>0</v>
      </c>
      <c r="Y24" s="795">
        <v>0</v>
      </c>
      <c r="Z24" s="802" t="e">
        <f>#REF!+AL24</f>
        <v>#REF!</v>
      </c>
      <c r="AA24" s="802" t="e">
        <f>#REF!+AM24</f>
        <v>#REF!</v>
      </c>
      <c r="AB24" s="802"/>
      <c r="AC24" s="802"/>
      <c r="AD24" s="802"/>
      <c r="AE24" s="802"/>
      <c r="AF24" s="802"/>
      <c r="AG24" s="802"/>
      <c r="AH24" s="803"/>
      <c r="AI24" s="836" t="s">
        <v>139</v>
      </c>
      <c r="AJ24" s="1603"/>
      <c r="AK24" s="1603"/>
      <c r="AL24" s="802">
        <v>61</v>
      </c>
      <c r="AM24" s="802">
        <v>688</v>
      </c>
      <c r="AN24" s="802"/>
      <c r="AO24" s="802"/>
      <c r="AP24" s="802"/>
      <c r="AQ24" s="802"/>
      <c r="AR24" s="802"/>
      <c r="AS24" s="802"/>
      <c r="AT24" s="802">
        <v>1</v>
      </c>
      <c r="AU24" s="802">
        <v>88</v>
      </c>
      <c r="AV24" s="795">
        <v>0</v>
      </c>
      <c r="AW24" s="795">
        <v>0</v>
      </c>
      <c r="AX24" s="802">
        <v>22</v>
      </c>
      <c r="AY24" s="802">
        <v>4819</v>
      </c>
      <c r="AZ24" s="795" t="s">
        <v>840</v>
      </c>
      <c r="BA24" s="795" t="s">
        <v>840</v>
      </c>
      <c r="BB24" s="795" t="s">
        <v>840</v>
      </c>
      <c r="BC24" s="795" t="s">
        <v>840</v>
      </c>
      <c r="BD24" s="795"/>
      <c r="BE24" s="795"/>
      <c r="BF24" s="795">
        <v>0</v>
      </c>
      <c r="BG24" s="795">
        <v>0</v>
      </c>
      <c r="BH24" s="795">
        <v>0</v>
      </c>
      <c r="BI24" s="795">
        <v>0</v>
      </c>
      <c r="BJ24" s="795">
        <v>0</v>
      </c>
      <c r="BK24" s="795">
        <v>0</v>
      </c>
      <c r="BL24" s="795"/>
      <c r="BM24" s="795"/>
      <c r="BN24" s="795"/>
      <c r="BO24" s="795"/>
      <c r="BP24" s="795">
        <v>8</v>
      </c>
      <c r="BQ24" s="795">
        <v>29</v>
      </c>
    </row>
    <row r="25" spans="1:69" s="842" customFormat="1" hidden="1">
      <c r="A25" s="835" t="s">
        <v>884</v>
      </c>
      <c r="B25" s="802" t="e">
        <f>F25+D25+T25+X25+Z25+AT25+AV25+AX25+BF25+BH25+BJ25+BP25</f>
        <v>#REF!</v>
      </c>
      <c r="C25" s="802" t="e">
        <f>G25+E25+U25+Y25+AA25+AU25+AW25+AY25+BG25+BI25+BK25+BQ25</f>
        <v>#REF!</v>
      </c>
      <c r="D25" s="802">
        <v>1</v>
      </c>
      <c r="E25" s="802">
        <v>100</v>
      </c>
      <c r="F25" s="802">
        <f t="shared" ref="F25:G27" si="1">H25+J25+N25+P25</f>
        <v>1</v>
      </c>
      <c r="G25" s="802">
        <f t="shared" si="1"/>
        <v>1</v>
      </c>
      <c r="H25" s="802">
        <v>0</v>
      </c>
      <c r="I25" s="802">
        <v>0</v>
      </c>
      <c r="J25" s="802">
        <v>1</v>
      </c>
      <c r="K25" s="802">
        <v>1</v>
      </c>
      <c r="L25" s="802">
        <v>11</v>
      </c>
      <c r="M25" s="802">
        <v>13000</v>
      </c>
      <c r="N25" s="802">
        <v>0</v>
      </c>
      <c r="O25" s="802">
        <v>0</v>
      </c>
      <c r="P25" s="802">
        <v>0</v>
      </c>
      <c r="Q25" s="802">
        <v>0</v>
      </c>
      <c r="R25" s="802"/>
      <c r="S25" s="802"/>
      <c r="T25" s="802">
        <v>0</v>
      </c>
      <c r="U25" s="802">
        <v>0</v>
      </c>
      <c r="V25" s="802"/>
      <c r="W25" s="802"/>
      <c r="X25" s="795">
        <v>0</v>
      </c>
      <c r="Y25" s="795">
        <v>0</v>
      </c>
      <c r="Z25" s="802" t="e">
        <f>#REF!+AL25</f>
        <v>#REF!</v>
      </c>
      <c r="AA25" s="802" t="e">
        <f>#REF!+AM25</f>
        <v>#REF!</v>
      </c>
      <c r="AB25" s="802"/>
      <c r="AC25" s="802"/>
      <c r="AD25" s="802"/>
      <c r="AE25" s="802"/>
      <c r="AF25" s="802"/>
      <c r="AG25" s="802"/>
      <c r="AH25" s="803"/>
      <c r="AI25" s="836" t="s">
        <v>140</v>
      </c>
      <c r="AJ25" s="1603"/>
      <c r="AK25" s="1603"/>
      <c r="AL25" s="802">
        <v>41</v>
      </c>
      <c r="AM25" s="802">
        <v>677</v>
      </c>
      <c r="AN25" s="802"/>
      <c r="AO25" s="802"/>
      <c r="AP25" s="802"/>
      <c r="AQ25" s="802"/>
      <c r="AR25" s="802"/>
      <c r="AS25" s="802"/>
      <c r="AT25" s="795">
        <v>0</v>
      </c>
      <c r="AU25" s="795">
        <v>0</v>
      </c>
      <c r="AV25" s="795">
        <v>0</v>
      </c>
      <c r="AW25" s="795">
        <v>0</v>
      </c>
      <c r="AX25" s="802">
        <v>13</v>
      </c>
      <c r="AY25" s="802">
        <v>2094</v>
      </c>
      <c r="AZ25" s="802">
        <v>2</v>
      </c>
      <c r="BA25" s="802">
        <v>43</v>
      </c>
      <c r="BB25" s="802">
        <v>9</v>
      </c>
      <c r="BC25" s="802">
        <v>877</v>
      </c>
      <c r="BD25" s="802"/>
      <c r="BE25" s="802"/>
      <c r="BF25" s="795">
        <v>0</v>
      </c>
      <c r="BG25" s="795">
        <v>0</v>
      </c>
      <c r="BH25" s="795">
        <v>0</v>
      </c>
      <c r="BI25" s="795">
        <v>0</v>
      </c>
      <c r="BJ25" s="795">
        <v>0</v>
      </c>
      <c r="BK25" s="795">
        <v>0</v>
      </c>
      <c r="BL25" s="795"/>
      <c r="BM25" s="795"/>
      <c r="BN25" s="795"/>
      <c r="BO25" s="795"/>
      <c r="BP25" s="795">
        <v>0</v>
      </c>
      <c r="BQ25" s="795">
        <v>0</v>
      </c>
    </row>
    <row r="26" spans="1:69" s="842" customFormat="1" ht="30.1" hidden="1" customHeight="1">
      <c r="A26" s="835" t="s">
        <v>883</v>
      </c>
      <c r="B26" s="802" t="e">
        <f t="shared" ref="B26:B58" si="2">F26+D26+T26+X26+Z26+AT26+AV26+AX26+BF26+BH26+BJ26+BP26</f>
        <v>#REF!</v>
      </c>
      <c r="C26" s="802" t="e">
        <f t="shared" ref="C26:C58" si="3">G26+E26+U26+Y26+AA26+AU26+AW20+AY26+BG26+BI26+BK26+BQ26</f>
        <v>#REF!</v>
      </c>
      <c r="D26" s="802">
        <v>2</v>
      </c>
      <c r="E26" s="802">
        <v>4</v>
      </c>
      <c r="F26" s="802">
        <f t="shared" si="1"/>
        <v>0</v>
      </c>
      <c r="G26" s="802">
        <f t="shared" si="1"/>
        <v>0</v>
      </c>
      <c r="H26" s="802">
        <v>0</v>
      </c>
      <c r="I26" s="848">
        <v>0</v>
      </c>
      <c r="J26" s="802">
        <v>0</v>
      </c>
      <c r="K26" s="802">
        <v>0</v>
      </c>
      <c r="L26" s="802">
        <v>9</v>
      </c>
      <c r="M26" s="802">
        <v>6057</v>
      </c>
      <c r="N26" s="802">
        <v>0</v>
      </c>
      <c r="O26" s="802">
        <v>0</v>
      </c>
      <c r="P26" s="802">
        <v>0</v>
      </c>
      <c r="Q26" s="802">
        <v>0</v>
      </c>
      <c r="R26" s="802"/>
      <c r="S26" s="802"/>
      <c r="T26" s="802">
        <v>0</v>
      </c>
      <c r="U26" s="802">
        <v>0</v>
      </c>
      <c r="V26" s="802"/>
      <c r="W26" s="802"/>
      <c r="X26" s="795">
        <v>0</v>
      </c>
      <c r="Y26" s="795">
        <v>0</v>
      </c>
      <c r="Z26" s="802" t="e">
        <f>#REF!+AL26</f>
        <v>#REF!</v>
      </c>
      <c r="AA26" s="802" t="e">
        <f>#REF!+AM26</f>
        <v>#REF!</v>
      </c>
      <c r="AB26" s="802"/>
      <c r="AC26" s="802"/>
      <c r="AD26" s="802"/>
      <c r="AE26" s="802"/>
      <c r="AF26" s="802"/>
      <c r="AG26" s="802"/>
      <c r="AH26" s="803"/>
      <c r="AI26" s="836" t="s">
        <v>141</v>
      </c>
      <c r="AJ26" s="1603"/>
      <c r="AK26" s="1603"/>
      <c r="AL26" s="802">
        <v>8</v>
      </c>
      <c r="AM26" s="802">
        <v>146</v>
      </c>
      <c r="AN26" s="802"/>
      <c r="AO26" s="802"/>
      <c r="AP26" s="802"/>
      <c r="AQ26" s="802"/>
      <c r="AR26" s="802"/>
      <c r="AS26" s="802"/>
      <c r="AT26" s="795">
        <v>0</v>
      </c>
      <c r="AU26" s="795">
        <v>0</v>
      </c>
      <c r="AV26" s="795">
        <v>0</v>
      </c>
      <c r="AW26" s="795">
        <v>0</v>
      </c>
      <c r="AX26" s="802">
        <v>25</v>
      </c>
      <c r="AY26" s="802">
        <v>76</v>
      </c>
      <c r="AZ26" s="802">
        <v>1</v>
      </c>
      <c r="BA26" s="802">
        <v>7</v>
      </c>
      <c r="BB26" s="802">
        <v>24</v>
      </c>
      <c r="BC26" s="802">
        <v>69</v>
      </c>
      <c r="BD26" s="802"/>
      <c r="BE26" s="802"/>
      <c r="BF26" s="795">
        <v>0</v>
      </c>
      <c r="BG26" s="795">
        <v>0</v>
      </c>
      <c r="BH26" s="795">
        <v>0</v>
      </c>
      <c r="BI26" s="795">
        <v>0</v>
      </c>
      <c r="BJ26" s="795">
        <v>0</v>
      </c>
      <c r="BK26" s="795">
        <v>0</v>
      </c>
      <c r="BL26" s="795"/>
      <c r="BM26" s="795"/>
      <c r="BN26" s="795"/>
      <c r="BO26" s="795"/>
      <c r="BP26" s="795">
        <v>0</v>
      </c>
      <c r="BQ26" s="795">
        <v>0</v>
      </c>
    </row>
    <row r="27" spans="1:69" s="842" customFormat="1" ht="26.35" hidden="1" customHeight="1">
      <c r="A27" s="835" t="s">
        <v>909</v>
      </c>
      <c r="B27" s="802" t="e">
        <f t="shared" si="2"/>
        <v>#REF!</v>
      </c>
      <c r="C27" s="802" t="e">
        <f t="shared" si="3"/>
        <v>#REF!</v>
      </c>
      <c r="D27" s="802">
        <v>5</v>
      </c>
      <c r="E27" s="802">
        <v>12</v>
      </c>
      <c r="F27" s="802">
        <f t="shared" si="1"/>
        <v>0</v>
      </c>
      <c r="G27" s="802">
        <f t="shared" si="1"/>
        <v>0</v>
      </c>
      <c r="H27" s="802">
        <v>0</v>
      </c>
      <c r="I27" s="802">
        <v>0</v>
      </c>
      <c r="J27" s="802">
        <v>0</v>
      </c>
      <c r="K27" s="802">
        <v>0</v>
      </c>
      <c r="L27" s="802">
        <v>20</v>
      </c>
      <c r="M27" s="802">
        <v>4947</v>
      </c>
      <c r="N27" s="802">
        <v>0</v>
      </c>
      <c r="O27" s="802">
        <v>0</v>
      </c>
      <c r="P27" s="802">
        <v>0</v>
      </c>
      <c r="Q27" s="802">
        <v>0</v>
      </c>
      <c r="R27" s="802"/>
      <c r="S27" s="802"/>
      <c r="T27" s="802">
        <v>0</v>
      </c>
      <c r="U27" s="802">
        <v>0</v>
      </c>
      <c r="V27" s="802"/>
      <c r="W27" s="802"/>
      <c r="X27" s="795">
        <v>0</v>
      </c>
      <c r="Y27" s="795">
        <v>0</v>
      </c>
      <c r="Z27" s="802" t="e">
        <f>#REF!+AL27</f>
        <v>#REF!</v>
      </c>
      <c r="AA27" s="802" t="e">
        <f>#REF!+AM27</f>
        <v>#REF!</v>
      </c>
      <c r="AB27" s="802"/>
      <c r="AC27" s="802"/>
      <c r="AD27" s="802"/>
      <c r="AE27" s="802"/>
      <c r="AF27" s="802"/>
      <c r="AG27" s="802"/>
      <c r="AH27" s="803"/>
      <c r="AI27" s="835" t="s">
        <v>842</v>
      </c>
      <c r="AJ27" s="1602"/>
      <c r="AK27" s="1602"/>
      <c r="AL27" s="802">
        <v>9</v>
      </c>
      <c r="AM27" s="802">
        <v>7220</v>
      </c>
      <c r="AN27" s="802"/>
      <c r="AO27" s="802"/>
      <c r="AP27" s="802"/>
      <c r="AQ27" s="802"/>
      <c r="AR27" s="802"/>
      <c r="AS27" s="802"/>
      <c r="AT27" s="795">
        <v>0</v>
      </c>
      <c r="AU27" s="795">
        <v>0</v>
      </c>
      <c r="AV27" s="795">
        <v>0</v>
      </c>
      <c r="AW27" s="795">
        <v>0</v>
      </c>
      <c r="AX27" s="802">
        <v>31</v>
      </c>
      <c r="AY27" s="802">
        <v>60855</v>
      </c>
      <c r="AZ27" s="802">
        <v>3</v>
      </c>
      <c r="BA27" s="802">
        <v>580</v>
      </c>
      <c r="BB27" s="802">
        <v>27</v>
      </c>
      <c r="BC27" s="802">
        <v>60261</v>
      </c>
      <c r="BD27" s="802"/>
      <c r="BE27" s="802"/>
      <c r="BF27" s="795">
        <v>0</v>
      </c>
      <c r="BG27" s="795">
        <v>0</v>
      </c>
      <c r="BH27" s="795">
        <v>0</v>
      </c>
      <c r="BI27" s="795">
        <v>0</v>
      </c>
      <c r="BJ27" s="795">
        <v>0</v>
      </c>
      <c r="BK27" s="795">
        <v>0</v>
      </c>
      <c r="BL27" s="795"/>
      <c r="BM27" s="795"/>
      <c r="BN27" s="795"/>
      <c r="BO27" s="795"/>
      <c r="BP27" s="795">
        <v>1</v>
      </c>
      <c r="BQ27" s="795">
        <v>200000</v>
      </c>
    </row>
    <row r="28" spans="1:69" s="842" customFormat="1" ht="27.7" hidden="1" customHeight="1">
      <c r="A28" s="835" t="s">
        <v>910</v>
      </c>
      <c r="B28" s="802" t="e">
        <f t="shared" si="2"/>
        <v>#REF!</v>
      </c>
      <c r="C28" s="802" t="e">
        <f t="shared" si="3"/>
        <v>#REF!</v>
      </c>
      <c r="D28" s="795">
        <v>0</v>
      </c>
      <c r="E28" s="803">
        <v>0</v>
      </c>
      <c r="F28" s="802">
        <f t="shared" ref="F28:F59" si="4">H28+J28+N28+P28+L28</f>
        <v>22</v>
      </c>
      <c r="G28" s="802">
        <f t="shared" ref="G28:G59" si="5">I28+K28+O28+Q28+M28</f>
        <v>20225</v>
      </c>
      <c r="H28" s="803">
        <v>0</v>
      </c>
      <c r="I28" s="803">
        <v>0</v>
      </c>
      <c r="J28" s="803">
        <v>1</v>
      </c>
      <c r="K28" s="803">
        <v>5</v>
      </c>
      <c r="L28" s="803">
        <v>21</v>
      </c>
      <c r="M28" s="803">
        <v>20220</v>
      </c>
      <c r="N28" s="802">
        <v>0</v>
      </c>
      <c r="O28" s="802">
        <v>0</v>
      </c>
      <c r="P28" s="802">
        <v>0</v>
      </c>
      <c r="Q28" s="802">
        <v>0</v>
      </c>
      <c r="R28" s="802"/>
      <c r="S28" s="802"/>
      <c r="T28" s="802">
        <v>0</v>
      </c>
      <c r="U28" s="802">
        <v>0</v>
      </c>
      <c r="V28" s="802"/>
      <c r="W28" s="802"/>
      <c r="X28" s="795">
        <v>0</v>
      </c>
      <c r="Y28" s="803">
        <v>0</v>
      </c>
      <c r="Z28" s="802" t="e">
        <f>#REF!+AL28</f>
        <v>#REF!</v>
      </c>
      <c r="AA28" s="802" t="e">
        <f>#REF!+AM28</f>
        <v>#REF!</v>
      </c>
      <c r="AB28" s="803"/>
      <c r="AC28" s="803"/>
      <c r="AD28" s="803"/>
      <c r="AE28" s="803"/>
      <c r="AF28" s="803"/>
      <c r="AG28" s="803"/>
      <c r="AH28" s="803"/>
      <c r="AI28" s="835" t="s">
        <v>843</v>
      </c>
      <c r="AJ28" s="1602"/>
      <c r="AK28" s="1602"/>
      <c r="AL28" s="803">
        <v>2</v>
      </c>
      <c r="AM28" s="803">
        <v>13035</v>
      </c>
      <c r="AN28" s="803"/>
      <c r="AO28" s="803"/>
      <c r="AP28" s="803"/>
      <c r="AQ28" s="803"/>
      <c r="AR28" s="803"/>
      <c r="AS28" s="803"/>
      <c r="AT28" s="795">
        <v>0</v>
      </c>
      <c r="AU28" s="803">
        <v>0</v>
      </c>
      <c r="AV28" s="795">
        <v>0</v>
      </c>
      <c r="AW28" s="803">
        <v>0</v>
      </c>
      <c r="AX28" s="803">
        <v>17</v>
      </c>
      <c r="AY28" s="803">
        <v>1280</v>
      </c>
      <c r="AZ28" s="803">
        <v>1</v>
      </c>
      <c r="BA28" s="803">
        <v>15</v>
      </c>
      <c r="BB28" s="803">
        <v>16</v>
      </c>
      <c r="BC28" s="803">
        <v>1265</v>
      </c>
      <c r="BD28" s="803"/>
      <c r="BE28" s="803"/>
      <c r="BF28" s="795">
        <v>0</v>
      </c>
      <c r="BG28" s="803">
        <v>0</v>
      </c>
      <c r="BH28" s="795">
        <v>0</v>
      </c>
      <c r="BI28" s="803">
        <v>0</v>
      </c>
      <c r="BJ28" s="795">
        <v>0</v>
      </c>
      <c r="BK28" s="803">
        <v>0</v>
      </c>
      <c r="BL28" s="803"/>
      <c r="BM28" s="803"/>
      <c r="BN28" s="803"/>
      <c r="BO28" s="803"/>
      <c r="BP28" s="803">
        <v>0</v>
      </c>
      <c r="BQ28" s="803">
        <v>0</v>
      </c>
    </row>
    <row r="29" spans="1:69" ht="23.95" hidden="1" customHeight="1">
      <c r="A29" s="792" t="s">
        <v>593</v>
      </c>
      <c r="B29" s="793" t="e">
        <f t="shared" si="2"/>
        <v>#REF!</v>
      </c>
      <c r="C29" s="793" t="e">
        <f t="shared" si="3"/>
        <v>#REF!</v>
      </c>
      <c r="D29" s="793">
        <f>SUM(D32:D43)</f>
        <v>0</v>
      </c>
      <c r="E29" s="793">
        <f>SUM(E32:E43)</f>
        <v>0</v>
      </c>
      <c r="F29" s="793">
        <f t="shared" si="4"/>
        <v>31</v>
      </c>
      <c r="G29" s="793">
        <f t="shared" si="5"/>
        <v>7042</v>
      </c>
      <c r="H29" s="797">
        <v>1</v>
      </c>
      <c r="I29" s="797">
        <v>14</v>
      </c>
      <c r="J29" s="797">
        <v>0</v>
      </c>
      <c r="K29" s="797">
        <v>0</v>
      </c>
      <c r="L29" s="803">
        <v>30</v>
      </c>
      <c r="M29" s="803">
        <v>7028</v>
      </c>
      <c r="N29" s="793">
        <v>0</v>
      </c>
      <c r="O29" s="793">
        <v>0</v>
      </c>
      <c r="P29" s="793">
        <v>0</v>
      </c>
      <c r="Q29" s="793">
        <v>0</v>
      </c>
      <c r="R29" s="793"/>
      <c r="S29" s="793"/>
      <c r="T29" s="793">
        <v>0</v>
      </c>
      <c r="U29" s="793">
        <v>0</v>
      </c>
      <c r="V29" s="793"/>
      <c r="W29" s="793"/>
      <c r="X29" s="793">
        <f>SUM(X32:X43)</f>
        <v>0</v>
      </c>
      <c r="Y29" s="793">
        <f>SUM(Y32:Y43)</f>
        <v>0</v>
      </c>
      <c r="Z29" s="793" t="e">
        <f>#REF!+#REF!</f>
        <v>#REF!</v>
      </c>
      <c r="AA29" s="793" t="e">
        <f>#REF!+#REF!</f>
        <v>#REF!</v>
      </c>
      <c r="AB29" s="796">
        <v>0</v>
      </c>
      <c r="AC29" s="796">
        <v>0</v>
      </c>
      <c r="AD29" s="796">
        <v>0</v>
      </c>
      <c r="AE29" s="796">
        <v>0</v>
      </c>
      <c r="AF29" s="796">
        <v>0</v>
      </c>
      <c r="AG29" s="796">
        <v>0</v>
      </c>
      <c r="AI29" s="792" t="s">
        <v>844</v>
      </c>
      <c r="AJ29" s="1604"/>
      <c r="AK29" s="1604"/>
      <c r="AL29" s="796">
        <v>0</v>
      </c>
      <c r="AM29" s="796">
        <v>0</v>
      </c>
      <c r="AN29" s="796">
        <v>0</v>
      </c>
      <c r="AO29" s="796">
        <v>0</v>
      </c>
      <c r="AP29" s="796">
        <v>0</v>
      </c>
      <c r="AQ29" s="796">
        <v>0</v>
      </c>
      <c r="AR29" s="796">
        <v>0</v>
      </c>
      <c r="AS29" s="796">
        <v>0</v>
      </c>
      <c r="AT29" s="793">
        <v>0</v>
      </c>
      <c r="AU29" s="793">
        <v>0</v>
      </c>
      <c r="AV29" s="793">
        <f>SUM(AV32:AV43)</f>
        <v>0</v>
      </c>
      <c r="AW29" s="793">
        <f>SUM(AW32:AW43)</f>
        <v>0</v>
      </c>
      <c r="AX29" s="797">
        <v>45</v>
      </c>
      <c r="AY29" s="797">
        <v>5698</v>
      </c>
      <c r="AZ29" s="797">
        <v>5</v>
      </c>
      <c r="BA29" s="797">
        <v>1593</v>
      </c>
      <c r="BB29" s="797">
        <v>40</v>
      </c>
      <c r="BC29" s="797">
        <v>4105</v>
      </c>
      <c r="BD29" s="797"/>
      <c r="BE29" s="797"/>
      <c r="BF29" s="793">
        <f t="shared" ref="BF29:BK29" si="6">SUM(BF32:BF43)</f>
        <v>0</v>
      </c>
      <c r="BG29" s="793">
        <f t="shared" si="6"/>
        <v>0</v>
      </c>
      <c r="BH29" s="793">
        <f t="shared" si="6"/>
        <v>0</v>
      </c>
      <c r="BI29" s="793">
        <f t="shared" si="6"/>
        <v>0</v>
      </c>
      <c r="BJ29" s="793">
        <f t="shared" si="6"/>
        <v>0</v>
      </c>
      <c r="BK29" s="793">
        <f t="shared" si="6"/>
        <v>0</v>
      </c>
      <c r="BL29" s="793"/>
      <c r="BM29" s="793"/>
      <c r="BN29" s="793"/>
      <c r="BO29" s="793"/>
      <c r="BP29" s="793">
        <v>0</v>
      </c>
      <c r="BQ29" s="793">
        <f>SUM(BQ32:BQ43)</f>
        <v>0</v>
      </c>
    </row>
    <row r="30" spans="1:69" ht="27.7" hidden="1" customHeight="1">
      <c r="A30" s="792" t="s">
        <v>845</v>
      </c>
      <c r="B30" s="793" t="e">
        <f t="shared" si="2"/>
        <v>#REF!</v>
      </c>
      <c r="C30" s="793" t="e">
        <f t="shared" si="3"/>
        <v>#REF!</v>
      </c>
      <c r="D30" s="793">
        <f>SUM(D33:D44)</f>
        <v>0</v>
      </c>
      <c r="E30" s="793">
        <f>SUM(E33:E44)</f>
        <v>0</v>
      </c>
      <c r="F30" s="793">
        <f t="shared" si="4"/>
        <v>29</v>
      </c>
      <c r="G30" s="793">
        <f t="shared" si="5"/>
        <v>4362</v>
      </c>
      <c r="H30" s="797">
        <v>3</v>
      </c>
      <c r="I30" s="797">
        <v>40</v>
      </c>
      <c r="J30" s="797">
        <v>1</v>
      </c>
      <c r="K30" s="797">
        <v>1</v>
      </c>
      <c r="L30" s="803">
        <v>25</v>
      </c>
      <c r="M30" s="803">
        <v>4321</v>
      </c>
      <c r="N30" s="793">
        <v>0</v>
      </c>
      <c r="O30" s="793">
        <v>0</v>
      </c>
      <c r="P30" s="793">
        <v>0</v>
      </c>
      <c r="Q30" s="793">
        <v>0</v>
      </c>
      <c r="R30" s="793"/>
      <c r="S30" s="793"/>
      <c r="T30" s="793">
        <v>0</v>
      </c>
      <c r="U30" s="793">
        <v>0</v>
      </c>
      <c r="V30" s="793"/>
      <c r="W30" s="793"/>
      <c r="X30" s="793">
        <f>SUM(X33:X44)</f>
        <v>0</v>
      </c>
      <c r="Y30" s="793">
        <f>SUM(Y33:Y44)</f>
        <v>0</v>
      </c>
      <c r="Z30" s="793" t="e">
        <f>#REF!+#REF!</f>
        <v>#REF!</v>
      </c>
      <c r="AA30" s="793" t="e">
        <f>#REF!+#REF!</f>
        <v>#REF!</v>
      </c>
      <c r="AB30" s="796">
        <v>0</v>
      </c>
      <c r="AC30" s="796">
        <v>0</v>
      </c>
      <c r="AD30" s="796">
        <v>0</v>
      </c>
      <c r="AE30" s="796">
        <v>0</v>
      </c>
      <c r="AF30" s="796">
        <v>0</v>
      </c>
      <c r="AG30" s="796">
        <v>0</v>
      </c>
      <c r="AI30" s="792" t="s">
        <v>845</v>
      </c>
      <c r="AJ30" s="1604"/>
      <c r="AK30" s="1604"/>
      <c r="AL30" s="796">
        <v>0</v>
      </c>
      <c r="AM30" s="796">
        <v>0</v>
      </c>
      <c r="AN30" s="796">
        <v>0</v>
      </c>
      <c r="AO30" s="796">
        <v>0</v>
      </c>
      <c r="AP30" s="796">
        <v>0</v>
      </c>
      <c r="AQ30" s="796">
        <v>0</v>
      </c>
      <c r="AR30" s="796">
        <v>0</v>
      </c>
      <c r="AS30" s="796">
        <v>0</v>
      </c>
      <c r="AT30" s="793">
        <v>0</v>
      </c>
      <c r="AU30" s="793">
        <v>0</v>
      </c>
      <c r="AV30" s="793">
        <f>SUM(AV33:AV44)</f>
        <v>0</v>
      </c>
      <c r="AW30" s="793">
        <f>SUM(AW33:AW44)</f>
        <v>0</v>
      </c>
      <c r="AX30" s="797">
        <v>49</v>
      </c>
      <c r="AY30" s="797">
        <v>44321</v>
      </c>
      <c r="AZ30" s="797">
        <v>5</v>
      </c>
      <c r="BA30" s="797">
        <v>959</v>
      </c>
      <c r="BB30" s="797">
        <v>42</v>
      </c>
      <c r="BC30" s="797">
        <v>3661</v>
      </c>
      <c r="BD30" s="797"/>
      <c r="BE30" s="797"/>
      <c r="BF30" s="793">
        <v>0</v>
      </c>
      <c r="BG30" s="793">
        <f>SUM(BG33:BG44)</f>
        <v>0</v>
      </c>
      <c r="BH30" s="793">
        <v>0</v>
      </c>
      <c r="BI30" s="793">
        <f>SUM(BI33:BI44)</f>
        <v>0</v>
      </c>
      <c r="BJ30" s="793">
        <v>0</v>
      </c>
      <c r="BK30" s="793">
        <f>SUM(BK33:BK44)</f>
        <v>0</v>
      </c>
      <c r="BL30" s="793"/>
      <c r="BM30" s="793"/>
      <c r="BN30" s="793"/>
      <c r="BO30" s="793"/>
      <c r="BP30" s="793">
        <v>5</v>
      </c>
      <c r="BQ30" s="793">
        <v>99</v>
      </c>
    </row>
    <row r="31" spans="1:69" ht="21.75" hidden="1" customHeight="1">
      <c r="A31" s="792" t="s">
        <v>846</v>
      </c>
      <c r="B31" s="793" t="e">
        <f t="shared" si="2"/>
        <v>#REF!</v>
      </c>
      <c r="C31" s="793" t="e">
        <f t="shared" si="3"/>
        <v>#REF!</v>
      </c>
      <c r="D31" s="793">
        <f>SUM(D32:D43)</f>
        <v>0</v>
      </c>
      <c r="E31" s="793">
        <f>SUM(E32:E43)</f>
        <v>0</v>
      </c>
      <c r="F31" s="793">
        <f t="shared" si="4"/>
        <v>21</v>
      </c>
      <c r="G31" s="793">
        <f t="shared" si="5"/>
        <v>2626</v>
      </c>
      <c r="H31" s="797">
        <v>5</v>
      </c>
      <c r="I31" s="797">
        <v>99</v>
      </c>
      <c r="J31" s="797">
        <v>4</v>
      </c>
      <c r="K31" s="797">
        <v>909</v>
      </c>
      <c r="L31" s="803">
        <v>12</v>
      </c>
      <c r="M31" s="803">
        <v>1618</v>
      </c>
      <c r="N31" s="793">
        <v>0</v>
      </c>
      <c r="O31" s="793">
        <v>0</v>
      </c>
      <c r="P31" s="793">
        <v>0</v>
      </c>
      <c r="Q31" s="793">
        <v>0</v>
      </c>
      <c r="R31" s="793"/>
      <c r="S31" s="793"/>
      <c r="T31" s="793">
        <v>0</v>
      </c>
      <c r="U31" s="793">
        <v>0</v>
      </c>
      <c r="V31" s="793"/>
      <c r="W31" s="793"/>
      <c r="X31" s="793">
        <f>SUM(X32:X43)</f>
        <v>0</v>
      </c>
      <c r="Y31" s="793">
        <f>SUM(Y32:Y43)</f>
        <v>0</v>
      </c>
      <c r="Z31" s="793" t="e">
        <f>#REF!+#REF!</f>
        <v>#REF!</v>
      </c>
      <c r="AA31" s="793" t="e">
        <f>#REF!+#REF!</f>
        <v>#REF!</v>
      </c>
      <c r="AB31" s="796">
        <v>0</v>
      </c>
      <c r="AC31" s="796">
        <v>0</v>
      </c>
      <c r="AD31" s="796">
        <v>0</v>
      </c>
      <c r="AE31" s="796">
        <v>0</v>
      </c>
      <c r="AF31" s="796">
        <v>0</v>
      </c>
      <c r="AG31" s="796">
        <v>0</v>
      </c>
      <c r="AI31" s="792" t="s">
        <v>846</v>
      </c>
      <c r="AJ31" s="1604"/>
      <c r="AK31" s="1604"/>
      <c r="AL31" s="796">
        <v>0</v>
      </c>
      <c r="AM31" s="796">
        <v>0</v>
      </c>
      <c r="AN31" s="796">
        <v>0</v>
      </c>
      <c r="AO31" s="796">
        <v>0</v>
      </c>
      <c r="AP31" s="796">
        <v>0</v>
      </c>
      <c r="AQ31" s="796">
        <v>0</v>
      </c>
      <c r="AR31" s="796">
        <v>0</v>
      </c>
      <c r="AS31" s="796">
        <v>0</v>
      </c>
      <c r="AT31" s="793">
        <v>0</v>
      </c>
      <c r="AU31" s="793">
        <v>0</v>
      </c>
      <c r="AV31" s="793">
        <f>SUM(AV32:AV43)</f>
        <v>0</v>
      </c>
      <c r="AW31" s="793">
        <f>SUM(AW32:AW43)</f>
        <v>0</v>
      </c>
      <c r="AX31" s="797">
        <v>30</v>
      </c>
      <c r="AY31" s="797">
        <v>7201</v>
      </c>
      <c r="AZ31" s="797">
        <v>2</v>
      </c>
      <c r="BA31" s="797">
        <v>5460</v>
      </c>
      <c r="BB31" s="797">
        <v>26</v>
      </c>
      <c r="BC31" s="797">
        <v>1616</v>
      </c>
      <c r="BD31" s="797"/>
      <c r="BE31" s="797"/>
      <c r="BF31" s="793">
        <f t="shared" ref="BF31:BQ32" si="7">SUM(BF32:BF43)</f>
        <v>0</v>
      </c>
      <c r="BG31" s="793">
        <f t="shared" si="7"/>
        <v>0</v>
      </c>
      <c r="BH31" s="793">
        <f t="shared" si="7"/>
        <v>0</v>
      </c>
      <c r="BI31" s="793">
        <f t="shared" si="7"/>
        <v>0</v>
      </c>
      <c r="BJ31" s="793">
        <f t="shared" si="7"/>
        <v>0</v>
      </c>
      <c r="BK31" s="793">
        <f t="shared" si="7"/>
        <v>0</v>
      </c>
      <c r="BL31" s="793"/>
      <c r="BM31" s="793"/>
      <c r="BN31" s="793"/>
      <c r="BO31" s="793"/>
      <c r="BP31" s="793">
        <f t="shared" si="7"/>
        <v>0</v>
      </c>
      <c r="BQ31" s="793">
        <f t="shared" si="7"/>
        <v>0</v>
      </c>
    </row>
    <row r="32" spans="1:69" ht="29.25" hidden="1" customHeight="1" collapsed="1">
      <c r="A32" s="792" t="s">
        <v>847</v>
      </c>
      <c r="B32" s="793" t="e">
        <f t="shared" si="2"/>
        <v>#REF!</v>
      </c>
      <c r="C32" s="793" t="e">
        <f t="shared" si="3"/>
        <v>#REF!</v>
      </c>
      <c r="D32" s="793">
        <f>SUM(D33:D44)</f>
        <v>0</v>
      </c>
      <c r="E32" s="793">
        <f>SUM(E33:E44)</f>
        <v>0</v>
      </c>
      <c r="F32" s="793">
        <f t="shared" si="4"/>
        <v>20</v>
      </c>
      <c r="G32" s="793">
        <f t="shared" si="5"/>
        <v>3468</v>
      </c>
      <c r="H32" s="793">
        <v>0</v>
      </c>
      <c r="I32" s="793">
        <v>150</v>
      </c>
      <c r="J32" s="793">
        <v>8</v>
      </c>
      <c r="K32" s="793">
        <v>54</v>
      </c>
      <c r="L32" s="802">
        <v>12</v>
      </c>
      <c r="M32" s="802">
        <v>3264</v>
      </c>
      <c r="N32" s="793">
        <v>0</v>
      </c>
      <c r="O32" s="793">
        <v>0</v>
      </c>
      <c r="P32" s="793">
        <v>0</v>
      </c>
      <c r="Q32" s="793">
        <v>0</v>
      </c>
      <c r="R32" s="793"/>
      <c r="S32" s="793"/>
      <c r="T32" s="793">
        <v>0</v>
      </c>
      <c r="U32" s="793">
        <v>0</v>
      </c>
      <c r="V32" s="793"/>
      <c r="W32" s="793"/>
      <c r="X32" s="793">
        <f>SUM(X33:X44)</f>
        <v>0</v>
      </c>
      <c r="Y32" s="793">
        <f>SUM(Y33:Y44)</f>
        <v>0</v>
      </c>
      <c r="Z32" s="793" t="e">
        <f>#REF!+#REF!</f>
        <v>#REF!</v>
      </c>
      <c r="AA32" s="793" t="e">
        <f>#REF!+#REF!</f>
        <v>#REF!</v>
      </c>
      <c r="AB32" s="796">
        <v>0</v>
      </c>
      <c r="AC32" s="796">
        <v>0</v>
      </c>
      <c r="AD32" s="796">
        <v>0</v>
      </c>
      <c r="AE32" s="796">
        <v>0</v>
      </c>
      <c r="AF32" s="796">
        <v>0</v>
      </c>
      <c r="AG32" s="796">
        <v>0</v>
      </c>
      <c r="AH32" s="797"/>
      <c r="AI32" s="792" t="s">
        <v>847</v>
      </c>
      <c r="AJ32" s="1604"/>
      <c r="AK32" s="1604"/>
      <c r="AL32" s="796">
        <v>0</v>
      </c>
      <c r="AM32" s="796">
        <v>0</v>
      </c>
      <c r="AN32" s="796">
        <v>0</v>
      </c>
      <c r="AO32" s="796">
        <v>0</v>
      </c>
      <c r="AP32" s="796">
        <v>0</v>
      </c>
      <c r="AQ32" s="796">
        <v>0</v>
      </c>
      <c r="AR32" s="796">
        <v>0</v>
      </c>
      <c r="AS32" s="796">
        <v>0</v>
      </c>
      <c r="AT32" s="793">
        <f>SUM(AT33:AT44)</f>
        <v>9</v>
      </c>
      <c r="AU32" s="793">
        <f>SUM(AU33:AU44)</f>
        <v>2494</v>
      </c>
      <c r="AV32" s="793">
        <f>SUM(AV33:AV44)</f>
        <v>0</v>
      </c>
      <c r="AW32" s="793">
        <f>SUM(AW33:AW44)</f>
        <v>0</v>
      </c>
      <c r="AX32" s="793">
        <f>SUM(AX33:AX44)</f>
        <v>44</v>
      </c>
      <c r="AY32" s="793">
        <f>SUM(AY33:AY44)</f>
        <v>14384</v>
      </c>
      <c r="AZ32" s="793">
        <v>2</v>
      </c>
      <c r="BA32" s="793">
        <v>80</v>
      </c>
      <c r="BB32" s="793">
        <v>41</v>
      </c>
      <c r="BC32" s="793">
        <v>10384</v>
      </c>
      <c r="BD32" s="793"/>
      <c r="BE32" s="793"/>
      <c r="BF32" s="793">
        <f t="shared" si="7"/>
        <v>0</v>
      </c>
      <c r="BG32" s="793">
        <f t="shared" si="7"/>
        <v>0</v>
      </c>
      <c r="BH32" s="793">
        <f t="shared" si="7"/>
        <v>0</v>
      </c>
      <c r="BI32" s="793">
        <f t="shared" si="7"/>
        <v>0</v>
      </c>
      <c r="BJ32" s="793">
        <f t="shared" si="7"/>
        <v>0</v>
      </c>
      <c r="BK32" s="793">
        <f t="shared" si="7"/>
        <v>0</v>
      </c>
      <c r="BL32" s="793"/>
      <c r="BM32" s="793"/>
      <c r="BN32" s="793"/>
      <c r="BO32" s="793"/>
      <c r="BP32" s="793">
        <f t="shared" si="7"/>
        <v>0</v>
      </c>
      <c r="BQ32" s="793">
        <f t="shared" si="7"/>
        <v>0</v>
      </c>
    </row>
    <row r="33" spans="1:87" ht="26.35" hidden="1" customHeight="1" outlineLevel="1">
      <c r="A33" s="530" t="s">
        <v>2202</v>
      </c>
      <c r="B33" s="793" t="e">
        <f t="shared" si="2"/>
        <v>#REF!</v>
      </c>
      <c r="C33" s="793" t="e">
        <f t="shared" si="3"/>
        <v>#REF!</v>
      </c>
      <c r="D33" s="794">
        <v>0</v>
      </c>
      <c r="E33" s="794">
        <v>0</v>
      </c>
      <c r="F33" s="793">
        <f t="shared" si="4"/>
        <v>0</v>
      </c>
      <c r="G33" s="793">
        <f t="shared" si="5"/>
        <v>0</v>
      </c>
      <c r="H33" s="794"/>
      <c r="I33" s="794"/>
      <c r="J33" s="794"/>
      <c r="K33" s="794"/>
      <c r="L33" s="795"/>
      <c r="M33" s="795"/>
      <c r="N33" s="793">
        <v>0</v>
      </c>
      <c r="O33" s="793">
        <v>0</v>
      </c>
      <c r="P33" s="793">
        <v>0</v>
      </c>
      <c r="Q33" s="793">
        <v>0</v>
      </c>
      <c r="R33" s="793"/>
      <c r="S33" s="793"/>
      <c r="T33" s="793">
        <v>0</v>
      </c>
      <c r="U33" s="793">
        <v>0</v>
      </c>
      <c r="V33" s="793"/>
      <c r="W33" s="793"/>
      <c r="X33" s="794">
        <v>0</v>
      </c>
      <c r="Y33" s="794">
        <v>0</v>
      </c>
      <c r="Z33" s="793" t="e">
        <f>#REF!+#REF!</f>
        <v>#REF!</v>
      </c>
      <c r="AA33" s="793" t="e">
        <f>#REF!+#REF!</f>
        <v>#REF!</v>
      </c>
      <c r="AB33" s="796">
        <v>0</v>
      </c>
      <c r="AC33" s="796">
        <v>0</v>
      </c>
      <c r="AD33" s="796">
        <v>0</v>
      </c>
      <c r="AE33" s="796">
        <v>0</v>
      </c>
      <c r="AF33" s="796">
        <v>0</v>
      </c>
      <c r="AG33" s="796">
        <v>0</v>
      </c>
      <c r="AH33" s="797"/>
      <c r="AI33" s="792" t="s">
        <v>142</v>
      </c>
      <c r="AJ33" s="1604"/>
      <c r="AK33" s="1604"/>
      <c r="AL33" s="796">
        <v>0</v>
      </c>
      <c r="AM33" s="796">
        <v>0</v>
      </c>
      <c r="AN33" s="796">
        <v>0</v>
      </c>
      <c r="AO33" s="796">
        <v>0</v>
      </c>
      <c r="AP33" s="796">
        <v>0</v>
      </c>
      <c r="AQ33" s="796">
        <v>0</v>
      </c>
      <c r="AR33" s="796">
        <v>0</v>
      </c>
      <c r="AS33" s="796">
        <v>0</v>
      </c>
      <c r="AT33" s="794">
        <v>0</v>
      </c>
      <c r="AU33" s="794">
        <v>0</v>
      </c>
      <c r="AV33" s="794">
        <v>0</v>
      </c>
      <c r="AW33" s="794">
        <v>0</v>
      </c>
      <c r="AX33" s="793">
        <v>2</v>
      </c>
      <c r="AY33" s="793">
        <v>67</v>
      </c>
      <c r="AZ33" s="793"/>
      <c r="BA33" s="793"/>
      <c r="BB33" s="793"/>
      <c r="BC33" s="793"/>
      <c r="BD33" s="793"/>
      <c r="BE33" s="793"/>
      <c r="BF33" s="794">
        <v>0</v>
      </c>
      <c r="BG33" s="794">
        <v>0</v>
      </c>
      <c r="BH33" s="794">
        <v>0</v>
      </c>
      <c r="BI33" s="794">
        <v>0</v>
      </c>
      <c r="BJ33" s="794">
        <v>0</v>
      </c>
      <c r="BK33" s="794">
        <v>0</v>
      </c>
      <c r="BL33" s="794"/>
      <c r="BM33" s="794"/>
      <c r="BN33" s="794"/>
      <c r="BO33" s="794"/>
      <c r="BP33" s="794">
        <v>0</v>
      </c>
      <c r="BQ33" s="794">
        <v>0</v>
      </c>
    </row>
    <row r="34" spans="1:87" ht="26.35" hidden="1" customHeight="1" outlineLevel="1">
      <c r="A34" s="530" t="s">
        <v>951</v>
      </c>
      <c r="B34" s="793" t="e">
        <f t="shared" si="2"/>
        <v>#REF!</v>
      </c>
      <c r="C34" s="793" t="e">
        <f t="shared" si="3"/>
        <v>#REF!</v>
      </c>
      <c r="D34" s="794">
        <v>0</v>
      </c>
      <c r="E34" s="794">
        <v>0</v>
      </c>
      <c r="F34" s="793">
        <f t="shared" si="4"/>
        <v>0</v>
      </c>
      <c r="G34" s="793">
        <f t="shared" si="5"/>
        <v>0</v>
      </c>
      <c r="H34" s="794"/>
      <c r="I34" s="794"/>
      <c r="J34" s="794"/>
      <c r="K34" s="794"/>
      <c r="L34" s="795"/>
      <c r="M34" s="795"/>
      <c r="N34" s="793">
        <v>0</v>
      </c>
      <c r="O34" s="793">
        <v>0</v>
      </c>
      <c r="P34" s="793">
        <v>0</v>
      </c>
      <c r="Q34" s="793">
        <v>0</v>
      </c>
      <c r="R34" s="793"/>
      <c r="S34" s="793"/>
      <c r="T34" s="793">
        <v>0</v>
      </c>
      <c r="U34" s="793">
        <v>0</v>
      </c>
      <c r="V34" s="793"/>
      <c r="W34" s="793"/>
      <c r="X34" s="794">
        <v>0</v>
      </c>
      <c r="Y34" s="794">
        <v>0</v>
      </c>
      <c r="Z34" s="793" t="e">
        <f>#REF!+#REF!</f>
        <v>#REF!</v>
      </c>
      <c r="AA34" s="793" t="e">
        <f>#REF!+#REF!</f>
        <v>#REF!</v>
      </c>
      <c r="AB34" s="796">
        <v>0</v>
      </c>
      <c r="AC34" s="796">
        <v>0</v>
      </c>
      <c r="AD34" s="796">
        <v>0</v>
      </c>
      <c r="AE34" s="796">
        <v>0</v>
      </c>
      <c r="AF34" s="796">
        <v>0</v>
      </c>
      <c r="AG34" s="796">
        <v>0</v>
      </c>
      <c r="AH34" s="797"/>
      <c r="AI34" s="792" t="s">
        <v>143</v>
      </c>
      <c r="AJ34" s="1604"/>
      <c r="AK34" s="1604"/>
      <c r="AL34" s="796">
        <v>0</v>
      </c>
      <c r="AM34" s="796">
        <v>0</v>
      </c>
      <c r="AN34" s="796">
        <v>0</v>
      </c>
      <c r="AO34" s="796">
        <v>0</v>
      </c>
      <c r="AP34" s="796">
        <v>0</v>
      </c>
      <c r="AQ34" s="796">
        <v>0</v>
      </c>
      <c r="AR34" s="796">
        <v>0</v>
      </c>
      <c r="AS34" s="796">
        <v>0</v>
      </c>
      <c r="AT34" s="794">
        <v>0</v>
      </c>
      <c r="AU34" s="794">
        <v>0</v>
      </c>
      <c r="AV34" s="794">
        <v>0</v>
      </c>
      <c r="AW34" s="794">
        <v>0</v>
      </c>
      <c r="AX34" s="794">
        <v>0</v>
      </c>
      <c r="AY34" s="794">
        <v>0</v>
      </c>
      <c r="AZ34" s="794"/>
      <c r="BA34" s="794"/>
      <c r="BB34" s="794"/>
      <c r="BC34" s="794"/>
      <c r="BD34" s="794"/>
      <c r="BE34" s="794"/>
      <c r="BF34" s="794">
        <v>0</v>
      </c>
      <c r="BG34" s="794">
        <v>0</v>
      </c>
      <c r="BH34" s="794">
        <v>0</v>
      </c>
      <c r="BI34" s="794">
        <v>0</v>
      </c>
      <c r="BJ34" s="794">
        <v>0</v>
      </c>
      <c r="BK34" s="794">
        <v>0</v>
      </c>
      <c r="BL34" s="794"/>
      <c r="BM34" s="794"/>
      <c r="BN34" s="794"/>
      <c r="BO34" s="794"/>
      <c r="BP34" s="794">
        <v>0</v>
      </c>
      <c r="BQ34" s="794">
        <v>0</v>
      </c>
    </row>
    <row r="35" spans="1:87" ht="26.35" hidden="1" customHeight="1" outlineLevel="1">
      <c r="A35" s="530" t="s">
        <v>952</v>
      </c>
      <c r="B35" s="793" t="e">
        <f t="shared" si="2"/>
        <v>#REF!</v>
      </c>
      <c r="C35" s="793" t="e">
        <f t="shared" si="3"/>
        <v>#REF!</v>
      </c>
      <c r="D35" s="794">
        <v>0</v>
      </c>
      <c r="E35" s="794">
        <v>0</v>
      </c>
      <c r="F35" s="793">
        <f t="shared" si="4"/>
        <v>0</v>
      </c>
      <c r="G35" s="793">
        <f t="shared" si="5"/>
        <v>0</v>
      </c>
      <c r="H35" s="793"/>
      <c r="I35" s="793"/>
      <c r="J35" s="793"/>
      <c r="K35" s="793"/>
      <c r="L35" s="802"/>
      <c r="M35" s="802"/>
      <c r="N35" s="793">
        <v>0</v>
      </c>
      <c r="O35" s="793">
        <v>0</v>
      </c>
      <c r="P35" s="793">
        <v>0</v>
      </c>
      <c r="Q35" s="793">
        <v>0</v>
      </c>
      <c r="R35" s="793"/>
      <c r="S35" s="793"/>
      <c r="T35" s="793">
        <v>0</v>
      </c>
      <c r="U35" s="793">
        <v>0</v>
      </c>
      <c r="V35" s="793"/>
      <c r="W35" s="793"/>
      <c r="X35" s="794">
        <v>0</v>
      </c>
      <c r="Y35" s="794">
        <v>0</v>
      </c>
      <c r="Z35" s="793" t="e">
        <f>#REF!+#REF!</f>
        <v>#REF!</v>
      </c>
      <c r="AA35" s="793" t="e">
        <f>#REF!+#REF!</f>
        <v>#REF!</v>
      </c>
      <c r="AB35" s="796">
        <v>0</v>
      </c>
      <c r="AC35" s="796">
        <v>0</v>
      </c>
      <c r="AD35" s="796">
        <v>0</v>
      </c>
      <c r="AE35" s="796">
        <v>0</v>
      </c>
      <c r="AF35" s="796">
        <v>0</v>
      </c>
      <c r="AG35" s="796">
        <v>0</v>
      </c>
      <c r="AH35" s="797"/>
      <c r="AI35" s="792" t="s">
        <v>144</v>
      </c>
      <c r="AJ35" s="1604"/>
      <c r="AK35" s="1604"/>
      <c r="AL35" s="796">
        <v>0</v>
      </c>
      <c r="AM35" s="796">
        <v>0</v>
      </c>
      <c r="AN35" s="796">
        <v>0</v>
      </c>
      <c r="AO35" s="796">
        <v>0</v>
      </c>
      <c r="AP35" s="796">
        <v>0</v>
      </c>
      <c r="AQ35" s="796">
        <v>0</v>
      </c>
      <c r="AR35" s="796">
        <v>0</v>
      </c>
      <c r="AS35" s="796">
        <v>0</v>
      </c>
      <c r="AT35" s="794">
        <v>0</v>
      </c>
      <c r="AU35" s="794">
        <v>0</v>
      </c>
      <c r="AV35" s="794">
        <v>0</v>
      </c>
      <c r="AW35" s="794">
        <v>0</v>
      </c>
      <c r="AX35" s="793">
        <v>7</v>
      </c>
      <c r="AY35" s="793">
        <v>257</v>
      </c>
      <c r="AZ35" s="793"/>
      <c r="BA35" s="793"/>
      <c r="BB35" s="793"/>
      <c r="BC35" s="793"/>
      <c r="BD35" s="793"/>
      <c r="BE35" s="793"/>
      <c r="BF35" s="794">
        <v>0</v>
      </c>
      <c r="BG35" s="794">
        <v>0</v>
      </c>
      <c r="BH35" s="794">
        <v>0</v>
      </c>
      <c r="BI35" s="794">
        <v>0</v>
      </c>
      <c r="BJ35" s="794">
        <v>0</v>
      </c>
      <c r="BK35" s="794">
        <v>0</v>
      </c>
      <c r="BL35" s="794"/>
      <c r="BM35" s="794"/>
      <c r="BN35" s="794"/>
      <c r="BO35" s="794"/>
      <c r="BP35" s="794">
        <v>0</v>
      </c>
      <c r="BQ35" s="794">
        <v>0</v>
      </c>
    </row>
    <row r="36" spans="1:87" ht="26.35" hidden="1" customHeight="1" outlineLevel="1">
      <c r="A36" s="530" t="s">
        <v>2205</v>
      </c>
      <c r="B36" s="793" t="e">
        <f t="shared" si="2"/>
        <v>#REF!</v>
      </c>
      <c r="C36" s="793" t="e">
        <f t="shared" si="3"/>
        <v>#REF!</v>
      </c>
      <c r="D36" s="794">
        <v>0</v>
      </c>
      <c r="E36" s="794">
        <v>0</v>
      </c>
      <c r="F36" s="793">
        <f t="shared" si="4"/>
        <v>0</v>
      </c>
      <c r="G36" s="793">
        <f t="shared" si="5"/>
        <v>0</v>
      </c>
      <c r="H36" s="797"/>
      <c r="I36" s="797"/>
      <c r="J36" s="797"/>
      <c r="K36" s="797"/>
      <c r="L36" s="803"/>
      <c r="M36" s="803"/>
      <c r="N36" s="793">
        <v>0</v>
      </c>
      <c r="O36" s="793">
        <v>0</v>
      </c>
      <c r="P36" s="793">
        <v>0</v>
      </c>
      <c r="Q36" s="793">
        <v>0</v>
      </c>
      <c r="R36" s="793"/>
      <c r="S36" s="793"/>
      <c r="T36" s="793">
        <v>0</v>
      </c>
      <c r="U36" s="793">
        <v>0</v>
      </c>
      <c r="V36" s="793"/>
      <c r="W36" s="793"/>
      <c r="X36" s="794">
        <v>0</v>
      </c>
      <c r="Y36" s="794">
        <v>0</v>
      </c>
      <c r="Z36" s="793" t="e">
        <f>#REF!+#REF!</f>
        <v>#REF!</v>
      </c>
      <c r="AA36" s="793" t="e">
        <f>#REF!+#REF!</f>
        <v>#REF!</v>
      </c>
      <c r="AB36" s="796">
        <v>0</v>
      </c>
      <c r="AC36" s="796">
        <v>0</v>
      </c>
      <c r="AD36" s="796">
        <v>0</v>
      </c>
      <c r="AE36" s="796">
        <v>0</v>
      </c>
      <c r="AF36" s="796">
        <v>0</v>
      </c>
      <c r="AG36" s="796">
        <v>0</v>
      </c>
      <c r="AH36" s="797"/>
      <c r="AI36" s="792" t="s">
        <v>145</v>
      </c>
      <c r="AJ36" s="1604"/>
      <c r="AK36" s="1604"/>
      <c r="AL36" s="796">
        <v>0</v>
      </c>
      <c r="AM36" s="796">
        <v>0</v>
      </c>
      <c r="AN36" s="796">
        <v>0</v>
      </c>
      <c r="AO36" s="796">
        <v>0</v>
      </c>
      <c r="AP36" s="796">
        <v>0</v>
      </c>
      <c r="AQ36" s="796">
        <v>0</v>
      </c>
      <c r="AR36" s="796">
        <v>0</v>
      </c>
      <c r="AS36" s="796">
        <v>0</v>
      </c>
      <c r="AT36" s="794">
        <v>0</v>
      </c>
      <c r="AU36" s="794">
        <v>0</v>
      </c>
      <c r="AV36" s="794">
        <v>0</v>
      </c>
      <c r="AW36" s="794">
        <v>0</v>
      </c>
      <c r="AX36" s="797">
        <v>3</v>
      </c>
      <c r="AY36" s="793">
        <v>3927</v>
      </c>
      <c r="AZ36" s="797"/>
      <c r="BA36" s="797"/>
      <c r="BB36" s="797"/>
      <c r="BC36" s="797"/>
      <c r="BD36" s="797"/>
      <c r="BE36" s="797"/>
      <c r="BF36" s="794">
        <v>0</v>
      </c>
      <c r="BG36" s="794">
        <v>0</v>
      </c>
      <c r="BH36" s="794">
        <v>0</v>
      </c>
      <c r="BI36" s="794">
        <v>0</v>
      </c>
      <c r="BJ36" s="794">
        <v>0</v>
      </c>
      <c r="BK36" s="794">
        <v>0</v>
      </c>
      <c r="BL36" s="794"/>
      <c r="BM36" s="794"/>
      <c r="BN36" s="794"/>
      <c r="BO36" s="794"/>
      <c r="BP36" s="794">
        <v>0</v>
      </c>
      <c r="BQ36" s="794">
        <v>0</v>
      </c>
    </row>
    <row r="37" spans="1:87" ht="26.35" hidden="1" customHeight="1" outlineLevel="1">
      <c r="A37" s="530" t="s">
        <v>2764</v>
      </c>
      <c r="B37" s="793" t="e">
        <f t="shared" si="2"/>
        <v>#REF!</v>
      </c>
      <c r="C37" s="793" t="e">
        <f t="shared" si="3"/>
        <v>#REF!</v>
      </c>
      <c r="D37" s="794">
        <v>0</v>
      </c>
      <c r="E37" s="794">
        <v>0</v>
      </c>
      <c r="F37" s="793">
        <f t="shared" si="4"/>
        <v>0</v>
      </c>
      <c r="G37" s="793">
        <f t="shared" si="5"/>
        <v>0</v>
      </c>
      <c r="H37" s="793"/>
      <c r="I37" s="793"/>
      <c r="J37" s="793"/>
      <c r="K37" s="793"/>
      <c r="L37" s="802"/>
      <c r="M37" s="802"/>
      <c r="N37" s="793">
        <v>0</v>
      </c>
      <c r="O37" s="793">
        <v>0</v>
      </c>
      <c r="P37" s="793">
        <v>0</v>
      </c>
      <c r="Q37" s="793">
        <v>0</v>
      </c>
      <c r="R37" s="793"/>
      <c r="S37" s="793"/>
      <c r="T37" s="793">
        <v>0</v>
      </c>
      <c r="U37" s="793">
        <v>0</v>
      </c>
      <c r="V37" s="793"/>
      <c r="W37" s="793"/>
      <c r="X37" s="794">
        <v>0</v>
      </c>
      <c r="Y37" s="794">
        <v>0</v>
      </c>
      <c r="Z37" s="793" t="e">
        <f>#REF!+#REF!</f>
        <v>#REF!</v>
      </c>
      <c r="AA37" s="793" t="e">
        <f>#REF!+#REF!</f>
        <v>#REF!</v>
      </c>
      <c r="AB37" s="796">
        <v>0</v>
      </c>
      <c r="AC37" s="796">
        <v>0</v>
      </c>
      <c r="AD37" s="796">
        <v>0</v>
      </c>
      <c r="AE37" s="796">
        <v>0</v>
      </c>
      <c r="AF37" s="796">
        <v>0</v>
      </c>
      <c r="AG37" s="796">
        <v>0</v>
      </c>
      <c r="AH37" s="797"/>
      <c r="AI37" s="792" t="s">
        <v>146</v>
      </c>
      <c r="AJ37" s="1604"/>
      <c r="AK37" s="1604"/>
      <c r="AL37" s="796">
        <v>0</v>
      </c>
      <c r="AM37" s="796">
        <v>0</v>
      </c>
      <c r="AN37" s="796">
        <v>0</v>
      </c>
      <c r="AO37" s="796">
        <v>0</v>
      </c>
      <c r="AP37" s="796">
        <v>0</v>
      </c>
      <c r="AQ37" s="796">
        <v>0</v>
      </c>
      <c r="AR37" s="796">
        <v>0</v>
      </c>
      <c r="AS37" s="796">
        <v>0</v>
      </c>
      <c r="AT37" s="794">
        <v>0</v>
      </c>
      <c r="AU37" s="794">
        <v>0</v>
      </c>
      <c r="AV37" s="794">
        <v>0</v>
      </c>
      <c r="AW37" s="794">
        <v>0</v>
      </c>
      <c r="AX37" s="793">
        <v>6</v>
      </c>
      <c r="AY37" s="793">
        <v>6780</v>
      </c>
      <c r="AZ37" s="793"/>
      <c r="BA37" s="793"/>
      <c r="BB37" s="793"/>
      <c r="BC37" s="793"/>
      <c r="BD37" s="793"/>
      <c r="BE37" s="793"/>
      <c r="BF37" s="794">
        <v>0</v>
      </c>
      <c r="BG37" s="794">
        <v>0</v>
      </c>
      <c r="BH37" s="794">
        <v>0</v>
      </c>
      <c r="BI37" s="794">
        <v>0</v>
      </c>
      <c r="BJ37" s="794">
        <v>0</v>
      </c>
      <c r="BK37" s="794">
        <v>0</v>
      </c>
      <c r="BL37" s="794"/>
      <c r="BM37" s="794"/>
      <c r="BN37" s="794"/>
      <c r="BO37" s="794"/>
      <c r="BP37" s="794">
        <v>0</v>
      </c>
      <c r="BQ37" s="794">
        <v>0</v>
      </c>
    </row>
    <row r="38" spans="1:87" ht="26.35" hidden="1" customHeight="1" outlineLevel="1">
      <c r="A38" s="530" t="s">
        <v>2206</v>
      </c>
      <c r="B38" s="793" t="e">
        <f t="shared" si="2"/>
        <v>#REF!</v>
      </c>
      <c r="C38" s="793" t="e">
        <f t="shared" si="3"/>
        <v>#REF!</v>
      </c>
      <c r="D38" s="794">
        <v>0</v>
      </c>
      <c r="E38" s="794">
        <v>0</v>
      </c>
      <c r="F38" s="793">
        <f t="shared" si="4"/>
        <v>0</v>
      </c>
      <c r="G38" s="793">
        <f t="shared" si="5"/>
        <v>0</v>
      </c>
      <c r="H38" s="793"/>
      <c r="I38" s="793"/>
      <c r="J38" s="793"/>
      <c r="K38" s="793"/>
      <c r="L38" s="802"/>
      <c r="M38" s="802"/>
      <c r="N38" s="793">
        <v>0</v>
      </c>
      <c r="O38" s="793">
        <v>0</v>
      </c>
      <c r="P38" s="793">
        <v>0</v>
      </c>
      <c r="Q38" s="793">
        <v>0</v>
      </c>
      <c r="R38" s="793"/>
      <c r="S38" s="793"/>
      <c r="T38" s="793">
        <v>0</v>
      </c>
      <c r="U38" s="793">
        <v>0</v>
      </c>
      <c r="V38" s="793"/>
      <c r="W38" s="793"/>
      <c r="X38" s="794">
        <v>0</v>
      </c>
      <c r="Y38" s="794">
        <v>0</v>
      </c>
      <c r="Z38" s="793" t="e">
        <f>#REF!+#REF!</f>
        <v>#REF!</v>
      </c>
      <c r="AA38" s="793" t="e">
        <f>#REF!+#REF!</f>
        <v>#REF!</v>
      </c>
      <c r="AB38" s="796">
        <v>0</v>
      </c>
      <c r="AC38" s="796">
        <v>0</v>
      </c>
      <c r="AD38" s="796">
        <v>0</v>
      </c>
      <c r="AE38" s="796">
        <v>0</v>
      </c>
      <c r="AF38" s="796">
        <v>0</v>
      </c>
      <c r="AG38" s="796">
        <v>0</v>
      </c>
      <c r="AH38" s="797"/>
      <c r="AI38" s="792" t="s">
        <v>147</v>
      </c>
      <c r="AJ38" s="1604"/>
      <c r="AK38" s="1604"/>
      <c r="AL38" s="796">
        <v>0</v>
      </c>
      <c r="AM38" s="796">
        <v>0</v>
      </c>
      <c r="AN38" s="796">
        <v>0</v>
      </c>
      <c r="AO38" s="796">
        <v>0</v>
      </c>
      <c r="AP38" s="796">
        <v>0</v>
      </c>
      <c r="AQ38" s="796">
        <v>0</v>
      </c>
      <c r="AR38" s="796">
        <v>0</v>
      </c>
      <c r="AS38" s="796">
        <v>0</v>
      </c>
      <c r="AT38" s="794">
        <v>0</v>
      </c>
      <c r="AU38" s="794">
        <v>0</v>
      </c>
      <c r="AV38" s="794">
        <v>0</v>
      </c>
      <c r="AW38" s="794">
        <v>0</v>
      </c>
      <c r="AX38" s="793">
        <v>7</v>
      </c>
      <c r="AY38" s="794">
        <v>251</v>
      </c>
      <c r="AZ38" s="793"/>
      <c r="BA38" s="793"/>
      <c r="BB38" s="793"/>
      <c r="BC38" s="793"/>
      <c r="BD38" s="793"/>
      <c r="BE38" s="793"/>
      <c r="BF38" s="794">
        <v>0</v>
      </c>
      <c r="BG38" s="794">
        <v>0</v>
      </c>
      <c r="BH38" s="794">
        <v>0</v>
      </c>
      <c r="BI38" s="794">
        <v>0</v>
      </c>
      <c r="BJ38" s="794">
        <v>0</v>
      </c>
      <c r="BK38" s="794">
        <v>0</v>
      </c>
      <c r="BL38" s="794"/>
      <c r="BM38" s="794"/>
      <c r="BN38" s="794"/>
      <c r="BO38" s="794"/>
      <c r="BP38" s="794">
        <v>0</v>
      </c>
      <c r="BQ38" s="794">
        <v>0</v>
      </c>
      <c r="BS38" s="805" t="s">
        <v>50</v>
      </c>
      <c r="BT38" s="805" t="s">
        <v>50</v>
      </c>
      <c r="BU38" s="805" t="s">
        <v>50</v>
      </c>
      <c r="BV38" s="805" t="s">
        <v>50</v>
      </c>
      <c r="BW38" s="805" t="s">
        <v>50</v>
      </c>
      <c r="BX38" s="805" t="s">
        <v>50</v>
      </c>
      <c r="BY38" s="805" t="s">
        <v>50</v>
      </c>
      <c r="BZ38" s="805" t="s">
        <v>50</v>
      </c>
      <c r="CA38" s="806" t="s">
        <v>50</v>
      </c>
      <c r="CB38" s="805" t="s">
        <v>50</v>
      </c>
      <c r="CC38" s="805" t="s">
        <v>50</v>
      </c>
      <c r="CD38" s="805" t="s">
        <v>50</v>
      </c>
      <c r="CE38" s="805" t="s">
        <v>50</v>
      </c>
      <c r="CF38" s="805" t="s">
        <v>50</v>
      </c>
      <c r="CG38" s="805" t="s">
        <v>50</v>
      </c>
      <c r="CH38" s="805" t="s">
        <v>50</v>
      </c>
      <c r="CI38" s="805" t="s">
        <v>50</v>
      </c>
    </row>
    <row r="39" spans="1:87" ht="26.35" hidden="1" customHeight="1" outlineLevel="1">
      <c r="A39" s="530" t="s">
        <v>2210</v>
      </c>
      <c r="B39" s="793" t="e">
        <f t="shared" si="2"/>
        <v>#REF!</v>
      </c>
      <c r="C39" s="793" t="e">
        <f t="shared" si="3"/>
        <v>#REF!</v>
      </c>
      <c r="D39" s="794">
        <v>0</v>
      </c>
      <c r="E39" s="794">
        <v>0</v>
      </c>
      <c r="F39" s="793">
        <f t="shared" si="4"/>
        <v>0</v>
      </c>
      <c r="G39" s="793">
        <f t="shared" si="5"/>
        <v>0</v>
      </c>
      <c r="H39" s="794"/>
      <c r="I39" s="794"/>
      <c r="J39" s="794"/>
      <c r="K39" s="794"/>
      <c r="L39" s="795"/>
      <c r="M39" s="795"/>
      <c r="N39" s="793">
        <v>0</v>
      </c>
      <c r="O39" s="793">
        <v>0</v>
      </c>
      <c r="P39" s="793">
        <v>0</v>
      </c>
      <c r="Q39" s="793">
        <v>0</v>
      </c>
      <c r="R39" s="793"/>
      <c r="S39" s="793"/>
      <c r="T39" s="793">
        <v>0</v>
      </c>
      <c r="U39" s="793">
        <v>0</v>
      </c>
      <c r="V39" s="793"/>
      <c r="W39" s="793"/>
      <c r="X39" s="794">
        <v>0</v>
      </c>
      <c r="Y39" s="794">
        <v>0</v>
      </c>
      <c r="Z39" s="793" t="e">
        <f>#REF!+#REF!</f>
        <v>#REF!</v>
      </c>
      <c r="AA39" s="793" t="e">
        <f>#REF!+#REF!</f>
        <v>#REF!</v>
      </c>
      <c r="AB39" s="796">
        <v>0</v>
      </c>
      <c r="AC39" s="796">
        <v>0</v>
      </c>
      <c r="AD39" s="796">
        <v>0</v>
      </c>
      <c r="AE39" s="796">
        <v>0</v>
      </c>
      <c r="AF39" s="796">
        <v>0</v>
      </c>
      <c r="AG39" s="796">
        <v>0</v>
      </c>
      <c r="AH39" s="797"/>
      <c r="AI39" s="792" t="s">
        <v>148</v>
      </c>
      <c r="AJ39" s="1604"/>
      <c r="AK39" s="1604"/>
      <c r="AL39" s="796">
        <v>0</v>
      </c>
      <c r="AM39" s="796">
        <v>0</v>
      </c>
      <c r="AN39" s="796">
        <v>0</v>
      </c>
      <c r="AO39" s="796">
        <v>0</v>
      </c>
      <c r="AP39" s="796">
        <v>0</v>
      </c>
      <c r="AQ39" s="796">
        <v>0</v>
      </c>
      <c r="AR39" s="796">
        <v>0</v>
      </c>
      <c r="AS39" s="796">
        <v>0</v>
      </c>
      <c r="AT39" s="794">
        <v>0</v>
      </c>
      <c r="AU39" s="794">
        <v>0</v>
      </c>
      <c r="AV39" s="794">
        <v>0</v>
      </c>
      <c r="AW39" s="794">
        <v>0</v>
      </c>
      <c r="AX39" s="794">
        <v>7</v>
      </c>
      <c r="AY39" s="794">
        <v>109</v>
      </c>
      <c r="AZ39" s="794"/>
      <c r="BA39" s="794"/>
      <c r="BB39" s="794"/>
      <c r="BC39" s="794"/>
      <c r="BD39" s="794"/>
      <c r="BE39" s="794"/>
      <c r="BF39" s="794">
        <v>0</v>
      </c>
      <c r="BG39" s="794">
        <v>0</v>
      </c>
      <c r="BH39" s="794">
        <v>0</v>
      </c>
      <c r="BI39" s="794">
        <v>0</v>
      </c>
      <c r="BJ39" s="794">
        <v>0</v>
      </c>
      <c r="BK39" s="794">
        <v>0</v>
      </c>
      <c r="BL39" s="794"/>
      <c r="BM39" s="794"/>
      <c r="BN39" s="794"/>
      <c r="BO39" s="794"/>
      <c r="BP39" s="794">
        <v>0</v>
      </c>
      <c r="BQ39" s="794">
        <v>0</v>
      </c>
    </row>
    <row r="40" spans="1:87" ht="26.35" hidden="1" customHeight="1" outlineLevel="1">
      <c r="A40" s="530" t="s">
        <v>957</v>
      </c>
      <c r="B40" s="793" t="e">
        <f t="shared" si="2"/>
        <v>#REF!</v>
      </c>
      <c r="C40" s="793" t="e">
        <f t="shared" si="3"/>
        <v>#REF!</v>
      </c>
      <c r="D40" s="794">
        <v>0</v>
      </c>
      <c r="E40" s="794">
        <v>0</v>
      </c>
      <c r="F40" s="793">
        <f t="shared" si="4"/>
        <v>0</v>
      </c>
      <c r="G40" s="793">
        <f t="shared" si="5"/>
        <v>0</v>
      </c>
      <c r="H40" s="793"/>
      <c r="I40" s="793"/>
      <c r="J40" s="793"/>
      <c r="K40" s="793"/>
      <c r="L40" s="802"/>
      <c r="M40" s="802"/>
      <c r="N40" s="793">
        <v>0</v>
      </c>
      <c r="O40" s="793">
        <v>0</v>
      </c>
      <c r="P40" s="793">
        <v>0</v>
      </c>
      <c r="Q40" s="793">
        <v>0</v>
      </c>
      <c r="R40" s="793"/>
      <c r="S40" s="793"/>
      <c r="T40" s="793">
        <v>0</v>
      </c>
      <c r="U40" s="793">
        <v>0</v>
      </c>
      <c r="V40" s="793"/>
      <c r="W40" s="793"/>
      <c r="X40" s="794">
        <v>0</v>
      </c>
      <c r="Y40" s="794">
        <v>0</v>
      </c>
      <c r="Z40" s="793" t="e">
        <f>#REF!+#REF!</f>
        <v>#REF!</v>
      </c>
      <c r="AA40" s="793" t="e">
        <f>#REF!+#REF!</f>
        <v>#REF!</v>
      </c>
      <c r="AB40" s="796">
        <v>0</v>
      </c>
      <c r="AC40" s="796">
        <v>0</v>
      </c>
      <c r="AD40" s="796">
        <v>0</v>
      </c>
      <c r="AE40" s="796">
        <v>0</v>
      </c>
      <c r="AF40" s="796">
        <v>0</v>
      </c>
      <c r="AG40" s="796">
        <v>0</v>
      </c>
      <c r="AH40" s="797"/>
      <c r="AI40" s="792" t="s">
        <v>149</v>
      </c>
      <c r="AJ40" s="1604"/>
      <c r="AK40" s="1604"/>
      <c r="AL40" s="796">
        <v>0</v>
      </c>
      <c r="AM40" s="796">
        <v>0</v>
      </c>
      <c r="AN40" s="796">
        <v>0</v>
      </c>
      <c r="AO40" s="796">
        <v>0</v>
      </c>
      <c r="AP40" s="796">
        <v>0</v>
      </c>
      <c r="AQ40" s="796">
        <v>0</v>
      </c>
      <c r="AR40" s="796">
        <v>0</v>
      </c>
      <c r="AS40" s="796">
        <v>0</v>
      </c>
      <c r="AT40" s="794">
        <v>0</v>
      </c>
      <c r="AU40" s="794">
        <v>0</v>
      </c>
      <c r="AV40" s="794">
        <v>0</v>
      </c>
      <c r="AW40" s="794">
        <v>0</v>
      </c>
      <c r="AX40" s="794">
        <v>2</v>
      </c>
      <c r="AY40" s="794">
        <v>6</v>
      </c>
      <c r="AZ40" s="794"/>
      <c r="BA40" s="794"/>
      <c r="BB40" s="794"/>
      <c r="BC40" s="794"/>
      <c r="BD40" s="794"/>
      <c r="BE40" s="794"/>
      <c r="BF40" s="794">
        <v>0</v>
      </c>
      <c r="BG40" s="794">
        <v>0</v>
      </c>
      <c r="BH40" s="794">
        <v>0</v>
      </c>
      <c r="BI40" s="794">
        <v>0</v>
      </c>
      <c r="BJ40" s="794">
        <v>0</v>
      </c>
      <c r="BK40" s="794">
        <v>0</v>
      </c>
      <c r="BL40" s="794"/>
      <c r="BM40" s="794"/>
      <c r="BN40" s="794"/>
      <c r="BO40" s="794"/>
      <c r="BP40" s="794">
        <v>0</v>
      </c>
      <c r="BQ40" s="794">
        <v>0</v>
      </c>
      <c r="BS40" s="806" t="s">
        <v>50</v>
      </c>
      <c r="BT40" s="806" t="s">
        <v>50</v>
      </c>
      <c r="BU40" s="806" t="s">
        <v>50</v>
      </c>
    </row>
    <row r="41" spans="1:87" ht="26.35" hidden="1" customHeight="1" outlineLevel="1">
      <c r="A41" s="530" t="s">
        <v>958</v>
      </c>
      <c r="B41" s="793" t="e">
        <f t="shared" si="2"/>
        <v>#REF!</v>
      </c>
      <c r="C41" s="793" t="e">
        <f t="shared" si="3"/>
        <v>#REF!</v>
      </c>
      <c r="D41" s="794">
        <v>0</v>
      </c>
      <c r="E41" s="794">
        <v>0</v>
      </c>
      <c r="F41" s="793">
        <f t="shared" si="4"/>
        <v>0</v>
      </c>
      <c r="G41" s="793">
        <f t="shared" si="5"/>
        <v>0</v>
      </c>
      <c r="H41" s="793"/>
      <c r="I41" s="793"/>
      <c r="J41" s="793"/>
      <c r="K41" s="793"/>
      <c r="L41" s="802"/>
      <c r="M41" s="802"/>
      <c r="N41" s="793">
        <v>0</v>
      </c>
      <c r="O41" s="793">
        <v>0</v>
      </c>
      <c r="P41" s="793">
        <v>0</v>
      </c>
      <c r="Q41" s="793">
        <v>0</v>
      </c>
      <c r="R41" s="793"/>
      <c r="S41" s="793"/>
      <c r="T41" s="793">
        <v>0</v>
      </c>
      <c r="U41" s="793">
        <v>0</v>
      </c>
      <c r="V41" s="793"/>
      <c r="W41" s="793"/>
      <c r="X41" s="794">
        <v>0</v>
      </c>
      <c r="Y41" s="794">
        <v>0</v>
      </c>
      <c r="Z41" s="793" t="e">
        <f>#REF!+#REF!</f>
        <v>#REF!</v>
      </c>
      <c r="AA41" s="793" t="e">
        <f>#REF!+#REF!</f>
        <v>#REF!</v>
      </c>
      <c r="AB41" s="796">
        <v>0</v>
      </c>
      <c r="AC41" s="796">
        <v>0</v>
      </c>
      <c r="AD41" s="796">
        <v>0</v>
      </c>
      <c r="AE41" s="796">
        <v>0</v>
      </c>
      <c r="AF41" s="796">
        <v>0</v>
      </c>
      <c r="AG41" s="796">
        <v>0</v>
      </c>
      <c r="AH41" s="797"/>
      <c r="AI41" s="792" t="s">
        <v>150</v>
      </c>
      <c r="AJ41" s="1604"/>
      <c r="AK41" s="1604"/>
      <c r="AL41" s="796">
        <v>0</v>
      </c>
      <c r="AM41" s="796">
        <v>0</v>
      </c>
      <c r="AN41" s="796">
        <v>0</v>
      </c>
      <c r="AO41" s="796">
        <v>0</v>
      </c>
      <c r="AP41" s="796">
        <v>0</v>
      </c>
      <c r="AQ41" s="796">
        <v>0</v>
      </c>
      <c r="AR41" s="796">
        <v>0</v>
      </c>
      <c r="AS41" s="796">
        <v>0</v>
      </c>
      <c r="AT41" s="794">
        <v>0</v>
      </c>
      <c r="AU41" s="794">
        <v>0</v>
      </c>
      <c r="AV41" s="794">
        <v>0</v>
      </c>
      <c r="AW41" s="794">
        <v>0</v>
      </c>
      <c r="AX41" s="794">
        <v>1</v>
      </c>
      <c r="AY41" s="794">
        <v>35</v>
      </c>
      <c r="AZ41" s="794"/>
      <c r="BA41" s="794"/>
      <c r="BB41" s="794"/>
      <c r="BC41" s="794"/>
      <c r="BD41" s="794"/>
      <c r="BE41" s="794"/>
      <c r="BF41" s="794">
        <v>0</v>
      </c>
      <c r="BG41" s="794">
        <v>0</v>
      </c>
      <c r="BH41" s="794">
        <v>0</v>
      </c>
      <c r="BI41" s="794">
        <v>0</v>
      </c>
      <c r="BJ41" s="794">
        <v>0</v>
      </c>
      <c r="BK41" s="794">
        <v>0</v>
      </c>
      <c r="BL41" s="794"/>
      <c r="BM41" s="794"/>
      <c r="BN41" s="794"/>
      <c r="BO41" s="794"/>
      <c r="BP41" s="794">
        <v>0</v>
      </c>
      <c r="BQ41" s="794">
        <v>0</v>
      </c>
      <c r="BV41" s="800" t="s">
        <v>50</v>
      </c>
    </row>
    <row r="42" spans="1:87" ht="26.35" hidden="1" customHeight="1" outlineLevel="1">
      <c r="A42" s="530" t="s">
        <v>2769</v>
      </c>
      <c r="B42" s="793" t="e">
        <f t="shared" si="2"/>
        <v>#REF!</v>
      </c>
      <c r="C42" s="793" t="e">
        <f t="shared" si="3"/>
        <v>#REF!</v>
      </c>
      <c r="D42" s="794">
        <v>0</v>
      </c>
      <c r="E42" s="794">
        <v>0</v>
      </c>
      <c r="F42" s="793">
        <f t="shared" si="4"/>
        <v>0</v>
      </c>
      <c r="G42" s="793">
        <f t="shared" si="5"/>
        <v>0</v>
      </c>
      <c r="H42" s="793"/>
      <c r="I42" s="793"/>
      <c r="J42" s="793"/>
      <c r="K42" s="793"/>
      <c r="L42" s="802"/>
      <c r="M42" s="802"/>
      <c r="N42" s="793">
        <v>0</v>
      </c>
      <c r="O42" s="793">
        <v>0</v>
      </c>
      <c r="P42" s="793">
        <v>0</v>
      </c>
      <c r="Q42" s="793">
        <v>0</v>
      </c>
      <c r="R42" s="793"/>
      <c r="S42" s="793"/>
      <c r="T42" s="793">
        <v>0</v>
      </c>
      <c r="U42" s="793">
        <v>0</v>
      </c>
      <c r="V42" s="793"/>
      <c r="W42" s="793"/>
      <c r="X42" s="794">
        <v>0</v>
      </c>
      <c r="Y42" s="794">
        <v>0</v>
      </c>
      <c r="Z42" s="793" t="e">
        <f>#REF!+#REF!</f>
        <v>#REF!</v>
      </c>
      <c r="AA42" s="793" t="e">
        <f>#REF!+#REF!</f>
        <v>#REF!</v>
      </c>
      <c r="AB42" s="796">
        <v>0</v>
      </c>
      <c r="AC42" s="796">
        <v>0</v>
      </c>
      <c r="AD42" s="796">
        <v>0</v>
      </c>
      <c r="AE42" s="796">
        <v>0</v>
      </c>
      <c r="AF42" s="796">
        <v>0</v>
      </c>
      <c r="AG42" s="796">
        <v>0</v>
      </c>
      <c r="AH42" s="797"/>
      <c r="AI42" s="792" t="s">
        <v>151</v>
      </c>
      <c r="AJ42" s="1604"/>
      <c r="AK42" s="1604"/>
      <c r="AL42" s="796">
        <v>0</v>
      </c>
      <c r="AM42" s="796">
        <v>0</v>
      </c>
      <c r="AN42" s="796">
        <v>0</v>
      </c>
      <c r="AO42" s="796">
        <v>0</v>
      </c>
      <c r="AP42" s="796">
        <v>0</v>
      </c>
      <c r="AQ42" s="796">
        <v>0</v>
      </c>
      <c r="AR42" s="796">
        <v>0</v>
      </c>
      <c r="AS42" s="796">
        <v>0</v>
      </c>
      <c r="AT42" s="794">
        <v>0</v>
      </c>
      <c r="AU42" s="794">
        <v>0</v>
      </c>
      <c r="AV42" s="794">
        <v>0</v>
      </c>
      <c r="AW42" s="794">
        <v>0</v>
      </c>
      <c r="AX42" s="793">
        <v>2</v>
      </c>
      <c r="AY42" s="793">
        <v>42</v>
      </c>
      <c r="AZ42" s="793"/>
      <c r="BA42" s="793"/>
      <c r="BB42" s="793"/>
      <c r="BC42" s="793"/>
      <c r="BD42" s="793"/>
      <c r="BE42" s="793"/>
      <c r="BF42" s="794">
        <v>0</v>
      </c>
      <c r="BG42" s="794">
        <v>0</v>
      </c>
      <c r="BH42" s="794">
        <v>0</v>
      </c>
      <c r="BI42" s="794">
        <v>0</v>
      </c>
      <c r="BJ42" s="794">
        <v>0</v>
      </c>
      <c r="BK42" s="794">
        <v>0</v>
      </c>
      <c r="BL42" s="794"/>
      <c r="BM42" s="794"/>
      <c r="BN42" s="794"/>
      <c r="BO42" s="794"/>
      <c r="BP42" s="794">
        <v>0</v>
      </c>
      <c r="BQ42" s="794">
        <v>0</v>
      </c>
    </row>
    <row r="43" spans="1:87" ht="26.35" hidden="1" customHeight="1" outlineLevel="1">
      <c r="A43" s="530" t="s">
        <v>960</v>
      </c>
      <c r="B43" s="793" t="e">
        <f t="shared" si="2"/>
        <v>#REF!</v>
      </c>
      <c r="C43" s="793" t="e">
        <f t="shared" si="3"/>
        <v>#REF!</v>
      </c>
      <c r="D43" s="794">
        <v>0</v>
      </c>
      <c r="E43" s="794">
        <v>0</v>
      </c>
      <c r="F43" s="793">
        <f t="shared" si="4"/>
        <v>0</v>
      </c>
      <c r="G43" s="793">
        <f t="shared" si="5"/>
        <v>0</v>
      </c>
      <c r="H43" s="794"/>
      <c r="I43" s="794"/>
      <c r="J43" s="794"/>
      <c r="K43" s="794"/>
      <c r="L43" s="795"/>
      <c r="M43" s="795"/>
      <c r="N43" s="793">
        <v>0</v>
      </c>
      <c r="O43" s="793">
        <v>0</v>
      </c>
      <c r="P43" s="793">
        <v>0</v>
      </c>
      <c r="Q43" s="793">
        <v>0</v>
      </c>
      <c r="R43" s="793"/>
      <c r="S43" s="793"/>
      <c r="T43" s="793">
        <v>0</v>
      </c>
      <c r="U43" s="793">
        <v>0</v>
      </c>
      <c r="V43" s="793"/>
      <c r="W43" s="793"/>
      <c r="X43" s="794">
        <v>0</v>
      </c>
      <c r="Y43" s="794">
        <v>0</v>
      </c>
      <c r="Z43" s="793" t="e">
        <f>#REF!+#REF!</f>
        <v>#REF!</v>
      </c>
      <c r="AA43" s="793" t="e">
        <f>#REF!+#REF!</f>
        <v>#REF!</v>
      </c>
      <c r="AB43" s="796">
        <v>0</v>
      </c>
      <c r="AC43" s="796">
        <v>0</v>
      </c>
      <c r="AD43" s="796">
        <v>0</v>
      </c>
      <c r="AE43" s="796">
        <v>0</v>
      </c>
      <c r="AF43" s="796">
        <v>0</v>
      </c>
      <c r="AG43" s="796">
        <v>0</v>
      </c>
      <c r="AH43" s="797"/>
      <c r="AI43" s="792" t="s">
        <v>152</v>
      </c>
      <c r="AJ43" s="1604"/>
      <c r="AK43" s="1604"/>
      <c r="AL43" s="796">
        <v>0</v>
      </c>
      <c r="AM43" s="796">
        <v>0</v>
      </c>
      <c r="AN43" s="796">
        <v>0</v>
      </c>
      <c r="AO43" s="796">
        <v>0</v>
      </c>
      <c r="AP43" s="796">
        <v>0</v>
      </c>
      <c r="AQ43" s="796">
        <v>0</v>
      </c>
      <c r="AR43" s="796">
        <v>0</v>
      </c>
      <c r="AS43" s="796">
        <v>0</v>
      </c>
      <c r="AT43" s="794">
        <v>8</v>
      </c>
      <c r="AU43" s="794">
        <v>1884</v>
      </c>
      <c r="AV43" s="794">
        <v>0</v>
      </c>
      <c r="AW43" s="794">
        <v>0</v>
      </c>
      <c r="AX43" s="794">
        <v>4</v>
      </c>
      <c r="AY43" s="794">
        <v>2271</v>
      </c>
      <c r="AZ43" s="794"/>
      <c r="BA43" s="794"/>
      <c r="BB43" s="794"/>
      <c r="BC43" s="794"/>
      <c r="BD43" s="794"/>
      <c r="BE43" s="794"/>
      <c r="BF43" s="794">
        <v>0</v>
      </c>
      <c r="BG43" s="794">
        <v>0</v>
      </c>
      <c r="BH43" s="794">
        <v>0</v>
      </c>
      <c r="BI43" s="794">
        <v>0</v>
      </c>
      <c r="BJ43" s="794">
        <v>0</v>
      </c>
      <c r="BK43" s="794">
        <v>0</v>
      </c>
      <c r="BL43" s="794"/>
      <c r="BM43" s="794"/>
      <c r="BN43" s="794"/>
      <c r="BO43" s="794"/>
      <c r="BP43" s="794">
        <v>0</v>
      </c>
      <c r="BQ43" s="794">
        <v>0</v>
      </c>
    </row>
    <row r="44" spans="1:87" ht="26.35" hidden="1" customHeight="1" outlineLevel="1" thickBot="1">
      <c r="A44" s="531" t="s">
        <v>961</v>
      </c>
      <c r="B44" s="793" t="e">
        <f t="shared" si="2"/>
        <v>#REF!</v>
      </c>
      <c r="C44" s="793" t="e">
        <f t="shared" si="3"/>
        <v>#REF!</v>
      </c>
      <c r="D44" s="796">
        <v>0</v>
      </c>
      <c r="E44" s="796">
        <v>0</v>
      </c>
      <c r="F44" s="793">
        <f t="shared" si="4"/>
        <v>0</v>
      </c>
      <c r="G44" s="793">
        <f t="shared" si="5"/>
        <v>0</v>
      </c>
      <c r="H44" s="799"/>
      <c r="I44" s="799"/>
      <c r="J44" s="799"/>
      <c r="K44" s="799"/>
      <c r="L44" s="807"/>
      <c r="M44" s="807"/>
      <c r="N44" s="793">
        <v>0</v>
      </c>
      <c r="O44" s="793">
        <v>0</v>
      </c>
      <c r="P44" s="793">
        <v>0</v>
      </c>
      <c r="Q44" s="793">
        <v>0</v>
      </c>
      <c r="R44" s="793"/>
      <c r="S44" s="793"/>
      <c r="T44" s="793">
        <v>0</v>
      </c>
      <c r="U44" s="793">
        <v>0</v>
      </c>
      <c r="V44" s="793"/>
      <c r="W44" s="793"/>
      <c r="X44" s="796">
        <v>0</v>
      </c>
      <c r="Y44" s="796">
        <v>0</v>
      </c>
      <c r="Z44" s="793" t="e">
        <f>#REF!+#REF!</f>
        <v>#REF!</v>
      </c>
      <c r="AA44" s="793" t="e">
        <f>#REF!+#REF!</f>
        <v>#REF!</v>
      </c>
      <c r="AB44" s="796">
        <v>0</v>
      </c>
      <c r="AC44" s="796">
        <v>0</v>
      </c>
      <c r="AD44" s="796">
        <v>0</v>
      </c>
      <c r="AE44" s="796">
        <v>0</v>
      </c>
      <c r="AF44" s="796">
        <v>0</v>
      </c>
      <c r="AG44" s="796">
        <v>0</v>
      </c>
      <c r="AH44" s="797"/>
      <c r="AI44" s="792" t="s">
        <v>153</v>
      </c>
      <c r="AJ44" s="1604"/>
      <c r="AK44" s="1604"/>
      <c r="AL44" s="796">
        <v>0</v>
      </c>
      <c r="AM44" s="796">
        <v>0</v>
      </c>
      <c r="AN44" s="796">
        <v>0</v>
      </c>
      <c r="AO44" s="796">
        <v>0</v>
      </c>
      <c r="AP44" s="796">
        <v>0</v>
      </c>
      <c r="AQ44" s="796">
        <v>0</v>
      </c>
      <c r="AR44" s="796">
        <v>0</v>
      </c>
      <c r="AS44" s="796">
        <v>0</v>
      </c>
      <c r="AT44" s="808">
        <v>1</v>
      </c>
      <c r="AU44" s="808">
        <v>610</v>
      </c>
      <c r="AV44" s="796">
        <v>0</v>
      </c>
      <c r="AW44" s="796">
        <v>0</v>
      </c>
      <c r="AX44" s="799">
        <v>3</v>
      </c>
      <c r="AY44" s="799">
        <v>639</v>
      </c>
      <c r="AZ44" s="799"/>
      <c r="BA44" s="799"/>
      <c r="BB44" s="799"/>
      <c r="BC44" s="799"/>
      <c r="BD44" s="799"/>
      <c r="BE44" s="799"/>
      <c r="BF44" s="796">
        <v>0</v>
      </c>
      <c r="BG44" s="796">
        <v>0</v>
      </c>
      <c r="BH44" s="796">
        <v>0</v>
      </c>
      <c r="BI44" s="796">
        <v>0</v>
      </c>
      <c r="BJ44" s="796">
        <v>0</v>
      </c>
      <c r="BK44" s="796">
        <v>0</v>
      </c>
      <c r="BL44" s="796"/>
      <c r="BM44" s="796"/>
      <c r="BN44" s="796"/>
      <c r="BO44" s="796"/>
      <c r="BP44" s="796">
        <v>0</v>
      </c>
      <c r="BQ44" s="796">
        <v>0</v>
      </c>
    </row>
    <row r="45" spans="1:87" s="809" customFormat="1" ht="27.7" hidden="1" customHeight="1" collapsed="1">
      <c r="A45" s="792" t="s">
        <v>848</v>
      </c>
      <c r="B45" s="793" t="e">
        <f t="shared" si="2"/>
        <v>#REF!</v>
      </c>
      <c r="C45" s="793" t="e">
        <f t="shared" si="3"/>
        <v>#REF!</v>
      </c>
      <c r="D45" s="799">
        <f>SUM(D46:D57)</f>
        <v>0</v>
      </c>
      <c r="E45" s="799">
        <f>SUM(E46:E57)</f>
        <v>0</v>
      </c>
      <c r="F45" s="793">
        <f t="shared" si="4"/>
        <v>26</v>
      </c>
      <c r="G45" s="793">
        <f t="shared" si="5"/>
        <v>29798</v>
      </c>
      <c r="H45" s="799">
        <v>0</v>
      </c>
      <c r="I45" s="799">
        <v>0</v>
      </c>
      <c r="J45" s="799">
        <v>7</v>
      </c>
      <c r="K45" s="799">
        <v>329</v>
      </c>
      <c r="L45" s="807">
        <v>19</v>
      </c>
      <c r="M45" s="807">
        <v>29469</v>
      </c>
      <c r="N45" s="793">
        <v>0</v>
      </c>
      <c r="O45" s="793">
        <v>0</v>
      </c>
      <c r="P45" s="793">
        <v>0</v>
      </c>
      <c r="Q45" s="793">
        <v>0</v>
      </c>
      <c r="R45" s="793"/>
      <c r="S45" s="793"/>
      <c r="T45" s="793">
        <v>0</v>
      </c>
      <c r="U45" s="793">
        <v>0</v>
      </c>
      <c r="V45" s="793"/>
      <c r="W45" s="793"/>
      <c r="X45" s="799">
        <f>SUM(X46:X57)</f>
        <v>0</v>
      </c>
      <c r="Y45" s="799">
        <f>SUM(Y46:Y57)</f>
        <v>0</v>
      </c>
      <c r="Z45" s="793" t="e">
        <f>#REF!+#REF!</f>
        <v>#REF!</v>
      </c>
      <c r="AA45" s="793" t="e">
        <f>#REF!+#REF!</f>
        <v>#REF!</v>
      </c>
      <c r="AB45" s="796">
        <v>0</v>
      </c>
      <c r="AC45" s="796">
        <v>0</v>
      </c>
      <c r="AD45" s="796">
        <v>0</v>
      </c>
      <c r="AE45" s="796">
        <v>0</v>
      </c>
      <c r="AF45" s="796">
        <v>0</v>
      </c>
      <c r="AG45" s="796">
        <v>0</v>
      </c>
      <c r="AH45" s="804"/>
      <c r="AI45" s="792" t="s">
        <v>848</v>
      </c>
      <c r="AJ45" s="1604"/>
      <c r="AK45" s="1604"/>
      <c r="AL45" s="796">
        <v>0</v>
      </c>
      <c r="AM45" s="796">
        <v>0</v>
      </c>
      <c r="AN45" s="796">
        <v>0</v>
      </c>
      <c r="AO45" s="796">
        <v>0</v>
      </c>
      <c r="AP45" s="796">
        <v>0</v>
      </c>
      <c r="AQ45" s="796">
        <v>0</v>
      </c>
      <c r="AR45" s="796">
        <v>0</v>
      </c>
      <c r="AS45" s="796">
        <v>0</v>
      </c>
      <c r="AT45" s="799">
        <f t="shared" ref="AT45:AY45" si="8">SUM(AT46:AT57)</f>
        <v>3</v>
      </c>
      <c r="AU45" s="799">
        <f t="shared" si="8"/>
        <v>11274</v>
      </c>
      <c r="AV45" s="799">
        <f t="shared" si="8"/>
        <v>0</v>
      </c>
      <c r="AW45" s="799">
        <f t="shared" si="8"/>
        <v>0</v>
      </c>
      <c r="AX45" s="799">
        <f t="shared" si="8"/>
        <v>72</v>
      </c>
      <c r="AY45" s="799">
        <f t="shared" si="8"/>
        <v>12460</v>
      </c>
      <c r="AZ45" s="799">
        <v>11</v>
      </c>
      <c r="BA45" s="799">
        <v>3513</v>
      </c>
      <c r="BB45" s="799">
        <v>61</v>
      </c>
      <c r="BC45" s="799">
        <v>8947</v>
      </c>
      <c r="BD45" s="799"/>
      <c r="BE45" s="799"/>
      <c r="BF45" s="799">
        <f t="shared" ref="BF45:BQ45" si="9">SUM(BF46:BF57)</f>
        <v>2</v>
      </c>
      <c r="BG45" s="799">
        <f t="shared" si="9"/>
        <v>112</v>
      </c>
      <c r="BH45" s="799">
        <f t="shared" si="9"/>
        <v>0</v>
      </c>
      <c r="BI45" s="799">
        <f t="shared" si="9"/>
        <v>0</v>
      </c>
      <c r="BJ45" s="799">
        <f t="shared" si="9"/>
        <v>0</v>
      </c>
      <c r="BK45" s="799">
        <f t="shared" si="9"/>
        <v>0</v>
      </c>
      <c r="BL45" s="799"/>
      <c r="BM45" s="799"/>
      <c r="BN45" s="799"/>
      <c r="BO45" s="799"/>
      <c r="BP45" s="799">
        <f t="shared" si="9"/>
        <v>0</v>
      </c>
      <c r="BQ45" s="799">
        <f t="shared" si="9"/>
        <v>0</v>
      </c>
    </row>
    <row r="46" spans="1:87" ht="26.35" hidden="1" customHeight="1" outlineLevel="1">
      <c r="A46" s="530" t="s">
        <v>2202</v>
      </c>
      <c r="B46" s="793" t="e">
        <f t="shared" si="2"/>
        <v>#REF!</v>
      </c>
      <c r="C46" s="793" t="e">
        <f t="shared" si="3"/>
        <v>#REF!</v>
      </c>
      <c r="D46" s="794">
        <v>0</v>
      </c>
      <c r="E46" s="796">
        <v>0</v>
      </c>
      <c r="F46" s="793">
        <f t="shared" si="4"/>
        <v>0</v>
      </c>
      <c r="G46" s="793">
        <f t="shared" si="5"/>
        <v>0</v>
      </c>
      <c r="H46" s="794"/>
      <c r="I46" s="794"/>
      <c r="J46" s="794"/>
      <c r="K46" s="794"/>
      <c r="L46" s="795"/>
      <c r="M46" s="795"/>
      <c r="N46" s="793">
        <v>0</v>
      </c>
      <c r="O46" s="793">
        <v>0</v>
      </c>
      <c r="P46" s="793">
        <v>0</v>
      </c>
      <c r="Q46" s="793">
        <v>0</v>
      </c>
      <c r="R46" s="793"/>
      <c r="S46" s="793"/>
      <c r="T46" s="793">
        <v>0</v>
      </c>
      <c r="U46" s="793">
        <v>0</v>
      </c>
      <c r="V46" s="793"/>
      <c r="W46" s="793"/>
      <c r="X46" s="794">
        <v>0</v>
      </c>
      <c r="Y46" s="796">
        <v>0</v>
      </c>
      <c r="Z46" s="793" t="e">
        <f>#REF!+#REF!</f>
        <v>#REF!</v>
      </c>
      <c r="AA46" s="793" t="e">
        <f>#REF!+#REF!</f>
        <v>#REF!</v>
      </c>
      <c r="AB46" s="796">
        <v>0</v>
      </c>
      <c r="AC46" s="796">
        <v>0</v>
      </c>
      <c r="AD46" s="796">
        <v>0</v>
      </c>
      <c r="AE46" s="796">
        <v>0</v>
      </c>
      <c r="AF46" s="796">
        <v>0</v>
      </c>
      <c r="AG46" s="796">
        <v>0</v>
      </c>
      <c r="AH46" s="797"/>
      <c r="AI46" s="798" t="s">
        <v>849</v>
      </c>
      <c r="AJ46" s="1601"/>
      <c r="AK46" s="1601"/>
      <c r="AL46" s="796">
        <v>0</v>
      </c>
      <c r="AM46" s="796">
        <v>0</v>
      </c>
      <c r="AN46" s="796">
        <v>0</v>
      </c>
      <c r="AO46" s="796">
        <v>0</v>
      </c>
      <c r="AP46" s="796">
        <v>0</v>
      </c>
      <c r="AQ46" s="796">
        <v>0</v>
      </c>
      <c r="AR46" s="796">
        <v>0</v>
      </c>
      <c r="AS46" s="796">
        <v>0</v>
      </c>
      <c r="AT46" s="794">
        <v>0</v>
      </c>
      <c r="AU46" s="796">
        <v>0</v>
      </c>
      <c r="AV46" s="794">
        <v>0</v>
      </c>
      <c r="AW46" s="796">
        <v>0</v>
      </c>
      <c r="AX46" s="793">
        <v>17</v>
      </c>
      <c r="AY46" s="799">
        <v>1530</v>
      </c>
      <c r="AZ46" s="793"/>
      <c r="BA46" s="793"/>
      <c r="BB46" s="793"/>
      <c r="BC46" s="793"/>
      <c r="BD46" s="793"/>
      <c r="BE46" s="793"/>
      <c r="BF46" s="794">
        <v>0</v>
      </c>
      <c r="BG46" s="796">
        <v>0</v>
      </c>
      <c r="BH46" s="794">
        <v>0</v>
      </c>
      <c r="BI46" s="796">
        <v>0</v>
      </c>
      <c r="BJ46" s="794">
        <v>0</v>
      </c>
      <c r="BK46" s="796">
        <v>0</v>
      </c>
      <c r="BL46" s="796"/>
      <c r="BM46" s="796"/>
      <c r="BN46" s="796"/>
      <c r="BO46" s="796"/>
      <c r="BP46" s="794">
        <v>0</v>
      </c>
      <c r="BQ46" s="796">
        <v>0</v>
      </c>
    </row>
    <row r="47" spans="1:87" ht="26.35" hidden="1" customHeight="1" outlineLevel="1">
      <c r="A47" s="530" t="s">
        <v>951</v>
      </c>
      <c r="B47" s="793" t="e">
        <f t="shared" si="2"/>
        <v>#REF!</v>
      </c>
      <c r="C47" s="793" t="e">
        <f t="shared" si="3"/>
        <v>#REF!</v>
      </c>
      <c r="D47" s="794">
        <v>0</v>
      </c>
      <c r="E47" s="796">
        <v>0</v>
      </c>
      <c r="F47" s="793">
        <f t="shared" si="4"/>
        <v>0</v>
      </c>
      <c r="G47" s="793">
        <f t="shared" si="5"/>
        <v>0</v>
      </c>
      <c r="H47" s="794"/>
      <c r="I47" s="794"/>
      <c r="J47" s="794"/>
      <c r="K47" s="794"/>
      <c r="L47" s="795"/>
      <c r="M47" s="795"/>
      <c r="N47" s="793">
        <v>0</v>
      </c>
      <c r="O47" s="793">
        <v>0</v>
      </c>
      <c r="P47" s="793">
        <v>0</v>
      </c>
      <c r="Q47" s="793">
        <v>0</v>
      </c>
      <c r="R47" s="793"/>
      <c r="S47" s="793"/>
      <c r="T47" s="793">
        <v>0</v>
      </c>
      <c r="U47" s="793">
        <v>0</v>
      </c>
      <c r="V47" s="793"/>
      <c r="W47" s="793"/>
      <c r="X47" s="794">
        <v>0</v>
      </c>
      <c r="Y47" s="796">
        <v>0</v>
      </c>
      <c r="Z47" s="793" t="e">
        <f>#REF!+#REF!</f>
        <v>#REF!</v>
      </c>
      <c r="AA47" s="793" t="e">
        <f>#REF!+#REF!</f>
        <v>#REF!</v>
      </c>
      <c r="AB47" s="796">
        <v>0</v>
      </c>
      <c r="AC47" s="796">
        <v>0</v>
      </c>
      <c r="AD47" s="796">
        <v>0</v>
      </c>
      <c r="AE47" s="796">
        <v>0</v>
      </c>
      <c r="AF47" s="796">
        <v>0</v>
      </c>
      <c r="AG47" s="796">
        <v>0</v>
      </c>
      <c r="AH47" s="797"/>
      <c r="AI47" s="798" t="s">
        <v>850</v>
      </c>
      <c r="AJ47" s="1601"/>
      <c r="AK47" s="1601"/>
      <c r="AL47" s="796">
        <v>0</v>
      </c>
      <c r="AM47" s="796">
        <v>0</v>
      </c>
      <c r="AN47" s="796">
        <v>0</v>
      </c>
      <c r="AO47" s="796">
        <v>0</v>
      </c>
      <c r="AP47" s="796">
        <v>0</v>
      </c>
      <c r="AQ47" s="796">
        <v>0</v>
      </c>
      <c r="AR47" s="796">
        <v>0</v>
      </c>
      <c r="AS47" s="796">
        <v>0</v>
      </c>
      <c r="AT47" s="794">
        <v>0</v>
      </c>
      <c r="AU47" s="796">
        <v>0</v>
      </c>
      <c r="AV47" s="794">
        <v>0</v>
      </c>
      <c r="AW47" s="796">
        <v>0</v>
      </c>
      <c r="AX47" s="794">
        <v>12</v>
      </c>
      <c r="AY47" s="796">
        <v>1824</v>
      </c>
      <c r="AZ47" s="794"/>
      <c r="BA47" s="794"/>
      <c r="BB47" s="794"/>
      <c r="BC47" s="794"/>
      <c r="BD47" s="794"/>
      <c r="BE47" s="794"/>
      <c r="BF47" s="794">
        <v>0</v>
      </c>
      <c r="BG47" s="796">
        <v>0</v>
      </c>
      <c r="BH47" s="794">
        <v>0</v>
      </c>
      <c r="BI47" s="796">
        <v>0</v>
      </c>
      <c r="BJ47" s="794">
        <v>0</v>
      </c>
      <c r="BK47" s="796">
        <v>0</v>
      </c>
      <c r="BL47" s="796"/>
      <c r="BM47" s="796"/>
      <c r="BN47" s="796"/>
      <c r="BO47" s="796"/>
      <c r="BP47" s="794">
        <v>0</v>
      </c>
      <c r="BQ47" s="796">
        <v>0</v>
      </c>
    </row>
    <row r="48" spans="1:87" ht="26.35" hidden="1" customHeight="1" outlineLevel="1">
      <c r="A48" s="530" t="s">
        <v>952</v>
      </c>
      <c r="B48" s="793" t="e">
        <f t="shared" si="2"/>
        <v>#REF!</v>
      </c>
      <c r="C48" s="793" t="e">
        <f t="shared" si="3"/>
        <v>#REF!</v>
      </c>
      <c r="D48" s="794">
        <v>0</v>
      </c>
      <c r="E48" s="796">
        <v>0</v>
      </c>
      <c r="F48" s="793">
        <f t="shared" si="4"/>
        <v>0</v>
      </c>
      <c r="G48" s="793">
        <f t="shared" si="5"/>
        <v>0</v>
      </c>
      <c r="H48" s="793"/>
      <c r="I48" s="793"/>
      <c r="J48" s="793"/>
      <c r="K48" s="793"/>
      <c r="L48" s="802"/>
      <c r="M48" s="802"/>
      <c r="N48" s="793">
        <v>0</v>
      </c>
      <c r="O48" s="793">
        <v>0</v>
      </c>
      <c r="P48" s="793">
        <v>0</v>
      </c>
      <c r="Q48" s="793">
        <v>0</v>
      </c>
      <c r="R48" s="793"/>
      <c r="S48" s="793"/>
      <c r="T48" s="793">
        <v>0</v>
      </c>
      <c r="U48" s="793">
        <v>0</v>
      </c>
      <c r="V48" s="793"/>
      <c r="W48" s="793"/>
      <c r="X48" s="794">
        <v>0</v>
      </c>
      <c r="Y48" s="796">
        <v>0</v>
      </c>
      <c r="Z48" s="793" t="e">
        <f>#REF!+#REF!</f>
        <v>#REF!</v>
      </c>
      <c r="AA48" s="793" t="e">
        <f>#REF!+#REF!</f>
        <v>#REF!</v>
      </c>
      <c r="AB48" s="796">
        <v>0</v>
      </c>
      <c r="AC48" s="796">
        <v>0</v>
      </c>
      <c r="AD48" s="796">
        <v>0</v>
      </c>
      <c r="AE48" s="796">
        <v>0</v>
      </c>
      <c r="AF48" s="796">
        <v>0</v>
      </c>
      <c r="AG48" s="796">
        <v>0</v>
      </c>
      <c r="AH48" s="797"/>
      <c r="AI48" s="798" t="s">
        <v>851</v>
      </c>
      <c r="AJ48" s="1601"/>
      <c r="AK48" s="1601"/>
      <c r="AL48" s="796">
        <v>0</v>
      </c>
      <c r="AM48" s="796">
        <v>0</v>
      </c>
      <c r="AN48" s="796">
        <v>0</v>
      </c>
      <c r="AO48" s="796">
        <v>0</v>
      </c>
      <c r="AP48" s="796">
        <v>0</v>
      </c>
      <c r="AQ48" s="796">
        <v>0</v>
      </c>
      <c r="AR48" s="796">
        <v>0</v>
      </c>
      <c r="AS48" s="796">
        <v>0</v>
      </c>
      <c r="AT48" s="794">
        <v>0</v>
      </c>
      <c r="AU48" s="796">
        <v>0</v>
      </c>
      <c r="AV48" s="794">
        <v>0</v>
      </c>
      <c r="AW48" s="796">
        <v>0</v>
      </c>
      <c r="AX48" s="793">
        <v>3</v>
      </c>
      <c r="AY48" s="799">
        <v>2221</v>
      </c>
      <c r="AZ48" s="793"/>
      <c r="BA48" s="793"/>
      <c r="BB48" s="793"/>
      <c r="BC48" s="793"/>
      <c r="BD48" s="793"/>
      <c r="BE48" s="793"/>
      <c r="BF48" s="794">
        <v>0</v>
      </c>
      <c r="BG48" s="796">
        <v>0</v>
      </c>
      <c r="BH48" s="794">
        <v>0</v>
      </c>
      <c r="BI48" s="796">
        <v>0</v>
      </c>
      <c r="BJ48" s="794">
        <v>0</v>
      </c>
      <c r="BK48" s="796">
        <v>0</v>
      </c>
      <c r="BL48" s="796"/>
      <c r="BM48" s="796"/>
      <c r="BN48" s="796"/>
      <c r="BO48" s="796"/>
      <c r="BP48" s="794">
        <v>0</v>
      </c>
      <c r="BQ48" s="796">
        <v>0</v>
      </c>
    </row>
    <row r="49" spans="1:87" ht="26.35" hidden="1" customHeight="1" outlineLevel="1">
      <c r="A49" s="530" t="s">
        <v>2205</v>
      </c>
      <c r="B49" s="793" t="e">
        <f t="shared" si="2"/>
        <v>#REF!</v>
      </c>
      <c r="C49" s="793" t="e">
        <f t="shared" si="3"/>
        <v>#REF!</v>
      </c>
      <c r="D49" s="794">
        <v>0</v>
      </c>
      <c r="E49" s="796">
        <v>0</v>
      </c>
      <c r="F49" s="793">
        <f t="shared" si="4"/>
        <v>0</v>
      </c>
      <c r="G49" s="793">
        <f t="shared" si="5"/>
        <v>0</v>
      </c>
      <c r="H49" s="797"/>
      <c r="I49" s="797"/>
      <c r="J49" s="797"/>
      <c r="K49" s="797"/>
      <c r="L49" s="803"/>
      <c r="M49" s="803"/>
      <c r="N49" s="793">
        <v>0</v>
      </c>
      <c r="O49" s="793">
        <v>0</v>
      </c>
      <c r="P49" s="793">
        <v>0</v>
      </c>
      <c r="Q49" s="793">
        <v>0</v>
      </c>
      <c r="R49" s="793"/>
      <c r="S49" s="793"/>
      <c r="T49" s="793">
        <v>0</v>
      </c>
      <c r="U49" s="793">
        <v>0</v>
      </c>
      <c r="V49" s="793"/>
      <c r="W49" s="793"/>
      <c r="X49" s="794">
        <v>0</v>
      </c>
      <c r="Y49" s="796">
        <v>0</v>
      </c>
      <c r="Z49" s="793" t="e">
        <f>#REF!+#REF!</f>
        <v>#REF!</v>
      </c>
      <c r="AA49" s="793" t="e">
        <f>#REF!+#REF!</f>
        <v>#REF!</v>
      </c>
      <c r="AB49" s="796">
        <v>0</v>
      </c>
      <c r="AC49" s="796">
        <v>0</v>
      </c>
      <c r="AD49" s="796">
        <v>0</v>
      </c>
      <c r="AE49" s="796">
        <v>0</v>
      </c>
      <c r="AF49" s="796">
        <v>0</v>
      </c>
      <c r="AG49" s="796">
        <v>0</v>
      </c>
      <c r="AH49" s="797"/>
      <c r="AI49" s="798" t="s">
        <v>852</v>
      </c>
      <c r="AJ49" s="1601"/>
      <c r="AK49" s="1601"/>
      <c r="AL49" s="796">
        <v>0</v>
      </c>
      <c r="AM49" s="796">
        <v>0</v>
      </c>
      <c r="AN49" s="796">
        <v>0</v>
      </c>
      <c r="AO49" s="796">
        <v>0</v>
      </c>
      <c r="AP49" s="796">
        <v>0</v>
      </c>
      <c r="AQ49" s="796">
        <v>0</v>
      </c>
      <c r="AR49" s="796">
        <v>0</v>
      </c>
      <c r="AS49" s="796">
        <v>0</v>
      </c>
      <c r="AT49" s="794">
        <v>0</v>
      </c>
      <c r="AU49" s="796">
        <v>0</v>
      </c>
      <c r="AV49" s="794">
        <v>0</v>
      </c>
      <c r="AW49" s="796">
        <v>0</v>
      </c>
      <c r="AX49" s="797">
        <v>6</v>
      </c>
      <c r="AY49" s="799">
        <v>1193</v>
      </c>
      <c r="AZ49" s="797"/>
      <c r="BA49" s="797"/>
      <c r="BB49" s="797"/>
      <c r="BC49" s="797"/>
      <c r="BD49" s="797"/>
      <c r="BE49" s="797"/>
      <c r="BF49" s="794">
        <v>0</v>
      </c>
      <c r="BG49" s="796">
        <v>0</v>
      </c>
      <c r="BH49" s="794">
        <v>0</v>
      </c>
      <c r="BI49" s="796">
        <v>0</v>
      </c>
      <c r="BJ49" s="794">
        <v>0</v>
      </c>
      <c r="BK49" s="796">
        <v>0</v>
      </c>
      <c r="BL49" s="796"/>
      <c r="BM49" s="796"/>
      <c r="BN49" s="796"/>
      <c r="BO49" s="796"/>
      <c r="BP49" s="794">
        <v>0</v>
      </c>
      <c r="BQ49" s="796">
        <v>0</v>
      </c>
    </row>
    <row r="50" spans="1:87" ht="26.35" hidden="1" customHeight="1" outlineLevel="1">
      <c r="A50" s="530" t="s">
        <v>2764</v>
      </c>
      <c r="B50" s="793" t="e">
        <f t="shared" si="2"/>
        <v>#REF!</v>
      </c>
      <c r="C50" s="793" t="e">
        <f t="shared" si="3"/>
        <v>#REF!</v>
      </c>
      <c r="D50" s="794">
        <v>0</v>
      </c>
      <c r="E50" s="796">
        <v>0</v>
      </c>
      <c r="F50" s="793">
        <f t="shared" si="4"/>
        <v>0</v>
      </c>
      <c r="G50" s="793">
        <f t="shared" si="5"/>
        <v>0</v>
      </c>
      <c r="H50" s="793"/>
      <c r="I50" s="793"/>
      <c r="J50" s="793"/>
      <c r="K50" s="793"/>
      <c r="L50" s="802"/>
      <c r="M50" s="802"/>
      <c r="N50" s="793">
        <v>0</v>
      </c>
      <c r="O50" s="793">
        <v>0</v>
      </c>
      <c r="P50" s="793">
        <v>0</v>
      </c>
      <c r="Q50" s="793">
        <v>0</v>
      </c>
      <c r="R50" s="793"/>
      <c r="S50" s="793"/>
      <c r="T50" s="793">
        <v>0</v>
      </c>
      <c r="U50" s="793">
        <v>0</v>
      </c>
      <c r="V50" s="793"/>
      <c r="W50" s="793"/>
      <c r="X50" s="794">
        <v>0</v>
      </c>
      <c r="Y50" s="796">
        <v>0</v>
      </c>
      <c r="Z50" s="793" t="e">
        <f>#REF!+#REF!</f>
        <v>#REF!</v>
      </c>
      <c r="AA50" s="793" t="e">
        <f>#REF!+#REF!</f>
        <v>#REF!</v>
      </c>
      <c r="AB50" s="796">
        <v>0</v>
      </c>
      <c r="AC50" s="796">
        <v>0</v>
      </c>
      <c r="AD50" s="796">
        <v>0</v>
      </c>
      <c r="AE50" s="796">
        <v>0</v>
      </c>
      <c r="AF50" s="796">
        <v>0</v>
      </c>
      <c r="AG50" s="796">
        <v>0</v>
      </c>
      <c r="AH50" s="797"/>
      <c r="AI50" s="798" t="s">
        <v>853</v>
      </c>
      <c r="AJ50" s="1601"/>
      <c r="AK50" s="1601"/>
      <c r="AL50" s="796">
        <v>0</v>
      </c>
      <c r="AM50" s="796">
        <v>0</v>
      </c>
      <c r="AN50" s="796">
        <v>0</v>
      </c>
      <c r="AO50" s="796">
        <v>0</v>
      </c>
      <c r="AP50" s="796">
        <v>0</v>
      </c>
      <c r="AQ50" s="796">
        <v>0</v>
      </c>
      <c r="AR50" s="796">
        <v>0</v>
      </c>
      <c r="AS50" s="796">
        <v>0</v>
      </c>
      <c r="AT50" s="794">
        <v>1</v>
      </c>
      <c r="AU50" s="796">
        <v>11270</v>
      </c>
      <c r="AV50" s="794">
        <v>0</v>
      </c>
      <c r="AW50" s="796">
        <v>0</v>
      </c>
      <c r="AX50" s="793">
        <v>1</v>
      </c>
      <c r="AY50" s="799">
        <v>82</v>
      </c>
      <c r="AZ50" s="793"/>
      <c r="BA50" s="793"/>
      <c r="BB50" s="793"/>
      <c r="BC50" s="793"/>
      <c r="BD50" s="793"/>
      <c r="BE50" s="793"/>
      <c r="BF50" s="794">
        <v>0</v>
      </c>
      <c r="BG50" s="796">
        <v>0</v>
      </c>
      <c r="BH50" s="794">
        <v>0</v>
      </c>
      <c r="BI50" s="796">
        <v>0</v>
      </c>
      <c r="BJ50" s="794">
        <v>0</v>
      </c>
      <c r="BK50" s="796">
        <v>0</v>
      </c>
      <c r="BL50" s="796"/>
      <c r="BM50" s="796"/>
      <c r="BN50" s="796"/>
      <c r="BO50" s="796"/>
      <c r="BP50" s="794">
        <v>0</v>
      </c>
      <c r="BQ50" s="796">
        <v>0</v>
      </c>
    </row>
    <row r="51" spans="1:87" ht="26.35" hidden="1" customHeight="1" outlineLevel="1">
      <c r="A51" s="530" t="s">
        <v>2206</v>
      </c>
      <c r="B51" s="793" t="e">
        <f t="shared" si="2"/>
        <v>#REF!</v>
      </c>
      <c r="C51" s="793" t="e">
        <f t="shared" si="3"/>
        <v>#REF!</v>
      </c>
      <c r="D51" s="794">
        <v>0</v>
      </c>
      <c r="E51" s="796">
        <v>0</v>
      </c>
      <c r="F51" s="793">
        <f t="shared" si="4"/>
        <v>0</v>
      </c>
      <c r="G51" s="793">
        <f t="shared" si="5"/>
        <v>0</v>
      </c>
      <c r="H51" s="793"/>
      <c r="I51" s="793"/>
      <c r="J51" s="793"/>
      <c r="K51" s="793"/>
      <c r="L51" s="802"/>
      <c r="M51" s="802"/>
      <c r="N51" s="793">
        <v>0</v>
      </c>
      <c r="O51" s="793">
        <v>0</v>
      </c>
      <c r="P51" s="793">
        <v>0</v>
      </c>
      <c r="Q51" s="793">
        <v>0</v>
      </c>
      <c r="R51" s="793"/>
      <c r="S51" s="793"/>
      <c r="T51" s="793">
        <v>0</v>
      </c>
      <c r="U51" s="793">
        <v>0</v>
      </c>
      <c r="V51" s="793"/>
      <c r="W51" s="793"/>
      <c r="X51" s="794">
        <v>0</v>
      </c>
      <c r="Y51" s="796">
        <v>0</v>
      </c>
      <c r="Z51" s="793" t="e">
        <f>#REF!+#REF!</f>
        <v>#REF!</v>
      </c>
      <c r="AA51" s="793" t="e">
        <f>#REF!+#REF!</f>
        <v>#REF!</v>
      </c>
      <c r="AB51" s="796">
        <v>0</v>
      </c>
      <c r="AC51" s="796">
        <v>0</v>
      </c>
      <c r="AD51" s="796">
        <v>0</v>
      </c>
      <c r="AE51" s="796">
        <v>0</v>
      </c>
      <c r="AF51" s="796">
        <v>0</v>
      </c>
      <c r="AG51" s="796">
        <v>0</v>
      </c>
      <c r="AH51" s="797"/>
      <c r="AI51" s="798" t="s">
        <v>2647</v>
      </c>
      <c r="AJ51" s="1601"/>
      <c r="AK51" s="1601"/>
      <c r="AL51" s="796">
        <v>0</v>
      </c>
      <c r="AM51" s="796">
        <v>0</v>
      </c>
      <c r="AN51" s="796">
        <v>0</v>
      </c>
      <c r="AO51" s="796">
        <v>0</v>
      </c>
      <c r="AP51" s="796">
        <v>0</v>
      </c>
      <c r="AQ51" s="796">
        <v>0</v>
      </c>
      <c r="AR51" s="796">
        <v>0</v>
      </c>
      <c r="AS51" s="796">
        <v>0</v>
      </c>
      <c r="AT51" s="794">
        <v>0</v>
      </c>
      <c r="AU51" s="796">
        <v>0</v>
      </c>
      <c r="AV51" s="794">
        <v>0</v>
      </c>
      <c r="AW51" s="796">
        <v>0</v>
      </c>
      <c r="AX51" s="793">
        <v>3</v>
      </c>
      <c r="AY51" s="796">
        <v>885</v>
      </c>
      <c r="AZ51" s="793"/>
      <c r="BA51" s="793"/>
      <c r="BB51" s="793"/>
      <c r="BC51" s="793"/>
      <c r="BD51" s="793"/>
      <c r="BE51" s="793"/>
      <c r="BF51" s="794">
        <v>1</v>
      </c>
      <c r="BG51" s="796">
        <v>112</v>
      </c>
      <c r="BH51" s="794">
        <v>0</v>
      </c>
      <c r="BI51" s="796">
        <v>0</v>
      </c>
      <c r="BJ51" s="794">
        <v>0</v>
      </c>
      <c r="BK51" s="796">
        <v>0</v>
      </c>
      <c r="BL51" s="796"/>
      <c r="BM51" s="796"/>
      <c r="BN51" s="796"/>
      <c r="BO51" s="796"/>
      <c r="BP51" s="794">
        <v>0</v>
      </c>
      <c r="BQ51" s="796">
        <v>0</v>
      </c>
      <c r="BS51" s="805" t="s">
        <v>50</v>
      </c>
      <c r="BT51" s="805" t="s">
        <v>50</v>
      </c>
      <c r="BU51" s="805" t="s">
        <v>50</v>
      </c>
      <c r="BV51" s="805" t="s">
        <v>50</v>
      </c>
      <c r="BW51" s="805" t="s">
        <v>50</v>
      </c>
      <c r="BX51" s="805" t="s">
        <v>50</v>
      </c>
      <c r="BY51" s="805" t="s">
        <v>50</v>
      </c>
      <c r="BZ51" s="805" t="s">
        <v>50</v>
      </c>
      <c r="CA51" s="806" t="s">
        <v>50</v>
      </c>
      <c r="CB51" s="805" t="s">
        <v>50</v>
      </c>
      <c r="CC51" s="805" t="s">
        <v>50</v>
      </c>
      <c r="CD51" s="805" t="s">
        <v>50</v>
      </c>
      <c r="CE51" s="805" t="s">
        <v>50</v>
      </c>
      <c r="CF51" s="805" t="s">
        <v>50</v>
      </c>
      <c r="CG51" s="805" t="s">
        <v>50</v>
      </c>
      <c r="CH51" s="805" t="s">
        <v>50</v>
      </c>
      <c r="CI51" s="805" t="s">
        <v>50</v>
      </c>
    </row>
    <row r="52" spans="1:87" ht="26.35" hidden="1" customHeight="1" outlineLevel="1">
      <c r="A52" s="530" t="s">
        <v>2210</v>
      </c>
      <c r="B52" s="793" t="e">
        <f t="shared" si="2"/>
        <v>#REF!</v>
      </c>
      <c r="C52" s="793" t="e">
        <f t="shared" si="3"/>
        <v>#REF!</v>
      </c>
      <c r="D52" s="794">
        <v>0</v>
      </c>
      <c r="E52" s="796">
        <v>0</v>
      </c>
      <c r="F52" s="793">
        <f t="shared" si="4"/>
        <v>0</v>
      </c>
      <c r="G52" s="793">
        <f t="shared" si="5"/>
        <v>0</v>
      </c>
      <c r="H52" s="794"/>
      <c r="I52" s="794"/>
      <c r="J52" s="794"/>
      <c r="K52" s="794"/>
      <c r="L52" s="795"/>
      <c r="M52" s="795"/>
      <c r="N52" s="793">
        <v>0</v>
      </c>
      <c r="O52" s="793">
        <v>0</v>
      </c>
      <c r="P52" s="793">
        <v>0</v>
      </c>
      <c r="Q52" s="793">
        <v>0</v>
      </c>
      <c r="R52" s="793"/>
      <c r="S52" s="793"/>
      <c r="T52" s="793">
        <v>0</v>
      </c>
      <c r="U52" s="793">
        <v>0</v>
      </c>
      <c r="V52" s="793"/>
      <c r="W52" s="793"/>
      <c r="X52" s="794">
        <v>0</v>
      </c>
      <c r="Y52" s="796">
        <v>0</v>
      </c>
      <c r="Z52" s="793" t="e">
        <f>#REF!+#REF!</f>
        <v>#REF!</v>
      </c>
      <c r="AA52" s="793" t="e">
        <f>#REF!+#REF!</f>
        <v>#REF!</v>
      </c>
      <c r="AB52" s="796">
        <v>0</v>
      </c>
      <c r="AC52" s="796">
        <v>0</v>
      </c>
      <c r="AD52" s="796">
        <v>0</v>
      </c>
      <c r="AE52" s="796">
        <v>0</v>
      </c>
      <c r="AF52" s="796">
        <v>0</v>
      </c>
      <c r="AG52" s="796">
        <v>0</v>
      </c>
      <c r="AH52" s="797"/>
      <c r="AI52" s="798" t="s">
        <v>2648</v>
      </c>
      <c r="AJ52" s="1601"/>
      <c r="AK52" s="1601"/>
      <c r="AL52" s="796">
        <v>0</v>
      </c>
      <c r="AM52" s="796">
        <v>0</v>
      </c>
      <c r="AN52" s="796">
        <v>0</v>
      </c>
      <c r="AO52" s="796">
        <v>0</v>
      </c>
      <c r="AP52" s="796">
        <v>0</v>
      </c>
      <c r="AQ52" s="796">
        <v>0</v>
      </c>
      <c r="AR52" s="796">
        <v>0</v>
      </c>
      <c r="AS52" s="796">
        <v>0</v>
      </c>
      <c r="AT52" s="794">
        <v>0</v>
      </c>
      <c r="AU52" s="796">
        <v>0</v>
      </c>
      <c r="AV52" s="794">
        <v>0</v>
      </c>
      <c r="AW52" s="796">
        <v>0</v>
      </c>
      <c r="AX52" s="794">
        <v>8</v>
      </c>
      <c r="AY52" s="796">
        <v>1330</v>
      </c>
      <c r="AZ52" s="794"/>
      <c r="BA52" s="794"/>
      <c r="BB52" s="794"/>
      <c r="BC52" s="794"/>
      <c r="BD52" s="794"/>
      <c r="BE52" s="794"/>
      <c r="BF52" s="794">
        <v>0</v>
      </c>
      <c r="BG52" s="796">
        <v>0</v>
      </c>
      <c r="BH52" s="794">
        <v>0</v>
      </c>
      <c r="BI52" s="796">
        <v>0</v>
      </c>
      <c r="BJ52" s="794">
        <v>0</v>
      </c>
      <c r="BK52" s="796">
        <v>0</v>
      </c>
      <c r="BL52" s="796"/>
      <c r="BM52" s="796"/>
      <c r="BN52" s="796"/>
      <c r="BO52" s="796"/>
      <c r="BP52" s="794">
        <v>0</v>
      </c>
      <c r="BQ52" s="796">
        <v>0</v>
      </c>
    </row>
    <row r="53" spans="1:87" ht="26.35" hidden="1" customHeight="1" outlineLevel="1">
      <c r="A53" s="530" t="s">
        <v>957</v>
      </c>
      <c r="B53" s="793" t="e">
        <f t="shared" si="2"/>
        <v>#REF!</v>
      </c>
      <c r="C53" s="793" t="e">
        <f t="shared" si="3"/>
        <v>#REF!</v>
      </c>
      <c r="D53" s="794">
        <v>0</v>
      </c>
      <c r="E53" s="796">
        <v>0</v>
      </c>
      <c r="F53" s="793">
        <f t="shared" si="4"/>
        <v>0</v>
      </c>
      <c r="G53" s="793">
        <f t="shared" si="5"/>
        <v>0</v>
      </c>
      <c r="H53" s="793"/>
      <c r="I53" s="793"/>
      <c r="J53" s="793"/>
      <c r="K53" s="793"/>
      <c r="L53" s="802"/>
      <c r="M53" s="802"/>
      <c r="N53" s="793">
        <v>0</v>
      </c>
      <c r="O53" s="793">
        <v>0</v>
      </c>
      <c r="P53" s="793">
        <v>0</v>
      </c>
      <c r="Q53" s="793">
        <v>0</v>
      </c>
      <c r="R53" s="793"/>
      <c r="S53" s="793"/>
      <c r="T53" s="793">
        <v>0</v>
      </c>
      <c r="U53" s="793">
        <v>0</v>
      </c>
      <c r="V53" s="793"/>
      <c r="W53" s="793"/>
      <c r="X53" s="794">
        <v>0</v>
      </c>
      <c r="Y53" s="796">
        <v>0</v>
      </c>
      <c r="Z53" s="793" t="e">
        <f>#REF!+#REF!</f>
        <v>#REF!</v>
      </c>
      <c r="AA53" s="793" t="e">
        <f>#REF!+#REF!</f>
        <v>#REF!</v>
      </c>
      <c r="AB53" s="796">
        <v>0</v>
      </c>
      <c r="AC53" s="796">
        <v>0</v>
      </c>
      <c r="AD53" s="796">
        <v>0</v>
      </c>
      <c r="AE53" s="796">
        <v>0</v>
      </c>
      <c r="AF53" s="796">
        <v>0</v>
      </c>
      <c r="AG53" s="796">
        <v>0</v>
      </c>
      <c r="AH53" s="797"/>
      <c r="AI53" s="798" t="s">
        <v>326</v>
      </c>
      <c r="AJ53" s="1601"/>
      <c r="AK53" s="1601"/>
      <c r="AL53" s="796">
        <v>0</v>
      </c>
      <c r="AM53" s="796">
        <v>0</v>
      </c>
      <c r="AN53" s="796">
        <v>0</v>
      </c>
      <c r="AO53" s="796">
        <v>0</v>
      </c>
      <c r="AP53" s="796">
        <v>0</v>
      </c>
      <c r="AQ53" s="796">
        <v>0</v>
      </c>
      <c r="AR53" s="796">
        <v>0</v>
      </c>
      <c r="AS53" s="796">
        <v>0</v>
      </c>
      <c r="AT53" s="794">
        <v>0</v>
      </c>
      <c r="AU53" s="796">
        <v>0</v>
      </c>
      <c r="AV53" s="794">
        <v>0</v>
      </c>
      <c r="AW53" s="796">
        <v>0</v>
      </c>
      <c r="AX53" s="794">
        <v>8</v>
      </c>
      <c r="AY53" s="796">
        <v>2561</v>
      </c>
      <c r="AZ53" s="794"/>
      <c r="BA53" s="794"/>
      <c r="BB53" s="794"/>
      <c r="BC53" s="794"/>
      <c r="BD53" s="794"/>
      <c r="BE53" s="794"/>
      <c r="BF53" s="794">
        <v>0</v>
      </c>
      <c r="BG53" s="796">
        <v>0</v>
      </c>
      <c r="BH53" s="794">
        <v>0</v>
      </c>
      <c r="BI53" s="796">
        <v>0</v>
      </c>
      <c r="BJ53" s="794">
        <v>0</v>
      </c>
      <c r="BK53" s="796">
        <v>0</v>
      </c>
      <c r="BL53" s="796"/>
      <c r="BM53" s="796"/>
      <c r="BN53" s="796"/>
      <c r="BO53" s="796"/>
      <c r="BP53" s="794">
        <v>0</v>
      </c>
      <c r="BQ53" s="796">
        <v>0</v>
      </c>
      <c r="BS53" s="806" t="s">
        <v>50</v>
      </c>
      <c r="BT53" s="806" t="s">
        <v>50</v>
      </c>
      <c r="BU53" s="806" t="s">
        <v>50</v>
      </c>
    </row>
    <row r="54" spans="1:87" ht="26.35" hidden="1" customHeight="1" outlineLevel="1">
      <c r="A54" s="530" t="s">
        <v>958</v>
      </c>
      <c r="B54" s="793" t="e">
        <f t="shared" si="2"/>
        <v>#REF!</v>
      </c>
      <c r="C54" s="793" t="e">
        <f t="shared" si="3"/>
        <v>#REF!</v>
      </c>
      <c r="D54" s="794">
        <v>0</v>
      </c>
      <c r="E54" s="796">
        <v>0</v>
      </c>
      <c r="F54" s="793">
        <f t="shared" si="4"/>
        <v>0</v>
      </c>
      <c r="G54" s="793">
        <f t="shared" si="5"/>
        <v>0</v>
      </c>
      <c r="H54" s="793"/>
      <c r="I54" s="793"/>
      <c r="J54" s="793"/>
      <c r="K54" s="793"/>
      <c r="L54" s="802"/>
      <c r="M54" s="802"/>
      <c r="N54" s="793">
        <v>0</v>
      </c>
      <c r="O54" s="793">
        <v>0</v>
      </c>
      <c r="P54" s="793">
        <v>0</v>
      </c>
      <c r="Q54" s="793">
        <v>0</v>
      </c>
      <c r="R54" s="793"/>
      <c r="S54" s="793"/>
      <c r="T54" s="793">
        <v>0</v>
      </c>
      <c r="U54" s="793">
        <v>0</v>
      </c>
      <c r="V54" s="793"/>
      <c r="W54" s="793"/>
      <c r="X54" s="794">
        <v>0</v>
      </c>
      <c r="Y54" s="796">
        <v>0</v>
      </c>
      <c r="Z54" s="793" t="e">
        <f>#REF!+#REF!</f>
        <v>#REF!</v>
      </c>
      <c r="AA54" s="793" t="e">
        <f>#REF!+#REF!</f>
        <v>#REF!</v>
      </c>
      <c r="AB54" s="796">
        <v>0</v>
      </c>
      <c r="AC54" s="796">
        <v>0</v>
      </c>
      <c r="AD54" s="796">
        <v>0</v>
      </c>
      <c r="AE54" s="796">
        <v>0</v>
      </c>
      <c r="AF54" s="796">
        <v>0</v>
      </c>
      <c r="AG54" s="796">
        <v>0</v>
      </c>
      <c r="AH54" s="797"/>
      <c r="AI54" s="798" t="s">
        <v>327</v>
      </c>
      <c r="AJ54" s="1601"/>
      <c r="AK54" s="1601"/>
      <c r="AL54" s="796">
        <v>0</v>
      </c>
      <c r="AM54" s="796">
        <v>0</v>
      </c>
      <c r="AN54" s="796">
        <v>0</v>
      </c>
      <c r="AO54" s="796">
        <v>0</v>
      </c>
      <c r="AP54" s="796">
        <v>0</v>
      </c>
      <c r="AQ54" s="796">
        <v>0</v>
      </c>
      <c r="AR54" s="796">
        <v>0</v>
      </c>
      <c r="AS54" s="796">
        <v>0</v>
      </c>
      <c r="AT54" s="794">
        <v>0</v>
      </c>
      <c r="AU54" s="796">
        <v>0</v>
      </c>
      <c r="AV54" s="794">
        <v>0</v>
      </c>
      <c r="AW54" s="796">
        <v>0</v>
      </c>
      <c r="AX54" s="794">
        <v>4</v>
      </c>
      <c r="AY54" s="796">
        <v>258</v>
      </c>
      <c r="AZ54" s="794"/>
      <c r="BA54" s="794"/>
      <c r="BB54" s="794"/>
      <c r="BC54" s="794"/>
      <c r="BD54" s="794"/>
      <c r="BE54" s="794"/>
      <c r="BF54" s="794">
        <v>0</v>
      </c>
      <c r="BG54" s="796">
        <v>0</v>
      </c>
      <c r="BH54" s="794">
        <v>0</v>
      </c>
      <c r="BI54" s="796">
        <v>0</v>
      </c>
      <c r="BJ54" s="794">
        <v>0</v>
      </c>
      <c r="BK54" s="796">
        <v>0</v>
      </c>
      <c r="BL54" s="796"/>
      <c r="BM54" s="796"/>
      <c r="BN54" s="796"/>
      <c r="BO54" s="796"/>
      <c r="BP54" s="794">
        <v>0</v>
      </c>
      <c r="BQ54" s="796">
        <v>0</v>
      </c>
      <c r="BV54" s="800" t="s">
        <v>50</v>
      </c>
    </row>
    <row r="55" spans="1:87" ht="26.35" hidden="1" customHeight="1" outlineLevel="1">
      <c r="A55" s="530" t="s">
        <v>2769</v>
      </c>
      <c r="B55" s="793" t="e">
        <f t="shared" si="2"/>
        <v>#REF!</v>
      </c>
      <c r="C55" s="793" t="e">
        <f t="shared" si="3"/>
        <v>#REF!</v>
      </c>
      <c r="D55" s="794">
        <v>0</v>
      </c>
      <c r="E55" s="796">
        <v>0</v>
      </c>
      <c r="F55" s="793">
        <f t="shared" si="4"/>
        <v>0</v>
      </c>
      <c r="G55" s="793">
        <f t="shared" si="5"/>
        <v>0</v>
      </c>
      <c r="H55" s="793"/>
      <c r="I55" s="793"/>
      <c r="J55" s="793"/>
      <c r="K55" s="793"/>
      <c r="L55" s="802"/>
      <c r="M55" s="802"/>
      <c r="N55" s="793">
        <v>0</v>
      </c>
      <c r="O55" s="793">
        <v>0</v>
      </c>
      <c r="P55" s="793">
        <v>0</v>
      </c>
      <c r="Q55" s="793">
        <v>0</v>
      </c>
      <c r="R55" s="793"/>
      <c r="S55" s="793"/>
      <c r="T55" s="793">
        <v>0</v>
      </c>
      <c r="U55" s="793">
        <v>0</v>
      </c>
      <c r="V55" s="793"/>
      <c r="W55" s="793"/>
      <c r="X55" s="794">
        <v>0</v>
      </c>
      <c r="Y55" s="796">
        <v>0</v>
      </c>
      <c r="Z55" s="793" t="e">
        <f>#REF!+#REF!</f>
        <v>#REF!</v>
      </c>
      <c r="AA55" s="793" t="e">
        <f>#REF!+#REF!</f>
        <v>#REF!</v>
      </c>
      <c r="AB55" s="796">
        <v>0</v>
      </c>
      <c r="AC55" s="796">
        <v>0</v>
      </c>
      <c r="AD55" s="796">
        <v>0</v>
      </c>
      <c r="AE55" s="796">
        <v>0</v>
      </c>
      <c r="AF55" s="796">
        <v>0</v>
      </c>
      <c r="AG55" s="796">
        <v>0</v>
      </c>
      <c r="AH55" s="797"/>
      <c r="AI55" s="798" t="s">
        <v>328</v>
      </c>
      <c r="AJ55" s="1601"/>
      <c r="AK55" s="1601"/>
      <c r="AL55" s="796">
        <v>0</v>
      </c>
      <c r="AM55" s="796">
        <v>0</v>
      </c>
      <c r="AN55" s="796">
        <v>0</v>
      </c>
      <c r="AO55" s="796">
        <v>0</v>
      </c>
      <c r="AP55" s="796">
        <v>0</v>
      </c>
      <c r="AQ55" s="796">
        <v>0</v>
      </c>
      <c r="AR55" s="796">
        <v>0</v>
      </c>
      <c r="AS55" s="796">
        <v>0</v>
      </c>
      <c r="AT55" s="794">
        <v>0</v>
      </c>
      <c r="AU55" s="796">
        <v>0</v>
      </c>
      <c r="AV55" s="794">
        <v>0</v>
      </c>
      <c r="AW55" s="796">
        <v>0</v>
      </c>
      <c r="AX55" s="793">
        <v>2</v>
      </c>
      <c r="AY55" s="799">
        <v>191</v>
      </c>
      <c r="AZ55" s="793"/>
      <c r="BA55" s="793"/>
      <c r="BB55" s="793"/>
      <c r="BC55" s="793"/>
      <c r="BD55" s="793"/>
      <c r="BE55" s="793"/>
      <c r="BF55" s="794">
        <v>0</v>
      </c>
      <c r="BG55" s="796">
        <v>0</v>
      </c>
      <c r="BH55" s="794">
        <v>0</v>
      </c>
      <c r="BI55" s="796">
        <v>0</v>
      </c>
      <c r="BJ55" s="794">
        <v>0</v>
      </c>
      <c r="BK55" s="796">
        <v>0</v>
      </c>
      <c r="BL55" s="796"/>
      <c r="BM55" s="796"/>
      <c r="BN55" s="796"/>
      <c r="BO55" s="796"/>
      <c r="BP55" s="794">
        <v>0</v>
      </c>
      <c r="BQ55" s="796">
        <v>0</v>
      </c>
    </row>
    <row r="56" spans="1:87" ht="26.35" hidden="1" customHeight="1" outlineLevel="1">
      <c r="A56" s="530" t="s">
        <v>960</v>
      </c>
      <c r="B56" s="793" t="e">
        <f t="shared" si="2"/>
        <v>#REF!</v>
      </c>
      <c r="C56" s="793" t="e">
        <f t="shared" si="3"/>
        <v>#REF!</v>
      </c>
      <c r="D56" s="794">
        <v>0</v>
      </c>
      <c r="E56" s="796">
        <v>0</v>
      </c>
      <c r="F56" s="793">
        <f t="shared" si="4"/>
        <v>0</v>
      </c>
      <c r="G56" s="793">
        <f t="shared" si="5"/>
        <v>0</v>
      </c>
      <c r="H56" s="794"/>
      <c r="I56" s="794"/>
      <c r="J56" s="794"/>
      <c r="K56" s="794"/>
      <c r="L56" s="795"/>
      <c r="M56" s="795"/>
      <c r="N56" s="793">
        <v>0</v>
      </c>
      <c r="O56" s="793">
        <v>0</v>
      </c>
      <c r="P56" s="793">
        <v>0</v>
      </c>
      <c r="Q56" s="793">
        <v>0</v>
      </c>
      <c r="R56" s="793"/>
      <c r="S56" s="793"/>
      <c r="T56" s="793">
        <v>0</v>
      </c>
      <c r="U56" s="793">
        <v>0</v>
      </c>
      <c r="V56" s="793"/>
      <c r="W56" s="793"/>
      <c r="X56" s="794">
        <v>0</v>
      </c>
      <c r="Y56" s="796">
        <v>0</v>
      </c>
      <c r="Z56" s="793" t="e">
        <f>#REF!+#REF!</f>
        <v>#REF!</v>
      </c>
      <c r="AA56" s="793" t="e">
        <f>#REF!+#REF!</f>
        <v>#REF!</v>
      </c>
      <c r="AB56" s="796">
        <v>0</v>
      </c>
      <c r="AC56" s="796">
        <v>0</v>
      </c>
      <c r="AD56" s="796">
        <v>0</v>
      </c>
      <c r="AE56" s="796">
        <v>0</v>
      </c>
      <c r="AF56" s="796">
        <v>0</v>
      </c>
      <c r="AG56" s="796">
        <v>0</v>
      </c>
      <c r="AH56" s="797"/>
      <c r="AI56" s="798" t="s">
        <v>329</v>
      </c>
      <c r="AJ56" s="1601"/>
      <c r="AK56" s="1601"/>
      <c r="AL56" s="796">
        <v>0</v>
      </c>
      <c r="AM56" s="796">
        <v>0</v>
      </c>
      <c r="AN56" s="796">
        <v>0</v>
      </c>
      <c r="AO56" s="796">
        <v>0</v>
      </c>
      <c r="AP56" s="796">
        <v>0</v>
      </c>
      <c r="AQ56" s="796">
        <v>0</v>
      </c>
      <c r="AR56" s="796">
        <v>0</v>
      </c>
      <c r="AS56" s="796">
        <v>0</v>
      </c>
      <c r="AT56" s="794">
        <v>2</v>
      </c>
      <c r="AU56" s="796">
        <v>4</v>
      </c>
      <c r="AV56" s="794">
        <v>0</v>
      </c>
      <c r="AW56" s="796">
        <v>0</v>
      </c>
      <c r="AX56" s="794">
        <v>2</v>
      </c>
      <c r="AY56" s="796">
        <v>197</v>
      </c>
      <c r="AZ56" s="794"/>
      <c r="BA56" s="794"/>
      <c r="BB56" s="794"/>
      <c r="BC56" s="794"/>
      <c r="BD56" s="794"/>
      <c r="BE56" s="794"/>
      <c r="BF56" s="794">
        <v>1</v>
      </c>
      <c r="BG56" s="796">
        <v>0</v>
      </c>
      <c r="BH56" s="794">
        <v>0</v>
      </c>
      <c r="BI56" s="796">
        <v>0</v>
      </c>
      <c r="BJ56" s="794">
        <v>0</v>
      </c>
      <c r="BK56" s="796">
        <v>0</v>
      </c>
      <c r="BL56" s="796"/>
      <c r="BM56" s="796"/>
      <c r="BN56" s="796"/>
      <c r="BO56" s="796"/>
      <c r="BP56" s="794">
        <v>0</v>
      </c>
      <c r="BQ56" s="796">
        <v>0</v>
      </c>
    </row>
    <row r="57" spans="1:87" ht="26.35" hidden="1" customHeight="1" outlineLevel="1" thickBot="1">
      <c r="A57" s="531" t="s">
        <v>961</v>
      </c>
      <c r="B57" s="793" t="e">
        <f t="shared" si="2"/>
        <v>#REF!</v>
      </c>
      <c r="C57" s="793" t="e">
        <f t="shared" si="3"/>
        <v>#REF!</v>
      </c>
      <c r="D57" s="811">
        <v>0</v>
      </c>
      <c r="E57" s="811">
        <v>0</v>
      </c>
      <c r="F57" s="793">
        <f t="shared" si="4"/>
        <v>0</v>
      </c>
      <c r="G57" s="793">
        <f t="shared" si="5"/>
        <v>0</v>
      </c>
      <c r="H57" s="812"/>
      <c r="I57" s="812"/>
      <c r="J57" s="812"/>
      <c r="K57" s="812"/>
      <c r="L57" s="813"/>
      <c r="M57" s="813"/>
      <c r="N57" s="793">
        <v>0</v>
      </c>
      <c r="O57" s="793">
        <v>0</v>
      </c>
      <c r="P57" s="793">
        <v>0</v>
      </c>
      <c r="Q57" s="793">
        <v>0</v>
      </c>
      <c r="R57" s="793"/>
      <c r="S57" s="793"/>
      <c r="T57" s="793">
        <v>0</v>
      </c>
      <c r="U57" s="793">
        <v>0</v>
      </c>
      <c r="V57" s="793"/>
      <c r="W57" s="793"/>
      <c r="X57" s="811">
        <v>0</v>
      </c>
      <c r="Y57" s="811">
        <v>0</v>
      </c>
      <c r="Z57" s="793" t="e">
        <f>#REF!+#REF!</f>
        <v>#REF!</v>
      </c>
      <c r="AA57" s="793" t="e">
        <f>#REF!+#REF!</f>
        <v>#REF!</v>
      </c>
      <c r="AB57" s="796">
        <v>0</v>
      </c>
      <c r="AC57" s="796">
        <v>0</v>
      </c>
      <c r="AD57" s="796">
        <v>0</v>
      </c>
      <c r="AE57" s="796">
        <v>0</v>
      </c>
      <c r="AF57" s="796">
        <v>0</v>
      </c>
      <c r="AG57" s="796">
        <v>0</v>
      </c>
      <c r="AH57" s="797"/>
      <c r="AI57" s="810" t="s">
        <v>330</v>
      </c>
      <c r="AJ57" s="1601"/>
      <c r="AK57" s="1601"/>
      <c r="AL57" s="796">
        <v>0</v>
      </c>
      <c r="AM57" s="796">
        <v>0</v>
      </c>
      <c r="AN57" s="796">
        <v>0</v>
      </c>
      <c r="AO57" s="796">
        <v>0</v>
      </c>
      <c r="AP57" s="796">
        <v>0</v>
      </c>
      <c r="AQ57" s="796">
        <v>0</v>
      </c>
      <c r="AR57" s="796">
        <v>0</v>
      </c>
      <c r="AS57" s="796">
        <v>0</v>
      </c>
      <c r="AT57" s="814">
        <v>0</v>
      </c>
      <c r="AU57" s="814">
        <v>0</v>
      </c>
      <c r="AV57" s="811">
        <v>0</v>
      </c>
      <c r="AW57" s="811">
        <v>0</v>
      </c>
      <c r="AX57" s="812">
        <v>6</v>
      </c>
      <c r="AY57" s="812">
        <v>188</v>
      </c>
      <c r="AZ57" s="812"/>
      <c r="BA57" s="812"/>
      <c r="BB57" s="812"/>
      <c r="BC57" s="812"/>
      <c r="BD57" s="1607"/>
      <c r="BE57" s="1607"/>
      <c r="BF57" s="811">
        <v>0</v>
      </c>
      <c r="BG57" s="811">
        <v>0</v>
      </c>
      <c r="BH57" s="811">
        <v>0</v>
      </c>
      <c r="BI57" s="811">
        <v>0</v>
      </c>
      <c r="BJ57" s="811">
        <v>0</v>
      </c>
      <c r="BK57" s="811">
        <v>0</v>
      </c>
      <c r="BL57" s="1608"/>
      <c r="BM57" s="1608"/>
      <c r="BN57" s="1608"/>
      <c r="BO57" s="1608"/>
      <c r="BP57" s="811">
        <v>0</v>
      </c>
      <c r="BQ57" s="811">
        <v>0</v>
      </c>
    </row>
    <row r="58" spans="1:87" s="809" customFormat="1" ht="29.25" hidden="1" customHeight="1" collapsed="1">
      <c r="A58" s="792" t="s">
        <v>331</v>
      </c>
      <c r="B58" s="802" t="e">
        <f t="shared" si="2"/>
        <v>#REF!</v>
      </c>
      <c r="C58" s="802" t="e">
        <f t="shared" si="3"/>
        <v>#REF!</v>
      </c>
      <c r="D58" s="799">
        <f>SUM(D59:D70)</f>
        <v>0</v>
      </c>
      <c r="E58" s="799">
        <f>SUM(E59:E70)</f>
        <v>0</v>
      </c>
      <c r="F58" s="793">
        <f t="shared" si="4"/>
        <v>42</v>
      </c>
      <c r="G58" s="793">
        <f t="shared" si="5"/>
        <v>4468</v>
      </c>
      <c r="H58" s="799">
        <v>1</v>
      </c>
      <c r="I58" s="799">
        <v>115</v>
      </c>
      <c r="J58" s="799">
        <v>5</v>
      </c>
      <c r="K58" s="799">
        <v>185</v>
      </c>
      <c r="L58" s="807">
        <v>36</v>
      </c>
      <c r="M58" s="807">
        <v>4168</v>
      </c>
      <c r="N58" s="793">
        <v>0</v>
      </c>
      <c r="O58" s="793">
        <v>0</v>
      </c>
      <c r="P58" s="802">
        <v>0</v>
      </c>
      <c r="Q58" s="802">
        <v>0</v>
      </c>
      <c r="R58" s="802"/>
      <c r="S58" s="802"/>
      <c r="T58" s="802">
        <v>0</v>
      </c>
      <c r="U58" s="802">
        <v>0</v>
      </c>
      <c r="V58" s="802"/>
      <c r="W58" s="802"/>
      <c r="X58" s="807">
        <f>SUM(X59:X70)</f>
        <v>1</v>
      </c>
      <c r="Y58" s="807">
        <f>SUM(Y59:Y70)</f>
        <v>242</v>
      </c>
      <c r="Z58" s="802" t="e">
        <f>#REF!+#REF!</f>
        <v>#REF!</v>
      </c>
      <c r="AA58" s="802" t="e">
        <f>#REF!+#REF!</f>
        <v>#REF!</v>
      </c>
      <c r="AB58" s="816">
        <v>0</v>
      </c>
      <c r="AC58" s="816">
        <v>0</v>
      </c>
      <c r="AD58" s="816">
        <v>0</v>
      </c>
      <c r="AE58" s="816">
        <v>0</v>
      </c>
      <c r="AF58" s="816">
        <v>0</v>
      </c>
      <c r="AG58" s="816">
        <v>0</v>
      </c>
      <c r="AH58" s="804"/>
      <c r="AI58" s="792" t="s">
        <v>331</v>
      </c>
      <c r="AJ58" s="1604"/>
      <c r="AK58" s="1604"/>
      <c r="AL58" s="816">
        <v>0</v>
      </c>
      <c r="AM58" s="816">
        <v>0</v>
      </c>
      <c r="AN58" s="816">
        <v>0</v>
      </c>
      <c r="AO58" s="816">
        <v>0</v>
      </c>
      <c r="AP58" s="816">
        <v>0</v>
      </c>
      <c r="AQ58" s="816">
        <v>0</v>
      </c>
      <c r="AR58" s="816">
        <v>0</v>
      </c>
      <c r="AS58" s="816">
        <v>0</v>
      </c>
      <c r="AT58" s="807">
        <f t="shared" ref="AT58:AY58" si="10">SUM(AT59:AT70)</f>
        <v>2</v>
      </c>
      <c r="AU58" s="807">
        <f t="shared" si="10"/>
        <v>3</v>
      </c>
      <c r="AV58" s="807">
        <f t="shared" si="10"/>
        <v>0</v>
      </c>
      <c r="AW58" s="807">
        <f t="shared" si="10"/>
        <v>0</v>
      </c>
      <c r="AX58" s="807">
        <f t="shared" si="10"/>
        <v>75</v>
      </c>
      <c r="AY58" s="807">
        <f t="shared" si="10"/>
        <v>6841</v>
      </c>
      <c r="AZ58" s="807">
        <v>14</v>
      </c>
      <c r="BA58" s="807">
        <v>1067</v>
      </c>
      <c r="BB58" s="807">
        <v>61</v>
      </c>
      <c r="BC58" s="807">
        <v>5774</v>
      </c>
      <c r="BD58" s="807"/>
      <c r="BE58" s="807"/>
      <c r="BF58" s="807">
        <f t="shared" ref="BF58:BQ58" si="11">SUM(BF59:BF70)</f>
        <v>0</v>
      </c>
      <c r="BG58" s="807">
        <f t="shared" si="11"/>
        <v>0</v>
      </c>
      <c r="BH58" s="807">
        <f t="shared" si="11"/>
        <v>0</v>
      </c>
      <c r="BI58" s="807">
        <f t="shared" si="11"/>
        <v>0</v>
      </c>
      <c r="BJ58" s="807">
        <f t="shared" si="11"/>
        <v>4</v>
      </c>
      <c r="BK58" s="807">
        <f t="shared" si="11"/>
        <v>0</v>
      </c>
      <c r="BL58" s="807"/>
      <c r="BM58" s="807"/>
      <c r="BN58" s="807"/>
      <c r="BO58" s="807"/>
      <c r="BP58" s="807">
        <f t="shared" si="11"/>
        <v>1</v>
      </c>
      <c r="BQ58" s="807">
        <f t="shared" si="11"/>
        <v>0</v>
      </c>
    </row>
    <row r="59" spans="1:87" ht="26.35" hidden="1" customHeight="1" outlineLevel="1">
      <c r="A59" s="530" t="s">
        <v>2202</v>
      </c>
      <c r="B59" s="802" t="e">
        <f>SUM(D59:BP59)-#REF!-#REF!</f>
        <v>#REF!</v>
      </c>
      <c r="C59" s="802"/>
      <c r="D59" s="794">
        <v>0</v>
      </c>
      <c r="E59" s="796">
        <v>0</v>
      </c>
      <c r="F59" s="793">
        <f t="shared" si="4"/>
        <v>0</v>
      </c>
      <c r="G59" s="793">
        <f t="shared" si="5"/>
        <v>0</v>
      </c>
      <c r="H59" s="794"/>
      <c r="I59" s="794"/>
      <c r="J59" s="794"/>
      <c r="K59" s="794"/>
      <c r="L59" s="795"/>
      <c r="M59" s="795"/>
      <c r="N59" s="793">
        <v>0</v>
      </c>
      <c r="O59" s="793">
        <v>0</v>
      </c>
      <c r="P59" s="802">
        <v>0</v>
      </c>
      <c r="Q59" s="802">
        <v>0</v>
      </c>
      <c r="R59" s="802"/>
      <c r="S59" s="802"/>
      <c r="T59" s="802">
        <v>0</v>
      </c>
      <c r="U59" s="802">
        <v>0</v>
      </c>
      <c r="V59" s="802"/>
      <c r="W59" s="802"/>
      <c r="X59" s="795">
        <v>0</v>
      </c>
      <c r="Y59" s="816">
        <v>0</v>
      </c>
      <c r="Z59" s="802" t="e">
        <f>#REF!+#REF!</f>
        <v>#REF!</v>
      </c>
      <c r="AA59" s="802" t="e">
        <f>#REF!+#REF!</f>
        <v>#REF!</v>
      </c>
      <c r="AB59" s="816">
        <v>0</v>
      </c>
      <c r="AC59" s="816">
        <v>0</v>
      </c>
      <c r="AD59" s="816">
        <v>0</v>
      </c>
      <c r="AE59" s="816">
        <v>0</v>
      </c>
      <c r="AF59" s="816">
        <v>0</v>
      </c>
      <c r="AG59" s="816">
        <v>0</v>
      </c>
      <c r="AH59" s="797"/>
      <c r="AI59" s="798" t="s">
        <v>849</v>
      </c>
      <c r="AJ59" s="1601"/>
      <c r="AK59" s="1601"/>
      <c r="AL59" s="816">
        <v>0</v>
      </c>
      <c r="AM59" s="816">
        <v>0</v>
      </c>
      <c r="AN59" s="816">
        <v>0</v>
      </c>
      <c r="AO59" s="816">
        <v>0</v>
      </c>
      <c r="AP59" s="816">
        <v>0</v>
      </c>
      <c r="AQ59" s="816">
        <v>0</v>
      </c>
      <c r="AR59" s="816">
        <v>0</v>
      </c>
      <c r="AS59" s="816">
        <v>0</v>
      </c>
      <c r="AT59" s="795">
        <v>0</v>
      </c>
      <c r="AU59" s="816">
        <v>0</v>
      </c>
      <c r="AV59" s="795">
        <v>0</v>
      </c>
      <c r="AW59" s="816">
        <v>0</v>
      </c>
      <c r="AX59" s="802">
        <v>0</v>
      </c>
      <c r="AY59" s="807">
        <v>0</v>
      </c>
      <c r="AZ59" s="802"/>
      <c r="BA59" s="802"/>
      <c r="BB59" s="802"/>
      <c r="BC59" s="802"/>
      <c r="BD59" s="802"/>
      <c r="BE59" s="802"/>
      <c r="BF59" s="795">
        <v>0</v>
      </c>
      <c r="BG59" s="816">
        <v>0</v>
      </c>
      <c r="BH59" s="795">
        <v>0</v>
      </c>
      <c r="BI59" s="816">
        <v>0</v>
      </c>
      <c r="BJ59" s="795">
        <v>0</v>
      </c>
      <c r="BK59" s="816">
        <v>0</v>
      </c>
      <c r="BL59" s="816"/>
      <c r="BM59" s="816"/>
      <c r="BN59" s="816"/>
      <c r="BO59" s="816"/>
      <c r="BP59" s="795">
        <v>0</v>
      </c>
      <c r="BQ59" s="816">
        <v>0</v>
      </c>
    </row>
    <row r="60" spans="1:87" ht="26.35" hidden="1" customHeight="1" outlineLevel="1">
      <c r="A60" s="530" t="s">
        <v>951</v>
      </c>
      <c r="B60" s="802" t="e">
        <f>SUM(D60:BP60)-#REF!-#REF!</f>
        <v>#REF!</v>
      </c>
      <c r="C60" s="802"/>
      <c r="D60" s="794">
        <v>0</v>
      </c>
      <c r="E60" s="796">
        <v>0</v>
      </c>
      <c r="F60" s="793">
        <f t="shared" ref="F60:F84" si="12">H60+J60+N60+P60+L60</f>
        <v>0</v>
      </c>
      <c r="G60" s="793">
        <f t="shared" ref="G60:G84" si="13">I60+K60+O60+Q60+M60</f>
        <v>0</v>
      </c>
      <c r="H60" s="794"/>
      <c r="I60" s="794"/>
      <c r="J60" s="794"/>
      <c r="K60" s="794"/>
      <c r="L60" s="795"/>
      <c r="M60" s="795"/>
      <c r="N60" s="793">
        <v>0</v>
      </c>
      <c r="O60" s="793">
        <v>0</v>
      </c>
      <c r="P60" s="802">
        <v>0</v>
      </c>
      <c r="Q60" s="802">
        <v>0</v>
      </c>
      <c r="R60" s="802"/>
      <c r="S60" s="802"/>
      <c r="T60" s="802">
        <v>0</v>
      </c>
      <c r="U60" s="802">
        <v>0</v>
      </c>
      <c r="V60" s="802"/>
      <c r="W60" s="802"/>
      <c r="X60" s="795">
        <v>0</v>
      </c>
      <c r="Y60" s="816">
        <v>0</v>
      </c>
      <c r="Z60" s="802" t="e">
        <f>#REF!+#REF!</f>
        <v>#REF!</v>
      </c>
      <c r="AA60" s="802" t="e">
        <f>#REF!+#REF!</f>
        <v>#REF!</v>
      </c>
      <c r="AB60" s="816">
        <v>0</v>
      </c>
      <c r="AC60" s="816">
        <v>0</v>
      </c>
      <c r="AD60" s="816">
        <v>0</v>
      </c>
      <c r="AE60" s="816">
        <v>0</v>
      </c>
      <c r="AF60" s="816">
        <v>0</v>
      </c>
      <c r="AG60" s="816">
        <v>0</v>
      </c>
      <c r="AH60" s="797"/>
      <c r="AI60" s="798" t="s">
        <v>850</v>
      </c>
      <c r="AJ60" s="1601"/>
      <c r="AK60" s="1601"/>
      <c r="AL60" s="816">
        <v>0</v>
      </c>
      <c r="AM60" s="816">
        <v>0</v>
      </c>
      <c r="AN60" s="816">
        <v>0</v>
      </c>
      <c r="AO60" s="816">
        <v>0</v>
      </c>
      <c r="AP60" s="816">
        <v>0</v>
      </c>
      <c r="AQ60" s="816">
        <v>0</v>
      </c>
      <c r="AR60" s="816">
        <v>0</v>
      </c>
      <c r="AS60" s="816">
        <v>0</v>
      </c>
      <c r="AT60" s="795">
        <v>0</v>
      </c>
      <c r="AU60" s="816">
        <v>0</v>
      </c>
      <c r="AV60" s="795">
        <v>0</v>
      </c>
      <c r="AW60" s="816">
        <v>0</v>
      </c>
      <c r="AX60" s="795">
        <v>7</v>
      </c>
      <c r="AY60" s="816">
        <v>721</v>
      </c>
      <c r="AZ60" s="795"/>
      <c r="BA60" s="795"/>
      <c r="BB60" s="795"/>
      <c r="BC60" s="795"/>
      <c r="BD60" s="795"/>
      <c r="BE60" s="795"/>
      <c r="BF60" s="795">
        <v>0</v>
      </c>
      <c r="BG60" s="816">
        <v>0</v>
      </c>
      <c r="BH60" s="795">
        <v>0</v>
      </c>
      <c r="BI60" s="816">
        <v>0</v>
      </c>
      <c r="BJ60" s="795">
        <v>0</v>
      </c>
      <c r="BK60" s="816">
        <v>0</v>
      </c>
      <c r="BL60" s="816"/>
      <c r="BM60" s="816"/>
      <c r="BN60" s="816"/>
      <c r="BO60" s="816"/>
      <c r="BP60" s="795">
        <v>0</v>
      </c>
      <c r="BQ60" s="816">
        <v>0</v>
      </c>
    </row>
    <row r="61" spans="1:87" ht="26.35" hidden="1" customHeight="1" outlineLevel="1">
      <c r="A61" s="530" t="s">
        <v>952</v>
      </c>
      <c r="B61" s="802" t="e">
        <f>SUM(D61:BP61)-#REF!-#REF!</f>
        <v>#REF!</v>
      </c>
      <c r="C61" s="802"/>
      <c r="D61" s="794">
        <v>0</v>
      </c>
      <c r="E61" s="796">
        <v>0</v>
      </c>
      <c r="F61" s="793">
        <f t="shared" si="12"/>
        <v>0</v>
      </c>
      <c r="G61" s="793">
        <f t="shared" si="13"/>
        <v>0</v>
      </c>
      <c r="H61" s="793"/>
      <c r="I61" s="793"/>
      <c r="J61" s="793"/>
      <c r="K61" s="793"/>
      <c r="L61" s="802"/>
      <c r="M61" s="802"/>
      <c r="N61" s="793">
        <v>0</v>
      </c>
      <c r="O61" s="793">
        <v>0</v>
      </c>
      <c r="P61" s="802">
        <v>0</v>
      </c>
      <c r="Q61" s="802">
        <v>0</v>
      </c>
      <c r="R61" s="802"/>
      <c r="S61" s="802"/>
      <c r="T61" s="802">
        <v>0</v>
      </c>
      <c r="U61" s="802">
        <v>0</v>
      </c>
      <c r="V61" s="802"/>
      <c r="W61" s="802"/>
      <c r="X61" s="795">
        <v>0</v>
      </c>
      <c r="Y61" s="816">
        <v>0</v>
      </c>
      <c r="Z61" s="802" t="e">
        <f>#REF!+#REF!</f>
        <v>#REF!</v>
      </c>
      <c r="AA61" s="802" t="e">
        <f>#REF!+#REF!</f>
        <v>#REF!</v>
      </c>
      <c r="AB61" s="816">
        <v>0</v>
      </c>
      <c r="AC61" s="816">
        <v>0</v>
      </c>
      <c r="AD61" s="816">
        <v>0</v>
      </c>
      <c r="AE61" s="816">
        <v>0</v>
      </c>
      <c r="AF61" s="816">
        <v>0</v>
      </c>
      <c r="AG61" s="816">
        <v>0</v>
      </c>
      <c r="AH61" s="797"/>
      <c r="AI61" s="798" t="s">
        <v>851</v>
      </c>
      <c r="AJ61" s="1601"/>
      <c r="AK61" s="1601"/>
      <c r="AL61" s="816">
        <v>0</v>
      </c>
      <c r="AM61" s="816">
        <v>0</v>
      </c>
      <c r="AN61" s="816">
        <v>0</v>
      </c>
      <c r="AO61" s="816">
        <v>0</v>
      </c>
      <c r="AP61" s="816">
        <v>0</v>
      </c>
      <c r="AQ61" s="816">
        <v>0</v>
      </c>
      <c r="AR61" s="816">
        <v>0</v>
      </c>
      <c r="AS61" s="816">
        <v>0</v>
      </c>
      <c r="AT61" s="795">
        <v>0</v>
      </c>
      <c r="AU61" s="816">
        <v>0</v>
      </c>
      <c r="AV61" s="795">
        <v>0</v>
      </c>
      <c r="AW61" s="816">
        <v>0</v>
      </c>
      <c r="AX61" s="802">
        <v>2</v>
      </c>
      <c r="AY61" s="807">
        <v>148</v>
      </c>
      <c r="AZ61" s="802"/>
      <c r="BA61" s="802"/>
      <c r="BB61" s="802"/>
      <c r="BC61" s="802"/>
      <c r="BD61" s="802"/>
      <c r="BE61" s="802"/>
      <c r="BF61" s="795">
        <v>0</v>
      </c>
      <c r="BG61" s="816">
        <v>0</v>
      </c>
      <c r="BH61" s="795">
        <v>0</v>
      </c>
      <c r="BI61" s="816">
        <v>0</v>
      </c>
      <c r="BJ61" s="795">
        <v>0</v>
      </c>
      <c r="BK61" s="816">
        <v>0</v>
      </c>
      <c r="BL61" s="816"/>
      <c r="BM61" s="816"/>
      <c r="BN61" s="816"/>
      <c r="BO61" s="816"/>
      <c r="BP61" s="795">
        <v>0</v>
      </c>
      <c r="BQ61" s="816">
        <v>0</v>
      </c>
    </row>
    <row r="62" spans="1:87" ht="26.35" hidden="1" customHeight="1" outlineLevel="1">
      <c r="A62" s="530" t="s">
        <v>2205</v>
      </c>
      <c r="B62" s="802" t="e">
        <f>SUM(D62:BP62)-#REF!-#REF!</f>
        <v>#REF!</v>
      </c>
      <c r="C62" s="802"/>
      <c r="D62" s="794">
        <v>0</v>
      </c>
      <c r="E62" s="796">
        <v>0</v>
      </c>
      <c r="F62" s="793">
        <f t="shared" si="12"/>
        <v>0</v>
      </c>
      <c r="G62" s="793">
        <f t="shared" si="13"/>
        <v>0</v>
      </c>
      <c r="H62" s="797"/>
      <c r="I62" s="797"/>
      <c r="J62" s="797"/>
      <c r="K62" s="797"/>
      <c r="L62" s="803"/>
      <c r="M62" s="803"/>
      <c r="N62" s="793">
        <v>0</v>
      </c>
      <c r="O62" s="793">
        <v>0</v>
      </c>
      <c r="P62" s="802">
        <v>0</v>
      </c>
      <c r="Q62" s="802">
        <v>0</v>
      </c>
      <c r="R62" s="802"/>
      <c r="S62" s="802"/>
      <c r="T62" s="802">
        <v>0</v>
      </c>
      <c r="U62" s="802">
        <v>0</v>
      </c>
      <c r="V62" s="802"/>
      <c r="W62" s="802"/>
      <c r="X62" s="795">
        <v>0</v>
      </c>
      <c r="Y62" s="816">
        <v>0</v>
      </c>
      <c r="Z62" s="802" t="e">
        <f>#REF!+#REF!</f>
        <v>#REF!</v>
      </c>
      <c r="AA62" s="802" t="e">
        <f>#REF!+#REF!</f>
        <v>#REF!</v>
      </c>
      <c r="AB62" s="816">
        <v>0</v>
      </c>
      <c r="AC62" s="816">
        <v>0</v>
      </c>
      <c r="AD62" s="816">
        <v>0</v>
      </c>
      <c r="AE62" s="816">
        <v>0</v>
      </c>
      <c r="AF62" s="816">
        <v>0</v>
      </c>
      <c r="AG62" s="816">
        <v>0</v>
      </c>
      <c r="AH62" s="797"/>
      <c r="AI62" s="798" t="s">
        <v>852</v>
      </c>
      <c r="AJ62" s="1601"/>
      <c r="AK62" s="1601"/>
      <c r="AL62" s="816">
        <v>0</v>
      </c>
      <c r="AM62" s="816">
        <v>0</v>
      </c>
      <c r="AN62" s="816">
        <v>0</v>
      </c>
      <c r="AO62" s="816">
        <v>0</v>
      </c>
      <c r="AP62" s="816">
        <v>0</v>
      </c>
      <c r="AQ62" s="816">
        <v>0</v>
      </c>
      <c r="AR62" s="816">
        <v>0</v>
      </c>
      <c r="AS62" s="816">
        <v>0</v>
      </c>
      <c r="AT62" s="795">
        <v>0</v>
      </c>
      <c r="AU62" s="816">
        <v>0</v>
      </c>
      <c r="AV62" s="795">
        <v>0</v>
      </c>
      <c r="AW62" s="816">
        <v>0</v>
      </c>
      <c r="AX62" s="803">
        <v>6</v>
      </c>
      <c r="AY62" s="807">
        <v>327</v>
      </c>
      <c r="AZ62" s="803"/>
      <c r="BA62" s="803"/>
      <c r="BB62" s="803"/>
      <c r="BC62" s="803"/>
      <c r="BD62" s="803"/>
      <c r="BE62" s="803"/>
      <c r="BF62" s="795">
        <v>0</v>
      </c>
      <c r="BG62" s="816">
        <v>0</v>
      </c>
      <c r="BH62" s="795">
        <v>0</v>
      </c>
      <c r="BI62" s="816">
        <v>0</v>
      </c>
      <c r="BJ62" s="795">
        <v>0</v>
      </c>
      <c r="BK62" s="816">
        <v>0</v>
      </c>
      <c r="BL62" s="816"/>
      <c r="BM62" s="816"/>
      <c r="BN62" s="816"/>
      <c r="BO62" s="816"/>
      <c r="BP62" s="795">
        <v>0</v>
      </c>
      <c r="BQ62" s="816">
        <v>0</v>
      </c>
    </row>
    <row r="63" spans="1:87" ht="26.35" hidden="1" customHeight="1" outlineLevel="1">
      <c r="A63" s="530" t="s">
        <v>2764</v>
      </c>
      <c r="B63" s="802" t="e">
        <f>SUM(D63:BP63)-#REF!-#REF!</f>
        <v>#REF!</v>
      </c>
      <c r="C63" s="802"/>
      <c r="D63" s="794">
        <v>0</v>
      </c>
      <c r="E63" s="796">
        <v>0</v>
      </c>
      <c r="F63" s="793">
        <f t="shared" si="12"/>
        <v>0</v>
      </c>
      <c r="G63" s="793">
        <f t="shared" si="13"/>
        <v>0</v>
      </c>
      <c r="H63" s="793"/>
      <c r="I63" s="793"/>
      <c r="J63" s="793"/>
      <c r="K63" s="793"/>
      <c r="L63" s="802"/>
      <c r="M63" s="802"/>
      <c r="N63" s="793">
        <v>0</v>
      </c>
      <c r="O63" s="793">
        <v>0</v>
      </c>
      <c r="P63" s="802">
        <v>0</v>
      </c>
      <c r="Q63" s="802">
        <v>0</v>
      </c>
      <c r="R63" s="802"/>
      <c r="S63" s="802"/>
      <c r="T63" s="802">
        <v>0</v>
      </c>
      <c r="U63" s="802">
        <v>0</v>
      </c>
      <c r="V63" s="802"/>
      <c r="W63" s="802"/>
      <c r="X63" s="795">
        <v>0</v>
      </c>
      <c r="Y63" s="816">
        <v>0</v>
      </c>
      <c r="Z63" s="802" t="e">
        <f>#REF!+#REF!</f>
        <v>#REF!</v>
      </c>
      <c r="AA63" s="802" t="e">
        <f>#REF!+#REF!</f>
        <v>#REF!</v>
      </c>
      <c r="AB63" s="816">
        <v>0</v>
      </c>
      <c r="AC63" s="816">
        <v>0</v>
      </c>
      <c r="AD63" s="816">
        <v>0</v>
      </c>
      <c r="AE63" s="816">
        <v>0</v>
      </c>
      <c r="AF63" s="816">
        <v>0</v>
      </c>
      <c r="AG63" s="816">
        <v>0</v>
      </c>
      <c r="AH63" s="797"/>
      <c r="AI63" s="798" t="s">
        <v>853</v>
      </c>
      <c r="AJ63" s="1601"/>
      <c r="AK63" s="1601"/>
      <c r="AL63" s="816">
        <v>0</v>
      </c>
      <c r="AM63" s="816">
        <v>0</v>
      </c>
      <c r="AN63" s="816">
        <v>0</v>
      </c>
      <c r="AO63" s="816">
        <v>0</v>
      </c>
      <c r="AP63" s="816">
        <v>0</v>
      </c>
      <c r="AQ63" s="816">
        <v>0</v>
      </c>
      <c r="AR63" s="816">
        <v>0</v>
      </c>
      <c r="AS63" s="816">
        <v>0</v>
      </c>
      <c r="AT63" s="795">
        <v>0</v>
      </c>
      <c r="AU63" s="816">
        <v>0</v>
      </c>
      <c r="AV63" s="795">
        <v>0</v>
      </c>
      <c r="AW63" s="816">
        <v>0</v>
      </c>
      <c r="AX63" s="802">
        <v>0</v>
      </c>
      <c r="AY63" s="807">
        <v>0</v>
      </c>
      <c r="AZ63" s="802"/>
      <c r="BA63" s="802"/>
      <c r="BB63" s="802"/>
      <c r="BC63" s="802"/>
      <c r="BD63" s="802"/>
      <c r="BE63" s="802"/>
      <c r="BF63" s="795">
        <v>0</v>
      </c>
      <c r="BG63" s="816">
        <v>0</v>
      </c>
      <c r="BH63" s="795">
        <v>0</v>
      </c>
      <c r="BI63" s="816">
        <v>0</v>
      </c>
      <c r="BJ63" s="795">
        <v>0</v>
      </c>
      <c r="BK63" s="816">
        <v>0</v>
      </c>
      <c r="BL63" s="816"/>
      <c r="BM63" s="816"/>
      <c r="BN63" s="816"/>
      <c r="BO63" s="816"/>
      <c r="BP63" s="795">
        <v>0</v>
      </c>
      <c r="BQ63" s="816">
        <v>0</v>
      </c>
    </row>
    <row r="64" spans="1:87" ht="26.35" hidden="1" customHeight="1" outlineLevel="1">
      <c r="A64" s="530" t="s">
        <v>2206</v>
      </c>
      <c r="B64" s="802" t="e">
        <f>SUM(D64:BP64)-#REF!-#REF!</f>
        <v>#REF!</v>
      </c>
      <c r="C64" s="802"/>
      <c r="D64" s="794">
        <v>0</v>
      </c>
      <c r="E64" s="796">
        <v>0</v>
      </c>
      <c r="F64" s="793">
        <f t="shared" si="12"/>
        <v>0</v>
      </c>
      <c r="G64" s="793">
        <f t="shared" si="13"/>
        <v>0</v>
      </c>
      <c r="H64" s="793"/>
      <c r="I64" s="793"/>
      <c r="J64" s="793"/>
      <c r="K64" s="793"/>
      <c r="L64" s="802"/>
      <c r="M64" s="802"/>
      <c r="N64" s="793">
        <v>0</v>
      </c>
      <c r="O64" s="793">
        <v>0</v>
      </c>
      <c r="P64" s="802">
        <v>0</v>
      </c>
      <c r="Q64" s="802">
        <v>0</v>
      </c>
      <c r="R64" s="802"/>
      <c r="S64" s="802"/>
      <c r="T64" s="802">
        <v>0</v>
      </c>
      <c r="U64" s="802">
        <v>0</v>
      </c>
      <c r="V64" s="802"/>
      <c r="W64" s="802"/>
      <c r="X64" s="795">
        <v>0</v>
      </c>
      <c r="Y64" s="816">
        <v>0</v>
      </c>
      <c r="Z64" s="802" t="e">
        <f>#REF!+#REF!</f>
        <v>#REF!</v>
      </c>
      <c r="AA64" s="802" t="e">
        <f>#REF!+#REF!</f>
        <v>#REF!</v>
      </c>
      <c r="AB64" s="816">
        <v>0</v>
      </c>
      <c r="AC64" s="816">
        <v>0</v>
      </c>
      <c r="AD64" s="816">
        <v>0</v>
      </c>
      <c r="AE64" s="816">
        <v>0</v>
      </c>
      <c r="AF64" s="816">
        <v>0</v>
      </c>
      <c r="AG64" s="816">
        <v>0</v>
      </c>
      <c r="AH64" s="797"/>
      <c r="AI64" s="798" t="s">
        <v>2647</v>
      </c>
      <c r="AJ64" s="1601"/>
      <c r="AK64" s="1601"/>
      <c r="AL64" s="816">
        <v>0</v>
      </c>
      <c r="AM64" s="816">
        <v>0</v>
      </c>
      <c r="AN64" s="816">
        <v>0</v>
      </c>
      <c r="AO64" s="816">
        <v>0</v>
      </c>
      <c r="AP64" s="816">
        <v>0</v>
      </c>
      <c r="AQ64" s="816">
        <v>0</v>
      </c>
      <c r="AR64" s="816">
        <v>0</v>
      </c>
      <c r="AS64" s="816">
        <v>0</v>
      </c>
      <c r="AT64" s="795">
        <v>1</v>
      </c>
      <c r="AU64" s="816">
        <v>3</v>
      </c>
      <c r="AV64" s="795">
        <v>0</v>
      </c>
      <c r="AW64" s="816">
        <v>0</v>
      </c>
      <c r="AX64" s="802">
        <v>4</v>
      </c>
      <c r="AY64" s="816">
        <v>354</v>
      </c>
      <c r="AZ64" s="802"/>
      <c r="BA64" s="802"/>
      <c r="BB64" s="802"/>
      <c r="BC64" s="802"/>
      <c r="BD64" s="802"/>
      <c r="BE64" s="802"/>
      <c r="BF64" s="795">
        <v>0</v>
      </c>
      <c r="BG64" s="816">
        <v>0</v>
      </c>
      <c r="BH64" s="795">
        <v>0</v>
      </c>
      <c r="BI64" s="816">
        <v>0</v>
      </c>
      <c r="BJ64" s="795">
        <v>1</v>
      </c>
      <c r="BK64" s="816">
        <v>0</v>
      </c>
      <c r="BL64" s="816"/>
      <c r="BM64" s="816"/>
      <c r="BN64" s="816"/>
      <c r="BO64" s="816"/>
      <c r="BP64" s="795">
        <v>1</v>
      </c>
      <c r="BQ64" s="816">
        <v>0</v>
      </c>
      <c r="BS64" s="805" t="s">
        <v>50</v>
      </c>
      <c r="BT64" s="805" t="s">
        <v>50</v>
      </c>
      <c r="BU64" s="805" t="s">
        <v>50</v>
      </c>
      <c r="BV64" s="805" t="s">
        <v>50</v>
      </c>
      <c r="BW64" s="805" t="s">
        <v>50</v>
      </c>
      <c r="BX64" s="805" t="s">
        <v>50</v>
      </c>
      <c r="BY64" s="805" t="s">
        <v>50</v>
      </c>
      <c r="BZ64" s="805" t="s">
        <v>50</v>
      </c>
      <c r="CA64" s="806" t="s">
        <v>50</v>
      </c>
      <c r="CB64" s="805" t="s">
        <v>50</v>
      </c>
      <c r="CC64" s="805" t="s">
        <v>50</v>
      </c>
      <c r="CD64" s="805" t="s">
        <v>50</v>
      </c>
      <c r="CE64" s="805" t="s">
        <v>50</v>
      </c>
      <c r="CF64" s="805" t="s">
        <v>50</v>
      </c>
      <c r="CG64" s="805" t="s">
        <v>50</v>
      </c>
      <c r="CH64" s="805" t="s">
        <v>50</v>
      </c>
      <c r="CI64" s="805" t="s">
        <v>50</v>
      </c>
    </row>
    <row r="65" spans="1:87" ht="26.35" hidden="1" customHeight="1" outlineLevel="1">
      <c r="A65" s="530" t="s">
        <v>2210</v>
      </c>
      <c r="B65" s="802" t="e">
        <f>SUM(D65:BP65)-#REF!-#REF!</f>
        <v>#REF!</v>
      </c>
      <c r="C65" s="802"/>
      <c r="D65" s="794">
        <v>0</v>
      </c>
      <c r="E65" s="796">
        <v>0</v>
      </c>
      <c r="F65" s="793">
        <f t="shared" si="12"/>
        <v>0</v>
      </c>
      <c r="G65" s="793">
        <f t="shared" si="13"/>
        <v>0</v>
      </c>
      <c r="H65" s="794"/>
      <c r="I65" s="794"/>
      <c r="J65" s="794"/>
      <c r="K65" s="794"/>
      <c r="L65" s="795"/>
      <c r="M65" s="795"/>
      <c r="N65" s="793">
        <v>0</v>
      </c>
      <c r="O65" s="793">
        <v>0</v>
      </c>
      <c r="P65" s="802">
        <v>0</v>
      </c>
      <c r="Q65" s="802">
        <v>0</v>
      </c>
      <c r="R65" s="802"/>
      <c r="S65" s="802"/>
      <c r="T65" s="802">
        <v>0</v>
      </c>
      <c r="U65" s="802">
        <v>0</v>
      </c>
      <c r="V65" s="802"/>
      <c r="W65" s="802"/>
      <c r="X65" s="795">
        <v>0</v>
      </c>
      <c r="Y65" s="816">
        <v>0</v>
      </c>
      <c r="Z65" s="802" t="e">
        <f>#REF!+#REF!</f>
        <v>#REF!</v>
      </c>
      <c r="AA65" s="802" t="e">
        <f>#REF!+#REF!</f>
        <v>#REF!</v>
      </c>
      <c r="AB65" s="816">
        <v>0</v>
      </c>
      <c r="AC65" s="816">
        <v>0</v>
      </c>
      <c r="AD65" s="816">
        <v>0</v>
      </c>
      <c r="AE65" s="816">
        <v>0</v>
      </c>
      <c r="AF65" s="816">
        <v>0</v>
      </c>
      <c r="AG65" s="816">
        <v>0</v>
      </c>
      <c r="AH65" s="797"/>
      <c r="AI65" s="798" t="s">
        <v>2648</v>
      </c>
      <c r="AJ65" s="1601"/>
      <c r="AK65" s="1601"/>
      <c r="AL65" s="816">
        <v>0</v>
      </c>
      <c r="AM65" s="816">
        <v>0</v>
      </c>
      <c r="AN65" s="816">
        <v>0</v>
      </c>
      <c r="AO65" s="816">
        <v>0</v>
      </c>
      <c r="AP65" s="816">
        <v>0</v>
      </c>
      <c r="AQ65" s="816">
        <v>0</v>
      </c>
      <c r="AR65" s="816">
        <v>0</v>
      </c>
      <c r="AS65" s="816">
        <v>0</v>
      </c>
      <c r="AT65" s="795">
        <v>0</v>
      </c>
      <c r="AU65" s="816">
        <v>0</v>
      </c>
      <c r="AV65" s="795">
        <v>0</v>
      </c>
      <c r="AW65" s="816">
        <v>0</v>
      </c>
      <c r="AX65" s="795">
        <v>18</v>
      </c>
      <c r="AY65" s="816">
        <v>2543</v>
      </c>
      <c r="AZ65" s="795"/>
      <c r="BA65" s="795"/>
      <c r="BB65" s="795"/>
      <c r="BC65" s="795"/>
      <c r="BD65" s="795"/>
      <c r="BE65" s="795"/>
      <c r="BF65" s="795">
        <v>0</v>
      </c>
      <c r="BG65" s="816">
        <v>0</v>
      </c>
      <c r="BH65" s="795">
        <v>0</v>
      </c>
      <c r="BI65" s="816">
        <v>0</v>
      </c>
      <c r="BJ65" s="795">
        <v>1</v>
      </c>
      <c r="BK65" s="816">
        <v>0</v>
      </c>
      <c r="BL65" s="816"/>
      <c r="BM65" s="816"/>
      <c r="BN65" s="816"/>
      <c r="BO65" s="816"/>
      <c r="BP65" s="795">
        <v>0</v>
      </c>
      <c r="BQ65" s="816">
        <v>0</v>
      </c>
    </row>
    <row r="66" spans="1:87" ht="26.35" hidden="1" customHeight="1" outlineLevel="1">
      <c r="A66" s="530" t="s">
        <v>957</v>
      </c>
      <c r="B66" s="802" t="e">
        <f>SUM(D66:BP66)-#REF!-#REF!</f>
        <v>#REF!</v>
      </c>
      <c r="C66" s="802"/>
      <c r="D66" s="794">
        <v>0</v>
      </c>
      <c r="E66" s="796">
        <v>0</v>
      </c>
      <c r="F66" s="793">
        <f t="shared" si="12"/>
        <v>0</v>
      </c>
      <c r="G66" s="793">
        <f t="shared" si="13"/>
        <v>0</v>
      </c>
      <c r="H66" s="793"/>
      <c r="I66" s="793"/>
      <c r="J66" s="793"/>
      <c r="K66" s="793"/>
      <c r="L66" s="802"/>
      <c r="M66" s="802"/>
      <c r="N66" s="793">
        <v>0</v>
      </c>
      <c r="O66" s="793">
        <v>0</v>
      </c>
      <c r="P66" s="802">
        <v>0</v>
      </c>
      <c r="Q66" s="802">
        <v>0</v>
      </c>
      <c r="R66" s="802"/>
      <c r="S66" s="802"/>
      <c r="T66" s="802">
        <v>0</v>
      </c>
      <c r="U66" s="802">
        <v>0</v>
      </c>
      <c r="V66" s="802"/>
      <c r="W66" s="802"/>
      <c r="X66" s="795">
        <v>1</v>
      </c>
      <c r="Y66" s="816">
        <v>242</v>
      </c>
      <c r="Z66" s="802" t="e">
        <f>#REF!+#REF!</f>
        <v>#REF!</v>
      </c>
      <c r="AA66" s="802" t="e">
        <f>#REF!+#REF!</f>
        <v>#REF!</v>
      </c>
      <c r="AB66" s="816">
        <v>0</v>
      </c>
      <c r="AC66" s="816">
        <v>0</v>
      </c>
      <c r="AD66" s="816">
        <v>0</v>
      </c>
      <c r="AE66" s="816">
        <v>0</v>
      </c>
      <c r="AF66" s="816">
        <v>0</v>
      </c>
      <c r="AG66" s="816">
        <v>0</v>
      </c>
      <c r="AH66" s="797"/>
      <c r="AI66" s="798" t="s">
        <v>326</v>
      </c>
      <c r="AJ66" s="1601"/>
      <c r="AK66" s="1601"/>
      <c r="AL66" s="816">
        <v>0</v>
      </c>
      <c r="AM66" s="816">
        <v>0</v>
      </c>
      <c r="AN66" s="816">
        <v>0</v>
      </c>
      <c r="AO66" s="816">
        <v>0</v>
      </c>
      <c r="AP66" s="816">
        <v>0</v>
      </c>
      <c r="AQ66" s="816">
        <v>0</v>
      </c>
      <c r="AR66" s="816">
        <v>0</v>
      </c>
      <c r="AS66" s="816">
        <v>0</v>
      </c>
      <c r="AT66" s="795">
        <v>0</v>
      </c>
      <c r="AU66" s="816">
        <v>0</v>
      </c>
      <c r="AV66" s="795">
        <v>0</v>
      </c>
      <c r="AW66" s="816">
        <v>0</v>
      </c>
      <c r="AX66" s="795">
        <v>8</v>
      </c>
      <c r="AY66" s="816">
        <v>1146</v>
      </c>
      <c r="AZ66" s="795"/>
      <c r="BA66" s="795"/>
      <c r="BB66" s="795"/>
      <c r="BC66" s="795"/>
      <c r="BD66" s="795"/>
      <c r="BE66" s="795"/>
      <c r="BF66" s="795">
        <v>0</v>
      </c>
      <c r="BG66" s="816">
        <v>0</v>
      </c>
      <c r="BH66" s="795">
        <v>0</v>
      </c>
      <c r="BI66" s="816">
        <v>0</v>
      </c>
      <c r="BJ66" s="795">
        <v>0</v>
      </c>
      <c r="BK66" s="816">
        <v>0</v>
      </c>
      <c r="BL66" s="816"/>
      <c r="BM66" s="816"/>
      <c r="BN66" s="816"/>
      <c r="BO66" s="816"/>
      <c r="BP66" s="795">
        <v>0</v>
      </c>
      <c r="BQ66" s="816">
        <v>0</v>
      </c>
      <c r="BS66" s="806" t="s">
        <v>50</v>
      </c>
      <c r="BT66" s="806" t="s">
        <v>50</v>
      </c>
      <c r="BU66" s="806" t="s">
        <v>50</v>
      </c>
    </row>
    <row r="67" spans="1:87" ht="26.35" hidden="1" customHeight="1" outlineLevel="1">
      <c r="A67" s="530" t="s">
        <v>958</v>
      </c>
      <c r="B67" s="802" t="e">
        <f>SUM(D67:BP67)-#REF!-#REF!</f>
        <v>#REF!</v>
      </c>
      <c r="C67" s="802"/>
      <c r="D67" s="794">
        <v>0</v>
      </c>
      <c r="E67" s="796">
        <v>0</v>
      </c>
      <c r="F67" s="793">
        <f t="shared" si="12"/>
        <v>0</v>
      </c>
      <c r="G67" s="793">
        <f t="shared" si="13"/>
        <v>0</v>
      </c>
      <c r="H67" s="793"/>
      <c r="I67" s="793"/>
      <c r="J67" s="793"/>
      <c r="K67" s="793"/>
      <c r="L67" s="802"/>
      <c r="M67" s="802"/>
      <c r="N67" s="793">
        <v>0</v>
      </c>
      <c r="O67" s="793">
        <v>0</v>
      </c>
      <c r="P67" s="802">
        <v>0</v>
      </c>
      <c r="Q67" s="802">
        <v>0</v>
      </c>
      <c r="R67" s="802"/>
      <c r="S67" s="802"/>
      <c r="T67" s="802">
        <v>0</v>
      </c>
      <c r="U67" s="802">
        <v>0</v>
      </c>
      <c r="V67" s="802"/>
      <c r="W67" s="802"/>
      <c r="X67" s="795">
        <v>0</v>
      </c>
      <c r="Y67" s="816">
        <v>0</v>
      </c>
      <c r="Z67" s="802" t="e">
        <f>#REF!+#REF!</f>
        <v>#REF!</v>
      </c>
      <c r="AA67" s="802" t="e">
        <f>#REF!+#REF!</f>
        <v>#REF!</v>
      </c>
      <c r="AB67" s="816">
        <v>0</v>
      </c>
      <c r="AC67" s="816">
        <v>0</v>
      </c>
      <c r="AD67" s="816">
        <v>0</v>
      </c>
      <c r="AE67" s="816">
        <v>0</v>
      </c>
      <c r="AF67" s="816">
        <v>0</v>
      </c>
      <c r="AG67" s="816">
        <v>0</v>
      </c>
      <c r="AH67" s="797"/>
      <c r="AI67" s="798" t="s">
        <v>327</v>
      </c>
      <c r="AJ67" s="1601"/>
      <c r="AK67" s="1601"/>
      <c r="AL67" s="816">
        <v>0</v>
      </c>
      <c r="AM67" s="816">
        <v>0</v>
      </c>
      <c r="AN67" s="816">
        <v>0</v>
      </c>
      <c r="AO67" s="816">
        <v>0</v>
      </c>
      <c r="AP67" s="816">
        <v>0</v>
      </c>
      <c r="AQ67" s="816">
        <v>0</v>
      </c>
      <c r="AR67" s="816">
        <v>0</v>
      </c>
      <c r="AS67" s="816">
        <v>0</v>
      </c>
      <c r="AT67" s="795">
        <v>0</v>
      </c>
      <c r="AU67" s="816">
        <v>0</v>
      </c>
      <c r="AV67" s="795">
        <v>0</v>
      </c>
      <c r="AW67" s="816">
        <v>0</v>
      </c>
      <c r="AX67" s="795">
        <v>5</v>
      </c>
      <c r="AY67" s="816">
        <v>290</v>
      </c>
      <c r="AZ67" s="795"/>
      <c r="BA67" s="795"/>
      <c r="BB67" s="795"/>
      <c r="BC67" s="795"/>
      <c r="BD67" s="795"/>
      <c r="BE67" s="795"/>
      <c r="BF67" s="795">
        <v>0</v>
      </c>
      <c r="BG67" s="816">
        <v>0</v>
      </c>
      <c r="BH67" s="795">
        <v>0</v>
      </c>
      <c r="BI67" s="816">
        <v>0</v>
      </c>
      <c r="BJ67" s="795">
        <v>0</v>
      </c>
      <c r="BK67" s="816">
        <v>0</v>
      </c>
      <c r="BL67" s="816"/>
      <c r="BM67" s="816"/>
      <c r="BN67" s="816"/>
      <c r="BO67" s="816"/>
      <c r="BP67" s="795">
        <v>0</v>
      </c>
      <c r="BQ67" s="816">
        <v>0</v>
      </c>
      <c r="BV67" s="800" t="s">
        <v>50</v>
      </c>
    </row>
    <row r="68" spans="1:87" ht="26.35" hidden="1" customHeight="1" outlineLevel="1">
      <c r="A68" s="530" t="s">
        <v>2769</v>
      </c>
      <c r="B68" s="802" t="e">
        <f>SUM(D68:BP68)-#REF!-#REF!</f>
        <v>#REF!</v>
      </c>
      <c r="C68" s="802"/>
      <c r="D68" s="794">
        <v>0</v>
      </c>
      <c r="E68" s="796">
        <v>0</v>
      </c>
      <c r="F68" s="793">
        <f t="shared" si="12"/>
        <v>0</v>
      </c>
      <c r="G68" s="793">
        <f t="shared" si="13"/>
        <v>0</v>
      </c>
      <c r="H68" s="793"/>
      <c r="I68" s="793"/>
      <c r="J68" s="793"/>
      <c r="K68" s="793"/>
      <c r="L68" s="802"/>
      <c r="M68" s="802"/>
      <c r="N68" s="793">
        <v>0</v>
      </c>
      <c r="O68" s="793">
        <v>0</v>
      </c>
      <c r="P68" s="802">
        <v>0</v>
      </c>
      <c r="Q68" s="802">
        <v>0</v>
      </c>
      <c r="R68" s="802"/>
      <c r="S68" s="802"/>
      <c r="T68" s="802">
        <v>0</v>
      </c>
      <c r="U68" s="802">
        <v>0</v>
      </c>
      <c r="V68" s="802"/>
      <c r="W68" s="802"/>
      <c r="X68" s="795">
        <v>0</v>
      </c>
      <c r="Y68" s="816">
        <v>0</v>
      </c>
      <c r="Z68" s="802" t="e">
        <f>#REF!+#REF!</f>
        <v>#REF!</v>
      </c>
      <c r="AA68" s="802" t="e">
        <f>#REF!+#REF!</f>
        <v>#REF!</v>
      </c>
      <c r="AB68" s="816">
        <v>0</v>
      </c>
      <c r="AC68" s="816">
        <v>0</v>
      </c>
      <c r="AD68" s="816">
        <v>0</v>
      </c>
      <c r="AE68" s="816">
        <v>0</v>
      </c>
      <c r="AF68" s="816">
        <v>0</v>
      </c>
      <c r="AG68" s="816">
        <v>0</v>
      </c>
      <c r="AH68" s="797"/>
      <c r="AI68" s="798" t="s">
        <v>328</v>
      </c>
      <c r="AJ68" s="1601"/>
      <c r="AK68" s="1601"/>
      <c r="AL68" s="816">
        <v>0</v>
      </c>
      <c r="AM68" s="816">
        <v>0</v>
      </c>
      <c r="AN68" s="816">
        <v>0</v>
      </c>
      <c r="AO68" s="816">
        <v>0</v>
      </c>
      <c r="AP68" s="816">
        <v>0</v>
      </c>
      <c r="AQ68" s="816">
        <v>0</v>
      </c>
      <c r="AR68" s="816">
        <v>0</v>
      </c>
      <c r="AS68" s="816">
        <v>0</v>
      </c>
      <c r="AT68" s="795">
        <v>0</v>
      </c>
      <c r="AU68" s="816">
        <v>0</v>
      </c>
      <c r="AV68" s="795">
        <v>0</v>
      </c>
      <c r="AW68" s="816">
        <v>0</v>
      </c>
      <c r="AX68" s="802">
        <v>9</v>
      </c>
      <c r="AY68" s="807">
        <v>203</v>
      </c>
      <c r="AZ68" s="802"/>
      <c r="BA68" s="802"/>
      <c r="BB68" s="802"/>
      <c r="BC68" s="802"/>
      <c r="BD68" s="802"/>
      <c r="BE68" s="802"/>
      <c r="BF68" s="795">
        <v>0</v>
      </c>
      <c r="BG68" s="816">
        <v>0</v>
      </c>
      <c r="BH68" s="795">
        <v>0</v>
      </c>
      <c r="BI68" s="816">
        <v>0</v>
      </c>
      <c r="BJ68" s="795">
        <v>0</v>
      </c>
      <c r="BK68" s="816">
        <v>0</v>
      </c>
      <c r="BL68" s="816"/>
      <c r="BM68" s="816"/>
      <c r="BN68" s="816"/>
      <c r="BO68" s="816"/>
      <c r="BP68" s="795">
        <v>0</v>
      </c>
      <c r="BQ68" s="816">
        <v>0</v>
      </c>
    </row>
    <row r="69" spans="1:87" ht="26.35" hidden="1" customHeight="1" outlineLevel="1">
      <c r="A69" s="530" t="s">
        <v>960</v>
      </c>
      <c r="B69" s="802" t="e">
        <f>SUM(D69:BP69)-#REF!-#REF!</f>
        <v>#REF!</v>
      </c>
      <c r="C69" s="802"/>
      <c r="D69" s="794">
        <v>0</v>
      </c>
      <c r="E69" s="796">
        <v>0</v>
      </c>
      <c r="F69" s="793">
        <f t="shared" si="12"/>
        <v>0</v>
      </c>
      <c r="G69" s="793">
        <f t="shared" si="13"/>
        <v>0</v>
      </c>
      <c r="H69" s="794"/>
      <c r="I69" s="794"/>
      <c r="J69" s="794"/>
      <c r="K69" s="794"/>
      <c r="L69" s="795"/>
      <c r="M69" s="795"/>
      <c r="N69" s="793">
        <v>0</v>
      </c>
      <c r="O69" s="793">
        <v>0</v>
      </c>
      <c r="P69" s="802">
        <v>0</v>
      </c>
      <c r="Q69" s="802">
        <v>0</v>
      </c>
      <c r="R69" s="802"/>
      <c r="S69" s="802"/>
      <c r="T69" s="802">
        <v>0</v>
      </c>
      <c r="U69" s="802">
        <v>0</v>
      </c>
      <c r="V69" s="802"/>
      <c r="W69" s="802"/>
      <c r="X69" s="795">
        <v>0</v>
      </c>
      <c r="Y69" s="816">
        <v>0</v>
      </c>
      <c r="Z69" s="802" t="e">
        <f>#REF!+#REF!</f>
        <v>#REF!</v>
      </c>
      <c r="AA69" s="802" t="e">
        <f>#REF!+#REF!</f>
        <v>#REF!</v>
      </c>
      <c r="AB69" s="816">
        <v>0</v>
      </c>
      <c r="AC69" s="816">
        <v>0</v>
      </c>
      <c r="AD69" s="816">
        <v>0</v>
      </c>
      <c r="AE69" s="816">
        <v>0</v>
      </c>
      <c r="AF69" s="816">
        <v>0</v>
      </c>
      <c r="AG69" s="816">
        <v>0</v>
      </c>
      <c r="AH69" s="797"/>
      <c r="AI69" s="798" t="s">
        <v>329</v>
      </c>
      <c r="AJ69" s="1601"/>
      <c r="AK69" s="1601"/>
      <c r="AL69" s="816">
        <v>0</v>
      </c>
      <c r="AM69" s="816">
        <v>0</v>
      </c>
      <c r="AN69" s="816">
        <v>0</v>
      </c>
      <c r="AO69" s="816">
        <v>0</v>
      </c>
      <c r="AP69" s="816">
        <v>0</v>
      </c>
      <c r="AQ69" s="816">
        <v>0</v>
      </c>
      <c r="AR69" s="816">
        <v>0</v>
      </c>
      <c r="AS69" s="816">
        <v>0</v>
      </c>
      <c r="AT69" s="795">
        <v>0</v>
      </c>
      <c r="AU69" s="816">
        <v>0</v>
      </c>
      <c r="AV69" s="795">
        <v>0</v>
      </c>
      <c r="AW69" s="816">
        <v>0</v>
      </c>
      <c r="AX69" s="795">
        <v>4</v>
      </c>
      <c r="AY69" s="816">
        <v>507</v>
      </c>
      <c r="AZ69" s="795"/>
      <c r="BA69" s="795"/>
      <c r="BB69" s="795"/>
      <c r="BC69" s="795"/>
      <c r="BD69" s="795"/>
      <c r="BE69" s="795"/>
      <c r="BF69" s="795">
        <v>0</v>
      </c>
      <c r="BG69" s="816">
        <v>0</v>
      </c>
      <c r="BH69" s="795">
        <v>0</v>
      </c>
      <c r="BI69" s="816">
        <v>0</v>
      </c>
      <c r="BJ69" s="795">
        <v>2</v>
      </c>
      <c r="BK69" s="816">
        <v>0</v>
      </c>
      <c r="BL69" s="816"/>
      <c r="BM69" s="816"/>
      <c r="BN69" s="816"/>
      <c r="BO69" s="816"/>
      <c r="BP69" s="795">
        <v>0</v>
      </c>
      <c r="BQ69" s="816">
        <v>0</v>
      </c>
    </row>
    <row r="70" spans="1:87" ht="26.35" hidden="1" customHeight="1" outlineLevel="1" thickBot="1">
      <c r="A70" s="531" t="s">
        <v>961</v>
      </c>
      <c r="B70" s="837" t="e">
        <f>SUM(D70:BP70)-#REF!-#REF!</f>
        <v>#REF!</v>
      </c>
      <c r="C70" s="813"/>
      <c r="D70" s="811">
        <v>0</v>
      </c>
      <c r="E70" s="811">
        <v>0</v>
      </c>
      <c r="F70" s="793">
        <f t="shared" si="12"/>
        <v>0</v>
      </c>
      <c r="G70" s="793">
        <f t="shared" si="13"/>
        <v>0</v>
      </c>
      <c r="H70" s="812"/>
      <c r="I70" s="812"/>
      <c r="J70" s="812"/>
      <c r="K70" s="812"/>
      <c r="L70" s="813"/>
      <c r="M70" s="813"/>
      <c r="N70" s="812">
        <v>0</v>
      </c>
      <c r="O70" s="812">
        <v>0</v>
      </c>
      <c r="P70" s="813">
        <v>0</v>
      </c>
      <c r="Q70" s="813">
        <v>0</v>
      </c>
      <c r="R70" s="1598"/>
      <c r="S70" s="1598"/>
      <c r="T70" s="813">
        <v>0</v>
      </c>
      <c r="U70" s="813">
        <v>0</v>
      </c>
      <c r="V70" s="1598"/>
      <c r="W70" s="1598"/>
      <c r="X70" s="818">
        <v>0</v>
      </c>
      <c r="Y70" s="818">
        <v>0</v>
      </c>
      <c r="Z70" s="802" t="e">
        <f>#REF!+#REF!</f>
        <v>#REF!</v>
      </c>
      <c r="AA70" s="813" t="e">
        <f>#REF!+#REF!</f>
        <v>#REF!</v>
      </c>
      <c r="AB70" s="816">
        <v>0</v>
      </c>
      <c r="AC70" s="816">
        <v>0</v>
      </c>
      <c r="AD70" s="816">
        <v>0</v>
      </c>
      <c r="AE70" s="816">
        <v>0</v>
      </c>
      <c r="AF70" s="816">
        <v>0</v>
      </c>
      <c r="AG70" s="816">
        <v>0</v>
      </c>
      <c r="AH70" s="797"/>
      <c r="AI70" s="810" t="s">
        <v>330</v>
      </c>
      <c r="AJ70" s="1601"/>
      <c r="AK70" s="1601"/>
      <c r="AL70" s="816">
        <v>0</v>
      </c>
      <c r="AM70" s="816">
        <v>0</v>
      </c>
      <c r="AN70" s="816">
        <v>0</v>
      </c>
      <c r="AO70" s="816">
        <v>0</v>
      </c>
      <c r="AP70" s="816">
        <v>0</v>
      </c>
      <c r="AQ70" s="816">
        <v>0</v>
      </c>
      <c r="AR70" s="816">
        <v>0</v>
      </c>
      <c r="AS70" s="816">
        <v>0</v>
      </c>
      <c r="AT70" s="839">
        <v>1</v>
      </c>
      <c r="AU70" s="840">
        <v>0</v>
      </c>
      <c r="AV70" s="818">
        <v>0</v>
      </c>
      <c r="AW70" s="818">
        <v>0</v>
      </c>
      <c r="AX70" s="813">
        <v>12</v>
      </c>
      <c r="AY70" s="813">
        <v>602</v>
      </c>
      <c r="AZ70" s="813"/>
      <c r="BA70" s="813"/>
      <c r="BB70" s="813"/>
      <c r="BC70" s="813"/>
      <c r="BD70" s="1598"/>
      <c r="BE70" s="1598"/>
      <c r="BF70" s="818">
        <v>0</v>
      </c>
      <c r="BG70" s="818">
        <v>0</v>
      </c>
      <c r="BH70" s="818">
        <v>0</v>
      </c>
      <c r="BI70" s="818">
        <v>0</v>
      </c>
      <c r="BJ70" s="818">
        <v>0</v>
      </c>
      <c r="BK70" s="818">
        <v>0</v>
      </c>
      <c r="BL70" s="1609"/>
      <c r="BM70" s="1609"/>
      <c r="BN70" s="1609"/>
      <c r="BO70" s="1609"/>
      <c r="BP70" s="818">
        <v>0</v>
      </c>
      <c r="BQ70" s="818">
        <v>0</v>
      </c>
    </row>
    <row r="71" spans="1:87" s="809" customFormat="1" ht="26.35" hidden="1" customHeight="1" collapsed="1">
      <c r="A71" s="792" t="s">
        <v>1711</v>
      </c>
      <c r="B71" s="802" t="e">
        <f t="shared" ref="B71:B96" si="14">F71+D71+T71+X71+Z71+AT71+AV71+AX71+BF71+BH71+BJ71+BP71</f>
        <v>#REF!</v>
      </c>
      <c r="C71" s="802" t="e">
        <f t="shared" ref="C71:C84" si="15">G71+E71+U71+Y71+AA71+AU71+AW65+AY71+BG71+BI71+BK71+BQ71</f>
        <v>#REF!</v>
      </c>
      <c r="D71" s="799">
        <f>SUM(D72:D83)</f>
        <v>0</v>
      </c>
      <c r="E71" s="799">
        <f>SUM(E72:E83)</f>
        <v>0</v>
      </c>
      <c r="F71" s="793">
        <f t="shared" si="12"/>
        <v>49</v>
      </c>
      <c r="G71" s="802">
        <f t="shared" si="13"/>
        <v>11138</v>
      </c>
      <c r="H71" s="799">
        <f t="shared" ref="H71:O71" si="16">SUM(H72:H83)</f>
        <v>0</v>
      </c>
      <c r="I71" s="799">
        <f t="shared" si="16"/>
        <v>0</v>
      </c>
      <c r="J71" s="799">
        <f t="shared" si="16"/>
        <v>2</v>
      </c>
      <c r="K71" s="799">
        <f t="shared" si="16"/>
        <v>28</v>
      </c>
      <c r="L71" s="807">
        <f t="shared" si="16"/>
        <v>47</v>
      </c>
      <c r="M71" s="807">
        <f t="shared" si="16"/>
        <v>11110</v>
      </c>
      <c r="N71" s="793">
        <f t="shared" si="16"/>
        <v>0</v>
      </c>
      <c r="O71" s="793">
        <f t="shared" si="16"/>
        <v>0</v>
      </c>
      <c r="P71" s="802">
        <f t="shared" ref="P71:Y71" si="17">SUM(P72:P83)</f>
        <v>0</v>
      </c>
      <c r="Q71" s="802">
        <f t="shared" si="17"/>
        <v>0</v>
      </c>
      <c r="R71" s="802"/>
      <c r="S71" s="802"/>
      <c r="T71" s="802">
        <f t="shared" si="17"/>
        <v>0</v>
      </c>
      <c r="U71" s="802">
        <f t="shared" si="17"/>
        <v>0</v>
      </c>
      <c r="V71" s="802"/>
      <c r="W71" s="802"/>
      <c r="X71" s="807">
        <f t="shared" si="17"/>
        <v>0</v>
      </c>
      <c r="Y71" s="807">
        <f t="shared" si="17"/>
        <v>0</v>
      </c>
      <c r="Z71" s="802" t="e">
        <f>#REF!+#REF!</f>
        <v>#REF!</v>
      </c>
      <c r="AA71" s="802" t="e">
        <f>SUM(AA72:AA83)</f>
        <v>#REF!</v>
      </c>
      <c r="AB71" s="816">
        <v>0</v>
      </c>
      <c r="AC71" s="816">
        <v>0</v>
      </c>
      <c r="AD71" s="816">
        <v>0</v>
      </c>
      <c r="AE71" s="816">
        <v>0</v>
      </c>
      <c r="AF71" s="816">
        <v>0</v>
      </c>
      <c r="AG71" s="816">
        <v>0</v>
      </c>
      <c r="AH71" s="804"/>
      <c r="AI71" s="792" t="s">
        <v>1711</v>
      </c>
      <c r="AJ71" s="1604"/>
      <c r="AK71" s="1604"/>
      <c r="AL71" s="816">
        <v>0</v>
      </c>
      <c r="AM71" s="816">
        <v>0</v>
      </c>
      <c r="AN71" s="816">
        <v>0</v>
      </c>
      <c r="AO71" s="816">
        <v>0</v>
      </c>
      <c r="AP71" s="816">
        <v>0</v>
      </c>
      <c r="AQ71" s="816">
        <v>0</v>
      </c>
      <c r="AR71" s="816">
        <v>0</v>
      </c>
      <c r="AS71" s="816">
        <v>0</v>
      </c>
      <c r="AT71" s="807">
        <f t="shared" ref="AT71:AY71" si="18">SUM(AT72:AT83)</f>
        <v>5</v>
      </c>
      <c r="AU71" s="807">
        <f t="shared" si="18"/>
        <v>147</v>
      </c>
      <c r="AV71" s="807">
        <f t="shared" si="18"/>
        <v>0</v>
      </c>
      <c r="AW71" s="807">
        <f t="shared" si="18"/>
        <v>0</v>
      </c>
      <c r="AX71" s="807" t="e">
        <f t="shared" si="18"/>
        <v>#REF!</v>
      </c>
      <c r="AY71" s="807" t="e">
        <f t="shared" si="18"/>
        <v>#REF!</v>
      </c>
      <c r="AZ71" s="807">
        <f t="shared" ref="AZ71:BQ71" si="19">SUM(AZ72:AZ83)</f>
        <v>5</v>
      </c>
      <c r="BA71" s="807">
        <f t="shared" si="19"/>
        <v>332</v>
      </c>
      <c r="BB71" s="807">
        <f t="shared" si="19"/>
        <v>70</v>
      </c>
      <c r="BC71" s="807">
        <f t="shared" si="19"/>
        <v>6840</v>
      </c>
      <c r="BD71" s="807"/>
      <c r="BE71" s="807"/>
      <c r="BF71" s="807">
        <f t="shared" si="19"/>
        <v>0</v>
      </c>
      <c r="BG71" s="807">
        <f t="shared" si="19"/>
        <v>0</v>
      </c>
      <c r="BH71" s="807">
        <f t="shared" si="19"/>
        <v>0</v>
      </c>
      <c r="BI71" s="807">
        <f t="shared" si="19"/>
        <v>0</v>
      </c>
      <c r="BJ71" s="807">
        <f t="shared" si="19"/>
        <v>3</v>
      </c>
      <c r="BK71" s="843">
        <f t="shared" si="19"/>
        <v>3.3E-3</v>
      </c>
      <c r="BL71" s="843"/>
      <c r="BM71" s="843"/>
      <c r="BN71" s="843"/>
      <c r="BO71" s="843"/>
      <c r="BP71" s="807">
        <f t="shared" si="19"/>
        <v>0</v>
      </c>
      <c r="BQ71" s="807">
        <f t="shared" si="19"/>
        <v>0</v>
      </c>
    </row>
    <row r="72" spans="1:87" ht="26.35" hidden="1" customHeight="1" outlineLevel="1">
      <c r="A72" s="530" t="s">
        <v>2202</v>
      </c>
      <c r="B72" s="802" t="e">
        <f t="shared" si="14"/>
        <v>#REF!</v>
      </c>
      <c r="C72" s="802" t="e">
        <f t="shared" si="15"/>
        <v>#REF!</v>
      </c>
      <c r="D72" s="794">
        <v>0</v>
      </c>
      <c r="E72" s="796">
        <v>0</v>
      </c>
      <c r="F72" s="793">
        <f t="shared" si="12"/>
        <v>4</v>
      </c>
      <c r="G72" s="802">
        <f t="shared" si="13"/>
        <v>1300</v>
      </c>
      <c r="H72" s="794">
        <v>0</v>
      </c>
      <c r="I72" s="794">
        <v>0</v>
      </c>
      <c r="J72" s="794">
        <v>0</v>
      </c>
      <c r="K72" s="794">
        <v>0</v>
      </c>
      <c r="L72" s="795">
        <v>4</v>
      </c>
      <c r="M72" s="795">
        <v>1300</v>
      </c>
      <c r="N72" s="793">
        <v>0</v>
      </c>
      <c r="O72" s="793">
        <v>0</v>
      </c>
      <c r="P72" s="802">
        <v>0</v>
      </c>
      <c r="Q72" s="802">
        <v>0</v>
      </c>
      <c r="R72" s="802"/>
      <c r="S72" s="802"/>
      <c r="T72" s="802">
        <v>0</v>
      </c>
      <c r="U72" s="802">
        <v>0</v>
      </c>
      <c r="V72" s="802"/>
      <c r="W72" s="802"/>
      <c r="X72" s="795">
        <v>0</v>
      </c>
      <c r="Y72" s="816">
        <v>0</v>
      </c>
      <c r="Z72" s="802" t="e">
        <f>#REF!+#REF!</f>
        <v>#REF!</v>
      </c>
      <c r="AA72" s="802" t="e">
        <f>#REF!+#REF!</f>
        <v>#REF!</v>
      </c>
      <c r="AB72" s="816">
        <v>0</v>
      </c>
      <c r="AC72" s="816">
        <v>0</v>
      </c>
      <c r="AD72" s="816">
        <v>0</v>
      </c>
      <c r="AE72" s="816">
        <v>0</v>
      </c>
      <c r="AF72" s="816">
        <v>0</v>
      </c>
      <c r="AG72" s="816">
        <v>0</v>
      </c>
      <c r="AH72" s="797"/>
      <c r="AI72" s="798" t="s">
        <v>849</v>
      </c>
      <c r="AJ72" s="1601"/>
      <c r="AK72" s="1601"/>
      <c r="AL72" s="816">
        <v>0</v>
      </c>
      <c r="AM72" s="816">
        <v>0</v>
      </c>
      <c r="AN72" s="816">
        <v>0</v>
      </c>
      <c r="AO72" s="816">
        <v>0</v>
      </c>
      <c r="AP72" s="816">
        <v>0</v>
      </c>
      <c r="AQ72" s="816">
        <v>0</v>
      </c>
      <c r="AR72" s="816">
        <v>0</v>
      </c>
      <c r="AS72" s="816">
        <v>0</v>
      </c>
      <c r="AT72" s="795">
        <v>1</v>
      </c>
      <c r="AU72" s="816">
        <v>70</v>
      </c>
      <c r="AV72" s="795">
        <v>0</v>
      </c>
      <c r="AW72" s="816">
        <v>0</v>
      </c>
      <c r="AX72" s="802" t="e">
        <f>AZ72+#REF!+BB72</f>
        <v>#REF!</v>
      </c>
      <c r="AY72" s="802" t="e">
        <f>BA72+#REF!+BC72</f>
        <v>#REF!</v>
      </c>
      <c r="AZ72" s="802">
        <v>0</v>
      </c>
      <c r="BA72" s="802">
        <v>0</v>
      </c>
      <c r="BB72" s="802">
        <v>1</v>
      </c>
      <c r="BC72" s="802">
        <v>56</v>
      </c>
      <c r="BD72" s="802"/>
      <c r="BE72" s="802"/>
      <c r="BF72" s="795">
        <v>0</v>
      </c>
      <c r="BG72" s="816">
        <v>0</v>
      </c>
      <c r="BH72" s="795">
        <v>0</v>
      </c>
      <c r="BI72" s="816">
        <v>0</v>
      </c>
      <c r="BJ72" s="795">
        <v>1</v>
      </c>
      <c r="BK72" s="816">
        <v>0</v>
      </c>
      <c r="BL72" s="816"/>
      <c r="BM72" s="816"/>
      <c r="BN72" s="816"/>
      <c r="BO72" s="816"/>
      <c r="BP72" s="795">
        <v>0</v>
      </c>
      <c r="BQ72" s="816">
        <v>0</v>
      </c>
    </row>
    <row r="73" spans="1:87" ht="26.35" hidden="1" customHeight="1" outlineLevel="1">
      <c r="A73" s="530" t="s">
        <v>951</v>
      </c>
      <c r="B73" s="802" t="e">
        <f t="shared" si="14"/>
        <v>#REF!</v>
      </c>
      <c r="C73" s="802" t="e">
        <f t="shared" si="15"/>
        <v>#REF!</v>
      </c>
      <c r="D73" s="794">
        <v>0</v>
      </c>
      <c r="E73" s="796">
        <v>0</v>
      </c>
      <c r="F73" s="793">
        <f t="shared" si="12"/>
        <v>4</v>
      </c>
      <c r="G73" s="802">
        <f t="shared" si="13"/>
        <v>500</v>
      </c>
      <c r="H73" s="794">
        <v>0</v>
      </c>
      <c r="I73" s="794">
        <v>0</v>
      </c>
      <c r="J73" s="794">
        <v>0</v>
      </c>
      <c r="K73" s="794">
        <v>0</v>
      </c>
      <c r="L73" s="795">
        <v>4</v>
      </c>
      <c r="M73" s="795">
        <v>500</v>
      </c>
      <c r="N73" s="793">
        <v>0</v>
      </c>
      <c r="O73" s="793">
        <v>0</v>
      </c>
      <c r="P73" s="802">
        <v>0</v>
      </c>
      <c r="Q73" s="802">
        <v>0</v>
      </c>
      <c r="R73" s="802"/>
      <c r="S73" s="802"/>
      <c r="T73" s="802">
        <v>0</v>
      </c>
      <c r="U73" s="802">
        <v>0</v>
      </c>
      <c r="V73" s="802"/>
      <c r="W73" s="802"/>
      <c r="X73" s="795">
        <v>0</v>
      </c>
      <c r="Y73" s="816">
        <v>0</v>
      </c>
      <c r="Z73" s="802" t="e">
        <f>#REF!+#REF!</f>
        <v>#REF!</v>
      </c>
      <c r="AA73" s="802" t="e">
        <f>#REF!+#REF!</f>
        <v>#REF!</v>
      </c>
      <c r="AB73" s="816">
        <v>0</v>
      </c>
      <c r="AC73" s="816">
        <v>0</v>
      </c>
      <c r="AD73" s="816">
        <v>0</v>
      </c>
      <c r="AE73" s="816">
        <v>0</v>
      </c>
      <c r="AF73" s="816">
        <v>0</v>
      </c>
      <c r="AG73" s="816">
        <v>0</v>
      </c>
      <c r="AH73" s="797"/>
      <c r="AI73" s="798" t="s">
        <v>850</v>
      </c>
      <c r="AJ73" s="1601"/>
      <c r="AK73" s="1601"/>
      <c r="AL73" s="816">
        <v>0</v>
      </c>
      <c r="AM73" s="816">
        <v>0</v>
      </c>
      <c r="AN73" s="816">
        <v>0</v>
      </c>
      <c r="AO73" s="816">
        <v>0</v>
      </c>
      <c r="AP73" s="816">
        <v>0</v>
      </c>
      <c r="AQ73" s="816">
        <v>0</v>
      </c>
      <c r="AR73" s="816">
        <v>0</v>
      </c>
      <c r="AS73" s="816">
        <v>0</v>
      </c>
      <c r="AT73" s="795">
        <v>2</v>
      </c>
      <c r="AU73" s="816">
        <v>73</v>
      </c>
      <c r="AV73" s="795">
        <v>0</v>
      </c>
      <c r="AW73" s="816">
        <v>0</v>
      </c>
      <c r="AX73" s="802" t="e">
        <f>AZ73+#REF!+BB73</f>
        <v>#REF!</v>
      </c>
      <c r="AY73" s="802" t="e">
        <f>BA73+#REF!+BC73</f>
        <v>#REF!</v>
      </c>
      <c r="AZ73" s="795">
        <v>1</v>
      </c>
      <c r="BA73" s="795">
        <v>29</v>
      </c>
      <c r="BB73" s="795">
        <v>3</v>
      </c>
      <c r="BC73" s="795">
        <v>185</v>
      </c>
      <c r="BD73" s="795"/>
      <c r="BE73" s="795"/>
      <c r="BF73" s="795">
        <v>0</v>
      </c>
      <c r="BG73" s="816">
        <v>0</v>
      </c>
      <c r="BH73" s="795">
        <v>0</v>
      </c>
      <c r="BI73" s="816">
        <v>0</v>
      </c>
      <c r="BJ73" s="795">
        <v>0</v>
      </c>
      <c r="BK73" s="816">
        <v>0</v>
      </c>
      <c r="BL73" s="816"/>
      <c r="BM73" s="816"/>
      <c r="BN73" s="816"/>
      <c r="BO73" s="816"/>
      <c r="BP73" s="795">
        <v>0</v>
      </c>
      <c r="BQ73" s="816">
        <v>0</v>
      </c>
    </row>
    <row r="74" spans="1:87" ht="26.35" hidden="1" customHeight="1" outlineLevel="1">
      <c r="A74" s="530" t="s">
        <v>952</v>
      </c>
      <c r="B74" s="802" t="e">
        <f t="shared" si="14"/>
        <v>#REF!</v>
      </c>
      <c r="C74" s="802" t="e">
        <f t="shared" si="15"/>
        <v>#REF!</v>
      </c>
      <c r="D74" s="794">
        <v>0</v>
      </c>
      <c r="E74" s="796">
        <v>0</v>
      </c>
      <c r="F74" s="793">
        <f t="shared" si="12"/>
        <v>4</v>
      </c>
      <c r="G74" s="802">
        <f t="shared" si="13"/>
        <v>511</v>
      </c>
      <c r="H74" s="794">
        <v>0</v>
      </c>
      <c r="I74" s="794">
        <v>0</v>
      </c>
      <c r="J74" s="793">
        <v>1</v>
      </c>
      <c r="K74" s="793">
        <v>1</v>
      </c>
      <c r="L74" s="802">
        <v>3</v>
      </c>
      <c r="M74" s="802">
        <v>510</v>
      </c>
      <c r="N74" s="793">
        <v>0</v>
      </c>
      <c r="O74" s="793">
        <v>0</v>
      </c>
      <c r="P74" s="802">
        <v>0</v>
      </c>
      <c r="Q74" s="802">
        <v>0</v>
      </c>
      <c r="R74" s="802"/>
      <c r="S74" s="802"/>
      <c r="T74" s="802">
        <v>0</v>
      </c>
      <c r="U74" s="802">
        <v>0</v>
      </c>
      <c r="V74" s="802"/>
      <c r="W74" s="802"/>
      <c r="X74" s="795">
        <v>0</v>
      </c>
      <c r="Y74" s="816">
        <v>0</v>
      </c>
      <c r="Z74" s="802" t="e">
        <f>#REF!+#REF!</f>
        <v>#REF!</v>
      </c>
      <c r="AA74" s="802" t="e">
        <f>#REF!+#REF!</f>
        <v>#REF!</v>
      </c>
      <c r="AB74" s="816">
        <v>0</v>
      </c>
      <c r="AC74" s="816">
        <v>0</v>
      </c>
      <c r="AD74" s="816">
        <v>0</v>
      </c>
      <c r="AE74" s="816">
        <v>0</v>
      </c>
      <c r="AF74" s="816">
        <v>0</v>
      </c>
      <c r="AG74" s="816">
        <v>0</v>
      </c>
      <c r="AH74" s="797"/>
      <c r="AI74" s="798" t="s">
        <v>851</v>
      </c>
      <c r="AJ74" s="1601"/>
      <c r="AK74" s="1601"/>
      <c r="AL74" s="816">
        <v>0</v>
      </c>
      <c r="AM74" s="816">
        <v>0</v>
      </c>
      <c r="AN74" s="816">
        <v>0</v>
      </c>
      <c r="AO74" s="816">
        <v>0</v>
      </c>
      <c r="AP74" s="816">
        <v>0</v>
      </c>
      <c r="AQ74" s="816">
        <v>0</v>
      </c>
      <c r="AR74" s="816">
        <v>0</v>
      </c>
      <c r="AS74" s="816">
        <v>0</v>
      </c>
      <c r="AT74" s="795">
        <v>0</v>
      </c>
      <c r="AU74" s="816">
        <v>0</v>
      </c>
      <c r="AV74" s="795">
        <v>0</v>
      </c>
      <c r="AW74" s="816">
        <v>0</v>
      </c>
      <c r="AX74" s="802" t="e">
        <f>AZ74+#REF!+BB74</f>
        <v>#REF!</v>
      </c>
      <c r="AY74" s="802" t="e">
        <f>BA74+#REF!+BC74</f>
        <v>#REF!</v>
      </c>
      <c r="AZ74" s="802">
        <v>0</v>
      </c>
      <c r="BA74" s="802">
        <v>0</v>
      </c>
      <c r="BB74" s="802">
        <v>0</v>
      </c>
      <c r="BC74" s="802">
        <v>0</v>
      </c>
      <c r="BD74" s="802"/>
      <c r="BE74" s="802"/>
      <c r="BF74" s="795">
        <v>0</v>
      </c>
      <c r="BG74" s="816">
        <v>0</v>
      </c>
      <c r="BH74" s="795">
        <v>0</v>
      </c>
      <c r="BI74" s="816">
        <v>0</v>
      </c>
      <c r="BJ74" s="795">
        <v>0</v>
      </c>
      <c r="BK74" s="816">
        <v>0</v>
      </c>
      <c r="BL74" s="816"/>
      <c r="BM74" s="816"/>
      <c r="BN74" s="816"/>
      <c r="BO74" s="816"/>
      <c r="BP74" s="795">
        <v>0</v>
      </c>
      <c r="BQ74" s="816">
        <v>0</v>
      </c>
    </row>
    <row r="75" spans="1:87" ht="26.35" hidden="1" customHeight="1" outlineLevel="1">
      <c r="A75" s="530" t="s">
        <v>2205</v>
      </c>
      <c r="B75" s="802" t="e">
        <f t="shared" si="14"/>
        <v>#REF!</v>
      </c>
      <c r="C75" s="802" t="e">
        <f t="shared" si="15"/>
        <v>#REF!</v>
      </c>
      <c r="D75" s="794">
        <v>0</v>
      </c>
      <c r="E75" s="796">
        <v>0</v>
      </c>
      <c r="F75" s="793">
        <f t="shared" si="12"/>
        <v>14</v>
      </c>
      <c r="G75" s="802">
        <f t="shared" si="13"/>
        <v>3070</v>
      </c>
      <c r="H75" s="794">
        <v>0</v>
      </c>
      <c r="I75" s="794">
        <v>0</v>
      </c>
      <c r="J75" s="794">
        <v>0</v>
      </c>
      <c r="K75" s="794">
        <v>0</v>
      </c>
      <c r="L75" s="803">
        <v>14</v>
      </c>
      <c r="M75" s="803">
        <v>3070</v>
      </c>
      <c r="N75" s="793">
        <v>0</v>
      </c>
      <c r="O75" s="793">
        <v>0</v>
      </c>
      <c r="P75" s="802">
        <v>0</v>
      </c>
      <c r="Q75" s="802">
        <v>0</v>
      </c>
      <c r="R75" s="802"/>
      <c r="S75" s="802"/>
      <c r="T75" s="802">
        <v>0</v>
      </c>
      <c r="U75" s="802">
        <v>0</v>
      </c>
      <c r="V75" s="802"/>
      <c r="W75" s="802"/>
      <c r="X75" s="795">
        <v>0</v>
      </c>
      <c r="Y75" s="816">
        <v>0</v>
      </c>
      <c r="Z75" s="802" t="e">
        <f>#REF!+#REF!</f>
        <v>#REF!</v>
      </c>
      <c r="AA75" s="802" t="e">
        <f>#REF!+#REF!</f>
        <v>#REF!</v>
      </c>
      <c r="AB75" s="816">
        <v>0</v>
      </c>
      <c r="AC75" s="816">
        <v>0</v>
      </c>
      <c r="AD75" s="816">
        <v>0</v>
      </c>
      <c r="AE75" s="816">
        <v>0</v>
      </c>
      <c r="AF75" s="816">
        <v>0</v>
      </c>
      <c r="AG75" s="816">
        <v>0</v>
      </c>
      <c r="AH75" s="797"/>
      <c r="AI75" s="798" t="s">
        <v>852</v>
      </c>
      <c r="AJ75" s="1601"/>
      <c r="AK75" s="1601"/>
      <c r="AL75" s="816">
        <v>0</v>
      </c>
      <c r="AM75" s="816">
        <v>0</v>
      </c>
      <c r="AN75" s="816">
        <v>0</v>
      </c>
      <c r="AO75" s="816">
        <v>0</v>
      </c>
      <c r="AP75" s="816">
        <v>0</v>
      </c>
      <c r="AQ75" s="816">
        <v>0</v>
      </c>
      <c r="AR75" s="816">
        <v>0</v>
      </c>
      <c r="AS75" s="816">
        <v>0</v>
      </c>
      <c r="AT75" s="795">
        <v>0</v>
      </c>
      <c r="AU75" s="816">
        <v>0</v>
      </c>
      <c r="AV75" s="795">
        <v>0</v>
      </c>
      <c r="AW75" s="816">
        <v>0</v>
      </c>
      <c r="AX75" s="802" t="e">
        <f>AZ75+#REF!+BB75</f>
        <v>#REF!</v>
      </c>
      <c r="AY75" s="802" t="e">
        <f>BA75+#REF!+BC75</f>
        <v>#REF!</v>
      </c>
      <c r="AZ75" s="803">
        <v>1</v>
      </c>
      <c r="BA75" s="795">
        <v>0</v>
      </c>
      <c r="BB75" s="803">
        <v>9</v>
      </c>
      <c r="BC75" s="803">
        <v>370</v>
      </c>
      <c r="BD75" s="803"/>
      <c r="BE75" s="803"/>
      <c r="BF75" s="795">
        <v>0</v>
      </c>
      <c r="BG75" s="816">
        <v>0</v>
      </c>
      <c r="BH75" s="795">
        <v>0</v>
      </c>
      <c r="BI75" s="816">
        <v>0</v>
      </c>
      <c r="BJ75" s="795">
        <v>0</v>
      </c>
      <c r="BK75" s="816">
        <v>0</v>
      </c>
      <c r="BL75" s="816"/>
      <c r="BM75" s="816"/>
      <c r="BN75" s="816"/>
      <c r="BO75" s="816"/>
      <c r="BP75" s="795">
        <v>0</v>
      </c>
      <c r="BQ75" s="816">
        <v>0</v>
      </c>
    </row>
    <row r="76" spans="1:87" ht="26.35" hidden="1" customHeight="1" outlineLevel="1">
      <c r="A76" s="530" t="s">
        <v>2764</v>
      </c>
      <c r="B76" s="802" t="e">
        <f t="shared" si="14"/>
        <v>#REF!</v>
      </c>
      <c r="C76" s="802" t="e">
        <f t="shared" si="15"/>
        <v>#REF!</v>
      </c>
      <c r="D76" s="794">
        <v>0</v>
      </c>
      <c r="E76" s="796">
        <v>0</v>
      </c>
      <c r="F76" s="793">
        <f t="shared" si="12"/>
        <v>4</v>
      </c>
      <c r="G76" s="802">
        <f t="shared" si="13"/>
        <v>700</v>
      </c>
      <c r="H76" s="794">
        <v>0</v>
      </c>
      <c r="I76" s="794">
        <v>0</v>
      </c>
      <c r="J76" s="794">
        <v>0</v>
      </c>
      <c r="K76" s="794">
        <v>0</v>
      </c>
      <c r="L76" s="802">
        <v>4</v>
      </c>
      <c r="M76" s="802">
        <v>700</v>
      </c>
      <c r="N76" s="793">
        <v>0</v>
      </c>
      <c r="O76" s="793">
        <v>0</v>
      </c>
      <c r="P76" s="802">
        <v>0</v>
      </c>
      <c r="Q76" s="802">
        <v>0</v>
      </c>
      <c r="R76" s="802"/>
      <c r="S76" s="802"/>
      <c r="T76" s="802">
        <v>0</v>
      </c>
      <c r="U76" s="802">
        <v>0</v>
      </c>
      <c r="V76" s="802"/>
      <c r="W76" s="802"/>
      <c r="X76" s="795">
        <v>0</v>
      </c>
      <c r="Y76" s="816">
        <v>0</v>
      </c>
      <c r="Z76" s="802" t="e">
        <f>#REF!+#REF!</f>
        <v>#REF!</v>
      </c>
      <c r="AA76" s="802" t="e">
        <f>#REF!+#REF!</f>
        <v>#REF!</v>
      </c>
      <c r="AB76" s="816">
        <v>0</v>
      </c>
      <c r="AC76" s="816">
        <v>0</v>
      </c>
      <c r="AD76" s="816">
        <v>0</v>
      </c>
      <c r="AE76" s="816">
        <v>0</v>
      </c>
      <c r="AF76" s="816">
        <v>0</v>
      </c>
      <c r="AG76" s="816">
        <v>0</v>
      </c>
      <c r="AH76" s="797"/>
      <c r="AI76" s="798" t="s">
        <v>853</v>
      </c>
      <c r="AJ76" s="1601"/>
      <c r="AK76" s="1601"/>
      <c r="AL76" s="816">
        <v>0</v>
      </c>
      <c r="AM76" s="816">
        <v>0</v>
      </c>
      <c r="AN76" s="816">
        <v>0</v>
      </c>
      <c r="AO76" s="816">
        <v>0</v>
      </c>
      <c r="AP76" s="816">
        <v>0</v>
      </c>
      <c r="AQ76" s="816">
        <v>0</v>
      </c>
      <c r="AR76" s="816">
        <v>0</v>
      </c>
      <c r="AS76" s="816">
        <v>0</v>
      </c>
      <c r="AT76" s="795">
        <v>0</v>
      </c>
      <c r="AU76" s="816">
        <v>0</v>
      </c>
      <c r="AV76" s="795">
        <v>0</v>
      </c>
      <c r="AW76" s="816">
        <v>0</v>
      </c>
      <c r="AX76" s="802" t="e">
        <f>AZ76+#REF!+BB76</f>
        <v>#REF!</v>
      </c>
      <c r="AY76" s="802" t="e">
        <f>BA76+#REF!+BC76</f>
        <v>#REF!</v>
      </c>
      <c r="AZ76" s="802">
        <v>1</v>
      </c>
      <c r="BA76" s="802">
        <v>300</v>
      </c>
      <c r="BB76" s="802">
        <v>3</v>
      </c>
      <c r="BC76" s="802">
        <v>49</v>
      </c>
      <c r="BD76" s="802"/>
      <c r="BE76" s="802"/>
      <c r="BF76" s="795">
        <v>0</v>
      </c>
      <c r="BG76" s="816">
        <v>0</v>
      </c>
      <c r="BH76" s="795">
        <v>0</v>
      </c>
      <c r="BI76" s="816">
        <v>0</v>
      </c>
      <c r="BJ76" s="795">
        <v>0</v>
      </c>
      <c r="BK76" s="816">
        <v>0</v>
      </c>
      <c r="BL76" s="816"/>
      <c r="BM76" s="816"/>
      <c r="BN76" s="816"/>
      <c r="BO76" s="816"/>
      <c r="BP76" s="795">
        <v>0</v>
      </c>
      <c r="BQ76" s="816">
        <v>0</v>
      </c>
    </row>
    <row r="77" spans="1:87" ht="26.35" hidden="1" customHeight="1" outlineLevel="1">
      <c r="A77" s="530" t="s">
        <v>2206</v>
      </c>
      <c r="B77" s="802" t="e">
        <f t="shared" si="14"/>
        <v>#REF!</v>
      </c>
      <c r="C77" s="802" t="e">
        <f t="shared" si="15"/>
        <v>#REF!</v>
      </c>
      <c r="D77" s="794">
        <v>0</v>
      </c>
      <c r="E77" s="796">
        <v>0</v>
      </c>
      <c r="F77" s="793">
        <f t="shared" si="12"/>
        <v>4</v>
      </c>
      <c r="G77" s="802">
        <f t="shared" si="13"/>
        <v>1870</v>
      </c>
      <c r="H77" s="794">
        <v>0</v>
      </c>
      <c r="I77" s="794">
        <v>0</v>
      </c>
      <c r="J77" s="794">
        <v>0</v>
      </c>
      <c r="K77" s="794">
        <v>0</v>
      </c>
      <c r="L77" s="802">
        <v>4</v>
      </c>
      <c r="M77" s="802">
        <v>1870</v>
      </c>
      <c r="N77" s="793">
        <v>0</v>
      </c>
      <c r="O77" s="793">
        <v>0</v>
      </c>
      <c r="P77" s="802">
        <v>0</v>
      </c>
      <c r="Q77" s="802">
        <v>0</v>
      </c>
      <c r="R77" s="802"/>
      <c r="S77" s="802"/>
      <c r="T77" s="802">
        <v>0</v>
      </c>
      <c r="U77" s="802">
        <v>0</v>
      </c>
      <c r="V77" s="802"/>
      <c r="W77" s="802"/>
      <c r="X77" s="795">
        <v>0</v>
      </c>
      <c r="Y77" s="816">
        <v>0</v>
      </c>
      <c r="Z77" s="802" t="e">
        <f>#REF!+#REF!</f>
        <v>#REF!</v>
      </c>
      <c r="AA77" s="802" t="e">
        <f>#REF!+#REF!</f>
        <v>#REF!</v>
      </c>
      <c r="AB77" s="816">
        <v>0</v>
      </c>
      <c r="AC77" s="816">
        <v>0</v>
      </c>
      <c r="AD77" s="816">
        <v>0</v>
      </c>
      <c r="AE77" s="816">
        <v>0</v>
      </c>
      <c r="AF77" s="816">
        <v>0</v>
      </c>
      <c r="AG77" s="816">
        <v>0</v>
      </c>
      <c r="AH77" s="797"/>
      <c r="AI77" s="798" t="s">
        <v>2647</v>
      </c>
      <c r="AJ77" s="1601"/>
      <c r="AK77" s="1601"/>
      <c r="AL77" s="816">
        <v>0</v>
      </c>
      <c r="AM77" s="816">
        <v>0</v>
      </c>
      <c r="AN77" s="816">
        <v>0</v>
      </c>
      <c r="AO77" s="816">
        <v>0</v>
      </c>
      <c r="AP77" s="816">
        <v>0</v>
      </c>
      <c r="AQ77" s="816">
        <v>0</v>
      </c>
      <c r="AR77" s="816">
        <v>0</v>
      </c>
      <c r="AS77" s="816">
        <v>0</v>
      </c>
      <c r="AT77" s="795">
        <v>1</v>
      </c>
      <c r="AU77" s="816">
        <v>0</v>
      </c>
      <c r="AV77" s="795">
        <v>0</v>
      </c>
      <c r="AW77" s="816">
        <v>0</v>
      </c>
      <c r="AX77" s="802" t="e">
        <f>AZ77+#REF!+BB77</f>
        <v>#REF!</v>
      </c>
      <c r="AY77" s="802" t="e">
        <f>BA77+#REF!+BC77</f>
        <v>#REF!</v>
      </c>
      <c r="AZ77" s="802">
        <v>0</v>
      </c>
      <c r="BA77" s="802">
        <v>0</v>
      </c>
      <c r="BB77" s="802">
        <v>4</v>
      </c>
      <c r="BC77" s="802">
        <v>122</v>
      </c>
      <c r="BD77" s="802"/>
      <c r="BE77" s="802"/>
      <c r="BF77" s="795">
        <v>0</v>
      </c>
      <c r="BG77" s="816">
        <v>0</v>
      </c>
      <c r="BH77" s="795">
        <v>0</v>
      </c>
      <c r="BI77" s="816">
        <v>0</v>
      </c>
      <c r="BJ77" s="795">
        <v>0</v>
      </c>
      <c r="BK77" s="816">
        <v>0</v>
      </c>
      <c r="BL77" s="816"/>
      <c r="BM77" s="816"/>
      <c r="BN77" s="816"/>
      <c r="BO77" s="816"/>
      <c r="BP77" s="795">
        <v>0</v>
      </c>
      <c r="BQ77" s="816">
        <v>0</v>
      </c>
      <c r="BS77" s="805" t="s">
        <v>50</v>
      </c>
      <c r="BT77" s="805" t="s">
        <v>50</v>
      </c>
      <c r="BU77" s="805" t="s">
        <v>50</v>
      </c>
      <c r="BV77" s="805" t="s">
        <v>50</v>
      </c>
      <c r="BW77" s="805" t="s">
        <v>50</v>
      </c>
      <c r="BX77" s="805" t="s">
        <v>50</v>
      </c>
      <c r="BY77" s="805" t="s">
        <v>50</v>
      </c>
      <c r="BZ77" s="805" t="s">
        <v>50</v>
      </c>
      <c r="CA77" s="806" t="s">
        <v>50</v>
      </c>
      <c r="CB77" s="805" t="s">
        <v>50</v>
      </c>
      <c r="CC77" s="805" t="s">
        <v>50</v>
      </c>
      <c r="CD77" s="805" t="s">
        <v>50</v>
      </c>
      <c r="CE77" s="805" t="s">
        <v>50</v>
      </c>
      <c r="CF77" s="805" t="s">
        <v>50</v>
      </c>
      <c r="CG77" s="805" t="s">
        <v>50</v>
      </c>
      <c r="CH77" s="805" t="s">
        <v>50</v>
      </c>
      <c r="CI77" s="805" t="s">
        <v>50</v>
      </c>
    </row>
    <row r="78" spans="1:87" ht="26.35" hidden="1" customHeight="1" outlineLevel="1">
      <c r="A78" s="530" t="s">
        <v>2210</v>
      </c>
      <c r="B78" s="802" t="e">
        <f t="shared" si="14"/>
        <v>#REF!</v>
      </c>
      <c r="C78" s="802" t="e">
        <f t="shared" si="15"/>
        <v>#REF!</v>
      </c>
      <c r="D78" s="794">
        <v>0</v>
      </c>
      <c r="E78" s="796">
        <v>0</v>
      </c>
      <c r="F78" s="793">
        <f t="shared" si="12"/>
        <v>6</v>
      </c>
      <c r="G78" s="802">
        <f t="shared" si="13"/>
        <v>870</v>
      </c>
      <c r="H78" s="794">
        <v>0</v>
      </c>
      <c r="I78" s="794">
        <v>0</v>
      </c>
      <c r="J78" s="794">
        <v>0</v>
      </c>
      <c r="K78" s="794">
        <v>0</v>
      </c>
      <c r="L78" s="795">
        <v>6</v>
      </c>
      <c r="M78" s="795">
        <v>870</v>
      </c>
      <c r="N78" s="793">
        <v>0</v>
      </c>
      <c r="O78" s="793">
        <v>0</v>
      </c>
      <c r="P78" s="802">
        <v>0</v>
      </c>
      <c r="Q78" s="802">
        <v>0</v>
      </c>
      <c r="R78" s="802"/>
      <c r="S78" s="802"/>
      <c r="T78" s="802">
        <v>0</v>
      </c>
      <c r="U78" s="802">
        <v>0</v>
      </c>
      <c r="V78" s="802"/>
      <c r="W78" s="802"/>
      <c r="X78" s="795">
        <v>0</v>
      </c>
      <c r="Y78" s="816">
        <v>0</v>
      </c>
      <c r="Z78" s="802" t="e">
        <f>#REF!+#REF!</f>
        <v>#REF!</v>
      </c>
      <c r="AA78" s="802" t="e">
        <f>#REF!+#REF!</f>
        <v>#REF!</v>
      </c>
      <c r="AB78" s="816">
        <v>0</v>
      </c>
      <c r="AC78" s="816">
        <v>0</v>
      </c>
      <c r="AD78" s="816">
        <v>0</v>
      </c>
      <c r="AE78" s="816">
        <v>0</v>
      </c>
      <c r="AF78" s="816">
        <v>0</v>
      </c>
      <c r="AG78" s="816">
        <v>0</v>
      </c>
      <c r="AH78" s="797"/>
      <c r="AI78" s="798" t="s">
        <v>2648</v>
      </c>
      <c r="AJ78" s="1601"/>
      <c r="AK78" s="1601"/>
      <c r="AL78" s="816">
        <v>0</v>
      </c>
      <c r="AM78" s="816">
        <v>0</v>
      </c>
      <c r="AN78" s="816">
        <v>0</v>
      </c>
      <c r="AO78" s="816">
        <v>0</v>
      </c>
      <c r="AP78" s="816">
        <v>0</v>
      </c>
      <c r="AQ78" s="816">
        <v>0</v>
      </c>
      <c r="AR78" s="816">
        <v>0</v>
      </c>
      <c r="AS78" s="816">
        <v>0</v>
      </c>
      <c r="AT78" s="795">
        <v>0</v>
      </c>
      <c r="AU78" s="816">
        <v>0</v>
      </c>
      <c r="AV78" s="795">
        <v>0</v>
      </c>
      <c r="AW78" s="816">
        <v>0</v>
      </c>
      <c r="AX78" s="802" t="e">
        <f>AZ78+#REF!+BB78</f>
        <v>#REF!</v>
      </c>
      <c r="AY78" s="802" t="e">
        <f>BA78+#REF!+BC78</f>
        <v>#REF!</v>
      </c>
      <c r="AZ78" s="795">
        <v>0</v>
      </c>
      <c r="BA78" s="802">
        <v>0</v>
      </c>
      <c r="BB78" s="795">
        <v>22</v>
      </c>
      <c r="BC78" s="795">
        <v>3691</v>
      </c>
      <c r="BD78" s="795"/>
      <c r="BE78" s="795"/>
      <c r="BF78" s="795">
        <v>0</v>
      </c>
      <c r="BG78" s="816">
        <v>0</v>
      </c>
      <c r="BH78" s="795">
        <v>0</v>
      </c>
      <c r="BI78" s="816">
        <v>0</v>
      </c>
      <c r="BJ78" s="795">
        <v>0</v>
      </c>
      <c r="BK78" s="816">
        <v>0</v>
      </c>
      <c r="BL78" s="816"/>
      <c r="BM78" s="816"/>
      <c r="BN78" s="816"/>
      <c r="BO78" s="816"/>
      <c r="BP78" s="795">
        <v>0</v>
      </c>
      <c r="BQ78" s="816">
        <v>0</v>
      </c>
    </row>
    <row r="79" spans="1:87" ht="26.35" hidden="1" customHeight="1" outlineLevel="1">
      <c r="A79" s="530" t="s">
        <v>957</v>
      </c>
      <c r="B79" s="802" t="e">
        <f t="shared" si="14"/>
        <v>#REF!</v>
      </c>
      <c r="C79" s="802" t="e">
        <f t="shared" si="15"/>
        <v>#REF!</v>
      </c>
      <c r="D79" s="794">
        <v>0</v>
      </c>
      <c r="E79" s="796">
        <v>0</v>
      </c>
      <c r="F79" s="793">
        <f t="shared" si="12"/>
        <v>0</v>
      </c>
      <c r="G79" s="802">
        <f t="shared" si="13"/>
        <v>0</v>
      </c>
      <c r="H79" s="794">
        <v>0</v>
      </c>
      <c r="I79" s="794">
        <v>0</v>
      </c>
      <c r="J79" s="794">
        <v>0</v>
      </c>
      <c r="K79" s="794">
        <v>0</v>
      </c>
      <c r="L79" s="802">
        <v>0</v>
      </c>
      <c r="M79" s="802">
        <v>0</v>
      </c>
      <c r="N79" s="793">
        <v>0</v>
      </c>
      <c r="O79" s="793">
        <v>0</v>
      </c>
      <c r="P79" s="802">
        <v>0</v>
      </c>
      <c r="Q79" s="802">
        <v>0</v>
      </c>
      <c r="R79" s="802"/>
      <c r="S79" s="802"/>
      <c r="T79" s="802">
        <v>0</v>
      </c>
      <c r="U79" s="802">
        <v>0</v>
      </c>
      <c r="V79" s="802"/>
      <c r="W79" s="802"/>
      <c r="X79" s="795">
        <v>0</v>
      </c>
      <c r="Y79" s="816">
        <v>0</v>
      </c>
      <c r="Z79" s="802" t="e">
        <f>#REF!+#REF!</f>
        <v>#REF!</v>
      </c>
      <c r="AA79" s="802" t="e">
        <f>#REF!+#REF!</f>
        <v>#REF!</v>
      </c>
      <c r="AB79" s="816">
        <v>0</v>
      </c>
      <c r="AC79" s="816">
        <v>0</v>
      </c>
      <c r="AD79" s="816">
        <v>0</v>
      </c>
      <c r="AE79" s="816">
        <v>0</v>
      </c>
      <c r="AF79" s="816">
        <v>0</v>
      </c>
      <c r="AG79" s="816">
        <v>0</v>
      </c>
      <c r="AH79" s="797"/>
      <c r="AI79" s="798" t="s">
        <v>326</v>
      </c>
      <c r="AJ79" s="1601"/>
      <c r="AK79" s="1601"/>
      <c r="AL79" s="816">
        <v>0</v>
      </c>
      <c r="AM79" s="816">
        <v>0</v>
      </c>
      <c r="AN79" s="816">
        <v>0</v>
      </c>
      <c r="AO79" s="816">
        <v>0</v>
      </c>
      <c r="AP79" s="816">
        <v>0</v>
      </c>
      <c r="AQ79" s="816">
        <v>0</v>
      </c>
      <c r="AR79" s="816">
        <v>0</v>
      </c>
      <c r="AS79" s="816">
        <v>0</v>
      </c>
      <c r="AT79" s="795">
        <v>0</v>
      </c>
      <c r="AU79" s="816">
        <v>0</v>
      </c>
      <c r="AV79" s="795">
        <v>0</v>
      </c>
      <c r="AW79" s="816">
        <v>0</v>
      </c>
      <c r="AX79" s="802" t="e">
        <f>AZ79+#REF!+BB79</f>
        <v>#REF!</v>
      </c>
      <c r="AY79" s="802" t="e">
        <f>BA79+#REF!+BC79</f>
        <v>#REF!</v>
      </c>
      <c r="AZ79" s="795">
        <v>0</v>
      </c>
      <c r="BA79" s="802">
        <v>0</v>
      </c>
      <c r="BB79" s="795">
        <v>10</v>
      </c>
      <c r="BC79" s="795">
        <v>883</v>
      </c>
      <c r="BD79" s="795"/>
      <c r="BE79" s="795"/>
      <c r="BF79" s="795">
        <v>0</v>
      </c>
      <c r="BG79" s="816">
        <v>0</v>
      </c>
      <c r="BH79" s="795">
        <v>0</v>
      </c>
      <c r="BI79" s="816">
        <v>0</v>
      </c>
      <c r="BJ79" s="795">
        <v>0</v>
      </c>
      <c r="BK79" s="816">
        <v>0</v>
      </c>
      <c r="BL79" s="816"/>
      <c r="BM79" s="816"/>
      <c r="BN79" s="816"/>
      <c r="BO79" s="816"/>
      <c r="BP79" s="795">
        <v>0</v>
      </c>
      <c r="BQ79" s="816">
        <v>0</v>
      </c>
      <c r="BS79" s="806" t="s">
        <v>50</v>
      </c>
      <c r="BT79" s="806" t="s">
        <v>50</v>
      </c>
      <c r="BU79" s="806" t="s">
        <v>50</v>
      </c>
    </row>
    <row r="80" spans="1:87" ht="26.35" hidden="1" customHeight="1" outlineLevel="1">
      <c r="A80" s="530" t="s">
        <v>958</v>
      </c>
      <c r="B80" s="802" t="e">
        <f t="shared" si="14"/>
        <v>#REF!</v>
      </c>
      <c r="C80" s="802" t="e">
        <f t="shared" si="15"/>
        <v>#REF!</v>
      </c>
      <c r="D80" s="794">
        <v>0</v>
      </c>
      <c r="E80" s="796">
        <v>0</v>
      </c>
      <c r="F80" s="793">
        <f t="shared" si="12"/>
        <v>0</v>
      </c>
      <c r="G80" s="802">
        <f t="shared" si="13"/>
        <v>0</v>
      </c>
      <c r="H80" s="794">
        <v>0</v>
      </c>
      <c r="I80" s="794">
        <v>0</v>
      </c>
      <c r="J80" s="794">
        <v>0</v>
      </c>
      <c r="K80" s="794">
        <v>0</v>
      </c>
      <c r="L80" s="802">
        <v>0</v>
      </c>
      <c r="M80" s="802">
        <v>0</v>
      </c>
      <c r="N80" s="793">
        <v>0</v>
      </c>
      <c r="O80" s="793">
        <v>0</v>
      </c>
      <c r="P80" s="802">
        <v>0</v>
      </c>
      <c r="Q80" s="802">
        <v>0</v>
      </c>
      <c r="R80" s="802"/>
      <c r="S80" s="802"/>
      <c r="T80" s="802">
        <v>0</v>
      </c>
      <c r="U80" s="802">
        <v>0</v>
      </c>
      <c r="V80" s="802"/>
      <c r="W80" s="802"/>
      <c r="X80" s="795">
        <v>0</v>
      </c>
      <c r="Y80" s="816">
        <v>0</v>
      </c>
      <c r="Z80" s="802" t="e">
        <f>#REF!+#REF!</f>
        <v>#REF!</v>
      </c>
      <c r="AA80" s="802" t="e">
        <f>#REF!+#REF!</f>
        <v>#REF!</v>
      </c>
      <c r="AB80" s="816">
        <v>0</v>
      </c>
      <c r="AC80" s="816">
        <v>0</v>
      </c>
      <c r="AD80" s="816">
        <v>0</v>
      </c>
      <c r="AE80" s="816">
        <v>0</v>
      </c>
      <c r="AF80" s="816">
        <v>0</v>
      </c>
      <c r="AG80" s="816">
        <v>0</v>
      </c>
      <c r="AH80" s="797"/>
      <c r="AI80" s="798" t="s">
        <v>327</v>
      </c>
      <c r="AJ80" s="1601"/>
      <c r="AK80" s="1601"/>
      <c r="AL80" s="816">
        <v>0</v>
      </c>
      <c r="AM80" s="816">
        <v>0</v>
      </c>
      <c r="AN80" s="816">
        <v>0</v>
      </c>
      <c r="AO80" s="816">
        <v>0</v>
      </c>
      <c r="AP80" s="816">
        <v>0</v>
      </c>
      <c r="AQ80" s="816">
        <v>0</v>
      </c>
      <c r="AR80" s="816">
        <v>0</v>
      </c>
      <c r="AS80" s="816">
        <v>0</v>
      </c>
      <c r="AT80" s="795">
        <v>1</v>
      </c>
      <c r="AU80" s="816">
        <v>4</v>
      </c>
      <c r="AV80" s="795">
        <v>0</v>
      </c>
      <c r="AW80" s="816">
        <v>0</v>
      </c>
      <c r="AX80" s="802" t="e">
        <f>AZ80+#REF!+BB80</f>
        <v>#REF!</v>
      </c>
      <c r="AY80" s="802" t="e">
        <f>BA80+#REF!+BC80</f>
        <v>#REF!</v>
      </c>
      <c r="AZ80" s="795">
        <v>0</v>
      </c>
      <c r="BA80" s="802">
        <v>0</v>
      </c>
      <c r="BB80" s="795">
        <v>6</v>
      </c>
      <c r="BC80" s="795">
        <v>1256</v>
      </c>
      <c r="BD80" s="795"/>
      <c r="BE80" s="795"/>
      <c r="BF80" s="795">
        <v>0</v>
      </c>
      <c r="BG80" s="816">
        <v>0</v>
      </c>
      <c r="BH80" s="795">
        <v>0</v>
      </c>
      <c r="BI80" s="816">
        <v>0</v>
      </c>
      <c r="BJ80" s="795">
        <v>0</v>
      </c>
      <c r="BK80" s="816">
        <v>0</v>
      </c>
      <c r="BL80" s="816"/>
      <c r="BM80" s="816"/>
      <c r="BN80" s="816"/>
      <c r="BO80" s="816"/>
      <c r="BP80" s="795">
        <v>0</v>
      </c>
      <c r="BQ80" s="816">
        <v>0</v>
      </c>
      <c r="BV80" s="800" t="s">
        <v>50</v>
      </c>
    </row>
    <row r="81" spans="1:87" ht="26.35" hidden="1" customHeight="1" outlineLevel="1">
      <c r="A81" s="530" t="s">
        <v>2769</v>
      </c>
      <c r="B81" s="802" t="e">
        <f t="shared" si="14"/>
        <v>#REF!</v>
      </c>
      <c r="C81" s="802" t="e">
        <f t="shared" si="15"/>
        <v>#REF!</v>
      </c>
      <c r="D81" s="794">
        <v>0</v>
      </c>
      <c r="E81" s="796">
        <v>0</v>
      </c>
      <c r="F81" s="793">
        <f t="shared" si="12"/>
        <v>4</v>
      </c>
      <c r="G81" s="802">
        <f t="shared" si="13"/>
        <v>1160</v>
      </c>
      <c r="H81" s="794">
        <v>0</v>
      </c>
      <c r="I81" s="794">
        <v>0</v>
      </c>
      <c r="J81" s="794">
        <v>0</v>
      </c>
      <c r="K81" s="794">
        <v>0</v>
      </c>
      <c r="L81" s="802">
        <v>4</v>
      </c>
      <c r="M81" s="802">
        <v>1160</v>
      </c>
      <c r="N81" s="793">
        <v>0</v>
      </c>
      <c r="O81" s="793">
        <v>0</v>
      </c>
      <c r="P81" s="802">
        <v>0</v>
      </c>
      <c r="Q81" s="802">
        <v>0</v>
      </c>
      <c r="R81" s="802"/>
      <c r="S81" s="802"/>
      <c r="T81" s="802">
        <v>0</v>
      </c>
      <c r="U81" s="802">
        <v>0</v>
      </c>
      <c r="V81" s="802"/>
      <c r="W81" s="802"/>
      <c r="X81" s="795">
        <v>0</v>
      </c>
      <c r="Y81" s="816">
        <v>0</v>
      </c>
      <c r="Z81" s="802" t="e">
        <f>#REF!+#REF!</f>
        <v>#REF!</v>
      </c>
      <c r="AA81" s="802" t="e">
        <f>#REF!+#REF!</f>
        <v>#REF!</v>
      </c>
      <c r="AB81" s="816">
        <v>0</v>
      </c>
      <c r="AC81" s="816">
        <v>0</v>
      </c>
      <c r="AD81" s="816">
        <v>0</v>
      </c>
      <c r="AE81" s="816">
        <v>0</v>
      </c>
      <c r="AF81" s="816">
        <v>0</v>
      </c>
      <c r="AG81" s="816">
        <v>0</v>
      </c>
      <c r="AH81" s="797"/>
      <c r="AI81" s="798" t="s">
        <v>328</v>
      </c>
      <c r="AJ81" s="1601"/>
      <c r="AK81" s="1601"/>
      <c r="AL81" s="816">
        <v>0</v>
      </c>
      <c r="AM81" s="816">
        <v>0</v>
      </c>
      <c r="AN81" s="816">
        <v>0</v>
      </c>
      <c r="AO81" s="816">
        <v>0</v>
      </c>
      <c r="AP81" s="816">
        <v>0</v>
      </c>
      <c r="AQ81" s="816">
        <v>0</v>
      </c>
      <c r="AR81" s="816">
        <v>0</v>
      </c>
      <c r="AS81" s="816">
        <v>0</v>
      </c>
      <c r="AT81" s="795">
        <v>0</v>
      </c>
      <c r="AU81" s="816">
        <v>0</v>
      </c>
      <c r="AV81" s="795">
        <v>0</v>
      </c>
      <c r="AW81" s="816">
        <v>0</v>
      </c>
      <c r="AX81" s="802" t="e">
        <f>AZ81+#REF!+BB81</f>
        <v>#REF!</v>
      </c>
      <c r="AY81" s="802" t="e">
        <f>BA81+#REF!+BC81</f>
        <v>#REF!</v>
      </c>
      <c r="AZ81" s="795">
        <v>0</v>
      </c>
      <c r="BA81" s="802">
        <v>0</v>
      </c>
      <c r="BB81" s="802">
        <v>4</v>
      </c>
      <c r="BC81" s="802">
        <v>10</v>
      </c>
      <c r="BD81" s="802"/>
      <c r="BE81" s="802"/>
      <c r="BF81" s="795">
        <v>0</v>
      </c>
      <c r="BG81" s="816">
        <v>0</v>
      </c>
      <c r="BH81" s="795">
        <v>0</v>
      </c>
      <c r="BI81" s="816">
        <v>0</v>
      </c>
      <c r="BJ81" s="795">
        <v>1</v>
      </c>
      <c r="BK81" s="816">
        <v>0</v>
      </c>
      <c r="BL81" s="816"/>
      <c r="BM81" s="816"/>
      <c r="BN81" s="816"/>
      <c r="BO81" s="816"/>
      <c r="BP81" s="795">
        <v>0</v>
      </c>
      <c r="BQ81" s="816">
        <v>0</v>
      </c>
    </row>
    <row r="82" spans="1:87" ht="26.35" hidden="1" customHeight="1" outlineLevel="1">
      <c r="A82" s="530" t="s">
        <v>960</v>
      </c>
      <c r="B82" s="802" t="e">
        <f t="shared" si="14"/>
        <v>#REF!</v>
      </c>
      <c r="C82" s="802" t="e">
        <f t="shared" si="15"/>
        <v>#REF!</v>
      </c>
      <c r="D82" s="794">
        <v>0</v>
      </c>
      <c r="E82" s="796">
        <v>0</v>
      </c>
      <c r="F82" s="793">
        <f t="shared" si="12"/>
        <v>2</v>
      </c>
      <c r="G82" s="802">
        <f t="shared" si="13"/>
        <v>280</v>
      </c>
      <c r="H82" s="794">
        <v>0</v>
      </c>
      <c r="I82" s="794">
        <v>0</v>
      </c>
      <c r="J82" s="794">
        <v>0</v>
      </c>
      <c r="K82" s="794">
        <v>0</v>
      </c>
      <c r="L82" s="795">
        <v>2</v>
      </c>
      <c r="M82" s="795">
        <v>280</v>
      </c>
      <c r="N82" s="793">
        <v>0</v>
      </c>
      <c r="O82" s="793">
        <v>0</v>
      </c>
      <c r="P82" s="802">
        <v>0</v>
      </c>
      <c r="Q82" s="802">
        <v>0</v>
      </c>
      <c r="R82" s="802"/>
      <c r="S82" s="802"/>
      <c r="T82" s="802">
        <v>0</v>
      </c>
      <c r="U82" s="802">
        <v>0</v>
      </c>
      <c r="V82" s="802"/>
      <c r="W82" s="802"/>
      <c r="X82" s="795">
        <v>0</v>
      </c>
      <c r="Y82" s="816">
        <v>0</v>
      </c>
      <c r="Z82" s="802" t="e">
        <f>#REF!+#REF!</f>
        <v>#REF!</v>
      </c>
      <c r="AA82" s="802" t="e">
        <f>#REF!+#REF!</f>
        <v>#REF!</v>
      </c>
      <c r="AB82" s="816">
        <v>0</v>
      </c>
      <c r="AC82" s="816">
        <v>0</v>
      </c>
      <c r="AD82" s="816">
        <v>0</v>
      </c>
      <c r="AE82" s="816">
        <v>0</v>
      </c>
      <c r="AF82" s="816">
        <v>0</v>
      </c>
      <c r="AG82" s="816">
        <v>0</v>
      </c>
      <c r="AH82" s="797"/>
      <c r="AI82" s="798" t="s">
        <v>329</v>
      </c>
      <c r="AJ82" s="1601"/>
      <c r="AK82" s="1601"/>
      <c r="AL82" s="816">
        <v>0</v>
      </c>
      <c r="AM82" s="816">
        <v>0</v>
      </c>
      <c r="AN82" s="816">
        <v>0</v>
      </c>
      <c r="AO82" s="816">
        <v>0</v>
      </c>
      <c r="AP82" s="816">
        <v>0</v>
      </c>
      <c r="AQ82" s="816">
        <v>0</v>
      </c>
      <c r="AR82" s="816">
        <v>0</v>
      </c>
      <c r="AS82" s="816">
        <v>0</v>
      </c>
      <c r="AT82" s="795">
        <v>0</v>
      </c>
      <c r="AU82" s="816">
        <v>0</v>
      </c>
      <c r="AV82" s="795">
        <v>0</v>
      </c>
      <c r="AW82" s="816">
        <v>0</v>
      </c>
      <c r="AX82" s="802" t="e">
        <f>AZ82+#REF!+BB82</f>
        <v>#REF!</v>
      </c>
      <c r="AY82" s="802">
        <v>192</v>
      </c>
      <c r="AZ82" s="795">
        <v>1</v>
      </c>
      <c r="BA82" s="844">
        <v>0</v>
      </c>
      <c r="BB82" s="795">
        <v>4</v>
      </c>
      <c r="BC82" s="795">
        <v>192</v>
      </c>
      <c r="BD82" s="795"/>
      <c r="BE82" s="795"/>
      <c r="BF82" s="795">
        <v>0</v>
      </c>
      <c r="BG82" s="816">
        <v>0</v>
      </c>
      <c r="BH82" s="795">
        <v>0</v>
      </c>
      <c r="BI82" s="816">
        <v>0</v>
      </c>
      <c r="BJ82" s="795">
        <v>1</v>
      </c>
      <c r="BK82" s="845">
        <v>3.3E-3</v>
      </c>
      <c r="BL82" s="845"/>
      <c r="BM82" s="845"/>
      <c r="BN82" s="845"/>
      <c r="BO82" s="845"/>
      <c r="BP82" s="795">
        <v>0</v>
      </c>
      <c r="BQ82" s="816">
        <v>0</v>
      </c>
    </row>
    <row r="83" spans="1:87" ht="26.35" hidden="1" customHeight="1" outlineLevel="1" thickBot="1">
      <c r="A83" s="531" t="s">
        <v>961</v>
      </c>
      <c r="B83" s="837" t="e">
        <f t="shared" si="14"/>
        <v>#REF!</v>
      </c>
      <c r="C83" s="813" t="e">
        <f t="shared" si="15"/>
        <v>#REF!</v>
      </c>
      <c r="D83" s="811">
        <v>0</v>
      </c>
      <c r="E83" s="811">
        <v>0</v>
      </c>
      <c r="F83" s="793">
        <f t="shared" si="12"/>
        <v>3</v>
      </c>
      <c r="G83" s="802">
        <f t="shared" si="13"/>
        <v>877</v>
      </c>
      <c r="H83" s="812">
        <v>0</v>
      </c>
      <c r="I83" s="812">
        <v>0</v>
      </c>
      <c r="J83" s="812">
        <v>1</v>
      </c>
      <c r="K83" s="812">
        <v>27</v>
      </c>
      <c r="L83" s="813">
        <v>2</v>
      </c>
      <c r="M83" s="813">
        <v>850</v>
      </c>
      <c r="N83" s="812">
        <v>0</v>
      </c>
      <c r="O83" s="812">
        <v>0</v>
      </c>
      <c r="P83" s="813">
        <v>0</v>
      </c>
      <c r="Q83" s="813">
        <v>0</v>
      </c>
      <c r="R83" s="1598"/>
      <c r="S83" s="1598"/>
      <c r="T83" s="813">
        <v>0</v>
      </c>
      <c r="U83" s="813">
        <v>0</v>
      </c>
      <c r="V83" s="1598"/>
      <c r="W83" s="1598"/>
      <c r="X83" s="818">
        <v>0</v>
      </c>
      <c r="Y83" s="818">
        <v>0</v>
      </c>
      <c r="Z83" s="813" t="e">
        <f>#REF!+#REF!</f>
        <v>#REF!</v>
      </c>
      <c r="AA83" s="813" t="e">
        <f>#REF!+#REF!</f>
        <v>#REF!</v>
      </c>
      <c r="AB83" s="816">
        <v>0</v>
      </c>
      <c r="AC83" s="816">
        <v>0</v>
      </c>
      <c r="AD83" s="816">
        <v>0</v>
      </c>
      <c r="AE83" s="816">
        <v>0</v>
      </c>
      <c r="AF83" s="816">
        <v>0</v>
      </c>
      <c r="AG83" s="816">
        <v>0</v>
      </c>
      <c r="AH83" s="797"/>
      <c r="AI83" s="810" t="s">
        <v>330</v>
      </c>
      <c r="AJ83" s="1601"/>
      <c r="AK83" s="1601"/>
      <c r="AL83" s="816">
        <v>0</v>
      </c>
      <c r="AM83" s="816">
        <v>0</v>
      </c>
      <c r="AN83" s="816">
        <v>0</v>
      </c>
      <c r="AO83" s="816">
        <v>0</v>
      </c>
      <c r="AP83" s="816">
        <v>0</v>
      </c>
      <c r="AQ83" s="816">
        <v>0</v>
      </c>
      <c r="AR83" s="816">
        <v>0</v>
      </c>
      <c r="AS83" s="816">
        <v>0</v>
      </c>
      <c r="AT83" s="818">
        <v>0</v>
      </c>
      <c r="AU83" s="818">
        <v>0</v>
      </c>
      <c r="AV83" s="818">
        <v>0</v>
      </c>
      <c r="AW83" s="818">
        <v>0</v>
      </c>
      <c r="AX83" s="813" t="e">
        <f>AZ83+#REF!+BB83</f>
        <v>#REF!</v>
      </c>
      <c r="AY83" s="813" t="e">
        <f>BA83+#REF!+BC83</f>
        <v>#REF!</v>
      </c>
      <c r="AZ83" s="813">
        <v>1</v>
      </c>
      <c r="BA83" s="813">
        <v>3</v>
      </c>
      <c r="BB83" s="813">
        <v>4</v>
      </c>
      <c r="BC83" s="813">
        <v>26</v>
      </c>
      <c r="BD83" s="1598"/>
      <c r="BE83" s="1598"/>
      <c r="BF83" s="818">
        <v>0</v>
      </c>
      <c r="BG83" s="818">
        <v>0</v>
      </c>
      <c r="BH83" s="818">
        <v>0</v>
      </c>
      <c r="BI83" s="818">
        <v>0</v>
      </c>
      <c r="BJ83" s="818">
        <v>0</v>
      </c>
      <c r="BK83" s="818">
        <v>0</v>
      </c>
      <c r="BL83" s="1609"/>
      <c r="BM83" s="1609"/>
      <c r="BN83" s="1609"/>
      <c r="BO83" s="1609"/>
      <c r="BP83" s="818">
        <v>0</v>
      </c>
      <c r="BQ83" s="818">
        <v>0</v>
      </c>
    </row>
    <row r="84" spans="1:87" s="809" customFormat="1" ht="26.35" hidden="1" customHeight="1" collapsed="1">
      <c r="A84" s="792" t="s">
        <v>1710</v>
      </c>
      <c r="B84" s="802" t="e">
        <f t="shared" si="14"/>
        <v>#REF!</v>
      </c>
      <c r="C84" s="802" t="e">
        <f t="shared" si="15"/>
        <v>#REF!</v>
      </c>
      <c r="D84" s="799">
        <f>SUM(D85:D96)</f>
        <v>0</v>
      </c>
      <c r="E84" s="799">
        <f>SUM(E85:E96)</f>
        <v>0</v>
      </c>
      <c r="F84" s="793">
        <f t="shared" si="12"/>
        <v>69</v>
      </c>
      <c r="G84" s="802">
        <f t="shared" si="13"/>
        <v>31389</v>
      </c>
      <c r="H84" s="799">
        <f t="shared" ref="H84:O84" si="20">SUM(H85:H96)</f>
        <v>0</v>
      </c>
      <c r="I84" s="799">
        <f t="shared" si="20"/>
        <v>0</v>
      </c>
      <c r="J84" s="799">
        <f t="shared" si="20"/>
        <v>1</v>
      </c>
      <c r="K84" s="799">
        <f t="shared" si="20"/>
        <v>12</v>
      </c>
      <c r="L84" s="807">
        <f t="shared" si="20"/>
        <v>67</v>
      </c>
      <c r="M84" s="807">
        <f t="shared" si="20"/>
        <v>22377</v>
      </c>
      <c r="N84" s="793">
        <f t="shared" si="20"/>
        <v>1</v>
      </c>
      <c r="O84" s="793">
        <f t="shared" si="20"/>
        <v>9000</v>
      </c>
      <c r="P84" s="802">
        <f t="shared" ref="P84:Y84" si="21">SUM(P85:P96)</f>
        <v>0</v>
      </c>
      <c r="Q84" s="802">
        <f t="shared" si="21"/>
        <v>0</v>
      </c>
      <c r="R84" s="802"/>
      <c r="S84" s="802"/>
      <c r="T84" s="802">
        <f t="shared" si="21"/>
        <v>0</v>
      </c>
      <c r="U84" s="802">
        <f t="shared" si="21"/>
        <v>0</v>
      </c>
      <c r="V84" s="802"/>
      <c r="W84" s="802"/>
      <c r="X84" s="807">
        <f t="shared" si="21"/>
        <v>1</v>
      </c>
      <c r="Y84" s="807">
        <f t="shared" si="21"/>
        <v>134</v>
      </c>
      <c r="Z84" s="802" t="e">
        <f>#REF!+#REF!</f>
        <v>#REF!</v>
      </c>
      <c r="AA84" s="802" t="e">
        <f>SUM(AA85:AA96)</f>
        <v>#REF!</v>
      </c>
      <c r="AB84" s="816">
        <v>0</v>
      </c>
      <c r="AC84" s="816">
        <v>0</v>
      </c>
      <c r="AD84" s="816">
        <v>0</v>
      </c>
      <c r="AE84" s="816">
        <v>0</v>
      </c>
      <c r="AF84" s="816">
        <v>0</v>
      </c>
      <c r="AG84" s="816">
        <v>0</v>
      </c>
      <c r="AH84" s="804"/>
      <c r="AI84" s="792" t="s">
        <v>1710</v>
      </c>
      <c r="AJ84" s="1604"/>
      <c r="AK84" s="1604"/>
      <c r="AL84" s="816">
        <v>0</v>
      </c>
      <c r="AM84" s="816">
        <v>0</v>
      </c>
      <c r="AN84" s="816">
        <v>0</v>
      </c>
      <c r="AO84" s="816">
        <v>0</v>
      </c>
      <c r="AP84" s="816">
        <v>0</v>
      </c>
      <c r="AQ84" s="816">
        <v>0</v>
      </c>
      <c r="AR84" s="816">
        <v>0</v>
      </c>
      <c r="AS84" s="816">
        <v>0</v>
      </c>
      <c r="AT84" s="807">
        <f t="shared" ref="AT84:AY84" si="22">SUM(AT85:AT96)</f>
        <v>2</v>
      </c>
      <c r="AU84" s="807">
        <f t="shared" si="22"/>
        <v>0.3</v>
      </c>
      <c r="AV84" s="807">
        <f t="shared" si="22"/>
        <v>0</v>
      </c>
      <c r="AW84" s="807">
        <f t="shared" si="22"/>
        <v>0</v>
      </c>
      <c r="AX84" s="807" t="e">
        <f t="shared" si="22"/>
        <v>#REF!</v>
      </c>
      <c r="AY84" s="807" t="e">
        <f t="shared" si="22"/>
        <v>#REF!</v>
      </c>
      <c r="AZ84" s="807">
        <f t="shared" ref="AZ84:BQ84" si="23">SUM(AZ85:AZ96)</f>
        <v>12</v>
      </c>
      <c r="BA84" s="807">
        <f t="shared" si="23"/>
        <v>1037</v>
      </c>
      <c r="BB84" s="807">
        <f t="shared" si="23"/>
        <v>37</v>
      </c>
      <c r="BC84" s="807">
        <f t="shared" si="23"/>
        <v>9325</v>
      </c>
      <c r="BD84" s="807"/>
      <c r="BE84" s="807"/>
      <c r="BF84" s="807">
        <f t="shared" si="23"/>
        <v>0</v>
      </c>
      <c r="BG84" s="807">
        <f t="shared" si="23"/>
        <v>0</v>
      </c>
      <c r="BH84" s="807">
        <f t="shared" si="23"/>
        <v>1</v>
      </c>
      <c r="BI84" s="807">
        <f t="shared" si="23"/>
        <v>12</v>
      </c>
      <c r="BJ84" s="807">
        <f t="shared" si="23"/>
        <v>4</v>
      </c>
      <c r="BK84" s="843">
        <f t="shared" si="23"/>
        <v>0.51629999999999998</v>
      </c>
      <c r="BL84" s="843"/>
      <c r="BM84" s="843"/>
      <c r="BN84" s="843"/>
      <c r="BO84" s="843"/>
      <c r="BP84" s="807">
        <f t="shared" si="23"/>
        <v>0</v>
      </c>
      <c r="BQ84" s="807">
        <f t="shared" si="23"/>
        <v>0</v>
      </c>
    </row>
    <row r="85" spans="1:87" ht="23.95" hidden="1" customHeight="1" outlineLevel="1">
      <c r="A85" s="530" t="s">
        <v>2202</v>
      </c>
      <c r="B85" s="802" t="e">
        <f t="shared" si="14"/>
        <v>#REF!</v>
      </c>
      <c r="C85" s="802" t="e">
        <f t="shared" ref="C85:C96" si="24">G85+E85+U85+Y85+AA85+AU85+AW79+AY85+BG85+BI85+BQ85+AW85</f>
        <v>#REF!</v>
      </c>
      <c r="D85" s="794">
        <v>0</v>
      </c>
      <c r="E85" s="796">
        <v>0</v>
      </c>
      <c r="F85" s="793">
        <f t="shared" ref="F85:F96" si="25">H85+J85+N85+P85</f>
        <v>0</v>
      </c>
      <c r="G85" s="802">
        <f t="shared" ref="G85:G96" si="26">I85+K85+O85+Q85</f>
        <v>0</v>
      </c>
      <c r="H85" s="794">
        <v>0</v>
      </c>
      <c r="I85" s="794">
        <v>0</v>
      </c>
      <c r="J85" s="794">
        <v>0</v>
      </c>
      <c r="K85" s="794">
        <v>0</v>
      </c>
      <c r="L85" s="795">
        <v>5</v>
      </c>
      <c r="M85" s="795">
        <v>1511</v>
      </c>
      <c r="N85" s="793">
        <v>0</v>
      </c>
      <c r="O85" s="793">
        <v>0</v>
      </c>
      <c r="P85" s="802">
        <v>0</v>
      </c>
      <c r="Q85" s="802">
        <v>0</v>
      </c>
      <c r="R85" s="802"/>
      <c r="S85" s="802"/>
      <c r="T85" s="802">
        <v>0</v>
      </c>
      <c r="U85" s="802">
        <v>0</v>
      </c>
      <c r="V85" s="802"/>
      <c r="W85" s="802"/>
      <c r="X85" s="795">
        <v>1</v>
      </c>
      <c r="Y85" s="816">
        <v>134</v>
      </c>
      <c r="Z85" s="802" t="e">
        <f>#REF!+#REF!</f>
        <v>#REF!</v>
      </c>
      <c r="AA85" s="802" t="e">
        <f>#REF!+#REF!</f>
        <v>#REF!</v>
      </c>
      <c r="AB85" s="816">
        <v>0</v>
      </c>
      <c r="AC85" s="816">
        <v>0</v>
      </c>
      <c r="AD85" s="816">
        <v>0</v>
      </c>
      <c r="AE85" s="816">
        <v>0</v>
      </c>
      <c r="AF85" s="816">
        <v>0</v>
      </c>
      <c r="AG85" s="816">
        <v>0</v>
      </c>
      <c r="AH85" s="797"/>
      <c r="AI85" s="798" t="s">
        <v>333</v>
      </c>
      <c r="AJ85" s="1601"/>
      <c r="AK85" s="1601"/>
      <c r="AL85" s="816">
        <v>0</v>
      </c>
      <c r="AM85" s="816">
        <v>0</v>
      </c>
      <c r="AN85" s="816">
        <v>0</v>
      </c>
      <c r="AO85" s="816">
        <v>0</v>
      </c>
      <c r="AP85" s="816">
        <v>0</v>
      </c>
      <c r="AQ85" s="816">
        <v>0</v>
      </c>
      <c r="AR85" s="816">
        <v>0</v>
      </c>
      <c r="AS85" s="816">
        <v>0</v>
      </c>
      <c r="AT85" s="795">
        <v>0</v>
      </c>
      <c r="AU85" s="816">
        <v>0</v>
      </c>
      <c r="AV85" s="795">
        <v>0</v>
      </c>
      <c r="AW85" s="816">
        <v>0</v>
      </c>
      <c r="AX85" s="802" t="e">
        <f>AZ85+#REF!+BB85</f>
        <v>#REF!</v>
      </c>
      <c r="AY85" s="802" t="e">
        <f>BA85+#REF!+BC85</f>
        <v>#REF!</v>
      </c>
      <c r="AZ85" s="802">
        <v>0</v>
      </c>
      <c r="BA85" s="802">
        <v>0</v>
      </c>
      <c r="BB85" s="802">
        <v>2</v>
      </c>
      <c r="BC85" s="802">
        <v>116</v>
      </c>
      <c r="BD85" s="802"/>
      <c r="BE85" s="802"/>
      <c r="BF85" s="795">
        <v>0</v>
      </c>
      <c r="BG85" s="816">
        <v>0</v>
      </c>
      <c r="BH85" s="795">
        <v>0</v>
      </c>
      <c r="BI85" s="816">
        <v>0</v>
      </c>
      <c r="BJ85" s="795">
        <v>0</v>
      </c>
      <c r="BK85" s="816">
        <v>0</v>
      </c>
      <c r="BL85" s="816"/>
      <c r="BM85" s="816"/>
      <c r="BN85" s="816"/>
      <c r="BO85" s="816"/>
      <c r="BP85" s="795">
        <v>0</v>
      </c>
      <c r="BQ85" s="816">
        <v>0</v>
      </c>
    </row>
    <row r="86" spans="1:87" ht="23.95" hidden="1" customHeight="1" outlineLevel="1">
      <c r="A86" s="530" t="s">
        <v>951</v>
      </c>
      <c r="B86" s="802" t="e">
        <f t="shared" si="14"/>
        <v>#REF!</v>
      </c>
      <c r="C86" s="802" t="e">
        <f t="shared" si="24"/>
        <v>#REF!</v>
      </c>
      <c r="D86" s="794">
        <v>0</v>
      </c>
      <c r="E86" s="796">
        <v>0</v>
      </c>
      <c r="F86" s="793">
        <f t="shared" si="25"/>
        <v>0</v>
      </c>
      <c r="G86" s="802">
        <f t="shared" si="26"/>
        <v>0</v>
      </c>
      <c r="H86" s="794">
        <v>0</v>
      </c>
      <c r="I86" s="794">
        <v>0</v>
      </c>
      <c r="J86" s="794">
        <v>0</v>
      </c>
      <c r="K86" s="794">
        <v>0</v>
      </c>
      <c r="L86" s="795">
        <v>3</v>
      </c>
      <c r="M86" s="795">
        <v>4010</v>
      </c>
      <c r="N86" s="793">
        <v>0</v>
      </c>
      <c r="O86" s="793">
        <v>0</v>
      </c>
      <c r="P86" s="802">
        <v>0</v>
      </c>
      <c r="Q86" s="802">
        <v>0</v>
      </c>
      <c r="R86" s="802"/>
      <c r="S86" s="802"/>
      <c r="T86" s="802">
        <v>0</v>
      </c>
      <c r="U86" s="802">
        <v>0</v>
      </c>
      <c r="V86" s="802"/>
      <c r="W86" s="802"/>
      <c r="X86" s="795">
        <v>0</v>
      </c>
      <c r="Y86" s="816">
        <v>0</v>
      </c>
      <c r="Z86" s="802" t="e">
        <f>#REF!+#REF!</f>
        <v>#REF!</v>
      </c>
      <c r="AA86" s="802" t="e">
        <f>#REF!+#REF!</f>
        <v>#REF!</v>
      </c>
      <c r="AB86" s="816">
        <v>0</v>
      </c>
      <c r="AC86" s="816">
        <v>0</v>
      </c>
      <c r="AD86" s="816">
        <v>0</v>
      </c>
      <c r="AE86" s="816">
        <v>0</v>
      </c>
      <c r="AF86" s="816">
        <v>0</v>
      </c>
      <c r="AG86" s="816">
        <v>0</v>
      </c>
      <c r="AH86" s="797"/>
      <c r="AI86" s="798" t="s">
        <v>1421</v>
      </c>
      <c r="AJ86" s="1601"/>
      <c r="AK86" s="1601"/>
      <c r="AL86" s="816">
        <v>0</v>
      </c>
      <c r="AM86" s="816">
        <v>0</v>
      </c>
      <c r="AN86" s="816">
        <v>0</v>
      </c>
      <c r="AO86" s="816">
        <v>0</v>
      </c>
      <c r="AP86" s="816">
        <v>0</v>
      </c>
      <c r="AQ86" s="816">
        <v>0</v>
      </c>
      <c r="AR86" s="816">
        <v>0</v>
      </c>
      <c r="AS86" s="816">
        <v>0</v>
      </c>
      <c r="AT86" s="795">
        <v>0</v>
      </c>
      <c r="AU86" s="816">
        <v>0</v>
      </c>
      <c r="AV86" s="795">
        <v>0</v>
      </c>
      <c r="AW86" s="816">
        <v>0</v>
      </c>
      <c r="AX86" s="802" t="e">
        <f>AZ86+#REF!+BB86</f>
        <v>#REF!</v>
      </c>
      <c r="AY86" s="802" t="e">
        <f>BA86+#REF!+BC86</f>
        <v>#REF!</v>
      </c>
      <c r="AZ86" s="795">
        <v>0</v>
      </c>
      <c r="BA86" s="795">
        <v>0</v>
      </c>
      <c r="BB86" s="795">
        <v>0</v>
      </c>
      <c r="BC86" s="795">
        <v>0</v>
      </c>
      <c r="BD86" s="795"/>
      <c r="BE86" s="795"/>
      <c r="BF86" s="795">
        <v>0</v>
      </c>
      <c r="BG86" s="816">
        <v>0</v>
      </c>
      <c r="BH86" s="795">
        <v>0</v>
      </c>
      <c r="BI86" s="816">
        <v>0</v>
      </c>
      <c r="BJ86" s="795">
        <v>3</v>
      </c>
      <c r="BK86" s="846">
        <v>0.5</v>
      </c>
      <c r="BL86" s="846"/>
      <c r="BM86" s="846"/>
      <c r="BN86" s="846"/>
      <c r="BO86" s="846"/>
      <c r="BP86" s="795">
        <v>0</v>
      </c>
      <c r="BQ86" s="816">
        <v>0</v>
      </c>
    </row>
    <row r="87" spans="1:87" ht="23.95" hidden="1" customHeight="1" outlineLevel="1">
      <c r="A87" s="530" t="s">
        <v>952</v>
      </c>
      <c r="B87" s="802" t="e">
        <f t="shared" si="14"/>
        <v>#REF!</v>
      </c>
      <c r="C87" s="802" t="e">
        <f t="shared" si="24"/>
        <v>#REF!</v>
      </c>
      <c r="D87" s="794">
        <v>0</v>
      </c>
      <c r="E87" s="796">
        <v>0</v>
      </c>
      <c r="F87" s="793">
        <f t="shared" si="25"/>
        <v>1</v>
      </c>
      <c r="G87" s="802">
        <f t="shared" si="26"/>
        <v>9000</v>
      </c>
      <c r="H87" s="794">
        <v>0</v>
      </c>
      <c r="I87" s="794">
        <v>0</v>
      </c>
      <c r="J87" s="794">
        <v>0</v>
      </c>
      <c r="K87" s="794">
        <v>0</v>
      </c>
      <c r="L87" s="802">
        <v>5</v>
      </c>
      <c r="M87" s="802">
        <v>1680</v>
      </c>
      <c r="N87" s="793">
        <v>1</v>
      </c>
      <c r="O87" s="793">
        <v>9000</v>
      </c>
      <c r="P87" s="802">
        <v>0</v>
      </c>
      <c r="Q87" s="802">
        <v>0</v>
      </c>
      <c r="R87" s="802"/>
      <c r="S87" s="802"/>
      <c r="T87" s="802">
        <v>0</v>
      </c>
      <c r="U87" s="802">
        <v>0</v>
      </c>
      <c r="V87" s="802"/>
      <c r="W87" s="802"/>
      <c r="X87" s="795">
        <v>0</v>
      </c>
      <c r="Y87" s="816">
        <v>0</v>
      </c>
      <c r="Z87" s="802" t="e">
        <f>#REF!+#REF!</f>
        <v>#REF!</v>
      </c>
      <c r="AA87" s="802" t="e">
        <f>#REF!+#REF!</f>
        <v>#REF!</v>
      </c>
      <c r="AB87" s="816">
        <v>0</v>
      </c>
      <c r="AC87" s="816">
        <v>0</v>
      </c>
      <c r="AD87" s="816">
        <v>0</v>
      </c>
      <c r="AE87" s="816">
        <v>0</v>
      </c>
      <c r="AF87" s="816">
        <v>0</v>
      </c>
      <c r="AG87" s="816">
        <v>0</v>
      </c>
      <c r="AH87" s="797"/>
      <c r="AI87" s="798" t="s">
        <v>1422</v>
      </c>
      <c r="AJ87" s="1601"/>
      <c r="AK87" s="1601"/>
      <c r="AL87" s="816">
        <v>0</v>
      </c>
      <c r="AM87" s="816">
        <v>0</v>
      </c>
      <c r="AN87" s="816">
        <v>0</v>
      </c>
      <c r="AO87" s="816">
        <v>0</v>
      </c>
      <c r="AP87" s="816">
        <v>0</v>
      </c>
      <c r="AQ87" s="816">
        <v>0</v>
      </c>
      <c r="AR87" s="816">
        <v>0</v>
      </c>
      <c r="AS87" s="816">
        <v>0</v>
      </c>
      <c r="AT87" s="795">
        <v>0</v>
      </c>
      <c r="AU87" s="816">
        <v>0</v>
      </c>
      <c r="AV87" s="795">
        <v>0</v>
      </c>
      <c r="AW87" s="816">
        <v>0</v>
      </c>
      <c r="AX87" s="802" t="e">
        <f>AZ87+#REF!+BB87</f>
        <v>#REF!</v>
      </c>
      <c r="AY87" s="802" t="e">
        <f>BA87+#REF!+BC87</f>
        <v>#REF!</v>
      </c>
      <c r="AZ87" s="802">
        <v>1</v>
      </c>
      <c r="BA87" s="802">
        <v>517</v>
      </c>
      <c r="BB87" s="802">
        <v>0</v>
      </c>
      <c r="BC87" s="802">
        <v>0</v>
      </c>
      <c r="BD87" s="802"/>
      <c r="BE87" s="802"/>
      <c r="BF87" s="795">
        <v>0</v>
      </c>
      <c r="BG87" s="816">
        <v>0</v>
      </c>
      <c r="BH87" s="795">
        <v>0</v>
      </c>
      <c r="BI87" s="816">
        <v>0</v>
      </c>
      <c r="BJ87" s="795">
        <v>0</v>
      </c>
      <c r="BK87" s="816">
        <v>0</v>
      </c>
      <c r="BL87" s="816"/>
      <c r="BM87" s="816"/>
      <c r="BN87" s="816"/>
      <c r="BO87" s="816"/>
      <c r="BP87" s="795">
        <v>0</v>
      </c>
      <c r="BQ87" s="816">
        <v>0</v>
      </c>
    </row>
    <row r="88" spans="1:87" ht="23.95" hidden="1" customHeight="1" outlineLevel="1">
      <c r="A88" s="530" t="s">
        <v>2205</v>
      </c>
      <c r="B88" s="802" t="e">
        <f t="shared" si="14"/>
        <v>#REF!</v>
      </c>
      <c r="C88" s="802" t="e">
        <f t="shared" si="24"/>
        <v>#REF!</v>
      </c>
      <c r="D88" s="794">
        <v>0</v>
      </c>
      <c r="E88" s="796">
        <v>0</v>
      </c>
      <c r="F88" s="793">
        <f t="shared" si="25"/>
        <v>0</v>
      </c>
      <c r="G88" s="802">
        <f t="shared" si="26"/>
        <v>0</v>
      </c>
      <c r="H88" s="794">
        <v>0</v>
      </c>
      <c r="I88" s="794">
        <v>0</v>
      </c>
      <c r="J88" s="794">
        <v>0</v>
      </c>
      <c r="K88" s="794">
        <v>0</v>
      </c>
      <c r="L88" s="803">
        <v>0</v>
      </c>
      <c r="M88" s="803">
        <v>0</v>
      </c>
      <c r="N88" s="793">
        <v>0</v>
      </c>
      <c r="O88" s="793">
        <v>0</v>
      </c>
      <c r="P88" s="802">
        <v>0</v>
      </c>
      <c r="Q88" s="802">
        <v>0</v>
      </c>
      <c r="R88" s="802"/>
      <c r="S88" s="802"/>
      <c r="T88" s="802">
        <v>0</v>
      </c>
      <c r="U88" s="802">
        <v>0</v>
      </c>
      <c r="V88" s="802"/>
      <c r="W88" s="802"/>
      <c r="X88" s="795">
        <v>0</v>
      </c>
      <c r="Y88" s="816">
        <v>0</v>
      </c>
      <c r="Z88" s="802" t="e">
        <f>#REF!+#REF!</f>
        <v>#REF!</v>
      </c>
      <c r="AA88" s="802" t="e">
        <f>#REF!+#REF!</f>
        <v>#REF!</v>
      </c>
      <c r="AB88" s="816">
        <v>0</v>
      </c>
      <c r="AC88" s="816">
        <v>0</v>
      </c>
      <c r="AD88" s="816">
        <v>0</v>
      </c>
      <c r="AE88" s="816">
        <v>0</v>
      </c>
      <c r="AF88" s="816">
        <v>0</v>
      </c>
      <c r="AG88" s="816">
        <v>0</v>
      </c>
      <c r="AH88" s="797"/>
      <c r="AI88" s="798" t="s">
        <v>1764</v>
      </c>
      <c r="AJ88" s="1601"/>
      <c r="AK88" s="1601"/>
      <c r="AL88" s="816">
        <v>0</v>
      </c>
      <c r="AM88" s="816">
        <v>0</v>
      </c>
      <c r="AN88" s="816">
        <v>0</v>
      </c>
      <c r="AO88" s="816">
        <v>0</v>
      </c>
      <c r="AP88" s="816">
        <v>0</v>
      </c>
      <c r="AQ88" s="816">
        <v>0</v>
      </c>
      <c r="AR88" s="816">
        <v>0</v>
      </c>
      <c r="AS88" s="816">
        <v>0</v>
      </c>
      <c r="AT88" s="795">
        <v>0</v>
      </c>
      <c r="AU88" s="816">
        <v>0</v>
      </c>
      <c r="AV88" s="795">
        <v>0</v>
      </c>
      <c r="AW88" s="816">
        <v>0</v>
      </c>
      <c r="AX88" s="802" t="e">
        <f>AZ88+#REF!+BB88</f>
        <v>#REF!</v>
      </c>
      <c r="AY88" s="802" t="e">
        <f>BA88+#REF!+BC88</f>
        <v>#REF!</v>
      </c>
      <c r="AZ88" s="803">
        <v>0</v>
      </c>
      <c r="BA88" s="795">
        <v>0</v>
      </c>
      <c r="BB88" s="803">
        <v>0</v>
      </c>
      <c r="BC88" s="803">
        <v>0</v>
      </c>
      <c r="BD88" s="803"/>
      <c r="BE88" s="803"/>
      <c r="BF88" s="795">
        <v>0</v>
      </c>
      <c r="BG88" s="816">
        <v>0</v>
      </c>
      <c r="BH88" s="795">
        <v>0</v>
      </c>
      <c r="BI88" s="816">
        <v>0</v>
      </c>
      <c r="BJ88" s="795">
        <v>0</v>
      </c>
      <c r="BK88" s="816">
        <v>0</v>
      </c>
      <c r="BL88" s="816"/>
      <c r="BM88" s="816"/>
      <c r="BN88" s="816"/>
      <c r="BO88" s="816"/>
      <c r="BP88" s="795">
        <v>0</v>
      </c>
      <c r="BQ88" s="816">
        <v>0</v>
      </c>
    </row>
    <row r="89" spans="1:87" ht="23.95" hidden="1" customHeight="1" outlineLevel="1">
      <c r="A89" s="530" t="s">
        <v>2764</v>
      </c>
      <c r="B89" s="802" t="e">
        <f t="shared" si="14"/>
        <v>#REF!</v>
      </c>
      <c r="C89" s="802" t="e">
        <f t="shared" si="24"/>
        <v>#REF!</v>
      </c>
      <c r="D89" s="794">
        <v>0</v>
      </c>
      <c r="E89" s="796">
        <v>0</v>
      </c>
      <c r="F89" s="793">
        <f t="shared" si="25"/>
        <v>0</v>
      </c>
      <c r="G89" s="802">
        <f t="shared" si="26"/>
        <v>0</v>
      </c>
      <c r="H89" s="794">
        <v>0</v>
      </c>
      <c r="I89" s="794">
        <v>0</v>
      </c>
      <c r="J89" s="794">
        <v>0</v>
      </c>
      <c r="K89" s="794">
        <v>0</v>
      </c>
      <c r="L89" s="802">
        <v>5</v>
      </c>
      <c r="M89" s="802">
        <v>3535</v>
      </c>
      <c r="N89" s="793">
        <v>0</v>
      </c>
      <c r="O89" s="793">
        <v>0</v>
      </c>
      <c r="P89" s="802">
        <v>0</v>
      </c>
      <c r="Q89" s="802">
        <v>0</v>
      </c>
      <c r="R89" s="802"/>
      <c r="S89" s="802"/>
      <c r="T89" s="802">
        <v>0</v>
      </c>
      <c r="U89" s="802">
        <v>0</v>
      </c>
      <c r="V89" s="802"/>
      <c r="W89" s="802"/>
      <c r="X89" s="795">
        <v>0</v>
      </c>
      <c r="Y89" s="816">
        <v>0</v>
      </c>
      <c r="Z89" s="802" t="e">
        <f>#REF!+#REF!</f>
        <v>#REF!</v>
      </c>
      <c r="AA89" s="802" t="e">
        <f>#REF!+#REF!</f>
        <v>#REF!</v>
      </c>
      <c r="AB89" s="816">
        <v>0</v>
      </c>
      <c r="AC89" s="816">
        <v>0</v>
      </c>
      <c r="AD89" s="816">
        <v>0</v>
      </c>
      <c r="AE89" s="816">
        <v>0</v>
      </c>
      <c r="AF89" s="816">
        <v>0</v>
      </c>
      <c r="AG89" s="816">
        <v>0</v>
      </c>
      <c r="AH89" s="797"/>
      <c r="AI89" s="798" t="s">
        <v>1087</v>
      </c>
      <c r="AJ89" s="1601"/>
      <c r="AK89" s="1601"/>
      <c r="AL89" s="816">
        <v>0</v>
      </c>
      <c r="AM89" s="816">
        <v>0</v>
      </c>
      <c r="AN89" s="816">
        <v>0</v>
      </c>
      <c r="AO89" s="816">
        <v>0</v>
      </c>
      <c r="AP89" s="816">
        <v>0</v>
      </c>
      <c r="AQ89" s="816">
        <v>0</v>
      </c>
      <c r="AR89" s="816">
        <v>0</v>
      </c>
      <c r="AS89" s="816">
        <v>0</v>
      </c>
      <c r="AT89" s="795">
        <v>0</v>
      </c>
      <c r="AU89" s="816">
        <v>0</v>
      </c>
      <c r="AV89" s="795">
        <v>0</v>
      </c>
      <c r="AW89" s="816">
        <v>0</v>
      </c>
      <c r="AX89" s="802" t="e">
        <f>AZ89+#REF!+BB89</f>
        <v>#REF!</v>
      </c>
      <c r="AY89" s="802" t="e">
        <f>BA89+#REF!+BC89</f>
        <v>#REF!</v>
      </c>
      <c r="AZ89" s="802">
        <v>0</v>
      </c>
      <c r="BA89" s="802">
        <v>0</v>
      </c>
      <c r="BB89" s="802">
        <v>0</v>
      </c>
      <c r="BC89" s="802">
        <v>0</v>
      </c>
      <c r="BD89" s="802"/>
      <c r="BE89" s="802"/>
      <c r="BF89" s="795">
        <v>0</v>
      </c>
      <c r="BG89" s="816">
        <v>0</v>
      </c>
      <c r="BH89" s="795">
        <v>0</v>
      </c>
      <c r="BI89" s="816">
        <v>0</v>
      </c>
      <c r="BJ89" s="795">
        <v>0</v>
      </c>
      <c r="BK89" s="816">
        <v>0</v>
      </c>
      <c r="BL89" s="816"/>
      <c r="BM89" s="816"/>
      <c r="BN89" s="816"/>
      <c r="BO89" s="816"/>
      <c r="BP89" s="795">
        <v>0</v>
      </c>
      <c r="BQ89" s="816">
        <v>0</v>
      </c>
    </row>
    <row r="90" spans="1:87" ht="23.95" hidden="1" customHeight="1" outlineLevel="1">
      <c r="A90" s="530" t="s">
        <v>2206</v>
      </c>
      <c r="B90" s="802" t="e">
        <f t="shared" si="14"/>
        <v>#REF!</v>
      </c>
      <c r="C90" s="802" t="e">
        <f t="shared" si="24"/>
        <v>#REF!</v>
      </c>
      <c r="D90" s="794">
        <v>0</v>
      </c>
      <c r="E90" s="796">
        <v>0</v>
      </c>
      <c r="F90" s="793">
        <f t="shared" si="25"/>
        <v>0</v>
      </c>
      <c r="G90" s="802">
        <f t="shared" si="26"/>
        <v>0</v>
      </c>
      <c r="H90" s="794">
        <v>0</v>
      </c>
      <c r="I90" s="794">
        <v>0</v>
      </c>
      <c r="J90" s="794">
        <v>0</v>
      </c>
      <c r="K90" s="794">
        <v>0</v>
      </c>
      <c r="L90" s="802">
        <v>9</v>
      </c>
      <c r="M90" s="802">
        <v>253</v>
      </c>
      <c r="N90" s="793">
        <v>0</v>
      </c>
      <c r="O90" s="793">
        <v>0</v>
      </c>
      <c r="P90" s="802">
        <v>0</v>
      </c>
      <c r="Q90" s="802">
        <v>0</v>
      </c>
      <c r="R90" s="802"/>
      <c r="S90" s="802"/>
      <c r="T90" s="802">
        <v>0</v>
      </c>
      <c r="U90" s="802">
        <v>0</v>
      </c>
      <c r="V90" s="802"/>
      <c r="W90" s="802"/>
      <c r="X90" s="795">
        <v>0</v>
      </c>
      <c r="Y90" s="816">
        <v>0</v>
      </c>
      <c r="Z90" s="802" t="e">
        <f>#REF!+#REF!</f>
        <v>#REF!</v>
      </c>
      <c r="AA90" s="802" t="e">
        <f>#REF!+#REF!</f>
        <v>#REF!</v>
      </c>
      <c r="AB90" s="816">
        <v>0</v>
      </c>
      <c r="AC90" s="816">
        <v>0</v>
      </c>
      <c r="AD90" s="816">
        <v>0</v>
      </c>
      <c r="AE90" s="816">
        <v>0</v>
      </c>
      <c r="AF90" s="816">
        <v>0</v>
      </c>
      <c r="AG90" s="816">
        <v>0</v>
      </c>
      <c r="AH90" s="797"/>
      <c r="AI90" s="798" t="s">
        <v>1088</v>
      </c>
      <c r="AJ90" s="1601"/>
      <c r="AK90" s="1601"/>
      <c r="AL90" s="816">
        <v>0</v>
      </c>
      <c r="AM90" s="816">
        <v>0</v>
      </c>
      <c r="AN90" s="816">
        <v>0</v>
      </c>
      <c r="AO90" s="816">
        <v>0</v>
      </c>
      <c r="AP90" s="816">
        <v>0</v>
      </c>
      <c r="AQ90" s="816">
        <v>0</v>
      </c>
      <c r="AR90" s="816">
        <v>0</v>
      </c>
      <c r="AS90" s="816">
        <v>0</v>
      </c>
      <c r="AT90" s="795">
        <v>0</v>
      </c>
      <c r="AU90" s="816">
        <v>0</v>
      </c>
      <c r="AV90" s="795">
        <v>0</v>
      </c>
      <c r="AW90" s="816">
        <v>0</v>
      </c>
      <c r="AX90" s="802" t="e">
        <f>AZ90+#REF!+BB90</f>
        <v>#REF!</v>
      </c>
      <c r="AY90" s="802" t="e">
        <f>BA90+#REF!+BC90</f>
        <v>#REF!</v>
      </c>
      <c r="AZ90" s="802">
        <v>0</v>
      </c>
      <c r="BA90" s="802">
        <v>0</v>
      </c>
      <c r="BB90" s="802">
        <v>9</v>
      </c>
      <c r="BC90" s="802">
        <v>228</v>
      </c>
      <c r="BD90" s="802"/>
      <c r="BE90" s="802"/>
      <c r="BF90" s="795">
        <v>0</v>
      </c>
      <c r="BG90" s="816">
        <v>0</v>
      </c>
      <c r="BH90" s="795">
        <v>0</v>
      </c>
      <c r="BI90" s="816">
        <v>0</v>
      </c>
      <c r="BJ90" s="795">
        <v>0</v>
      </c>
      <c r="BK90" s="816">
        <v>0</v>
      </c>
      <c r="BL90" s="816"/>
      <c r="BM90" s="816"/>
      <c r="BN90" s="816"/>
      <c r="BO90" s="816"/>
      <c r="BP90" s="795">
        <v>0</v>
      </c>
      <c r="BQ90" s="816">
        <v>0</v>
      </c>
      <c r="BS90" s="805" t="s">
        <v>50</v>
      </c>
      <c r="BT90" s="805" t="s">
        <v>50</v>
      </c>
      <c r="BU90" s="805" t="s">
        <v>50</v>
      </c>
      <c r="BV90" s="805" t="s">
        <v>50</v>
      </c>
      <c r="BW90" s="805" t="s">
        <v>50</v>
      </c>
      <c r="BX90" s="805" t="s">
        <v>50</v>
      </c>
      <c r="BY90" s="805" t="s">
        <v>50</v>
      </c>
      <c r="BZ90" s="805" t="s">
        <v>50</v>
      </c>
      <c r="CA90" s="806" t="s">
        <v>50</v>
      </c>
      <c r="CB90" s="805" t="s">
        <v>50</v>
      </c>
      <c r="CC90" s="805" t="s">
        <v>50</v>
      </c>
      <c r="CD90" s="805" t="s">
        <v>50</v>
      </c>
      <c r="CE90" s="805" t="s">
        <v>50</v>
      </c>
      <c r="CF90" s="805" t="s">
        <v>50</v>
      </c>
      <c r="CG90" s="805" t="s">
        <v>50</v>
      </c>
      <c r="CH90" s="805" t="s">
        <v>50</v>
      </c>
      <c r="CI90" s="805" t="s">
        <v>50</v>
      </c>
    </row>
    <row r="91" spans="1:87" ht="23.95" hidden="1" customHeight="1" outlineLevel="1">
      <c r="A91" s="530" t="s">
        <v>2210</v>
      </c>
      <c r="B91" s="802" t="e">
        <f t="shared" si="14"/>
        <v>#REF!</v>
      </c>
      <c r="C91" s="802" t="e">
        <f t="shared" si="24"/>
        <v>#REF!</v>
      </c>
      <c r="D91" s="794">
        <v>0</v>
      </c>
      <c r="E91" s="796">
        <v>0</v>
      </c>
      <c r="F91" s="793">
        <f t="shared" si="25"/>
        <v>0</v>
      </c>
      <c r="G91" s="802">
        <f t="shared" si="26"/>
        <v>0</v>
      </c>
      <c r="H91" s="794">
        <v>0</v>
      </c>
      <c r="I91" s="794">
        <v>0</v>
      </c>
      <c r="J91" s="794">
        <v>0</v>
      </c>
      <c r="K91" s="794">
        <v>0</v>
      </c>
      <c r="L91" s="795">
        <v>8</v>
      </c>
      <c r="M91" s="795">
        <v>835</v>
      </c>
      <c r="N91" s="793">
        <v>0</v>
      </c>
      <c r="O91" s="793">
        <v>0</v>
      </c>
      <c r="P91" s="802">
        <v>0</v>
      </c>
      <c r="Q91" s="802">
        <v>0</v>
      </c>
      <c r="R91" s="802"/>
      <c r="S91" s="802"/>
      <c r="T91" s="802">
        <v>0</v>
      </c>
      <c r="U91" s="802">
        <v>0</v>
      </c>
      <c r="V91" s="802"/>
      <c r="W91" s="802"/>
      <c r="X91" s="795">
        <v>0</v>
      </c>
      <c r="Y91" s="816">
        <v>0</v>
      </c>
      <c r="Z91" s="802" t="e">
        <f>#REF!+#REF!</f>
        <v>#REF!</v>
      </c>
      <c r="AA91" s="802" t="e">
        <f>#REF!+#REF!</f>
        <v>#REF!</v>
      </c>
      <c r="AB91" s="816">
        <v>0</v>
      </c>
      <c r="AC91" s="816">
        <v>0</v>
      </c>
      <c r="AD91" s="816">
        <v>0</v>
      </c>
      <c r="AE91" s="816">
        <v>0</v>
      </c>
      <c r="AF91" s="816">
        <v>0</v>
      </c>
      <c r="AG91" s="816">
        <v>0</v>
      </c>
      <c r="AH91" s="797"/>
      <c r="AI91" s="798" t="s">
        <v>1089</v>
      </c>
      <c r="AJ91" s="1601"/>
      <c r="AK91" s="1601"/>
      <c r="AL91" s="816">
        <v>0</v>
      </c>
      <c r="AM91" s="816">
        <v>0</v>
      </c>
      <c r="AN91" s="816">
        <v>0</v>
      </c>
      <c r="AO91" s="816">
        <v>0</v>
      </c>
      <c r="AP91" s="816">
        <v>0</v>
      </c>
      <c r="AQ91" s="816">
        <v>0</v>
      </c>
      <c r="AR91" s="816">
        <v>0</v>
      </c>
      <c r="AS91" s="816">
        <v>0</v>
      </c>
      <c r="AT91" s="795">
        <v>0</v>
      </c>
      <c r="AU91" s="816">
        <v>0</v>
      </c>
      <c r="AV91" s="795">
        <v>0</v>
      </c>
      <c r="AW91" s="816">
        <v>0</v>
      </c>
      <c r="AX91" s="802" t="e">
        <f>AZ91+#REF!+BB91</f>
        <v>#REF!</v>
      </c>
      <c r="AY91" s="802" t="e">
        <f>BA91+#REF!+BC91</f>
        <v>#REF!</v>
      </c>
      <c r="AZ91" s="795">
        <v>0</v>
      </c>
      <c r="BA91" s="802">
        <v>0</v>
      </c>
      <c r="BB91" s="795">
        <v>7</v>
      </c>
      <c r="BC91" s="795">
        <v>697</v>
      </c>
      <c r="BD91" s="795"/>
      <c r="BE91" s="795"/>
      <c r="BF91" s="795">
        <v>0</v>
      </c>
      <c r="BG91" s="816">
        <v>0</v>
      </c>
      <c r="BH91" s="795">
        <v>0</v>
      </c>
      <c r="BI91" s="816">
        <v>0</v>
      </c>
      <c r="BJ91" s="795">
        <v>0</v>
      </c>
      <c r="BK91" s="816">
        <v>0</v>
      </c>
      <c r="BL91" s="816"/>
      <c r="BM91" s="816"/>
      <c r="BN91" s="816"/>
      <c r="BO91" s="816"/>
      <c r="BP91" s="795">
        <v>0</v>
      </c>
      <c r="BQ91" s="816">
        <v>0</v>
      </c>
    </row>
    <row r="92" spans="1:87" ht="23.95" hidden="1" customHeight="1" outlineLevel="1">
      <c r="A92" s="530" t="s">
        <v>957</v>
      </c>
      <c r="B92" s="802" t="e">
        <f t="shared" si="14"/>
        <v>#REF!</v>
      </c>
      <c r="C92" s="802" t="e">
        <f t="shared" si="24"/>
        <v>#REF!</v>
      </c>
      <c r="D92" s="794">
        <v>0</v>
      </c>
      <c r="E92" s="796">
        <v>0</v>
      </c>
      <c r="F92" s="793">
        <f t="shared" si="25"/>
        <v>0</v>
      </c>
      <c r="G92" s="802">
        <f t="shared" si="26"/>
        <v>0</v>
      </c>
      <c r="H92" s="794">
        <v>0</v>
      </c>
      <c r="I92" s="794">
        <v>0</v>
      </c>
      <c r="J92" s="794">
        <v>0</v>
      </c>
      <c r="K92" s="794">
        <v>0</v>
      </c>
      <c r="L92" s="802">
        <v>18</v>
      </c>
      <c r="M92" s="802">
        <v>7325</v>
      </c>
      <c r="N92" s="793">
        <v>0</v>
      </c>
      <c r="O92" s="793">
        <v>0</v>
      </c>
      <c r="P92" s="802">
        <v>0</v>
      </c>
      <c r="Q92" s="802">
        <v>0</v>
      </c>
      <c r="R92" s="802"/>
      <c r="S92" s="802"/>
      <c r="T92" s="802">
        <v>0</v>
      </c>
      <c r="U92" s="802">
        <v>0</v>
      </c>
      <c r="V92" s="802"/>
      <c r="W92" s="802"/>
      <c r="X92" s="795">
        <v>0</v>
      </c>
      <c r="Y92" s="816">
        <v>0</v>
      </c>
      <c r="Z92" s="802" t="e">
        <f>#REF!+#REF!</f>
        <v>#REF!</v>
      </c>
      <c r="AA92" s="802" t="e">
        <f>#REF!+#REF!</f>
        <v>#REF!</v>
      </c>
      <c r="AB92" s="816">
        <v>0</v>
      </c>
      <c r="AC92" s="816">
        <v>0</v>
      </c>
      <c r="AD92" s="816">
        <v>0</v>
      </c>
      <c r="AE92" s="816">
        <v>0</v>
      </c>
      <c r="AF92" s="816">
        <v>0</v>
      </c>
      <c r="AG92" s="816">
        <v>0</v>
      </c>
      <c r="AH92" s="797"/>
      <c r="AI92" s="798" t="s">
        <v>1090</v>
      </c>
      <c r="AJ92" s="1601"/>
      <c r="AK92" s="1601"/>
      <c r="AL92" s="816">
        <v>0</v>
      </c>
      <c r="AM92" s="816">
        <v>0</v>
      </c>
      <c r="AN92" s="816">
        <v>0</v>
      </c>
      <c r="AO92" s="816">
        <v>0</v>
      </c>
      <c r="AP92" s="816">
        <v>0</v>
      </c>
      <c r="AQ92" s="816">
        <v>0</v>
      </c>
      <c r="AR92" s="816">
        <v>0</v>
      </c>
      <c r="AS92" s="816">
        <v>0</v>
      </c>
      <c r="AT92" s="795">
        <v>0</v>
      </c>
      <c r="AU92" s="816">
        <v>0</v>
      </c>
      <c r="AV92" s="795">
        <v>0</v>
      </c>
      <c r="AW92" s="816">
        <v>0</v>
      </c>
      <c r="AX92" s="802" t="e">
        <f>AZ92+#REF!+BB92</f>
        <v>#REF!</v>
      </c>
      <c r="AY92" s="802" t="e">
        <f>BA92+#REF!+BC92</f>
        <v>#REF!</v>
      </c>
      <c r="AZ92" s="795">
        <v>1</v>
      </c>
      <c r="BA92" s="817">
        <f>FLOOR(0.68,1)</f>
        <v>0</v>
      </c>
      <c r="BB92" s="795">
        <v>9</v>
      </c>
      <c r="BC92" s="795">
        <v>753</v>
      </c>
      <c r="BD92" s="795"/>
      <c r="BE92" s="795"/>
      <c r="BF92" s="795">
        <v>0</v>
      </c>
      <c r="BG92" s="816">
        <v>0</v>
      </c>
      <c r="BH92" s="795">
        <v>0</v>
      </c>
      <c r="BI92" s="816">
        <v>0</v>
      </c>
      <c r="BJ92" s="795">
        <v>0</v>
      </c>
      <c r="BK92" s="816">
        <v>0</v>
      </c>
      <c r="BL92" s="816"/>
      <c r="BM92" s="816"/>
      <c r="BN92" s="816"/>
      <c r="BO92" s="816"/>
      <c r="BP92" s="795">
        <v>0</v>
      </c>
      <c r="BQ92" s="816">
        <v>0</v>
      </c>
      <c r="BS92" s="806" t="s">
        <v>50</v>
      </c>
      <c r="BT92" s="806" t="s">
        <v>50</v>
      </c>
      <c r="BU92" s="806" t="s">
        <v>50</v>
      </c>
    </row>
    <row r="93" spans="1:87" ht="23.95" hidden="1" customHeight="1" outlineLevel="1">
      <c r="A93" s="530" t="s">
        <v>958</v>
      </c>
      <c r="B93" s="802" t="e">
        <f t="shared" si="14"/>
        <v>#REF!</v>
      </c>
      <c r="C93" s="802" t="e">
        <f t="shared" si="24"/>
        <v>#REF!</v>
      </c>
      <c r="D93" s="794">
        <v>0</v>
      </c>
      <c r="E93" s="796">
        <v>0</v>
      </c>
      <c r="F93" s="793">
        <f t="shared" si="25"/>
        <v>0</v>
      </c>
      <c r="G93" s="802">
        <f t="shared" si="26"/>
        <v>10</v>
      </c>
      <c r="H93" s="794">
        <v>0</v>
      </c>
      <c r="I93" s="794">
        <v>0</v>
      </c>
      <c r="J93" s="794">
        <v>0</v>
      </c>
      <c r="K93" s="794">
        <v>10</v>
      </c>
      <c r="L93" s="802">
        <v>6</v>
      </c>
      <c r="M93" s="802">
        <v>686</v>
      </c>
      <c r="N93" s="793">
        <v>0</v>
      </c>
      <c r="O93" s="793">
        <v>0</v>
      </c>
      <c r="P93" s="802">
        <v>0</v>
      </c>
      <c r="Q93" s="802">
        <v>0</v>
      </c>
      <c r="R93" s="802"/>
      <c r="S93" s="802"/>
      <c r="T93" s="802">
        <v>0</v>
      </c>
      <c r="U93" s="802">
        <v>0</v>
      </c>
      <c r="V93" s="802"/>
      <c r="W93" s="802"/>
      <c r="X93" s="795">
        <v>0</v>
      </c>
      <c r="Y93" s="816">
        <v>0</v>
      </c>
      <c r="Z93" s="802" t="e">
        <f>#REF!+#REF!</f>
        <v>#REF!</v>
      </c>
      <c r="AA93" s="802" t="e">
        <f>#REF!+#REF!</f>
        <v>#REF!</v>
      </c>
      <c r="AB93" s="816">
        <v>0</v>
      </c>
      <c r="AC93" s="816">
        <v>0</v>
      </c>
      <c r="AD93" s="816">
        <v>0</v>
      </c>
      <c r="AE93" s="816">
        <v>0</v>
      </c>
      <c r="AF93" s="816">
        <v>0</v>
      </c>
      <c r="AG93" s="816">
        <v>0</v>
      </c>
      <c r="AH93" s="797"/>
      <c r="AI93" s="798" t="s">
        <v>648</v>
      </c>
      <c r="AJ93" s="1601"/>
      <c r="AK93" s="1601"/>
      <c r="AL93" s="816">
        <v>0</v>
      </c>
      <c r="AM93" s="816">
        <v>0</v>
      </c>
      <c r="AN93" s="816">
        <v>0</v>
      </c>
      <c r="AO93" s="816">
        <v>0</v>
      </c>
      <c r="AP93" s="816">
        <v>0</v>
      </c>
      <c r="AQ93" s="816">
        <v>0</v>
      </c>
      <c r="AR93" s="816">
        <v>0</v>
      </c>
      <c r="AS93" s="816">
        <v>0</v>
      </c>
      <c r="AT93" s="795">
        <v>1</v>
      </c>
      <c r="AU93" s="819">
        <v>0.3</v>
      </c>
      <c r="AV93" s="795">
        <v>0</v>
      </c>
      <c r="AW93" s="816">
        <v>0</v>
      </c>
      <c r="AX93" s="802" t="e">
        <f>AZ93+#REF!+BB93</f>
        <v>#REF!</v>
      </c>
      <c r="AY93" s="802" t="e">
        <f>BA93+#REF!+BC93</f>
        <v>#REF!</v>
      </c>
      <c r="AZ93" s="795">
        <v>2</v>
      </c>
      <c r="BA93" s="817">
        <f>FLOOR(0.45,1)</f>
        <v>0</v>
      </c>
      <c r="BB93" s="795">
        <v>3</v>
      </c>
      <c r="BC93" s="795">
        <v>788</v>
      </c>
      <c r="BD93" s="795"/>
      <c r="BE93" s="795"/>
      <c r="BF93" s="795">
        <v>0</v>
      </c>
      <c r="BG93" s="816">
        <v>0</v>
      </c>
      <c r="BH93" s="795">
        <v>0</v>
      </c>
      <c r="BI93" s="816">
        <v>0</v>
      </c>
      <c r="BJ93" s="795">
        <v>1</v>
      </c>
      <c r="BK93" s="847">
        <v>1.6299999999999999E-2</v>
      </c>
      <c r="BL93" s="847"/>
      <c r="BM93" s="847"/>
      <c r="BN93" s="847"/>
      <c r="BO93" s="847"/>
      <c r="BP93" s="795">
        <v>0</v>
      </c>
      <c r="BQ93" s="816">
        <v>0</v>
      </c>
      <c r="BV93" s="800" t="s">
        <v>50</v>
      </c>
    </row>
    <row r="94" spans="1:87" ht="23.95" hidden="1" customHeight="1" outlineLevel="1">
      <c r="A94" s="530" t="s">
        <v>2769</v>
      </c>
      <c r="B94" s="802" t="e">
        <f t="shared" si="14"/>
        <v>#REF!</v>
      </c>
      <c r="C94" s="802" t="e">
        <f t="shared" si="24"/>
        <v>#REF!</v>
      </c>
      <c r="D94" s="794">
        <v>0</v>
      </c>
      <c r="E94" s="796">
        <v>0</v>
      </c>
      <c r="F94" s="793">
        <f t="shared" si="25"/>
        <v>0</v>
      </c>
      <c r="G94" s="802">
        <f t="shared" si="26"/>
        <v>0</v>
      </c>
      <c r="H94" s="794">
        <v>0</v>
      </c>
      <c r="I94" s="794">
        <v>0</v>
      </c>
      <c r="J94" s="794">
        <v>0</v>
      </c>
      <c r="K94" s="794">
        <v>0</v>
      </c>
      <c r="L94" s="802">
        <v>3</v>
      </c>
      <c r="M94" s="802">
        <v>1225</v>
      </c>
      <c r="N94" s="793">
        <v>0</v>
      </c>
      <c r="O94" s="793">
        <v>0</v>
      </c>
      <c r="P94" s="802">
        <v>0</v>
      </c>
      <c r="Q94" s="802">
        <v>0</v>
      </c>
      <c r="R94" s="802"/>
      <c r="S94" s="802"/>
      <c r="T94" s="802">
        <v>0</v>
      </c>
      <c r="U94" s="802">
        <v>0</v>
      </c>
      <c r="V94" s="802"/>
      <c r="W94" s="802"/>
      <c r="X94" s="795">
        <v>0</v>
      </c>
      <c r="Y94" s="816">
        <v>0</v>
      </c>
      <c r="Z94" s="802" t="e">
        <f>#REF!+#REF!</f>
        <v>#REF!</v>
      </c>
      <c r="AA94" s="802" t="e">
        <f>#REF!+#REF!</f>
        <v>#REF!</v>
      </c>
      <c r="AB94" s="816">
        <v>0</v>
      </c>
      <c r="AC94" s="816">
        <v>0</v>
      </c>
      <c r="AD94" s="816">
        <v>0</v>
      </c>
      <c r="AE94" s="816">
        <v>0</v>
      </c>
      <c r="AF94" s="816">
        <v>0</v>
      </c>
      <c r="AG94" s="816">
        <v>0</v>
      </c>
      <c r="AH94" s="797"/>
      <c r="AI94" s="798" t="s">
        <v>343</v>
      </c>
      <c r="AJ94" s="1601"/>
      <c r="AK94" s="1601"/>
      <c r="AL94" s="816">
        <v>0</v>
      </c>
      <c r="AM94" s="816">
        <v>0</v>
      </c>
      <c r="AN94" s="816">
        <v>0</v>
      </c>
      <c r="AO94" s="816">
        <v>0</v>
      </c>
      <c r="AP94" s="816">
        <v>0</v>
      </c>
      <c r="AQ94" s="816">
        <v>0</v>
      </c>
      <c r="AR94" s="816">
        <v>0</v>
      </c>
      <c r="AS94" s="816">
        <v>0</v>
      </c>
      <c r="AT94" s="795">
        <v>0</v>
      </c>
      <c r="AU94" s="816">
        <v>0</v>
      </c>
      <c r="AV94" s="795">
        <v>0</v>
      </c>
      <c r="AW94" s="816">
        <v>0</v>
      </c>
      <c r="AX94" s="802" t="e">
        <f>AZ94+#REF!+BB94</f>
        <v>#REF!</v>
      </c>
      <c r="AY94" s="802" t="e">
        <f>BA94+#REF!+BC94</f>
        <v>#REF!</v>
      </c>
      <c r="AZ94" s="795">
        <v>2</v>
      </c>
      <c r="BA94" s="802">
        <v>461</v>
      </c>
      <c r="BB94" s="802">
        <v>4</v>
      </c>
      <c r="BC94" s="802">
        <v>479</v>
      </c>
      <c r="BD94" s="802"/>
      <c r="BE94" s="802"/>
      <c r="BF94" s="795">
        <v>0</v>
      </c>
      <c r="BG94" s="816">
        <v>0</v>
      </c>
      <c r="BH94" s="795">
        <v>0</v>
      </c>
      <c r="BI94" s="816">
        <v>0</v>
      </c>
      <c r="BJ94" s="795">
        <v>0</v>
      </c>
      <c r="BK94" s="816">
        <v>0</v>
      </c>
      <c r="BL94" s="816"/>
      <c r="BM94" s="816"/>
      <c r="BN94" s="816"/>
      <c r="BO94" s="816"/>
      <c r="BP94" s="795">
        <v>0</v>
      </c>
      <c r="BQ94" s="816">
        <v>0</v>
      </c>
    </row>
    <row r="95" spans="1:87" ht="23.95" hidden="1" customHeight="1" outlineLevel="1">
      <c r="A95" s="530" t="s">
        <v>960</v>
      </c>
      <c r="B95" s="802" t="e">
        <f t="shared" si="14"/>
        <v>#REF!</v>
      </c>
      <c r="C95" s="802" t="e">
        <f t="shared" si="24"/>
        <v>#REF!</v>
      </c>
      <c r="D95" s="794">
        <v>0</v>
      </c>
      <c r="E95" s="796">
        <v>0</v>
      </c>
      <c r="F95" s="793">
        <f t="shared" si="25"/>
        <v>0</v>
      </c>
      <c r="G95" s="802">
        <f t="shared" si="26"/>
        <v>0</v>
      </c>
      <c r="H95" s="794">
        <v>0</v>
      </c>
      <c r="I95" s="794">
        <v>0</v>
      </c>
      <c r="J95" s="794">
        <v>0</v>
      </c>
      <c r="K95" s="794">
        <v>0</v>
      </c>
      <c r="L95" s="795">
        <v>3</v>
      </c>
      <c r="M95" s="795">
        <v>796</v>
      </c>
      <c r="N95" s="793">
        <v>0</v>
      </c>
      <c r="O95" s="793">
        <v>0</v>
      </c>
      <c r="P95" s="802">
        <v>0</v>
      </c>
      <c r="Q95" s="802">
        <v>0</v>
      </c>
      <c r="R95" s="802"/>
      <c r="S95" s="802"/>
      <c r="T95" s="802">
        <v>0</v>
      </c>
      <c r="U95" s="802">
        <v>0</v>
      </c>
      <c r="V95" s="802"/>
      <c r="W95" s="802"/>
      <c r="X95" s="795">
        <v>0</v>
      </c>
      <c r="Y95" s="816">
        <v>0</v>
      </c>
      <c r="Z95" s="802" t="e">
        <f>#REF!+#REF!</f>
        <v>#REF!</v>
      </c>
      <c r="AA95" s="802" t="e">
        <f>#REF!+#REF!</f>
        <v>#REF!</v>
      </c>
      <c r="AB95" s="816">
        <v>0</v>
      </c>
      <c r="AC95" s="816">
        <v>0</v>
      </c>
      <c r="AD95" s="816">
        <v>0</v>
      </c>
      <c r="AE95" s="816">
        <v>0</v>
      </c>
      <c r="AF95" s="816">
        <v>0</v>
      </c>
      <c r="AG95" s="816">
        <v>0</v>
      </c>
      <c r="AH95" s="797"/>
      <c r="AI95" s="798" t="s">
        <v>345</v>
      </c>
      <c r="AJ95" s="1601"/>
      <c r="AK95" s="1601"/>
      <c r="AL95" s="816">
        <v>0</v>
      </c>
      <c r="AM95" s="816">
        <v>0</v>
      </c>
      <c r="AN95" s="816">
        <v>0</v>
      </c>
      <c r="AO95" s="816">
        <v>0</v>
      </c>
      <c r="AP95" s="816">
        <v>0</v>
      </c>
      <c r="AQ95" s="816">
        <v>0</v>
      </c>
      <c r="AR95" s="816">
        <v>0</v>
      </c>
      <c r="AS95" s="816">
        <v>0</v>
      </c>
      <c r="AT95" s="795">
        <v>0</v>
      </c>
      <c r="AU95" s="816">
        <v>0</v>
      </c>
      <c r="AV95" s="795">
        <v>0</v>
      </c>
      <c r="AW95" s="816">
        <v>0</v>
      </c>
      <c r="AX95" s="802" t="e">
        <f>AZ95+#REF!+BB95</f>
        <v>#REF!</v>
      </c>
      <c r="AY95" s="802" t="e">
        <f>BA95+#REF!+BC95</f>
        <v>#REF!</v>
      </c>
      <c r="AZ95" s="795">
        <v>1</v>
      </c>
      <c r="BA95" s="817">
        <f>FLOOR(0.24,1)</f>
        <v>0</v>
      </c>
      <c r="BB95" s="795">
        <v>3</v>
      </c>
      <c r="BC95" s="795">
        <v>6264</v>
      </c>
      <c r="BD95" s="795"/>
      <c r="BE95" s="795"/>
      <c r="BF95" s="795">
        <v>0</v>
      </c>
      <c r="BG95" s="816">
        <v>0</v>
      </c>
      <c r="BH95" s="795">
        <v>0</v>
      </c>
      <c r="BI95" s="816">
        <v>0</v>
      </c>
      <c r="BJ95" s="795">
        <v>0</v>
      </c>
      <c r="BK95" s="845">
        <v>0</v>
      </c>
      <c r="BL95" s="845"/>
      <c r="BM95" s="845"/>
      <c r="BN95" s="845"/>
      <c r="BO95" s="845"/>
      <c r="BP95" s="795">
        <v>0</v>
      </c>
      <c r="BQ95" s="816">
        <v>0</v>
      </c>
    </row>
    <row r="96" spans="1:87" ht="23.95" hidden="1" customHeight="1" outlineLevel="1" thickBot="1">
      <c r="A96" s="531" t="s">
        <v>961</v>
      </c>
      <c r="B96" s="837" t="e">
        <f t="shared" si="14"/>
        <v>#REF!</v>
      </c>
      <c r="C96" s="813" t="e">
        <f t="shared" si="24"/>
        <v>#REF!</v>
      </c>
      <c r="D96" s="811">
        <v>0</v>
      </c>
      <c r="E96" s="811">
        <v>0</v>
      </c>
      <c r="F96" s="812">
        <f t="shared" si="25"/>
        <v>1</v>
      </c>
      <c r="G96" s="813">
        <f t="shared" si="26"/>
        <v>2</v>
      </c>
      <c r="H96" s="812">
        <v>0</v>
      </c>
      <c r="I96" s="812">
        <v>0</v>
      </c>
      <c r="J96" s="812">
        <v>1</v>
      </c>
      <c r="K96" s="812">
        <v>2</v>
      </c>
      <c r="L96" s="813">
        <v>2</v>
      </c>
      <c r="M96" s="813">
        <v>521</v>
      </c>
      <c r="N96" s="812">
        <v>0</v>
      </c>
      <c r="O96" s="812">
        <v>0</v>
      </c>
      <c r="P96" s="813">
        <v>0</v>
      </c>
      <c r="Q96" s="813">
        <v>0</v>
      </c>
      <c r="R96" s="1598"/>
      <c r="S96" s="1598"/>
      <c r="T96" s="813">
        <v>0</v>
      </c>
      <c r="U96" s="813">
        <v>0</v>
      </c>
      <c r="V96" s="1598"/>
      <c r="W96" s="1598"/>
      <c r="X96" s="818">
        <v>0</v>
      </c>
      <c r="Y96" s="818">
        <v>0</v>
      </c>
      <c r="Z96" s="813" t="e">
        <f>#REF!+#REF!</f>
        <v>#REF!</v>
      </c>
      <c r="AA96" s="813" t="e">
        <f>#REF!+#REF!</f>
        <v>#REF!</v>
      </c>
      <c r="AB96" s="816">
        <v>0</v>
      </c>
      <c r="AC96" s="816">
        <v>0</v>
      </c>
      <c r="AD96" s="816">
        <v>0</v>
      </c>
      <c r="AE96" s="816">
        <v>0</v>
      </c>
      <c r="AF96" s="816">
        <v>0</v>
      </c>
      <c r="AG96" s="816">
        <v>0</v>
      </c>
      <c r="AH96" s="797"/>
      <c r="AI96" s="810" t="s">
        <v>347</v>
      </c>
      <c r="AJ96" s="1601"/>
      <c r="AK96" s="1601"/>
      <c r="AL96" s="816">
        <v>0</v>
      </c>
      <c r="AM96" s="816">
        <v>0</v>
      </c>
      <c r="AN96" s="816">
        <v>0</v>
      </c>
      <c r="AO96" s="816">
        <v>0</v>
      </c>
      <c r="AP96" s="816">
        <v>0</v>
      </c>
      <c r="AQ96" s="816">
        <v>0</v>
      </c>
      <c r="AR96" s="816">
        <v>0</v>
      </c>
      <c r="AS96" s="816">
        <v>0</v>
      </c>
      <c r="AT96" s="818">
        <v>1</v>
      </c>
      <c r="AU96" s="841">
        <f>FLOOR(0.68,1)</f>
        <v>0</v>
      </c>
      <c r="AV96" s="818">
        <v>0</v>
      </c>
      <c r="AW96" s="818">
        <v>0</v>
      </c>
      <c r="AX96" s="813" t="e">
        <f>AZ96+#REF!+BB96</f>
        <v>#REF!</v>
      </c>
      <c r="AY96" s="813" t="e">
        <f>BA96+#REF!+BC96</f>
        <v>#REF!</v>
      </c>
      <c r="AZ96" s="813">
        <v>5</v>
      </c>
      <c r="BA96" s="813">
        <v>59</v>
      </c>
      <c r="BB96" s="813">
        <v>0</v>
      </c>
      <c r="BC96" s="813">
        <v>0</v>
      </c>
      <c r="BD96" s="1598"/>
      <c r="BE96" s="1598"/>
      <c r="BF96" s="818">
        <v>0</v>
      </c>
      <c r="BG96" s="818">
        <v>0</v>
      </c>
      <c r="BH96" s="818">
        <v>1</v>
      </c>
      <c r="BI96" s="818">
        <v>12</v>
      </c>
      <c r="BJ96" s="818">
        <v>0</v>
      </c>
      <c r="BK96" s="818">
        <v>0</v>
      </c>
      <c r="BL96" s="1609"/>
      <c r="BM96" s="1609"/>
      <c r="BN96" s="1609"/>
      <c r="BO96" s="1609"/>
      <c r="BP96" s="818">
        <v>0</v>
      </c>
      <c r="BQ96" s="818">
        <v>0</v>
      </c>
    </row>
    <row r="97" spans="1:87" s="809" customFormat="1" ht="27.7" hidden="1" customHeight="1" collapsed="1">
      <c r="A97" s="792" t="s">
        <v>1709</v>
      </c>
      <c r="B97" s="1544" t="e">
        <f t="shared" ref="B97:O97" si="27">SUM(B98:B109)</f>
        <v>#REF!</v>
      </c>
      <c r="C97" s="1544" t="e">
        <f t="shared" si="27"/>
        <v>#REF!</v>
      </c>
      <c r="D97" s="1551">
        <f t="shared" si="27"/>
        <v>0</v>
      </c>
      <c r="E97" s="1551">
        <f t="shared" si="27"/>
        <v>0</v>
      </c>
      <c r="F97" s="1551">
        <f t="shared" si="27"/>
        <v>97</v>
      </c>
      <c r="G97" s="1544">
        <f t="shared" si="27"/>
        <v>132248</v>
      </c>
      <c r="H97" s="1551">
        <f t="shared" si="27"/>
        <v>0</v>
      </c>
      <c r="I97" s="1552">
        <f t="shared" si="27"/>
        <v>0</v>
      </c>
      <c r="J97" s="1552">
        <f t="shared" si="27"/>
        <v>6</v>
      </c>
      <c r="K97" s="1552">
        <f t="shared" si="27"/>
        <v>24</v>
      </c>
      <c r="L97" s="1553">
        <f t="shared" si="27"/>
        <v>89</v>
      </c>
      <c r="M97" s="1553">
        <f t="shared" si="27"/>
        <v>84561</v>
      </c>
      <c r="N97" s="1551">
        <f t="shared" si="27"/>
        <v>0</v>
      </c>
      <c r="O97" s="1551">
        <f t="shared" si="27"/>
        <v>0</v>
      </c>
      <c r="P97" s="1544">
        <f t="shared" ref="P97:Y97" si="28">SUM(P98:P109)</f>
        <v>2</v>
      </c>
      <c r="Q97" s="1545">
        <f t="shared" si="28"/>
        <v>47663</v>
      </c>
      <c r="R97" s="1545"/>
      <c r="S97" s="1545"/>
      <c r="T97" s="1544">
        <f t="shared" si="28"/>
        <v>0</v>
      </c>
      <c r="U97" s="1544">
        <f t="shared" si="28"/>
        <v>0</v>
      </c>
      <c r="V97" s="1544"/>
      <c r="W97" s="1544"/>
      <c r="X97" s="1553">
        <f t="shared" si="28"/>
        <v>0</v>
      </c>
      <c r="Y97" s="1553">
        <f t="shared" si="28"/>
        <v>0</v>
      </c>
      <c r="Z97" s="1544" t="e">
        <f>#REF!+#REF!</f>
        <v>#REF!</v>
      </c>
      <c r="AA97" s="1544" t="e">
        <f>SUM(AA98:AA109)</f>
        <v>#REF!</v>
      </c>
      <c r="AB97" s="1548">
        <v>0</v>
      </c>
      <c r="AC97" s="1548">
        <v>0</v>
      </c>
      <c r="AD97" s="1548">
        <v>0</v>
      </c>
      <c r="AE97" s="1548">
        <v>0</v>
      </c>
      <c r="AF97" s="1548">
        <v>0</v>
      </c>
      <c r="AG97" s="1548">
        <v>0</v>
      </c>
      <c r="AH97" s="804"/>
      <c r="AI97" s="792" t="s">
        <v>1709</v>
      </c>
      <c r="AJ97" s="1604"/>
      <c r="AK97" s="1604"/>
      <c r="AL97" s="1548">
        <v>0</v>
      </c>
      <c r="AM97" s="1548">
        <v>0</v>
      </c>
      <c r="AN97" s="1548">
        <v>0</v>
      </c>
      <c r="AO97" s="1548">
        <v>0</v>
      </c>
      <c r="AP97" s="1548">
        <v>0</v>
      </c>
      <c r="AQ97" s="1548">
        <v>0</v>
      </c>
      <c r="AR97" s="1548">
        <v>0</v>
      </c>
      <c r="AS97" s="1548">
        <v>0</v>
      </c>
      <c r="AT97" s="1553">
        <f t="shared" ref="AT97:AY97" si="29">SUM(AT98:AT109)</f>
        <v>3</v>
      </c>
      <c r="AU97" s="1553">
        <f t="shared" si="29"/>
        <v>3.3</v>
      </c>
      <c r="AV97" s="1553">
        <f t="shared" si="29"/>
        <v>0</v>
      </c>
      <c r="AW97" s="1553">
        <f t="shared" si="29"/>
        <v>0</v>
      </c>
      <c r="AX97" s="1553" t="e">
        <f t="shared" si="29"/>
        <v>#REF!</v>
      </c>
      <c r="AY97" s="1553" t="e">
        <f t="shared" si="29"/>
        <v>#REF!</v>
      </c>
      <c r="AZ97" s="1553">
        <f t="shared" ref="AZ97:BQ97" si="30">SUM(AZ98:AZ109)</f>
        <v>13</v>
      </c>
      <c r="BA97" s="1553">
        <f t="shared" si="30"/>
        <v>2348</v>
      </c>
      <c r="BB97" s="1553">
        <f t="shared" si="30"/>
        <v>48</v>
      </c>
      <c r="BC97" s="1553">
        <f t="shared" si="30"/>
        <v>103110</v>
      </c>
      <c r="BD97" s="1553"/>
      <c r="BE97" s="1553"/>
      <c r="BF97" s="1553">
        <f t="shared" si="30"/>
        <v>2</v>
      </c>
      <c r="BG97" s="1553">
        <f t="shared" si="30"/>
        <v>0</v>
      </c>
      <c r="BH97" s="1553">
        <f t="shared" si="30"/>
        <v>0</v>
      </c>
      <c r="BI97" s="1553">
        <f t="shared" si="30"/>
        <v>0</v>
      </c>
      <c r="BJ97" s="1553">
        <f t="shared" si="30"/>
        <v>4</v>
      </c>
      <c r="BK97" s="1548">
        <f t="shared" si="30"/>
        <v>0</v>
      </c>
      <c r="BL97" s="1548"/>
      <c r="BM97" s="1548"/>
      <c r="BN97" s="1548"/>
      <c r="BO97" s="1548"/>
      <c r="BP97" s="1553">
        <f t="shared" si="30"/>
        <v>0</v>
      </c>
      <c r="BQ97" s="1553">
        <f t="shared" si="30"/>
        <v>0</v>
      </c>
    </row>
    <row r="98" spans="1:87" ht="29.25" hidden="1" customHeight="1" outlineLevel="1">
      <c r="A98" s="530" t="s">
        <v>2202</v>
      </c>
      <c r="B98" s="1544" t="e">
        <f t="shared" ref="B98:B121" si="31">F98+D98+T98+X98+Z98+AT98+AV98+AX98+BF98+BH98+BJ98+BP98</f>
        <v>#REF!</v>
      </c>
      <c r="C98" s="1544" t="e">
        <f t="shared" ref="C98:C109" si="32">G98+E98+U98+Y98+AA98+AU98+AW92+AY98+BG98+BI98+BQ98+AW98</f>
        <v>#REF!</v>
      </c>
      <c r="D98" s="1554">
        <v>0</v>
      </c>
      <c r="E98" s="1555">
        <v>0</v>
      </c>
      <c r="F98" s="1552">
        <f t="shared" ref="F98:F121" si="33">H98+J98+N98+P98+L98</f>
        <v>7</v>
      </c>
      <c r="G98" s="1552">
        <f t="shared" ref="G98:G121" si="34">I98+K98+O98+Q98+M98</f>
        <v>2667</v>
      </c>
      <c r="H98" s="1554">
        <v>0</v>
      </c>
      <c r="I98" s="1554">
        <v>0</v>
      </c>
      <c r="J98" s="1554">
        <v>1</v>
      </c>
      <c r="K98" s="1554">
        <v>1</v>
      </c>
      <c r="L98" s="1556">
        <v>6</v>
      </c>
      <c r="M98" s="1556">
        <v>2666</v>
      </c>
      <c r="N98" s="1551">
        <v>0</v>
      </c>
      <c r="O98" s="1551">
        <v>0</v>
      </c>
      <c r="P98" s="1544">
        <v>0</v>
      </c>
      <c r="Q98" s="1545">
        <v>0</v>
      </c>
      <c r="R98" s="1545"/>
      <c r="S98" s="1545"/>
      <c r="T98" s="1544">
        <v>0</v>
      </c>
      <c r="U98" s="1544">
        <v>0</v>
      </c>
      <c r="V98" s="1544"/>
      <c r="W98" s="1544"/>
      <c r="X98" s="1556">
        <v>0</v>
      </c>
      <c r="Y98" s="1548">
        <v>0</v>
      </c>
      <c r="Z98" s="1544" t="e">
        <f>#REF!+#REF!</f>
        <v>#REF!</v>
      </c>
      <c r="AA98" s="1544" t="e">
        <f>#REF!+#REF!</f>
        <v>#REF!</v>
      </c>
      <c r="AB98" s="1548">
        <v>0</v>
      </c>
      <c r="AC98" s="1548">
        <v>0</v>
      </c>
      <c r="AD98" s="1548">
        <v>0</v>
      </c>
      <c r="AE98" s="1548">
        <v>0</v>
      </c>
      <c r="AF98" s="1548">
        <v>0</v>
      </c>
      <c r="AG98" s="1548">
        <v>0</v>
      </c>
      <c r="AH98" s="797"/>
      <c r="AI98" s="801" t="s">
        <v>332</v>
      </c>
      <c r="AJ98" s="1605"/>
      <c r="AK98" s="1605"/>
      <c r="AL98" s="1569"/>
      <c r="AM98" s="1569"/>
      <c r="AN98" s="1569"/>
      <c r="AO98" s="1569"/>
      <c r="AP98" s="1569"/>
      <c r="AQ98" s="1569"/>
      <c r="AR98" s="1569"/>
      <c r="AS98" s="1569"/>
      <c r="AT98" s="1556">
        <v>0</v>
      </c>
      <c r="AU98" s="1548">
        <v>0</v>
      </c>
      <c r="AV98" s="1556">
        <v>0</v>
      </c>
      <c r="AW98" s="1548">
        <v>0</v>
      </c>
      <c r="AX98" s="1544" t="e">
        <f>AZ98+#REF!+BB98</f>
        <v>#REF!</v>
      </c>
      <c r="AY98" s="1544" t="e">
        <f>BA98+#REF!+BC98</f>
        <v>#REF!</v>
      </c>
      <c r="AZ98" s="1544">
        <v>4</v>
      </c>
      <c r="BA98" s="1544">
        <v>1878</v>
      </c>
      <c r="BB98" s="1544">
        <v>6</v>
      </c>
      <c r="BC98" s="1544">
        <v>24041</v>
      </c>
      <c r="BD98" s="1544"/>
      <c r="BE98" s="1544"/>
      <c r="BF98" s="1556">
        <v>0</v>
      </c>
      <c r="BG98" s="1548">
        <v>0</v>
      </c>
      <c r="BH98" s="1556">
        <v>0</v>
      </c>
      <c r="BI98" s="1548">
        <v>0</v>
      </c>
      <c r="BJ98" s="1556">
        <v>0</v>
      </c>
      <c r="BK98" s="1548">
        <v>0</v>
      </c>
      <c r="BL98" s="1548"/>
      <c r="BM98" s="1548"/>
      <c r="BN98" s="1548"/>
      <c r="BO98" s="1548"/>
      <c r="BP98" s="1556">
        <v>0</v>
      </c>
      <c r="BQ98" s="1548">
        <v>0</v>
      </c>
    </row>
    <row r="99" spans="1:87" ht="29.25" hidden="1" customHeight="1" outlineLevel="1">
      <c r="A99" s="530" t="s">
        <v>951</v>
      </c>
      <c r="B99" s="1544" t="e">
        <f t="shared" si="31"/>
        <v>#REF!</v>
      </c>
      <c r="C99" s="1544" t="e">
        <f t="shared" si="32"/>
        <v>#REF!</v>
      </c>
      <c r="D99" s="1554">
        <v>0</v>
      </c>
      <c r="E99" s="1555">
        <v>0</v>
      </c>
      <c r="F99" s="1552">
        <f t="shared" si="33"/>
        <v>8</v>
      </c>
      <c r="G99" s="1552">
        <f t="shared" si="34"/>
        <v>23268</v>
      </c>
      <c r="H99" s="1554">
        <v>0</v>
      </c>
      <c r="I99" s="1554">
        <v>0</v>
      </c>
      <c r="J99" s="1554">
        <v>0</v>
      </c>
      <c r="K99" s="1554">
        <v>0</v>
      </c>
      <c r="L99" s="1556">
        <v>8</v>
      </c>
      <c r="M99" s="1556">
        <v>23268</v>
      </c>
      <c r="N99" s="1551">
        <v>0</v>
      </c>
      <c r="O99" s="1551">
        <v>0</v>
      </c>
      <c r="P99" s="1544">
        <v>0</v>
      </c>
      <c r="Q99" s="1545">
        <v>0</v>
      </c>
      <c r="R99" s="1545"/>
      <c r="S99" s="1545"/>
      <c r="T99" s="1544">
        <v>0</v>
      </c>
      <c r="U99" s="1544">
        <v>0</v>
      </c>
      <c r="V99" s="1544"/>
      <c r="W99" s="1544"/>
      <c r="X99" s="1556">
        <v>0</v>
      </c>
      <c r="Y99" s="1548">
        <v>0</v>
      </c>
      <c r="Z99" s="1544" t="e">
        <f>#REF!+#REF!</f>
        <v>#REF!</v>
      </c>
      <c r="AA99" s="1544" t="e">
        <f>#REF!+#REF!</f>
        <v>#REF!</v>
      </c>
      <c r="AB99" s="1548">
        <v>0</v>
      </c>
      <c r="AC99" s="1548">
        <v>0</v>
      </c>
      <c r="AD99" s="1548">
        <v>0</v>
      </c>
      <c r="AE99" s="1548">
        <v>0</v>
      </c>
      <c r="AF99" s="1548">
        <v>0</v>
      </c>
      <c r="AG99" s="1548">
        <v>0</v>
      </c>
      <c r="AH99" s="797"/>
      <c r="AI99" s="801" t="s">
        <v>334</v>
      </c>
      <c r="AJ99" s="1605"/>
      <c r="AK99" s="1605"/>
      <c r="AL99" s="1569"/>
      <c r="AM99" s="1569"/>
      <c r="AN99" s="1569"/>
      <c r="AO99" s="1569"/>
      <c r="AP99" s="1569"/>
      <c r="AQ99" s="1569"/>
      <c r="AR99" s="1569"/>
      <c r="AS99" s="1569"/>
      <c r="AT99" s="1556">
        <v>1</v>
      </c>
      <c r="AU99" s="1550">
        <v>0</v>
      </c>
      <c r="AV99" s="1556">
        <v>0</v>
      </c>
      <c r="AW99" s="1548">
        <v>0</v>
      </c>
      <c r="AX99" s="1544" t="e">
        <f>AZ99+#REF!+BB99</f>
        <v>#REF!</v>
      </c>
      <c r="AY99" s="1544" t="e">
        <f>BA99+#REF!+BC99</f>
        <v>#REF!</v>
      </c>
      <c r="AZ99" s="1556">
        <v>1</v>
      </c>
      <c r="BA99" s="1556">
        <v>442</v>
      </c>
      <c r="BB99" s="1556">
        <v>4</v>
      </c>
      <c r="BC99" s="1556">
        <v>12050</v>
      </c>
      <c r="BD99" s="1556"/>
      <c r="BE99" s="1556"/>
      <c r="BF99" s="1556">
        <v>0</v>
      </c>
      <c r="BG99" s="1548">
        <v>0</v>
      </c>
      <c r="BH99" s="1556">
        <v>0</v>
      </c>
      <c r="BI99" s="1548">
        <v>0</v>
      </c>
      <c r="BJ99" s="1556">
        <v>0</v>
      </c>
      <c r="BK99" s="1548">
        <v>0</v>
      </c>
      <c r="BL99" s="1548"/>
      <c r="BM99" s="1548"/>
      <c r="BN99" s="1548"/>
      <c r="BO99" s="1548"/>
      <c r="BP99" s="1556">
        <v>0</v>
      </c>
      <c r="BQ99" s="1548">
        <v>0</v>
      </c>
    </row>
    <row r="100" spans="1:87" ht="29.25" hidden="1" customHeight="1" outlineLevel="1">
      <c r="A100" s="530" t="s">
        <v>952</v>
      </c>
      <c r="B100" s="1544" t="e">
        <f t="shared" si="31"/>
        <v>#REF!</v>
      </c>
      <c r="C100" s="1544" t="e">
        <f t="shared" si="32"/>
        <v>#REF!</v>
      </c>
      <c r="D100" s="1554">
        <v>0</v>
      </c>
      <c r="E100" s="1555">
        <v>0</v>
      </c>
      <c r="F100" s="1552">
        <f t="shared" si="33"/>
        <v>7</v>
      </c>
      <c r="G100" s="1552">
        <f t="shared" si="34"/>
        <v>1126</v>
      </c>
      <c r="H100" s="1554">
        <v>0</v>
      </c>
      <c r="I100" s="1554">
        <v>0</v>
      </c>
      <c r="J100" s="1554">
        <v>1</v>
      </c>
      <c r="K100" s="1554">
        <v>1</v>
      </c>
      <c r="L100" s="1544">
        <v>6</v>
      </c>
      <c r="M100" s="1544">
        <v>1125</v>
      </c>
      <c r="N100" s="1551">
        <v>0</v>
      </c>
      <c r="O100" s="1551">
        <v>0</v>
      </c>
      <c r="P100" s="1544">
        <v>0</v>
      </c>
      <c r="Q100" s="1545">
        <v>0</v>
      </c>
      <c r="R100" s="1545"/>
      <c r="S100" s="1545"/>
      <c r="T100" s="1544">
        <v>0</v>
      </c>
      <c r="U100" s="1544">
        <v>0</v>
      </c>
      <c r="V100" s="1544"/>
      <c r="W100" s="1544"/>
      <c r="X100" s="1556">
        <v>0</v>
      </c>
      <c r="Y100" s="1548">
        <v>0</v>
      </c>
      <c r="Z100" s="1544" t="e">
        <f>#REF!+#REF!</f>
        <v>#REF!</v>
      </c>
      <c r="AA100" s="1544" t="e">
        <f>#REF!+#REF!</f>
        <v>#REF!</v>
      </c>
      <c r="AB100" s="1548">
        <v>0</v>
      </c>
      <c r="AC100" s="1548">
        <v>0</v>
      </c>
      <c r="AD100" s="1548">
        <v>0</v>
      </c>
      <c r="AE100" s="1548">
        <v>0</v>
      </c>
      <c r="AF100" s="1548">
        <v>0</v>
      </c>
      <c r="AG100" s="1548">
        <v>0</v>
      </c>
      <c r="AH100" s="797"/>
      <c r="AI100" s="801" t="s">
        <v>335</v>
      </c>
      <c r="AJ100" s="1605"/>
      <c r="AK100" s="1605"/>
      <c r="AL100" s="1569"/>
      <c r="AM100" s="1569"/>
      <c r="AN100" s="1569"/>
      <c r="AO100" s="1569"/>
      <c r="AP100" s="1569"/>
      <c r="AQ100" s="1569"/>
      <c r="AR100" s="1569"/>
      <c r="AS100" s="1569"/>
      <c r="AT100" s="1556">
        <v>0</v>
      </c>
      <c r="AU100" s="1548">
        <v>0</v>
      </c>
      <c r="AV100" s="1556">
        <v>0</v>
      </c>
      <c r="AW100" s="1548">
        <v>0</v>
      </c>
      <c r="AX100" s="1544" t="e">
        <f>AZ100+#REF!+BB100</f>
        <v>#REF!</v>
      </c>
      <c r="AY100" s="1544" t="e">
        <f>BA100+#REF!+BC100</f>
        <v>#REF!</v>
      </c>
      <c r="AZ100" s="1544">
        <v>0</v>
      </c>
      <c r="BA100" s="1544">
        <v>0</v>
      </c>
      <c r="BB100" s="1544">
        <v>4</v>
      </c>
      <c r="BC100" s="1544">
        <v>12284</v>
      </c>
      <c r="BD100" s="1544"/>
      <c r="BE100" s="1544"/>
      <c r="BF100" s="1556">
        <v>0</v>
      </c>
      <c r="BG100" s="1548">
        <v>0</v>
      </c>
      <c r="BH100" s="1556">
        <v>0</v>
      </c>
      <c r="BI100" s="1548">
        <v>0</v>
      </c>
      <c r="BJ100" s="1556">
        <v>0</v>
      </c>
      <c r="BK100" s="1548">
        <v>0</v>
      </c>
      <c r="BL100" s="1548"/>
      <c r="BM100" s="1548"/>
      <c r="BN100" s="1548"/>
      <c r="BO100" s="1548"/>
      <c r="BP100" s="1556">
        <v>0</v>
      </c>
      <c r="BQ100" s="1548">
        <v>0</v>
      </c>
    </row>
    <row r="101" spans="1:87" ht="29.25" hidden="1" customHeight="1" outlineLevel="1">
      <c r="A101" s="530" t="s">
        <v>2205</v>
      </c>
      <c r="B101" s="1544" t="e">
        <f t="shared" si="31"/>
        <v>#REF!</v>
      </c>
      <c r="C101" s="1544" t="e">
        <f t="shared" si="32"/>
        <v>#REF!</v>
      </c>
      <c r="D101" s="1554">
        <v>0</v>
      </c>
      <c r="E101" s="1555">
        <v>0</v>
      </c>
      <c r="F101" s="1552">
        <f t="shared" si="33"/>
        <v>7</v>
      </c>
      <c r="G101" s="1552">
        <f t="shared" si="34"/>
        <v>8770</v>
      </c>
      <c r="H101" s="1554">
        <v>0</v>
      </c>
      <c r="I101" s="1554">
        <v>0</v>
      </c>
      <c r="J101" s="1554">
        <v>1</v>
      </c>
      <c r="K101" s="1554">
        <v>20</v>
      </c>
      <c r="L101" s="1557">
        <v>6</v>
      </c>
      <c r="M101" s="1557">
        <v>8750</v>
      </c>
      <c r="N101" s="1551">
        <v>0</v>
      </c>
      <c r="O101" s="1551">
        <v>0</v>
      </c>
      <c r="P101" s="1544">
        <v>0</v>
      </c>
      <c r="Q101" s="1545">
        <v>0</v>
      </c>
      <c r="R101" s="1545"/>
      <c r="S101" s="1545"/>
      <c r="T101" s="1544">
        <v>0</v>
      </c>
      <c r="U101" s="1544">
        <v>0</v>
      </c>
      <c r="V101" s="1544"/>
      <c r="W101" s="1544"/>
      <c r="X101" s="1556">
        <v>0</v>
      </c>
      <c r="Y101" s="1548">
        <v>0</v>
      </c>
      <c r="Z101" s="1544" t="e">
        <f>#REF!+#REF!</f>
        <v>#REF!</v>
      </c>
      <c r="AA101" s="1544" t="e">
        <f>#REF!+#REF!</f>
        <v>#REF!</v>
      </c>
      <c r="AB101" s="1548">
        <v>0</v>
      </c>
      <c r="AC101" s="1548">
        <v>0</v>
      </c>
      <c r="AD101" s="1548">
        <v>0</v>
      </c>
      <c r="AE101" s="1548">
        <v>0</v>
      </c>
      <c r="AF101" s="1548">
        <v>0</v>
      </c>
      <c r="AG101" s="1548">
        <v>0</v>
      </c>
      <c r="AH101" s="797"/>
      <c r="AI101" s="801" t="s">
        <v>336</v>
      </c>
      <c r="AJ101" s="1605"/>
      <c r="AK101" s="1605"/>
      <c r="AL101" s="1569"/>
      <c r="AM101" s="1569"/>
      <c r="AN101" s="1569"/>
      <c r="AO101" s="1569"/>
      <c r="AP101" s="1569"/>
      <c r="AQ101" s="1569"/>
      <c r="AR101" s="1569"/>
      <c r="AS101" s="1569"/>
      <c r="AT101" s="1556">
        <v>1</v>
      </c>
      <c r="AU101" s="1548">
        <v>3</v>
      </c>
      <c r="AV101" s="1556">
        <v>0</v>
      </c>
      <c r="AW101" s="1548">
        <v>0</v>
      </c>
      <c r="AX101" s="1544" t="e">
        <f>AZ101+#REF!+BB101</f>
        <v>#REF!</v>
      </c>
      <c r="AY101" s="1544" t="e">
        <f>BA101+#REF!+BC101</f>
        <v>#REF!</v>
      </c>
      <c r="AZ101" s="1557">
        <v>4</v>
      </c>
      <c r="BA101" s="1556">
        <v>12</v>
      </c>
      <c r="BB101" s="1557">
        <v>7</v>
      </c>
      <c r="BC101" s="1557">
        <v>6125</v>
      </c>
      <c r="BD101" s="1557"/>
      <c r="BE101" s="1557"/>
      <c r="BF101" s="1556">
        <v>0</v>
      </c>
      <c r="BG101" s="1548">
        <v>0</v>
      </c>
      <c r="BH101" s="1556">
        <v>0</v>
      </c>
      <c r="BI101" s="1548">
        <v>0</v>
      </c>
      <c r="BJ101" s="1556">
        <v>0</v>
      </c>
      <c r="BK101" s="1548">
        <v>0</v>
      </c>
      <c r="BL101" s="1548"/>
      <c r="BM101" s="1548"/>
      <c r="BN101" s="1548"/>
      <c r="BO101" s="1548"/>
      <c r="BP101" s="1556">
        <v>0</v>
      </c>
      <c r="BQ101" s="1548">
        <v>0</v>
      </c>
    </row>
    <row r="102" spans="1:87" ht="29.25" hidden="1" customHeight="1" outlineLevel="1">
      <c r="A102" s="530" t="s">
        <v>2764</v>
      </c>
      <c r="B102" s="1544" t="e">
        <f t="shared" si="31"/>
        <v>#REF!</v>
      </c>
      <c r="C102" s="1544" t="e">
        <f t="shared" si="32"/>
        <v>#REF!</v>
      </c>
      <c r="D102" s="1554">
        <v>0</v>
      </c>
      <c r="E102" s="1555">
        <v>0</v>
      </c>
      <c r="F102" s="1552">
        <f t="shared" si="33"/>
        <v>8</v>
      </c>
      <c r="G102" s="1552">
        <f t="shared" si="34"/>
        <v>3775</v>
      </c>
      <c r="H102" s="1554">
        <v>0</v>
      </c>
      <c r="I102" s="1554">
        <v>0</v>
      </c>
      <c r="J102" s="1554">
        <v>1</v>
      </c>
      <c r="K102" s="1554">
        <v>1</v>
      </c>
      <c r="L102" s="1544">
        <v>7</v>
      </c>
      <c r="M102" s="1544">
        <v>3774</v>
      </c>
      <c r="N102" s="1551">
        <v>0</v>
      </c>
      <c r="O102" s="1551">
        <v>0</v>
      </c>
      <c r="P102" s="1544">
        <v>0</v>
      </c>
      <c r="Q102" s="1545">
        <v>0</v>
      </c>
      <c r="R102" s="1545"/>
      <c r="S102" s="1545"/>
      <c r="T102" s="1544">
        <v>0</v>
      </c>
      <c r="U102" s="1544">
        <v>0</v>
      </c>
      <c r="V102" s="1544"/>
      <c r="W102" s="1544"/>
      <c r="X102" s="1556">
        <v>0</v>
      </c>
      <c r="Y102" s="1548">
        <v>0</v>
      </c>
      <c r="Z102" s="1544" t="e">
        <f>#REF!+#REF!</f>
        <v>#REF!</v>
      </c>
      <c r="AA102" s="1544" t="e">
        <f>#REF!+#REF!</f>
        <v>#REF!</v>
      </c>
      <c r="AB102" s="1548">
        <v>0</v>
      </c>
      <c r="AC102" s="1548">
        <v>0</v>
      </c>
      <c r="AD102" s="1548">
        <v>0</v>
      </c>
      <c r="AE102" s="1548">
        <v>0</v>
      </c>
      <c r="AF102" s="1548">
        <v>0</v>
      </c>
      <c r="AG102" s="1548">
        <v>0</v>
      </c>
      <c r="AH102" s="797"/>
      <c r="AI102" s="801" t="s">
        <v>337</v>
      </c>
      <c r="AJ102" s="1605"/>
      <c r="AK102" s="1605"/>
      <c r="AL102" s="1569"/>
      <c r="AM102" s="1569"/>
      <c r="AN102" s="1569"/>
      <c r="AO102" s="1569"/>
      <c r="AP102" s="1569"/>
      <c r="AQ102" s="1569"/>
      <c r="AR102" s="1569"/>
      <c r="AS102" s="1569"/>
      <c r="AT102" s="1556">
        <v>0</v>
      </c>
      <c r="AU102" s="1548">
        <v>0</v>
      </c>
      <c r="AV102" s="1556">
        <v>0</v>
      </c>
      <c r="AW102" s="1548">
        <v>0</v>
      </c>
      <c r="AX102" s="1544" t="e">
        <f>AZ102+#REF!+BB102</f>
        <v>#REF!</v>
      </c>
      <c r="AY102" s="1544" t="e">
        <f>BA102+#REF!+BC102</f>
        <v>#REF!</v>
      </c>
      <c r="AZ102" s="1544">
        <v>0</v>
      </c>
      <c r="BA102" s="1544">
        <v>0</v>
      </c>
      <c r="BB102" s="1544">
        <v>1</v>
      </c>
      <c r="BC102" s="1544">
        <v>8</v>
      </c>
      <c r="BD102" s="1544"/>
      <c r="BE102" s="1544"/>
      <c r="BF102" s="1556">
        <v>1</v>
      </c>
      <c r="BG102" s="1548">
        <v>0</v>
      </c>
      <c r="BH102" s="1556">
        <v>0</v>
      </c>
      <c r="BI102" s="1548">
        <v>0</v>
      </c>
      <c r="BJ102" s="1556">
        <v>1</v>
      </c>
      <c r="BK102" s="1548">
        <v>0</v>
      </c>
      <c r="BL102" s="1548"/>
      <c r="BM102" s="1548"/>
      <c r="BN102" s="1548"/>
      <c r="BO102" s="1548"/>
      <c r="BP102" s="1556">
        <v>0</v>
      </c>
      <c r="BQ102" s="1548">
        <v>0</v>
      </c>
    </row>
    <row r="103" spans="1:87" ht="29.25" hidden="1" customHeight="1" outlineLevel="1">
      <c r="A103" s="530" t="s">
        <v>2206</v>
      </c>
      <c r="B103" s="1544" t="e">
        <f t="shared" si="31"/>
        <v>#REF!</v>
      </c>
      <c r="C103" s="1544" t="e">
        <f t="shared" si="32"/>
        <v>#REF!</v>
      </c>
      <c r="D103" s="1554">
        <v>0</v>
      </c>
      <c r="E103" s="1555">
        <v>0</v>
      </c>
      <c r="F103" s="1552">
        <f t="shared" si="33"/>
        <v>2</v>
      </c>
      <c r="G103" s="1552">
        <f t="shared" si="34"/>
        <v>760</v>
      </c>
      <c r="H103" s="1554">
        <v>0</v>
      </c>
      <c r="I103" s="1554">
        <v>0</v>
      </c>
      <c r="J103" s="1554">
        <v>0</v>
      </c>
      <c r="K103" s="1554">
        <v>0</v>
      </c>
      <c r="L103" s="1544">
        <v>2</v>
      </c>
      <c r="M103" s="1544">
        <v>760</v>
      </c>
      <c r="N103" s="1551">
        <v>0</v>
      </c>
      <c r="O103" s="1551">
        <v>0</v>
      </c>
      <c r="P103" s="1544">
        <v>0</v>
      </c>
      <c r="Q103" s="1545">
        <v>0</v>
      </c>
      <c r="R103" s="1545"/>
      <c r="S103" s="1545"/>
      <c r="T103" s="1544">
        <v>0</v>
      </c>
      <c r="U103" s="1544">
        <v>0</v>
      </c>
      <c r="V103" s="1544"/>
      <c r="W103" s="1544"/>
      <c r="X103" s="1556">
        <v>0</v>
      </c>
      <c r="Y103" s="1548">
        <v>0</v>
      </c>
      <c r="Z103" s="1544" t="e">
        <f>#REF!+#REF!</f>
        <v>#REF!</v>
      </c>
      <c r="AA103" s="1544" t="e">
        <f>#REF!+#REF!</f>
        <v>#REF!</v>
      </c>
      <c r="AB103" s="1548">
        <v>0</v>
      </c>
      <c r="AC103" s="1548">
        <v>0</v>
      </c>
      <c r="AD103" s="1548">
        <v>0</v>
      </c>
      <c r="AE103" s="1548">
        <v>0</v>
      </c>
      <c r="AF103" s="1548">
        <v>0</v>
      </c>
      <c r="AG103" s="1548">
        <v>0</v>
      </c>
      <c r="AH103" s="797"/>
      <c r="AI103" s="801" t="s">
        <v>338</v>
      </c>
      <c r="AJ103" s="1605"/>
      <c r="AK103" s="1605"/>
      <c r="AL103" s="1569"/>
      <c r="AM103" s="1569"/>
      <c r="AN103" s="1569"/>
      <c r="AO103" s="1569"/>
      <c r="AP103" s="1569"/>
      <c r="AQ103" s="1569"/>
      <c r="AR103" s="1569"/>
      <c r="AS103" s="1569"/>
      <c r="AT103" s="1556">
        <v>0</v>
      </c>
      <c r="AU103" s="1548">
        <v>0</v>
      </c>
      <c r="AV103" s="1556">
        <v>0</v>
      </c>
      <c r="AW103" s="1548">
        <v>0</v>
      </c>
      <c r="AX103" s="1544" t="e">
        <f>AZ103+#REF!+BB103</f>
        <v>#REF!</v>
      </c>
      <c r="AY103" s="1544" t="e">
        <f>BA103+#REF!+BC103</f>
        <v>#REF!</v>
      </c>
      <c r="AZ103" s="1544">
        <v>1</v>
      </c>
      <c r="BA103" s="1563">
        <v>0</v>
      </c>
      <c r="BB103" s="1544">
        <v>3</v>
      </c>
      <c r="BC103" s="1544">
        <v>6069</v>
      </c>
      <c r="BD103" s="1544"/>
      <c r="BE103" s="1544"/>
      <c r="BF103" s="1556">
        <v>0</v>
      </c>
      <c r="BG103" s="1548">
        <v>0</v>
      </c>
      <c r="BH103" s="1556">
        <v>0</v>
      </c>
      <c r="BI103" s="1548">
        <v>0</v>
      </c>
      <c r="BJ103" s="1556">
        <v>0</v>
      </c>
      <c r="BK103" s="1548">
        <v>0</v>
      </c>
      <c r="BL103" s="1548"/>
      <c r="BM103" s="1548"/>
      <c r="BN103" s="1548"/>
      <c r="BO103" s="1548"/>
      <c r="BP103" s="1556">
        <v>0</v>
      </c>
      <c r="BQ103" s="1548">
        <v>0</v>
      </c>
      <c r="BS103" s="805" t="s">
        <v>50</v>
      </c>
      <c r="BT103" s="805" t="s">
        <v>50</v>
      </c>
      <c r="BU103" s="805" t="s">
        <v>50</v>
      </c>
      <c r="BV103" s="805" t="s">
        <v>50</v>
      </c>
      <c r="BW103" s="805" t="s">
        <v>50</v>
      </c>
      <c r="BX103" s="805" t="s">
        <v>50</v>
      </c>
      <c r="BY103" s="805" t="s">
        <v>50</v>
      </c>
      <c r="BZ103" s="805" t="s">
        <v>50</v>
      </c>
      <c r="CA103" s="806" t="s">
        <v>50</v>
      </c>
      <c r="CB103" s="805" t="s">
        <v>50</v>
      </c>
      <c r="CC103" s="805" t="s">
        <v>50</v>
      </c>
      <c r="CD103" s="805" t="s">
        <v>50</v>
      </c>
      <c r="CE103" s="805" t="s">
        <v>50</v>
      </c>
      <c r="CF103" s="805" t="s">
        <v>50</v>
      </c>
      <c r="CG103" s="805" t="s">
        <v>50</v>
      </c>
      <c r="CH103" s="805" t="s">
        <v>50</v>
      </c>
      <c r="CI103" s="805" t="s">
        <v>50</v>
      </c>
    </row>
    <row r="104" spans="1:87" ht="29.25" hidden="1" customHeight="1" outlineLevel="1">
      <c r="A104" s="530" t="s">
        <v>2210</v>
      </c>
      <c r="B104" s="1544" t="e">
        <f t="shared" si="31"/>
        <v>#REF!</v>
      </c>
      <c r="C104" s="1544" t="e">
        <f t="shared" si="32"/>
        <v>#REF!</v>
      </c>
      <c r="D104" s="1554">
        <v>0</v>
      </c>
      <c r="E104" s="1555">
        <v>0</v>
      </c>
      <c r="F104" s="1552">
        <f t="shared" si="33"/>
        <v>8</v>
      </c>
      <c r="G104" s="1552">
        <f t="shared" si="34"/>
        <v>16105</v>
      </c>
      <c r="H104" s="1554">
        <v>0</v>
      </c>
      <c r="I104" s="1554">
        <v>0</v>
      </c>
      <c r="J104" s="1554">
        <v>1</v>
      </c>
      <c r="K104" s="1558">
        <v>0</v>
      </c>
      <c r="L104" s="1556">
        <v>7</v>
      </c>
      <c r="M104" s="1556">
        <v>16105</v>
      </c>
      <c r="N104" s="1551">
        <v>0</v>
      </c>
      <c r="O104" s="1551">
        <v>0</v>
      </c>
      <c r="P104" s="1544">
        <v>0</v>
      </c>
      <c r="Q104" s="1545">
        <v>0</v>
      </c>
      <c r="R104" s="1545"/>
      <c r="S104" s="1545"/>
      <c r="T104" s="1544">
        <v>0</v>
      </c>
      <c r="U104" s="1544">
        <v>0</v>
      </c>
      <c r="V104" s="1544"/>
      <c r="W104" s="1544"/>
      <c r="X104" s="1556">
        <v>0</v>
      </c>
      <c r="Y104" s="1548">
        <v>0</v>
      </c>
      <c r="Z104" s="1544" t="e">
        <f>#REF!+#REF!</f>
        <v>#REF!</v>
      </c>
      <c r="AA104" s="1544" t="e">
        <f>#REF!+#REF!</f>
        <v>#REF!</v>
      </c>
      <c r="AB104" s="1548">
        <v>0</v>
      </c>
      <c r="AC104" s="1548">
        <v>0</v>
      </c>
      <c r="AD104" s="1548">
        <v>0</v>
      </c>
      <c r="AE104" s="1548">
        <v>0</v>
      </c>
      <c r="AF104" s="1548">
        <v>0</v>
      </c>
      <c r="AG104" s="1548">
        <v>0</v>
      </c>
      <c r="AH104" s="797"/>
      <c r="AI104" s="801" t="s">
        <v>339</v>
      </c>
      <c r="AJ104" s="1605"/>
      <c r="AK104" s="1605"/>
      <c r="AL104" s="1569"/>
      <c r="AM104" s="1569"/>
      <c r="AN104" s="1569"/>
      <c r="AO104" s="1569"/>
      <c r="AP104" s="1569"/>
      <c r="AQ104" s="1569"/>
      <c r="AR104" s="1569"/>
      <c r="AS104" s="1569"/>
      <c r="AT104" s="1556">
        <v>0</v>
      </c>
      <c r="AU104" s="1548">
        <v>0</v>
      </c>
      <c r="AV104" s="1556">
        <v>0</v>
      </c>
      <c r="AW104" s="1548">
        <v>0</v>
      </c>
      <c r="AX104" s="1544" t="e">
        <f>AZ104+#REF!+BB104</f>
        <v>#REF!</v>
      </c>
      <c r="AY104" s="1544" t="e">
        <f>BA104+#REF!+BC104</f>
        <v>#REF!</v>
      </c>
      <c r="AZ104" s="1556">
        <v>1</v>
      </c>
      <c r="BA104" s="1563">
        <v>0</v>
      </c>
      <c r="BB104" s="1556">
        <v>9</v>
      </c>
      <c r="BC104" s="1556">
        <v>11955</v>
      </c>
      <c r="BD104" s="1556"/>
      <c r="BE104" s="1556"/>
      <c r="BF104" s="1556">
        <v>0</v>
      </c>
      <c r="BG104" s="1548">
        <v>0</v>
      </c>
      <c r="BH104" s="1556">
        <v>0</v>
      </c>
      <c r="BI104" s="1548">
        <v>0</v>
      </c>
      <c r="BJ104" s="1556">
        <v>2</v>
      </c>
      <c r="BK104" s="1548">
        <v>0</v>
      </c>
      <c r="BL104" s="1548"/>
      <c r="BM104" s="1548"/>
      <c r="BN104" s="1548"/>
      <c r="BO104" s="1548"/>
      <c r="BP104" s="1556">
        <v>0</v>
      </c>
      <c r="BQ104" s="1548">
        <v>0</v>
      </c>
    </row>
    <row r="105" spans="1:87" ht="29.25" hidden="1" customHeight="1" outlineLevel="1">
      <c r="A105" s="530" t="s">
        <v>957</v>
      </c>
      <c r="B105" s="1544" t="e">
        <f t="shared" si="31"/>
        <v>#REF!</v>
      </c>
      <c r="C105" s="1544" t="e">
        <f t="shared" si="32"/>
        <v>#REF!</v>
      </c>
      <c r="D105" s="1554">
        <v>0</v>
      </c>
      <c r="E105" s="1555">
        <v>0</v>
      </c>
      <c r="F105" s="1552">
        <f t="shared" si="33"/>
        <v>10</v>
      </c>
      <c r="G105" s="1552">
        <f t="shared" si="34"/>
        <v>31432</v>
      </c>
      <c r="H105" s="1554">
        <v>0</v>
      </c>
      <c r="I105" s="1554">
        <v>0</v>
      </c>
      <c r="J105" s="1554">
        <v>0</v>
      </c>
      <c r="K105" s="1554">
        <v>0</v>
      </c>
      <c r="L105" s="1544">
        <v>9</v>
      </c>
      <c r="M105" s="1544">
        <v>3769</v>
      </c>
      <c r="N105" s="1551">
        <v>0</v>
      </c>
      <c r="O105" s="1551">
        <v>0</v>
      </c>
      <c r="P105" s="1544">
        <v>1</v>
      </c>
      <c r="Q105" s="1545">
        <v>27663</v>
      </c>
      <c r="R105" s="1545"/>
      <c r="S105" s="1545"/>
      <c r="T105" s="1544">
        <v>0</v>
      </c>
      <c r="U105" s="1544">
        <v>0</v>
      </c>
      <c r="V105" s="1544"/>
      <c r="W105" s="1544"/>
      <c r="X105" s="1556">
        <v>0</v>
      </c>
      <c r="Y105" s="1548">
        <v>0</v>
      </c>
      <c r="Z105" s="1544" t="e">
        <f>#REF!+#REF!</f>
        <v>#REF!</v>
      </c>
      <c r="AA105" s="1544" t="e">
        <f>#REF!+#REF!</f>
        <v>#REF!</v>
      </c>
      <c r="AB105" s="1548">
        <v>0</v>
      </c>
      <c r="AC105" s="1548">
        <v>0</v>
      </c>
      <c r="AD105" s="1548">
        <v>0</v>
      </c>
      <c r="AE105" s="1548">
        <v>0</v>
      </c>
      <c r="AF105" s="1548">
        <v>0</v>
      </c>
      <c r="AG105" s="1548">
        <v>0</v>
      </c>
      <c r="AH105" s="797"/>
      <c r="AI105" s="801" t="s">
        <v>340</v>
      </c>
      <c r="AJ105" s="1605"/>
      <c r="AK105" s="1605"/>
      <c r="AL105" s="1569"/>
      <c r="AM105" s="1569"/>
      <c r="AN105" s="1569"/>
      <c r="AO105" s="1569"/>
      <c r="AP105" s="1569"/>
      <c r="AQ105" s="1569"/>
      <c r="AR105" s="1569"/>
      <c r="AS105" s="1569"/>
      <c r="AT105" s="1556">
        <v>0</v>
      </c>
      <c r="AU105" s="1548">
        <v>0</v>
      </c>
      <c r="AV105" s="1556">
        <v>0</v>
      </c>
      <c r="AW105" s="1548">
        <v>0</v>
      </c>
      <c r="AX105" s="1544" t="e">
        <f>AZ105+#REF!+BB105</f>
        <v>#REF!</v>
      </c>
      <c r="AY105" s="1544" t="e">
        <f>BA105+#REF!+BC105</f>
        <v>#REF!</v>
      </c>
      <c r="AZ105" s="1556">
        <v>0</v>
      </c>
      <c r="BA105" s="1544">
        <f>FLOOR(0.68,1)</f>
        <v>0</v>
      </c>
      <c r="BB105" s="1556">
        <v>8</v>
      </c>
      <c r="BC105" s="1556">
        <v>24139</v>
      </c>
      <c r="BD105" s="1556"/>
      <c r="BE105" s="1556"/>
      <c r="BF105" s="1556">
        <v>1</v>
      </c>
      <c r="BG105" s="1548">
        <v>0</v>
      </c>
      <c r="BH105" s="1556">
        <v>0</v>
      </c>
      <c r="BI105" s="1548">
        <v>0</v>
      </c>
      <c r="BJ105" s="1556">
        <v>0</v>
      </c>
      <c r="BK105" s="1548">
        <v>0</v>
      </c>
      <c r="BL105" s="1548"/>
      <c r="BM105" s="1548"/>
      <c r="BN105" s="1548"/>
      <c r="BO105" s="1548"/>
      <c r="BP105" s="1556">
        <v>0</v>
      </c>
      <c r="BQ105" s="1548">
        <v>0</v>
      </c>
      <c r="BS105" s="806" t="s">
        <v>50</v>
      </c>
      <c r="BT105" s="806" t="s">
        <v>50</v>
      </c>
      <c r="BU105" s="806" t="s">
        <v>50</v>
      </c>
    </row>
    <row r="106" spans="1:87" ht="29.25" hidden="1" customHeight="1" outlineLevel="1">
      <c r="A106" s="530" t="s">
        <v>958</v>
      </c>
      <c r="B106" s="1544" t="e">
        <f t="shared" si="31"/>
        <v>#REF!</v>
      </c>
      <c r="C106" s="1544" t="e">
        <f t="shared" si="32"/>
        <v>#REF!</v>
      </c>
      <c r="D106" s="1554">
        <v>0</v>
      </c>
      <c r="E106" s="1555">
        <v>0</v>
      </c>
      <c r="F106" s="1552">
        <f t="shared" si="33"/>
        <v>10</v>
      </c>
      <c r="G106" s="1552">
        <f t="shared" si="34"/>
        <v>15061</v>
      </c>
      <c r="H106" s="1554">
        <v>0</v>
      </c>
      <c r="I106" s="1554">
        <v>0</v>
      </c>
      <c r="J106" s="1554">
        <v>0</v>
      </c>
      <c r="K106" s="1554">
        <v>0</v>
      </c>
      <c r="L106" s="1544">
        <v>10</v>
      </c>
      <c r="M106" s="1544">
        <v>15061</v>
      </c>
      <c r="N106" s="1551">
        <v>0</v>
      </c>
      <c r="O106" s="1551">
        <v>0</v>
      </c>
      <c r="P106" s="1544">
        <v>0</v>
      </c>
      <c r="Q106" s="1545">
        <v>0</v>
      </c>
      <c r="R106" s="1545"/>
      <c r="S106" s="1545"/>
      <c r="T106" s="1544">
        <v>0</v>
      </c>
      <c r="U106" s="1544">
        <v>0</v>
      </c>
      <c r="V106" s="1544"/>
      <c r="W106" s="1544"/>
      <c r="X106" s="1556">
        <v>0</v>
      </c>
      <c r="Y106" s="1548">
        <v>0</v>
      </c>
      <c r="Z106" s="1544" t="e">
        <f>#REF!+#REF!</f>
        <v>#REF!</v>
      </c>
      <c r="AA106" s="1544" t="e">
        <f>#REF!+#REF!</f>
        <v>#REF!</v>
      </c>
      <c r="AB106" s="1548">
        <v>0</v>
      </c>
      <c r="AC106" s="1548">
        <v>0</v>
      </c>
      <c r="AD106" s="1548">
        <v>0</v>
      </c>
      <c r="AE106" s="1548">
        <v>0</v>
      </c>
      <c r="AF106" s="1548">
        <v>0</v>
      </c>
      <c r="AG106" s="1548">
        <v>0</v>
      </c>
      <c r="AH106" s="797"/>
      <c r="AI106" s="801" t="s">
        <v>341</v>
      </c>
      <c r="AJ106" s="1605"/>
      <c r="AK106" s="1605"/>
      <c r="AL106" s="1569"/>
      <c r="AM106" s="1569"/>
      <c r="AN106" s="1569"/>
      <c r="AO106" s="1569"/>
      <c r="AP106" s="1569"/>
      <c r="AQ106" s="1569"/>
      <c r="AR106" s="1569"/>
      <c r="AS106" s="1569"/>
      <c r="AT106" s="1556">
        <v>1</v>
      </c>
      <c r="AU106" s="1550">
        <v>0.3</v>
      </c>
      <c r="AV106" s="1556">
        <v>0</v>
      </c>
      <c r="AW106" s="1548">
        <v>0</v>
      </c>
      <c r="AX106" s="1544" t="e">
        <f>AZ106+#REF!+BB106</f>
        <v>#REF!</v>
      </c>
      <c r="AY106" s="1544" t="e">
        <f>BA106+#REF!+BC106</f>
        <v>#REF!</v>
      </c>
      <c r="AZ106" s="1556">
        <v>0</v>
      </c>
      <c r="BA106" s="1544">
        <f>FLOOR(0.45,1)</f>
        <v>0</v>
      </c>
      <c r="BB106" s="1556">
        <v>2</v>
      </c>
      <c r="BC106" s="1556">
        <v>6057</v>
      </c>
      <c r="BD106" s="1556"/>
      <c r="BE106" s="1556"/>
      <c r="BF106" s="1556">
        <v>0</v>
      </c>
      <c r="BG106" s="1548">
        <v>0</v>
      </c>
      <c r="BH106" s="1556">
        <v>0</v>
      </c>
      <c r="BI106" s="1548">
        <v>0</v>
      </c>
      <c r="BJ106" s="1556">
        <v>1</v>
      </c>
      <c r="BK106" s="1548">
        <v>0</v>
      </c>
      <c r="BL106" s="1548"/>
      <c r="BM106" s="1548"/>
      <c r="BN106" s="1548"/>
      <c r="BO106" s="1548"/>
      <c r="BP106" s="1556">
        <v>0</v>
      </c>
      <c r="BQ106" s="1548">
        <v>0</v>
      </c>
      <c r="BV106" s="800" t="s">
        <v>50</v>
      </c>
    </row>
    <row r="107" spans="1:87" ht="29.25" hidden="1" customHeight="1" outlineLevel="1">
      <c r="A107" s="530" t="s">
        <v>2769</v>
      </c>
      <c r="B107" s="1544" t="e">
        <f t="shared" si="31"/>
        <v>#REF!</v>
      </c>
      <c r="C107" s="1544" t="e">
        <f t="shared" si="32"/>
        <v>#REF!</v>
      </c>
      <c r="D107" s="1554">
        <v>0</v>
      </c>
      <c r="E107" s="1555">
        <v>0</v>
      </c>
      <c r="F107" s="1552">
        <f t="shared" si="33"/>
        <v>11</v>
      </c>
      <c r="G107" s="1552">
        <f t="shared" si="34"/>
        <v>23846</v>
      </c>
      <c r="H107" s="1554">
        <v>0</v>
      </c>
      <c r="I107" s="1554">
        <v>0</v>
      </c>
      <c r="J107" s="1554">
        <v>1</v>
      </c>
      <c r="K107" s="1554">
        <v>1</v>
      </c>
      <c r="L107" s="1544">
        <v>9</v>
      </c>
      <c r="M107" s="1544">
        <v>3845</v>
      </c>
      <c r="N107" s="1551">
        <v>0</v>
      </c>
      <c r="O107" s="1551">
        <v>0</v>
      </c>
      <c r="P107" s="1544">
        <v>1</v>
      </c>
      <c r="Q107" s="1545">
        <v>20000</v>
      </c>
      <c r="R107" s="1545"/>
      <c r="S107" s="1545"/>
      <c r="T107" s="1544">
        <v>0</v>
      </c>
      <c r="U107" s="1544">
        <v>0</v>
      </c>
      <c r="V107" s="1544"/>
      <c r="W107" s="1544"/>
      <c r="X107" s="1556">
        <v>0</v>
      </c>
      <c r="Y107" s="1548">
        <v>0</v>
      </c>
      <c r="Z107" s="1544" t="e">
        <f>#REF!+#REF!</f>
        <v>#REF!</v>
      </c>
      <c r="AA107" s="1544" t="e">
        <f>#REF!+#REF!</f>
        <v>#REF!</v>
      </c>
      <c r="AB107" s="1548">
        <v>0</v>
      </c>
      <c r="AC107" s="1548">
        <v>0</v>
      </c>
      <c r="AD107" s="1548">
        <v>0</v>
      </c>
      <c r="AE107" s="1548">
        <v>0</v>
      </c>
      <c r="AF107" s="1548">
        <v>0</v>
      </c>
      <c r="AG107" s="1548">
        <v>0</v>
      </c>
      <c r="AH107" s="797"/>
      <c r="AI107" s="801" t="s">
        <v>342</v>
      </c>
      <c r="AJ107" s="1605"/>
      <c r="AK107" s="1605"/>
      <c r="AL107" s="1569"/>
      <c r="AM107" s="1569"/>
      <c r="AN107" s="1569"/>
      <c r="AO107" s="1569"/>
      <c r="AP107" s="1569"/>
      <c r="AQ107" s="1569"/>
      <c r="AR107" s="1569"/>
      <c r="AS107" s="1569"/>
      <c r="AT107" s="1556">
        <v>0</v>
      </c>
      <c r="AU107" s="1548">
        <v>0</v>
      </c>
      <c r="AV107" s="1556">
        <v>0</v>
      </c>
      <c r="AW107" s="1548">
        <v>0</v>
      </c>
      <c r="AX107" s="1544" t="e">
        <f>AZ107+#REF!+BB107</f>
        <v>#REF!</v>
      </c>
      <c r="AY107" s="1544" t="e">
        <f>BA107+#REF!+BC107</f>
        <v>#REF!</v>
      </c>
      <c r="AZ107" s="1556">
        <v>2</v>
      </c>
      <c r="BA107" s="1544">
        <v>16</v>
      </c>
      <c r="BB107" s="1544">
        <v>3</v>
      </c>
      <c r="BC107" s="1544">
        <v>188</v>
      </c>
      <c r="BD107" s="1544"/>
      <c r="BE107" s="1544"/>
      <c r="BF107" s="1556">
        <v>0</v>
      </c>
      <c r="BG107" s="1548">
        <v>0</v>
      </c>
      <c r="BH107" s="1556">
        <v>0</v>
      </c>
      <c r="BI107" s="1548">
        <v>0</v>
      </c>
      <c r="BJ107" s="1556">
        <v>0</v>
      </c>
      <c r="BK107" s="1548">
        <v>0</v>
      </c>
      <c r="BL107" s="1548"/>
      <c r="BM107" s="1548"/>
      <c r="BN107" s="1548"/>
      <c r="BO107" s="1548"/>
      <c r="BP107" s="1556">
        <v>0</v>
      </c>
      <c r="BQ107" s="1548">
        <v>0</v>
      </c>
    </row>
    <row r="108" spans="1:87" ht="29.25" hidden="1" customHeight="1" outlineLevel="1">
      <c r="A108" s="530" t="s">
        <v>960</v>
      </c>
      <c r="B108" s="1544" t="e">
        <f t="shared" si="31"/>
        <v>#REF!</v>
      </c>
      <c r="C108" s="1544" t="e">
        <f t="shared" si="32"/>
        <v>#REF!</v>
      </c>
      <c r="D108" s="1554">
        <v>0</v>
      </c>
      <c r="E108" s="1555">
        <v>0</v>
      </c>
      <c r="F108" s="1552">
        <f t="shared" si="33"/>
        <v>12</v>
      </c>
      <c r="G108" s="1552">
        <f t="shared" si="34"/>
        <v>4823</v>
      </c>
      <c r="H108" s="1554">
        <v>0</v>
      </c>
      <c r="I108" s="1554">
        <v>0</v>
      </c>
      <c r="J108" s="1554">
        <v>0</v>
      </c>
      <c r="K108" s="1554">
        <v>0</v>
      </c>
      <c r="L108" s="1556">
        <v>12</v>
      </c>
      <c r="M108" s="1556">
        <v>4823</v>
      </c>
      <c r="N108" s="1551">
        <v>0</v>
      </c>
      <c r="O108" s="1551">
        <v>0</v>
      </c>
      <c r="P108" s="1544">
        <v>0</v>
      </c>
      <c r="Q108" s="1545">
        <v>0</v>
      </c>
      <c r="R108" s="1545"/>
      <c r="S108" s="1545"/>
      <c r="T108" s="1544">
        <v>0</v>
      </c>
      <c r="U108" s="1544">
        <v>0</v>
      </c>
      <c r="V108" s="1544"/>
      <c r="W108" s="1544"/>
      <c r="X108" s="1556">
        <v>0</v>
      </c>
      <c r="Y108" s="1548">
        <v>0</v>
      </c>
      <c r="Z108" s="1544" t="e">
        <f>#REF!+#REF!</f>
        <v>#REF!</v>
      </c>
      <c r="AA108" s="1544" t="e">
        <f>#REF!+#REF!</f>
        <v>#REF!</v>
      </c>
      <c r="AB108" s="1548">
        <v>0</v>
      </c>
      <c r="AC108" s="1548">
        <v>0</v>
      </c>
      <c r="AD108" s="1548">
        <v>0</v>
      </c>
      <c r="AE108" s="1548">
        <v>0</v>
      </c>
      <c r="AF108" s="1548">
        <v>0</v>
      </c>
      <c r="AG108" s="1548">
        <v>0</v>
      </c>
      <c r="AH108" s="797"/>
      <c r="AI108" s="801" t="s">
        <v>344</v>
      </c>
      <c r="AJ108" s="1605"/>
      <c r="AK108" s="1605"/>
      <c r="AL108" s="1569"/>
      <c r="AM108" s="1569"/>
      <c r="AN108" s="1569"/>
      <c r="AO108" s="1569"/>
      <c r="AP108" s="1569"/>
      <c r="AQ108" s="1569"/>
      <c r="AR108" s="1569"/>
      <c r="AS108" s="1569"/>
      <c r="AT108" s="1556">
        <v>0</v>
      </c>
      <c r="AU108" s="1548">
        <v>0</v>
      </c>
      <c r="AV108" s="1556">
        <v>0</v>
      </c>
      <c r="AW108" s="1548">
        <v>0</v>
      </c>
      <c r="AX108" s="1544" t="e">
        <f>AZ108+#REF!+BB108</f>
        <v>#REF!</v>
      </c>
      <c r="AY108" s="1544" t="e">
        <f>BA108+#REF!+BC108</f>
        <v>#REF!</v>
      </c>
      <c r="AZ108" s="1556">
        <v>0</v>
      </c>
      <c r="BA108" s="1556">
        <v>0</v>
      </c>
      <c r="BB108" s="1556">
        <v>1</v>
      </c>
      <c r="BC108" s="1556">
        <v>194</v>
      </c>
      <c r="BD108" s="1556"/>
      <c r="BE108" s="1556"/>
      <c r="BF108" s="1556">
        <v>0</v>
      </c>
      <c r="BG108" s="1548">
        <v>0</v>
      </c>
      <c r="BH108" s="1556">
        <v>0</v>
      </c>
      <c r="BI108" s="1548">
        <v>0</v>
      </c>
      <c r="BJ108" s="1556">
        <v>0</v>
      </c>
      <c r="BK108" s="1548">
        <v>0</v>
      </c>
      <c r="BL108" s="1548"/>
      <c r="BM108" s="1548"/>
      <c r="BN108" s="1548"/>
      <c r="BO108" s="1548"/>
      <c r="BP108" s="1556">
        <v>0</v>
      </c>
      <c r="BQ108" s="1548">
        <v>0</v>
      </c>
    </row>
    <row r="109" spans="1:87" ht="29.25" hidden="1" customHeight="1" outlineLevel="1" thickBot="1">
      <c r="A109" s="531" t="s">
        <v>961</v>
      </c>
      <c r="B109" s="1559" t="e">
        <f t="shared" si="31"/>
        <v>#REF!</v>
      </c>
      <c r="C109" s="1560" t="e">
        <f t="shared" si="32"/>
        <v>#REF!</v>
      </c>
      <c r="D109" s="1561">
        <v>0</v>
      </c>
      <c r="E109" s="1561">
        <v>0</v>
      </c>
      <c r="F109" s="1562">
        <f t="shared" si="33"/>
        <v>7</v>
      </c>
      <c r="G109" s="1562">
        <f t="shared" si="34"/>
        <v>615</v>
      </c>
      <c r="H109" s="1562">
        <v>0</v>
      </c>
      <c r="I109" s="1562">
        <v>0</v>
      </c>
      <c r="J109" s="1562">
        <v>0</v>
      </c>
      <c r="K109" s="1562">
        <v>0</v>
      </c>
      <c r="L109" s="1560">
        <v>7</v>
      </c>
      <c r="M109" s="1560">
        <v>615</v>
      </c>
      <c r="N109" s="1562">
        <v>0</v>
      </c>
      <c r="O109" s="1562">
        <v>0</v>
      </c>
      <c r="P109" s="1560">
        <v>0</v>
      </c>
      <c r="Q109" s="1546">
        <v>0</v>
      </c>
      <c r="R109" s="1599"/>
      <c r="S109" s="1599"/>
      <c r="T109" s="1560">
        <v>0</v>
      </c>
      <c r="U109" s="1560">
        <v>0</v>
      </c>
      <c r="V109" s="1600"/>
      <c r="W109" s="1600"/>
      <c r="X109" s="1549">
        <v>0</v>
      </c>
      <c r="Y109" s="1549">
        <v>0</v>
      </c>
      <c r="Z109" s="1560" t="e">
        <f>#REF!+#REF!</f>
        <v>#REF!</v>
      </c>
      <c r="AA109" s="1560" t="e">
        <f>#REF!+#REF!</f>
        <v>#REF!</v>
      </c>
      <c r="AB109" s="1548">
        <v>0</v>
      </c>
      <c r="AC109" s="1548">
        <v>0</v>
      </c>
      <c r="AD109" s="1548">
        <v>0</v>
      </c>
      <c r="AE109" s="1548">
        <v>0</v>
      </c>
      <c r="AF109" s="1548">
        <v>0</v>
      </c>
      <c r="AG109" s="1548">
        <v>0</v>
      </c>
      <c r="AH109" s="797"/>
      <c r="AI109" s="815" t="s">
        <v>346</v>
      </c>
      <c r="AJ109" s="1605"/>
      <c r="AK109" s="1605"/>
      <c r="AL109" s="1569"/>
      <c r="AM109" s="1569"/>
      <c r="AN109" s="1569"/>
      <c r="AO109" s="1569"/>
      <c r="AP109" s="1569"/>
      <c r="AQ109" s="1569"/>
      <c r="AR109" s="1569"/>
      <c r="AS109" s="1569"/>
      <c r="AT109" s="1549">
        <v>0</v>
      </c>
      <c r="AU109" s="1549">
        <v>0</v>
      </c>
      <c r="AV109" s="1549">
        <v>0</v>
      </c>
      <c r="AW109" s="1549">
        <v>0</v>
      </c>
      <c r="AX109" s="1560" t="e">
        <f>AZ109+#REF!+BB109</f>
        <v>#REF!</v>
      </c>
      <c r="AY109" s="1560" t="e">
        <f>BA109+#REF!+BC109</f>
        <v>#REF!</v>
      </c>
      <c r="AZ109" s="1560">
        <v>0</v>
      </c>
      <c r="BA109" s="1560">
        <v>0</v>
      </c>
      <c r="BB109" s="1560">
        <v>0</v>
      </c>
      <c r="BC109" s="1560">
        <v>0</v>
      </c>
      <c r="BD109" s="1600"/>
      <c r="BE109" s="1600"/>
      <c r="BF109" s="1549">
        <v>0</v>
      </c>
      <c r="BG109" s="1549">
        <v>0</v>
      </c>
      <c r="BH109" s="1549">
        <v>0</v>
      </c>
      <c r="BI109" s="1549">
        <v>0</v>
      </c>
      <c r="BJ109" s="1549">
        <v>0</v>
      </c>
      <c r="BK109" s="1549">
        <v>0</v>
      </c>
      <c r="BL109" s="1610"/>
      <c r="BM109" s="1610"/>
      <c r="BN109" s="1610"/>
      <c r="BO109" s="1610"/>
      <c r="BP109" s="1549">
        <v>0</v>
      </c>
      <c r="BQ109" s="1549">
        <v>0</v>
      </c>
    </row>
    <row r="110" spans="1:87" ht="32.950000000000003" hidden="1" customHeight="1" outlineLevel="1">
      <c r="A110" s="530" t="s">
        <v>1899</v>
      </c>
      <c r="B110" s="1544" t="e">
        <f t="shared" si="31"/>
        <v>#REF!</v>
      </c>
      <c r="C110" s="1544" t="e">
        <f>G110+E110+U110+Y110+AA110+AU110+#REF!+AY110+BG110+BI110+BQ110+AW110</f>
        <v>#REF!</v>
      </c>
      <c r="D110" s="1556">
        <v>0</v>
      </c>
      <c r="E110" s="1548">
        <v>0</v>
      </c>
      <c r="F110" s="1553">
        <f t="shared" si="33"/>
        <v>2</v>
      </c>
      <c r="G110" s="1553">
        <f t="shared" si="34"/>
        <v>970</v>
      </c>
      <c r="H110" s="1556">
        <v>0</v>
      </c>
      <c r="I110" s="1556">
        <v>0</v>
      </c>
      <c r="J110" s="1556">
        <v>0</v>
      </c>
      <c r="K110" s="1556">
        <v>0</v>
      </c>
      <c r="L110" s="1556">
        <v>2</v>
      </c>
      <c r="M110" s="1556">
        <v>970</v>
      </c>
      <c r="N110" s="1544">
        <v>0</v>
      </c>
      <c r="O110" s="1544">
        <v>0</v>
      </c>
      <c r="P110" s="1544">
        <v>0</v>
      </c>
      <c r="Q110" s="1545">
        <v>0</v>
      </c>
      <c r="R110" s="1545"/>
      <c r="S110" s="1545"/>
      <c r="T110" s="1544">
        <v>0</v>
      </c>
      <c r="U110" s="1544">
        <v>0</v>
      </c>
      <c r="V110" s="1544"/>
      <c r="W110" s="1544"/>
      <c r="X110" s="1556">
        <v>0</v>
      </c>
      <c r="Y110" s="1548">
        <v>0</v>
      </c>
      <c r="Z110" s="1544" t="e">
        <f>#REF!+#REF!+AB110+AD110+AF110+AL110+AN110+AP110+AR110</f>
        <v>#REF!</v>
      </c>
      <c r="AA110" s="1544" t="e">
        <f>#REF!+#REF!+AC110+AE110+AG110+AM110+AO110+AQ110+AS110</f>
        <v>#REF!</v>
      </c>
      <c r="AB110" s="1548">
        <v>0</v>
      </c>
      <c r="AC110" s="1548">
        <v>0</v>
      </c>
      <c r="AD110" s="1548">
        <v>0</v>
      </c>
      <c r="AE110" s="1548">
        <v>0</v>
      </c>
      <c r="AF110" s="1548">
        <v>0</v>
      </c>
      <c r="AG110" s="1548">
        <v>0</v>
      </c>
      <c r="AH110" s="803"/>
      <c r="AI110" s="530" t="s">
        <v>2202</v>
      </c>
      <c r="AJ110" s="1443"/>
      <c r="AK110" s="1443"/>
      <c r="AL110" s="1557">
        <v>0</v>
      </c>
      <c r="AM110" s="1557">
        <v>0</v>
      </c>
      <c r="AN110" s="1557">
        <v>0</v>
      </c>
      <c r="AO110" s="1557">
        <v>0</v>
      </c>
      <c r="AP110" s="1557">
        <v>0</v>
      </c>
      <c r="AQ110" s="1557">
        <v>0</v>
      </c>
      <c r="AR110" s="1557">
        <v>0</v>
      </c>
      <c r="AS110" s="1557">
        <v>0</v>
      </c>
      <c r="AT110" s="1556">
        <v>0</v>
      </c>
      <c r="AU110" s="1556">
        <v>0</v>
      </c>
      <c r="AV110" s="1556">
        <v>0</v>
      </c>
      <c r="AW110" s="1548">
        <v>0</v>
      </c>
      <c r="AX110" s="1544" t="e">
        <f>AZ110+#REF!+BB110</f>
        <v>#REF!</v>
      </c>
      <c r="AY110" s="1563" t="e">
        <f>BA110+#REF!+BC110</f>
        <v>#REF!</v>
      </c>
      <c r="AZ110" s="1544">
        <v>1</v>
      </c>
      <c r="BA110" s="1563">
        <v>1</v>
      </c>
      <c r="BB110" s="1544">
        <v>0</v>
      </c>
      <c r="BC110" s="1544">
        <v>0</v>
      </c>
      <c r="BD110" s="1544"/>
      <c r="BE110" s="1544"/>
      <c r="BF110" s="1556">
        <v>0</v>
      </c>
      <c r="BG110" s="1548">
        <v>0</v>
      </c>
      <c r="BH110" s="1556">
        <v>0</v>
      </c>
      <c r="BI110" s="1548">
        <v>0</v>
      </c>
      <c r="BJ110" s="1556">
        <v>0</v>
      </c>
      <c r="BK110" s="1548">
        <v>0</v>
      </c>
      <c r="BL110" s="1548"/>
      <c r="BM110" s="1548"/>
      <c r="BN110" s="1548"/>
      <c r="BO110" s="1548"/>
      <c r="BP110" s="1556">
        <v>0</v>
      </c>
      <c r="BQ110" s="1548">
        <v>0</v>
      </c>
    </row>
    <row r="111" spans="1:87" ht="32.950000000000003" hidden="1" customHeight="1" outlineLevel="1">
      <c r="A111" s="530" t="s">
        <v>951</v>
      </c>
      <c r="B111" s="1544" t="e">
        <f t="shared" si="31"/>
        <v>#REF!</v>
      </c>
      <c r="C111" s="1544" t="e">
        <f>G111+E111+U111+Y111+AA111+AU111+#REF!+AY111+BG111+BI111+BQ111+AW111</f>
        <v>#REF!</v>
      </c>
      <c r="D111" s="1556">
        <v>0</v>
      </c>
      <c r="E111" s="1548">
        <v>0</v>
      </c>
      <c r="F111" s="1553">
        <f t="shared" si="33"/>
        <v>4</v>
      </c>
      <c r="G111" s="1553">
        <f t="shared" si="34"/>
        <v>85</v>
      </c>
      <c r="H111" s="1556">
        <v>0</v>
      </c>
      <c r="I111" s="1556">
        <v>0</v>
      </c>
      <c r="J111" s="1556">
        <v>0</v>
      </c>
      <c r="K111" s="1556">
        <v>0</v>
      </c>
      <c r="L111" s="1556">
        <v>4</v>
      </c>
      <c r="M111" s="1556">
        <v>85</v>
      </c>
      <c r="N111" s="1544">
        <v>0</v>
      </c>
      <c r="O111" s="1544">
        <v>0</v>
      </c>
      <c r="P111" s="1544">
        <v>0</v>
      </c>
      <c r="Q111" s="1545">
        <v>0</v>
      </c>
      <c r="R111" s="1545"/>
      <c r="S111" s="1545"/>
      <c r="T111" s="1544">
        <v>0</v>
      </c>
      <c r="U111" s="1544">
        <v>0</v>
      </c>
      <c r="V111" s="1544"/>
      <c r="W111" s="1544"/>
      <c r="X111" s="1556">
        <v>0</v>
      </c>
      <c r="Y111" s="1548">
        <v>0</v>
      </c>
      <c r="Z111" s="1544" t="e">
        <f>#REF!+#REF!+AB111+AD111+AF111+AL111+AN111+AP111+AR111</f>
        <v>#REF!</v>
      </c>
      <c r="AA111" s="1544" t="e">
        <f>#REF!+#REF!+AC111+AE111+AG111+AM111+AO111+AQ111+AS111</f>
        <v>#REF!</v>
      </c>
      <c r="AB111" s="1548">
        <v>0</v>
      </c>
      <c r="AC111" s="1548">
        <v>0</v>
      </c>
      <c r="AD111" s="1548">
        <v>0</v>
      </c>
      <c r="AE111" s="1548">
        <v>0</v>
      </c>
      <c r="AF111" s="1548">
        <v>0</v>
      </c>
      <c r="AG111" s="1548">
        <v>0</v>
      </c>
      <c r="AH111" s="803"/>
      <c r="AI111" s="530" t="s">
        <v>951</v>
      </c>
      <c r="AJ111" s="1443"/>
      <c r="AK111" s="1443"/>
      <c r="AL111" s="1557">
        <v>0</v>
      </c>
      <c r="AM111" s="1557">
        <v>0</v>
      </c>
      <c r="AN111" s="1557">
        <v>0</v>
      </c>
      <c r="AO111" s="1557">
        <v>0</v>
      </c>
      <c r="AP111" s="1557">
        <v>0</v>
      </c>
      <c r="AQ111" s="1557">
        <v>0</v>
      </c>
      <c r="AR111" s="1557">
        <v>0</v>
      </c>
      <c r="AS111" s="1557">
        <v>0</v>
      </c>
      <c r="AT111" s="1556">
        <v>0</v>
      </c>
      <c r="AU111" s="1556">
        <v>0</v>
      </c>
      <c r="AV111" s="1556">
        <v>0</v>
      </c>
      <c r="AW111" s="1548">
        <v>0</v>
      </c>
      <c r="AX111" s="1544" t="e">
        <f>AZ111+#REF!+BB111</f>
        <v>#REF!</v>
      </c>
      <c r="AY111" s="1544" t="e">
        <f>BA111+#REF!+BC111</f>
        <v>#REF!</v>
      </c>
      <c r="AZ111" s="1556">
        <v>0</v>
      </c>
      <c r="BA111" s="1556">
        <v>0</v>
      </c>
      <c r="BB111" s="1544">
        <v>0</v>
      </c>
      <c r="BC111" s="1544">
        <v>0</v>
      </c>
      <c r="BD111" s="1544"/>
      <c r="BE111" s="1544"/>
      <c r="BF111" s="1556">
        <v>0</v>
      </c>
      <c r="BG111" s="1548">
        <v>0</v>
      </c>
      <c r="BH111" s="1556">
        <v>0</v>
      </c>
      <c r="BI111" s="1548">
        <v>0</v>
      </c>
      <c r="BJ111" s="1556">
        <v>0</v>
      </c>
      <c r="BK111" s="1548">
        <v>0</v>
      </c>
      <c r="BL111" s="1548"/>
      <c r="BM111" s="1548"/>
      <c r="BN111" s="1548"/>
      <c r="BO111" s="1548"/>
      <c r="BP111" s="1556">
        <v>0</v>
      </c>
      <c r="BQ111" s="1548">
        <v>0</v>
      </c>
    </row>
    <row r="112" spans="1:87" ht="32.950000000000003" hidden="1" customHeight="1" outlineLevel="1">
      <c r="A112" s="530" t="s">
        <v>952</v>
      </c>
      <c r="B112" s="1544" t="e">
        <f t="shared" si="31"/>
        <v>#REF!</v>
      </c>
      <c r="C112" s="1544" t="e">
        <f>G112+E112+U112+Y112+AA112+AU112+AW278+AY112+BG112+BI112+BQ112+AW112</f>
        <v>#REF!</v>
      </c>
      <c r="D112" s="1556">
        <v>0</v>
      </c>
      <c r="E112" s="1548">
        <v>0</v>
      </c>
      <c r="F112" s="1553">
        <f t="shared" si="33"/>
        <v>4</v>
      </c>
      <c r="G112" s="1553">
        <f t="shared" si="34"/>
        <v>1895</v>
      </c>
      <c r="H112" s="1556">
        <v>0</v>
      </c>
      <c r="I112" s="1556">
        <v>0</v>
      </c>
      <c r="J112" s="1556">
        <v>0</v>
      </c>
      <c r="K112" s="1556">
        <v>0</v>
      </c>
      <c r="L112" s="1544">
        <v>4</v>
      </c>
      <c r="M112" s="1544">
        <v>1895</v>
      </c>
      <c r="N112" s="1544">
        <v>0</v>
      </c>
      <c r="O112" s="1544">
        <v>0</v>
      </c>
      <c r="P112" s="1544">
        <v>0</v>
      </c>
      <c r="Q112" s="1545">
        <v>0</v>
      </c>
      <c r="R112" s="1545"/>
      <c r="S112" s="1545"/>
      <c r="T112" s="1544">
        <v>0</v>
      </c>
      <c r="U112" s="1544">
        <v>0</v>
      </c>
      <c r="V112" s="1544"/>
      <c r="W112" s="1544"/>
      <c r="X112" s="1556">
        <v>0</v>
      </c>
      <c r="Y112" s="1548">
        <v>0</v>
      </c>
      <c r="Z112" s="1544" t="e">
        <f>#REF!+#REF!+AB112+AD112+AF112+AL112+AN112+AP112+AR112</f>
        <v>#REF!</v>
      </c>
      <c r="AA112" s="1544" t="e">
        <f>#REF!+#REF!+AC112+AE112+AG112+AM112+AO112+AQ112+AS112</f>
        <v>#REF!</v>
      </c>
      <c r="AB112" s="1548">
        <v>1</v>
      </c>
      <c r="AC112" s="1548">
        <v>126</v>
      </c>
      <c r="AD112" s="1548">
        <v>0</v>
      </c>
      <c r="AE112" s="1548">
        <v>0</v>
      </c>
      <c r="AF112" s="1548">
        <v>1</v>
      </c>
      <c r="AG112" s="1548">
        <v>238</v>
      </c>
      <c r="AH112" s="803"/>
      <c r="AI112" s="530" t="s">
        <v>952</v>
      </c>
      <c r="AJ112" s="1443"/>
      <c r="AK112" s="1443"/>
      <c r="AL112" s="1557">
        <v>0</v>
      </c>
      <c r="AM112" s="1557">
        <v>0</v>
      </c>
      <c r="AN112" s="1557">
        <v>0</v>
      </c>
      <c r="AO112" s="1557">
        <v>0</v>
      </c>
      <c r="AP112" s="1557">
        <v>0</v>
      </c>
      <c r="AQ112" s="1557">
        <v>0</v>
      </c>
      <c r="AR112" s="1557">
        <v>0</v>
      </c>
      <c r="AS112" s="1557">
        <v>0</v>
      </c>
      <c r="AT112" s="1556">
        <v>0</v>
      </c>
      <c r="AU112" s="1556">
        <v>0</v>
      </c>
      <c r="AV112" s="1556">
        <v>0</v>
      </c>
      <c r="AW112" s="1548">
        <v>0</v>
      </c>
      <c r="AX112" s="1544" t="e">
        <f>AZ112+#REF!+BB112</f>
        <v>#REF!</v>
      </c>
      <c r="AY112" s="1563" t="e">
        <f>BA112+#REF!+BC112</f>
        <v>#REF!</v>
      </c>
      <c r="AZ112" s="1544">
        <v>1</v>
      </c>
      <c r="BA112" s="1578">
        <v>0</v>
      </c>
      <c r="BB112" s="1544">
        <v>0</v>
      </c>
      <c r="BC112" s="1544">
        <v>0</v>
      </c>
      <c r="BD112" s="1544"/>
      <c r="BE112" s="1544"/>
      <c r="BF112" s="1556">
        <v>0</v>
      </c>
      <c r="BG112" s="1548">
        <v>0</v>
      </c>
      <c r="BH112" s="1556">
        <v>0</v>
      </c>
      <c r="BI112" s="1548">
        <v>0</v>
      </c>
      <c r="BJ112" s="1556">
        <v>0</v>
      </c>
      <c r="BK112" s="1548">
        <v>0</v>
      </c>
      <c r="BL112" s="1548"/>
      <c r="BM112" s="1548"/>
      <c r="BN112" s="1548"/>
      <c r="BO112" s="1548"/>
      <c r="BP112" s="1556">
        <v>0</v>
      </c>
      <c r="BQ112" s="1548">
        <v>0</v>
      </c>
    </row>
    <row r="113" spans="1:87" ht="32.950000000000003" hidden="1" customHeight="1" outlineLevel="1">
      <c r="A113" s="530" t="s">
        <v>953</v>
      </c>
      <c r="B113" s="1544" t="e">
        <f t="shared" si="31"/>
        <v>#REF!</v>
      </c>
      <c r="C113" s="1544" t="e">
        <f>G113+E113+U113+Y113+AA113+AU113+AW279+AY113+BG113+BI113+BQ113+AW113</f>
        <v>#REF!</v>
      </c>
      <c r="D113" s="1556">
        <v>0</v>
      </c>
      <c r="E113" s="1548">
        <v>0</v>
      </c>
      <c r="F113" s="1553">
        <f t="shared" si="33"/>
        <v>2</v>
      </c>
      <c r="G113" s="1553">
        <f t="shared" si="34"/>
        <v>74</v>
      </c>
      <c r="H113" s="1556">
        <v>0</v>
      </c>
      <c r="I113" s="1556">
        <v>0</v>
      </c>
      <c r="J113" s="1556">
        <v>0</v>
      </c>
      <c r="K113" s="1556">
        <v>0</v>
      </c>
      <c r="L113" s="1557">
        <v>2</v>
      </c>
      <c r="M113" s="1557">
        <v>74</v>
      </c>
      <c r="N113" s="1544">
        <v>0</v>
      </c>
      <c r="O113" s="1544">
        <v>0</v>
      </c>
      <c r="P113" s="1544">
        <v>0</v>
      </c>
      <c r="Q113" s="1545">
        <v>0</v>
      </c>
      <c r="R113" s="1545"/>
      <c r="S113" s="1545"/>
      <c r="T113" s="1544">
        <v>0</v>
      </c>
      <c r="U113" s="1544">
        <v>0</v>
      </c>
      <c r="V113" s="1544"/>
      <c r="W113" s="1544"/>
      <c r="X113" s="1556">
        <v>0</v>
      </c>
      <c r="Y113" s="1548">
        <v>0</v>
      </c>
      <c r="Z113" s="1544" t="e">
        <f>#REF!+#REF!+AB113+AD113+AF113+AL113+AN113+AP113+AR113</f>
        <v>#REF!</v>
      </c>
      <c r="AA113" s="1544" t="e">
        <f>#REF!+#REF!+AC113+AE113+AG113+AM113+AO113+AQ113+AS113</f>
        <v>#REF!</v>
      </c>
      <c r="AB113" s="1548">
        <v>0</v>
      </c>
      <c r="AC113" s="1548">
        <v>0</v>
      </c>
      <c r="AD113" s="1548">
        <v>0</v>
      </c>
      <c r="AE113" s="1548">
        <v>0</v>
      </c>
      <c r="AF113" s="1548">
        <v>0</v>
      </c>
      <c r="AG113" s="1548">
        <v>0</v>
      </c>
      <c r="AH113" s="803"/>
      <c r="AI113" s="530" t="s">
        <v>953</v>
      </c>
      <c r="AJ113" s="1443"/>
      <c r="AK113" s="1443"/>
      <c r="AL113" s="1557">
        <v>0</v>
      </c>
      <c r="AM113" s="1557">
        <v>0</v>
      </c>
      <c r="AN113" s="1557">
        <v>0</v>
      </c>
      <c r="AO113" s="1557">
        <v>0</v>
      </c>
      <c r="AP113" s="1557">
        <v>0</v>
      </c>
      <c r="AQ113" s="1557">
        <v>0</v>
      </c>
      <c r="AR113" s="1557">
        <v>0</v>
      </c>
      <c r="AS113" s="1557">
        <v>0</v>
      </c>
      <c r="AT113" s="1556">
        <v>0</v>
      </c>
      <c r="AU113" s="1556">
        <v>0</v>
      </c>
      <c r="AV113" s="1556">
        <v>0</v>
      </c>
      <c r="AW113" s="1548">
        <v>0</v>
      </c>
      <c r="AX113" s="1544" t="e">
        <f>AZ113+#REF!+BB113</f>
        <v>#REF!</v>
      </c>
      <c r="AY113" s="1544" t="e">
        <f>BA113+#REF!+BC113</f>
        <v>#REF!</v>
      </c>
      <c r="AZ113" s="1557">
        <v>0</v>
      </c>
      <c r="BA113" s="1556">
        <v>0</v>
      </c>
      <c r="BB113" s="1544">
        <v>0</v>
      </c>
      <c r="BC113" s="1544">
        <v>0</v>
      </c>
      <c r="BD113" s="1544"/>
      <c r="BE113" s="1544"/>
      <c r="BF113" s="1556">
        <v>0</v>
      </c>
      <c r="BG113" s="1548">
        <v>0</v>
      </c>
      <c r="BH113" s="1556">
        <v>0</v>
      </c>
      <c r="BI113" s="1548">
        <v>0</v>
      </c>
      <c r="BJ113" s="1556">
        <v>0</v>
      </c>
      <c r="BK113" s="1548">
        <v>0</v>
      </c>
      <c r="BL113" s="1548"/>
      <c r="BM113" s="1548"/>
      <c r="BN113" s="1548"/>
      <c r="BO113" s="1548"/>
      <c r="BP113" s="1556">
        <v>0</v>
      </c>
      <c r="BQ113" s="1548">
        <v>0</v>
      </c>
    </row>
    <row r="114" spans="1:87" ht="32.950000000000003" hidden="1" customHeight="1" outlineLevel="1">
      <c r="A114" s="530" t="s">
        <v>954</v>
      </c>
      <c r="B114" s="1544" t="e">
        <f t="shared" si="31"/>
        <v>#REF!</v>
      </c>
      <c r="C114" s="1544" t="e">
        <f>G114+E114+U114+Y114+AA114+AU114+AW280+AY114+BG114+BI114+BQ114+AW114</f>
        <v>#REF!</v>
      </c>
      <c r="D114" s="1556">
        <v>0</v>
      </c>
      <c r="E114" s="1548">
        <v>0</v>
      </c>
      <c r="F114" s="1553">
        <f t="shared" si="33"/>
        <v>4</v>
      </c>
      <c r="G114" s="1553">
        <f t="shared" si="34"/>
        <v>3380</v>
      </c>
      <c r="H114" s="1556">
        <v>0</v>
      </c>
      <c r="I114" s="1556">
        <v>0</v>
      </c>
      <c r="J114" s="1556">
        <v>0</v>
      </c>
      <c r="K114" s="1556">
        <v>0</v>
      </c>
      <c r="L114" s="1544">
        <v>4</v>
      </c>
      <c r="M114" s="1544">
        <v>3380</v>
      </c>
      <c r="N114" s="1544">
        <v>0</v>
      </c>
      <c r="O114" s="1544">
        <v>0</v>
      </c>
      <c r="P114" s="1544">
        <v>0</v>
      </c>
      <c r="Q114" s="1545">
        <v>0</v>
      </c>
      <c r="R114" s="1545"/>
      <c r="S114" s="1545"/>
      <c r="T114" s="1544">
        <v>0</v>
      </c>
      <c r="U114" s="1544">
        <v>0</v>
      </c>
      <c r="V114" s="1544"/>
      <c r="W114" s="1544"/>
      <c r="X114" s="1556">
        <v>0</v>
      </c>
      <c r="Y114" s="1548">
        <v>0</v>
      </c>
      <c r="Z114" s="1544" t="e">
        <f>#REF!+#REF!+AB114+AD114+AF114+AL114+AN114+AP114+AR114</f>
        <v>#REF!</v>
      </c>
      <c r="AA114" s="1544" t="e">
        <f>#REF!+#REF!+AC114+AE114+AG114+AM114+AO114+AQ114+AS114</f>
        <v>#REF!</v>
      </c>
      <c r="AB114" s="1548">
        <v>0</v>
      </c>
      <c r="AC114" s="1548">
        <v>748</v>
      </c>
      <c r="AD114" s="1548">
        <v>0</v>
      </c>
      <c r="AE114" s="1548">
        <v>0</v>
      </c>
      <c r="AF114" s="1548">
        <v>0</v>
      </c>
      <c r="AG114" s="1548">
        <v>0</v>
      </c>
      <c r="AH114" s="803"/>
      <c r="AI114" s="530" t="s">
        <v>954</v>
      </c>
      <c r="AJ114" s="1443"/>
      <c r="AK114" s="1443"/>
      <c r="AL114" s="1557">
        <v>0</v>
      </c>
      <c r="AM114" s="1557">
        <v>216</v>
      </c>
      <c r="AN114" s="1557">
        <v>0</v>
      </c>
      <c r="AO114" s="1557">
        <v>0</v>
      </c>
      <c r="AP114" s="1557">
        <v>0</v>
      </c>
      <c r="AQ114" s="1557">
        <v>0</v>
      </c>
      <c r="AR114" s="1557">
        <v>0</v>
      </c>
      <c r="AS114" s="1557">
        <v>0</v>
      </c>
      <c r="AT114" s="1556">
        <v>0</v>
      </c>
      <c r="AU114" s="1548">
        <v>0</v>
      </c>
      <c r="AV114" s="1556">
        <v>0</v>
      </c>
      <c r="AW114" s="1548">
        <v>0</v>
      </c>
      <c r="AX114" s="1544" t="e">
        <f>AZ114+#REF!+BB114</f>
        <v>#REF!</v>
      </c>
      <c r="AY114" s="1563" t="e">
        <f>BA114+#REF!+BC114</f>
        <v>#REF!</v>
      </c>
      <c r="AZ114" s="1544">
        <v>1</v>
      </c>
      <c r="BA114" s="1563">
        <v>0</v>
      </c>
      <c r="BB114" s="1544">
        <v>0</v>
      </c>
      <c r="BC114" s="1544">
        <v>0</v>
      </c>
      <c r="BD114" s="1544"/>
      <c r="BE114" s="1544"/>
      <c r="BF114" s="1556">
        <v>0</v>
      </c>
      <c r="BG114" s="1548">
        <v>0</v>
      </c>
      <c r="BH114" s="1556">
        <v>1</v>
      </c>
      <c r="BI114" s="1548">
        <v>0</v>
      </c>
      <c r="BJ114" s="1556">
        <v>0</v>
      </c>
      <c r="BK114" s="1548">
        <v>0</v>
      </c>
      <c r="BL114" s="1548"/>
      <c r="BM114" s="1548"/>
      <c r="BN114" s="1548"/>
      <c r="BO114" s="1548"/>
      <c r="BP114" s="1556">
        <v>0</v>
      </c>
      <c r="BQ114" s="1548">
        <v>0</v>
      </c>
    </row>
    <row r="115" spans="1:87" ht="32.950000000000003" hidden="1" customHeight="1" outlineLevel="1">
      <c r="A115" s="530" t="s">
        <v>955</v>
      </c>
      <c r="B115" s="1544" t="e">
        <f t="shared" si="31"/>
        <v>#REF!</v>
      </c>
      <c r="C115" s="1544" t="e">
        <f>G115+E115+U115+Y115+AA115+AU115+#REF!+AY115+BG115+BI115+BQ115+AW115</f>
        <v>#REF!</v>
      </c>
      <c r="D115" s="1556">
        <v>0</v>
      </c>
      <c r="E115" s="1548">
        <v>0</v>
      </c>
      <c r="F115" s="1553">
        <f t="shared" si="33"/>
        <v>4</v>
      </c>
      <c r="G115" s="1553">
        <f t="shared" si="34"/>
        <v>318813</v>
      </c>
      <c r="H115" s="1556">
        <v>0</v>
      </c>
      <c r="I115" s="1556">
        <v>0</v>
      </c>
      <c r="J115" s="1556">
        <v>0</v>
      </c>
      <c r="K115" s="1556">
        <v>0</v>
      </c>
      <c r="L115" s="1544">
        <v>4</v>
      </c>
      <c r="M115" s="1544">
        <v>320</v>
      </c>
      <c r="N115" s="1544">
        <v>0</v>
      </c>
      <c r="O115" s="1544">
        <v>0</v>
      </c>
      <c r="P115" s="1544">
        <v>0</v>
      </c>
      <c r="Q115" s="1545">
        <v>318493</v>
      </c>
      <c r="R115" s="1545"/>
      <c r="S115" s="1545"/>
      <c r="T115" s="1544">
        <v>0</v>
      </c>
      <c r="U115" s="1544">
        <v>0</v>
      </c>
      <c r="V115" s="1544"/>
      <c r="W115" s="1544"/>
      <c r="X115" s="1556">
        <v>0</v>
      </c>
      <c r="Y115" s="1548">
        <v>0</v>
      </c>
      <c r="Z115" s="1544" t="e">
        <f>#REF!+#REF!+AB115+AD115+AF115+AL115+AN115+AP115+AR115</f>
        <v>#REF!</v>
      </c>
      <c r="AA115" s="1544" t="e">
        <f>#REF!+#REF!+AC115+AE115+AG115+AM115+AO115+AQ115+AS115</f>
        <v>#REF!</v>
      </c>
      <c r="AB115" s="1548">
        <v>0</v>
      </c>
      <c r="AC115" s="1548">
        <v>0</v>
      </c>
      <c r="AD115" s="1548">
        <v>0</v>
      </c>
      <c r="AE115" s="1548">
        <v>0</v>
      </c>
      <c r="AF115" s="1548">
        <v>0</v>
      </c>
      <c r="AG115" s="1548">
        <v>0</v>
      </c>
      <c r="AH115" s="803"/>
      <c r="AI115" s="530" t="s">
        <v>955</v>
      </c>
      <c r="AJ115" s="1443"/>
      <c r="AK115" s="1443"/>
      <c r="AL115" s="1557">
        <v>0</v>
      </c>
      <c r="AM115" s="1557">
        <v>0</v>
      </c>
      <c r="AN115" s="1557">
        <v>0</v>
      </c>
      <c r="AO115" s="1557">
        <v>0</v>
      </c>
      <c r="AP115" s="1557">
        <v>0</v>
      </c>
      <c r="AQ115" s="1557">
        <v>0</v>
      </c>
      <c r="AR115" s="1557">
        <v>0</v>
      </c>
      <c r="AS115" s="1557">
        <v>0</v>
      </c>
      <c r="AT115" s="1556">
        <v>1</v>
      </c>
      <c r="AU115" s="1548">
        <v>5</v>
      </c>
      <c r="AV115" s="1556">
        <v>0</v>
      </c>
      <c r="AW115" s="1548">
        <v>0</v>
      </c>
      <c r="AX115" s="1544" t="e">
        <f>AZ115+#REF!+BB115</f>
        <v>#REF!</v>
      </c>
      <c r="AY115" s="1544" t="e">
        <f>BA115+#REF!+BC115</f>
        <v>#REF!</v>
      </c>
      <c r="AZ115" s="1544">
        <v>0</v>
      </c>
      <c r="BA115" s="1544">
        <v>0</v>
      </c>
      <c r="BB115" s="1544">
        <v>6</v>
      </c>
      <c r="BC115" s="1544">
        <v>60</v>
      </c>
      <c r="BD115" s="1544"/>
      <c r="BE115" s="1544"/>
      <c r="BF115" s="1556">
        <v>0</v>
      </c>
      <c r="BG115" s="1548">
        <v>0</v>
      </c>
      <c r="BH115" s="1556">
        <v>0</v>
      </c>
      <c r="BI115" s="1548">
        <v>0</v>
      </c>
      <c r="BJ115" s="1556">
        <v>0</v>
      </c>
      <c r="BK115" s="1548">
        <v>0</v>
      </c>
      <c r="BL115" s="1548"/>
      <c r="BM115" s="1548"/>
      <c r="BN115" s="1548"/>
      <c r="BO115" s="1548"/>
      <c r="BP115" s="1556">
        <v>0</v>
      </c>
      <c r="BQ115" s="1548">
        <v>0</v>
      </c>
      <c r="BS115" s="805" t="s">
        <v>50</v>
      </c>
      <c r="BT115" s="805" t="s">
        <v>50</v>
      </c>
      <c r="BU115" s="805" t="s">
        <v>50</v>
      </c>
      <c r="BV115" s="805" t="s">
        <v>50</v>
      </c>
      <c r="BW115" s="805" t="s">
        <v>50</v>
      </c>
      <c r="BX115" s="805" t="s">
        <v>50</v>
      </c>
      <c r="BY115" s="805" t="s">
        <v>50</v>
      </c>
      <c r="BZ115" s="805" t="s">
        <v>50</v>
      </c>
      <c r="CA115" s="806" t="s">
        <v>50</v>
      </c>
      <c r="CB115" s="805" t="s">
        <v>50</v>
      </c>
      <c r="CC115" s="805" t="s">
        <v>50</v>
      </c>
      <c r="CD115" s="805" t="s">
        <v>50</v>
      </c>
      <c r="CE115" s="805" t="s">
        <v>50</v>
      </c>
      <c r="CF115" s="805" t="s">
        <v>50</v>
      </c>
      <c r="CG115" s="805" t="s">
        <v>50</v>
      </c>
      <c r="CH115" s="805" t="s">
        <v>50</v>
      </c>
      <c r="CI115" s="805" t="s">
        <v>50</v>
      </c>
    </row>
    <row r="116" spans="1:87" ht="32.950000000000003" hidden="1" customHeight="1" outlineLevel="1">
      <c r="A116" s="530" t="s">
        <v>956</v>
      </c>
      <c r="B116" s="1544" t="e">
        <f t="shared" si="31"/>
        <v>#REF!</v>
      </c>
      <c r="C116" s="1544" t="e">
        <f t="shared" ref="C116:C121" si="35">G116+E116+U116+Y116+AA116+AU116+AW110+AY116+BG116+BI116+BQ116+AW116</f>
        <v>#REF!</v>
      </c>
      <c r="D116" s="1556">
        <v>0</v>
      </c>
      <c r="E116" s="1548">
        <v>0</v>
      </c>
      <c r="F116" s="1553">
        <f t="shared" si="33"/>
        <v>5</v>
      </c>
      <c r="G116" s="1553">
        <f t="shared" si="34"/>
        <v>2055</v>
      </c>
      <c r="H116" s="1556">
        <v>0</v>
      </c>
      <c r="I116" s="1556">
        <v>0</v>
      </c>
      <c r="J116" s="1556">
        <v>0</v>
      </c>
      <c r="K116" s="1556">
        <v>0</v>
      </c>
      <c r="L116" s="1556">
        <v>5</v>
      </c>
      <c r="M116" s="1556">
        <v>2055</v>
      </c>
      <c r="N116" s="1544">
        <v>0</v>
      </c>
      <c r="O116" s="1544">
        <v>0</v>
      </c>
      <c r="P116" s="1544">
        <v>0</v>
      </c>
      <c r="Q116" s="1545">
        <v>0</v>
      </c>
      <c r="R116" s="1545"/>
      <c r="S116" s="1545"/>
      <c r="T116" s="1544">
        <v>0</v>
      </c>
      <c r="U116" s="1544">
        <v>0</v>
      </c>
      <c r="V116" s="1544"/>
      <c r="W116" s="1544"/>
      <c r="X116" s="1556">
        <v>0</v>
      </c>
      <c r="Y116" s="1548">
        <v>0</v>
      </c>
      <c r="Z116" s="1544" t="e">
        <f>#REF!+#REF!+AB116+AD116+AF116+AL116+AN116+AP116+AR116</f>
        <v>#REF!</v>
      </c>
      <c r="AA116" s="1544" t="e">
        <f>#REF!+#REF!+AC116+AE116+AG116+AM116+AO116+AQ116+AS116</f>
        <v>#REF!</v>
      </c>
      <c r="AB116" s="1548">
        <v>0</v>
      </c>
      <c r="AC116" s="1548">
        <v>0</v>
      </c>
      <c r="AD116" s="1553">
        <v>0</v>
      </c>
      <c r="AE116" s="1553">
        <v>0</v>
      </c>
      <c r="AF116" s="1548">
        <v>0</v>
      </c>
      <c r="AG116" s="1548">
        <v>0</v>
      </c>
      <c r="AH116" s="803"/>
      <c r="AI116" s="530" t="s">
        <v>956</v>
      </c>
      <c r="AJ116" s="1443"/>
      <c r="AK116" s="1443"/>
      <c r="AL116" s="1557">
        <v>0</v>
      </c>
      <c r="AM116" s="1557">
        <v>0</v>
      </c>
      <c r="AN116" s="1557">
        <v>0</v>
      </c>
      <c r="AO116" s="1557">
        <v>0</v>
      </c>
      <c r="AP116" s="1557">
        <v>0</v>
      </c>
      <c r="AQ116" s="1557">
        <v>0</v>
      </c>
      <c r="AR116" s="1557">
        <v>0</v>
      </c>
      <c r="AS116" s="1557">
        <v>0</v>
      </c>
      <c r="AT116" s="1556">
        <v>0</v>
      </c>
      <c r="AU116" s="1548">
        <v>0</v>
      </c>
      <c r="AV116" s="1556">
        <v>0</v>
      </c>
      <c r="AW116" s="1548">
        <v>0</v>
      </c>
      <c r="AX116" s="1544" t="e">
        <f>AZ116+#REF!+BB116</f>
        <v>#REF!</v>
      </c>
      <c r="AY116" s="1563" t="e">
        <f>BA116+#REF!+BC116</f>
        <v>#REF!</v>
      </c>
      <c r="AZ116" s="1556">
        <v>1</v>
      </c>
      <c r="BA116" s="1563">
        <v>10</v>
      </c>
      <c r="BB116" s="1544">
        <v>0</v>
      </c>
      <c r="BC116" s="1544">
        <v>0</v>
      </c>
      <c r="BD116" s="1544"/>
      <c r="BE116" s="1544"/>
      <c r="BF116" s="1556">
        <v>0</v>
      </c>
      <c r="BG116" s="1548">
        <v>0</v>
      </c>
      <c r="BH116" s="1556">
        <v>0</v>
      </c>
      <c r="BI116" s="1548">
        <v>0</v>
      </c>
      <c r="BJ116" s="1556">
        <v>0</v>
      </c>
      <c r="BK116" s="1548">
        <v>0</v>
      </c>
      <c r="BL116" s="1548"/>
      <c r="BM116" s="1548"/>
      <c r="BN116" s="1548"/>
      <c r="BO116" s="1548"/>
      <c r="BP116" s="1556">
        <v>0</v>
      </c>
      <c r="BQ116" s="1548">
        <v>0</v>
      </c>
    </row>
    <row r="117" spans="1:87" ht="32.950000000000003" hidden="1" customHeight="1" outlineLevel="1">
      <c r="A117" s="530" t="s">
        <v>957</v>
      </c>
      <c r="B117" s="1544" t="e">
        <f t="shared" si="31"/>
        <v>#REF!</v>
      </c>
      <c r="C117" s="1544" t="e">
        <f t="shared" si="35"/>
        <v>#REF!</v>
      </c>
      <c r="D117" s="1556">
        <v>0</v>
      </c>
      <c r="E117" s="1548">
        <v>0</v>
      </c>
      <c r="F117" s="1553">
        <f t="shared" si="33"/>
        <v>9</v>
      </c>
      <c r="G117" s="1553">
        <f t="shared" si="34"/>
        <v>150870</v>
      </c>
      <c r="H117" s="1556">
        <v>0</v>
      </c>
      <c r="I117" s="1556">
        <v>0</v>
      </c>
      <c r="J117" s="1556">
        <v>1</v>
      </c>
      <c r="K117" s="1556">
        <v>5</v>
      </c>
      <c r="L117" s="1544">
        <v>8</v>
      </c>
      <c r="M117" s="1544">
        <v>865</v>
      </c>
      <c r="N117" s="1544">
        <v>0</v>
      </c>
      <c r="O117" s="1544">
        <v>0</v>
      </c>
      <c r="P117" s="1544">
        <v>0</v>
      </c>
      <c r="Q117" s="1545">
        <v>150000</v>
      </c>
      <c r="R117" s="1545"/>
      <c r="S117" s="1545"/>
      <c r="T117" s="1544">
        <v>0</v>
      </c>
      <c r="U117" s="1544">
        <v>0</v>
      </c>
      <c r="V117" s="1544"/>
      <c r="W117" s="1544"/>
      <c r="X117" s="1556">
        <v>0</v>
      </c>
      <c r="Y117" s="1548">
        <v>0</v>
      </c>
      <c r="Z117" s="1544" t="e">
        <f>#REF!+#REF!+AB117+AD117+AF117+AL117+AN117+AP117+AR117</f>
        <v>#REF!</v>
      </c>
      <c r="AA117" s="1544" t="e">
        <f>#REF!+#REF!+AC117+AE117+AG117+AM117+AO117+AQ117+AS117</f>
        <v>#REF!</v>
      </c>
      <c r="AB117" s="1548">
        <v>0</v>
      </c>
      <c r="AC117" s="1548">
        <v>0</v>
      </c>
      <c r="AD117" s="1548">
        <v>0</v>
      </c>
      <c r="AE117" s="1548">
        <v>0</v>
      </c>
      <c r="AF117" s="1548">
        <v>0</v>
      </c>
      <c r="AG117" s="1548">
        <v>0</v>
      </c>
      <c r="AH117" s="803"/>
      <c r="AI117" s="530" t="s">
        <v>957</v>
      </c>
      <c r="AJ117" s="1443"/>
      <c r="AK117" s="1443"/>
      <c r="AL117" s="1557">
        <v>0</v>
      </c>
      <c r="AM117" s="1557">
        <v>1545</v>
      </c>
      <c r="AN117" s="1557">
        <v>0</v>
      </c>
      <c r="AO117" s="1557">
        <v>0</v>
      </c>
      <c r="AP117" s="1557">
        <v>0</v>
      </c>
      <c r="AQ117" s="1557">
        <v>0</v>
      </c>
      <c r="AR117" s="1557">
        <v>0</v>
      </c>
      <c r="AS117" s="1557">
        <v>0</v>
      </c>
      <c r="AT117" s="1556">
        <v>0</v>
      </c>
      <c r="AU117" s="1548">
        <v>0</v>
      </c>
      <c r="AV117" s="1556">
        <v>0</v>
      </c>
      <c r="AW117" s="1548">
        <v>0</v>
      </c>
      <c r="AX117" s="1544" t="e">
        <f>AZ117+#REF!+BB117</f>
        <v>#REF!</v>
      </c>
      <c r="AY117" s="1544" t="e">
        <f>BA117+#REF!+BC117</f>
        <v>#REF!</v>
      </c>
      <c r="AZ117" s="1556">
        <v>0</v>
      </c>
      <c r="BA117" s="1544">
        <v>0</v>
      </c>
      <c r="BB117" s="1544">
        <v>0</v>
      </c>
      <c r="BC117" s="1544">
        <v>0</v>
      </c>
      <c r="BD117" s="1544"/>
      <c r="BE117" s="1544"/>
      <c r="BF117" s="1556">
        <v>0</v>
      </c>
      <c r="BG117" s="1548">
        <v>0</v>
      </c>
      <c r="BH117" s="1556">
        <v>0</v>
      </c>
      <c r="BI117" s="1548">
        <v>0</v>
      </c>
      <c r="BJ117" s="1556">
        <v>0</v>
      </c>
      <c r="BK117" s="1548">
        <v>0</v>
      </c>
      <c r="BL117" s="1548"/>
      <c r="BM117" s="1548"/>
      <c r="BN117" s="1548"/>
      <c r="BO117" s="1548"/>
      <c r="BP117" s="1556">
        <v>0</v>
      </c>
      <c r="BQ117" s="1548">
        <v>0</v>
      </c>
      <c r="BS117" s="806" t="s">
        <v>50</v>
      </c>
      <c r="BT117" s="806" t="s">
        <v>50</v>
      </c>
      <c r="BU117" s="806" t="s">
        <v>50</v>
      </c>
    </row>
    <row r="118" spans="1:87" ht="32.950000000000003" hidden="1" customHeight="1" outlineLevel="1">
      <c r="A118" s="530" t="s">
        <v>958</v>
      </c>
      <c r="B118" s="1544" t="e">
        <f t="shared" si="31"/>
        <v>#REF!</v>
      </c>
      <c r="C118" s="1544" t="e">
        <f t="shared" si="35"/>
        <v>#REF!</v>
      </c>
      <c r="D118" s="1556">
        <v>0</v>
      </c>
      <c r="E118" s="1548">
        <v>0</v>
      </c>
      <c r="F118" s="1553">
        <f t="shared" si="33"/>
        <v>6</v>
      </c>
      <c r="G118" s="1553">
        <f t="shared" si="34"/>
        <v>3145</v>
      </c>
      <c r="H118" s="1556">
        <v>0</v>
      </c>
      <c r="I118" s="1556">
        <v>0</v>
      </c>
      <c r="J118" s="1556">
        <v>0</v>
      </c>
      <c r="K118" s="1556">
        <v>0</v>
      </c>
      <c r="L118" s="1544">
        <v>6</v>
      </c>
      <c r="M118" s="1544">
        <v>3145</v>
      </c>
      <c r="N118" s="1544">
        <v>0</v>
      </c>
      <c r="O118" s="1544">
        <v>0</v>
      </c>
      <c r="P118" s="1544">
        <v>0</v>
      </c>
      <c r="Q118" s="1545">
        <v>0</v>
      </c>
      <c r="R118" s="1545"/>
      <c r="S118" s="1545"/>
      <c r="T118" s="1544">
        <v>0</v>
      </c>
      <c r="U118" s="1544">
        <v>0</v>
      </c>
      <c r="V118" s="1544"/>
      <c r="W118" s="1544"/>
      <c r="X118" s="1556">
        <v>0</v>
      </c>
      <c r="Y118" s="1548">
        <v>0</v>
      </c>
      <c r="Z118" s="1544" t="e">
        <f>#REF!+#REF!+AB118+AD118+AF118+AL118+AN118+AP118+AR118</f>
        <v>#REF!</v>
      </c>
      <c r="AA118" s="1544" t="e">
        <f>#REF!+#REF!+AC118+AE118+AG118+AM118+AO118+AQ118+AS118</f>
        <v>#REF!</v>
      </c>
      <c r="AB118" s="1548">
        <v>0</v>
      </c>
      <c r="AC118" s="1548">
        <v>0</v>
      </c>
      <c r="AD118" s="1553">
        <v>0</v>
      </c>
      <c r="AE118" s="1553">
        <v>0</v>
      </c>
      <c r="AF118" s="1548">
        <v>0</v>
      </c>
      <c r="AG118" s="1548">
        <v>0</v>
      </c>
      <c r="AH118" s="803"/>
      <c r="AI118" s="530" t="s">
        <v>958</v>
      </c>
      <c r="AJ118" s="1443"/>
      <c r="AK118" s="1443"/>
      <c r="AL118" s="1557">
        <v>0</v>
      </c>
      <c r="AM118" s="1557">
        <v>0</v>
      </c>
      <c r="AN118" s="1557">
        <v>0</v>
      </c>
      <c r="AO118" s="1557">
        <v>0</v>
      </c>
      <c r="AP118" s="1557">
        <v>0</v>
      </c>
      <c r="AQ118" s="1557">
        <v>0</v>
      </c>
      <c r="AR118" s="1557">
        <v>0</v>
      </c>
      <c r="AS118" s="1557">
        <v>0</v>
      </c>
      <c r="AT118" s="1556">
        <v>0</v>
      </c>
      <c r="AU118" s="1548">
        <v>0</v>
      </c>
      <c r="AV118" s="1556">
        <v>0</v>
      </c>
      <c r="AW118" s="1548">
        <v>0</v>
      </c>
      <c r="AX118" s="1544" t="e">
        <f>AZ118+#REF!+BB118</f>
        <v>#REF!</v>
      </c>
      <c r="AY118" s="1544" t="e">
        <f>BA118+#REF!+BC118</f>
        <v>#REF!</v>
      </c>
      <c r="AZ118" s="1556">
        <v>0</v>
      </c>
      <c r="BA118" s="1544">
        <v>0</v>
      </c>
      <c r="BB118" s="1544">
        <v>0</v>
      </c>
      <c r="BC118" s="1544">
        <v>0</v>
      </c>
      <c r="BD118" s="1544"/>
      <c r="BE118" s="1544"/>
      <c r="BF118" s="1556">
        <v>0</v>
      </c>
      <c r="BG118" s="1548">
        <v>0</v>
      </c>
      <c r="BH118" s="1556">
        <v>0</v>
      </c>
      <c r="BI118" s="1548">
        <v>0</v>
      </c>
      <c r="BJ118" s="1556">
        <v>0</v>
      </c>
      <c r="BK118" s="1548">
        <v>0</v>
      </c>
      <c r="BL118" s="1548"/>
      <c r="BM118" s="1548"/>
      <c r="BN118" s="1548"/>
      <c r="BO118" s="1548"/>
      <c r="BP118" s="1556">
        <v>0</v>
      </c>
      <c r="BQ118" s="1548">
        <v>0</v>
      </c>
      <c r="BV118" s="800" t="s">
        <v>50</v>
      </c>
    </row>
    <row r="119" spans="1:87" ht="32.950000000000003" hidden="1" customHeight="1" outlineLevel="1">
      <c r="A119" s="530" t="s">
        <v>959</v>
      </c>
      <c r="B119" s="1544" t="e">
        <f t="shared" si="31"/>
        <v>#REF!</v>
      </c>
      <c r="C119" s="1544" t="e">
        <f t="shared" si="35"/>
        <v>#REF!</v>
      </c>
      <c r="D119" s="1556">
        <v>0</v>
      </c>
      <c r="E119" s="1548">
        <v>0</v>
      </c>
      <c r="F119" s="1553">
        <f t="shared" si="33"/>
        <v>2</v>
      </c>
      <c r="G119" s="1553">
        <f t="shared" si="34"/>
        <v>1450</v>
      </c>
      <c r="H119" s="1556">
        <v>0</v>
      </c>
      <c r="I119" s="1556">
        <v>0</v>
      </c>
      <c r="J119" s="1556">
        <v>0</v>
      </c>
      <c r="K119" s="1556">
        <v>0</v>
      </c>
      <c r="L119" s="1544">
        <v>2</v>
      </c>
      <c r="M119" s="1544">
        <v>1450</v>
      </c>
      <c r="N119" s="1544">
        <v>0</v>
      </c>
      <c r="O119" s="1544">
        <v>0</v>
      </c>
      <c r="P119" s="1544">
        <v>0</v>
      </c>
      <c r="Q119" s="1545">
        <v>0</v>
      </c>
      <c r="R119" s="1545"/>
      <c r="S119" s="1545"/>
      <c r="T119" s="1544">
        <v>0</v>
      </c>
      <c r="U119" s="1544">
        <v>0</v>
      </c>
      <c r="V119" s="1544"/>
      <c r="W119" s="1544"/>
      <c r="X119" s="1556">
        <v>0</v>
      </c>
      <c r="Y119" s="1548">
        <v>0</v>
      </c>
      <c r="Z119" s="1544" t="e">
        <f>#REF!+#REF!+AB119+AD119+AF119+AL119+AN119+AP119+AR119</f>
        <v>#REF!</v>
      </c>
      <c r="AA119" s="1544" t="e">
        <f>#REF!+#REF!+AC119+AE119+AG119+AM119+AO119+AQ119+AS119</f>
        <v>#REF!</v>
      </c>
      <c r="AB119" s="1548">
        <v>0</v>
      </c>
      <c r="AC119" s="1548">
        <v>0</v>
      </c>
      <c r="AD119" s="1553">
        <v>0</v>
      </c>
      <c r="AE119" s="1553">
        <v>0</v>
      </c>
      <c r="AF119" s="1548">
        <v>0</v>
      </c>
      <c r="AG119" s="1548">
        <v>0</v>
      </c>
      <c r="AH119" s="803"/>
      <c r="AI119" s="530" t="s">
        <v>959</v>
      </c>
      <c r="AJ119" s="1443"/>
      <c r="AK119" s="1443"/>
      <c r="AL119" s="1557">
        <v>0</v>
      </c>
      <c r="AM119" s="1557">
        <v>0</v>
      </c>
      <c r="AN119" s="1557">
        <v>0</v>
      </c>
      <c r="AO119" s="1557">
        <v>0</v>
      </c>
      <c r="AP119" s="1557">
        <v>0</v>
      </c>
      <c r="AQ119" s="1557">
        <v>0</v>
      </c>
      <c r="AR119" s="1557">
        <v>0</v>
      </c>
      <c r="AS119" s="1557">
        <v>0</v>
      </c>
      <c r="AT119" s="1556">
        <v>0</v>
      </c>
      <c r="AU119" s="1548">
        <v>0</v>
      </c>
      <c r="AV119" s="1556">
        <v>0</v>
      </c>
      <c r="AW119" s="1548">
        <v>0</v>
      </c>
      <c r="AX119" s="1544" t="e">
        <f>AZ119+#REF!+BB119</f>
        <v>#REF!</v>
      </c>
      <c r="AY119" s="1544" t="e">
        <f>BA119+#REF!+BC119</f>
        <v>#REF!</v>
      </c>
      <c r="AZ119" s="1556">
        <v>1</v>
      </c>
      <c r="BA119" s="1564">
        <v>0</v>
      </c>
      <c r="BB119" s="1544">
        <v>4</v>
      </c>
      <c r="BC119" s="1544">
        <v>24</v>
      </c>
      <c r="BD119" s="1544"/>
      <c r="BE119" s="1544"/>
      <c r="BF119" s="1556">
        <v>0</v>
      </c>
      <c r="BG119" s="1548">
        <v>0</v>
      </c>
      <c r="BH119" s="1556">
        <v>0</v>
      </c>
      <c r="BI119" s="1548">
        <v>0</v>
      </c>
      <c r="BJ119" s="1556">
        <v>0</v>
      </c>
      <c r="BK119" s="1548">
        <v>0</v>
      </c>
      <c r="BL119" s="1548"/>
      <c r="BM119" s="1548"/>
      <c r="BN119" s="1548"/>
      <c r="BO119" s="1548"/>
      <c r="BP119" s="1556">
        <v>0</v>
      </c>
      <c r="BQ119" s="1548">
        <v>0</v>
      </c>
    </row>
    <row r="120" spans="1:87" ht="32.950000000000003" hidden="1" customHeight="1" outlineLevel="1">
      <c r="A120" s="530" t="s">
        <v>960</v>
      </c>
      <c r="B120" s="1544" t="e">
        <f t="shared" si="31"/>
        <v>#REF!</v>
      </c>
      <c r="C120" s="1544" t="e">
        <f t="shared" si="35"/>
        <v>#REF!</v>
      </c>
      <c r="D120" s="1556">
        <v>0</v>
      </c>
      <c r="E120" s="1548">
        <v>0</v>
      </c>
      <c r="F120" s="1553">
        <f t="shared" si="33"/>
        <v>4</v>
      </c>
      <c r="G120" s="1553">
        <f t="shared" si="34"/>
        <v>505</v>
      </c>
      <c r="H120" s="1556">
        <v>0</v>
      </c>
      <c r="I120" s="1556">
        <v>0</v>
      </c>
      <c r="J120" s="1556">
        <v>0</v>
      </c>
      <c r="K120" s="1556">
        <v>0</v>
      </c>
      <c r="L120" s="1556">
        <v>4</v>
      </c>
      <c r="M120" s="1556">
        <v>505</v>
      </c>
      <c r="N120" s="1544">
        <v>0</v>
      </c>
      <c r="O120" s="1544">
        <v>0</v>
      </c>
      <c r="P120" s="1544">
        <v>0</v>
      </c>
      <c r="Q120" s="1544">
        <v>0</v>
      </c>
      <c r="R120" s="1544"/>
      <c r="S120" s="1544"/>
      <c r="T120" s="1544">
        <v>0</v>
      </c>
      <c r="U120" s="1544">
        <v>0</v>
      </c>
      <c r="V120" s="1544"/>
      <c r="W120" s="1544"/>
      <c r="X120" s="1556">
        <v>0</v>
      </c>
      <c r="Y120" s="1548">
        <v>0</v>
      </c>
      <c r="Z120" s="1544" t="e">
        <f>#REF!+#REF!+AB120+AD120+AF120+AL120+AN120+AP120+AR120</f>
        <v>#REF!</v>
      </c>
      <c r="AA120" s="1544" t="e">
        <f>#REF!+#REF!+AC120+AE120+AG120+AM120+AO120+AQ120+AS120</f>
        <v>#REF!</v>
      </c>
      <c r="AB120" s="1548">
        <v>0</v>
      </c>
      <c r="AC120" s="1548">
        <v>0</v>
      </c>
      <c r="AD120" s="1548">
        <v>0</v>
      </c>
      <c r="AE120" s="1548">
        <v>0</v>
      </c>
      <c r="AF120" s="1548">
        <v>0</v>
      </c>
      <c r="AG120" s="1548">
        <v>0</v>
      </c>
      <c r="AH120" s="803"/>
      <c r="AI120" s="530" t="s">
        <v>960</v>
      </c>
      <c r="AJ120" s="1443"/>
      <c r="AK120" s="1443"/>
      <c r="AL120" s="1557">
        <v>0</v>
      </c>
      <c r="AM120" s="1557">
        <v>0</v>
      </c>
      <c r="AN120" s="1557">
        <v>0</v>
      </c>
      <c r="AO120" s="1557">
        <v>0</v>
      </c>
      <c r="AP120" s="1557">
        <v>0</v>
      </c>
      <c r="AQ120" s="1557">
        <v>0</v>
      </c>
      <c r="AR120" s="1557">
        <v>0</v>
      </c>
      <c r="AS120" s="1557">
        <v>0</v>
      </c>
      <c r="AT120" s="1556">
        <v>0</v>
      </c>
      <c r="AU120" s="1548">
        <v>0</v>
      </c>
      <c r="AV120" s="1556">
        <v>0</v>
      </c>
      <c r="AW120" s="1548">
        <v>0</v>
      </c>
      <c r="AX120" s="1544" t="e">
        <f>AZ120+#REF!+BB120</f>
        <v>#REF!</v>
      </c>
      <c r="AY120" s="1544" t="e">
        <f>BA120+#REF!+BC120</f>
        <v>#REF!</v>
      </c>
      <c r="AZ120" s="1556">
        <v>0</v>
      </c>
      <c r="BA120" s="1556">
        <v>0</v>
      </c>
      <c r="BB120" s="1544">
        <v>4</v>
      </c>
      <c r="BC120" s="1544">
        <v>24</v>
      </c>
      <c r="BD120" s="1544"/>
      <c r="BE120" s="1544"/>
      <c r="BF120" s="1556">
        <v>0</v>
      </c>
      <c r="BG120" s="1548">
        <v>0</v>
      </c>
      <c r="BH120" s="1556">
        <v>0</v>
      </c>
      <c r="BI120" s="1548">
        <v>0</v>
      </c>
      <c r="BJ120" s="1556">
        <v>0</v>
      </c>
      <c r="BK120" s="1548">
        <v>0</v>
      </c>
      <c r="BL120" s="1548"/>
      <c r="BM120" s="1548"/>
      <c r="BN120" s="1548"/>
      <c r="BO120" s="1548"/>
      <c r="BP120" s="1556">
        <v>0</v>
      </c>
      <c r="BQ120" s="1548">
        <v>0</v>
      </c>
    </row>
    <row r="121" spans="1:87" ht="32.950000000000003" hidden="1" customHeight="1" outlineLevel="1" thickBot="1">
      <c r="A121" s="531" t="s">
        <v>961</v>
      </c>
      <c r="B121" s="1559" t="e">
        <f t="shared" si="31"/>
        <v>#REF!</v>
      </c>
      <c r="C121" s="1560" t="e">
        <f t="shared" si="35"/>
        <v>#REF!</v>
      </c>
      <c r="D121" s="1549">
        <v>0</v>
      </c>
      <c r="E121" s="1549">
        <v>0</v>
      </c>
      <c r="F121" s="1560">
        <f t="shared" si="33"/>
        <v>2</v>
      </c>
      <c r="G121" s="1560">
        <f t="shared" si="34"/>
        <v>1920</v>
      </c>
      <c r="H121" s="1560">
        <v>0</v>
      </c>
      <c r="I121" s="1560">
        <v>0</v>
      </c>
      <c r="J121" s="1560">
        <v>0</v>
      </c>
      <c r="K121" s="1560">
        <v>0</v>
      </c>
      <c r="L121" s="1560">
        <v>2</v>
      </c>
      <c r="M121" s="1560">
        <v>1920</v>
      </c>
      <c r="N121" s="1560">
        <v>0</v>
      </c>
      <c r="O121" s="1560">
        <v>0</v>
      </c>
      <c r="P121" s="1560">
        <v>0</v>
      </c>
      <c r="Q121" s="1560">
        <v>0</v>
      </c>
      <c r="R121" s="1600"/>
      <c r="S121" s="1600"/>
      <c r="T121" s="1560">
        <v>0</v>
      </c>
      <c r="U121" s="1560">
        <v>0</v>
      </c>
      <c r="V121" s="1600"/>
      <c r="W121" s="1600"/>
      <c r="X121" s="1549">
        <v>0</v>
      </c>
      <c r="Y121" s="1549">
        <v>0</v>
      </c>
      <c r="Z121" s="1544" t="e">
        <f>#REF!+#REF!+AB121+AD121+AF121+AL121+AN121+AP121+AR121</f>
        <v>#REF!</v>
      </c>
      <c r="AA121" s="1544" t="e">
        <f>#REF!+#REF!+AC121+AE121+AG121+AM121+AO121+AQ121+AS121</f>
        <v>#REF!</v>
      </c>
      <c r="AB121" s="1549">
        <v>0</v>
      </c>
      <c r="AC121" s="1549">
        <v>0</v>
      </c>
      <c r="AD121" s="1560">
        <v>0</v>
      </c>
      <c r="AE121" s="1560">
        <v>0</v>
      </c>
      <c r="AF121" s="1549">
        <v>0</v>
      </c>
      <c r="AG121" s="1549">
        <v>0</v>
      </c>
      <c r="AH121" s="803"/>
      <c r="AI121" s="531" t="s">
        <v>961</v>
      </c>
      <c r="AJ121" s="1606"/>
      <c r="AK121" s="1606"/>
      <c r="AL121" s="1571">
        <v>0</v>
      </c>
      <c r="AM121" s="1572">
        <v>0</v>
      </c>
      <c r="AN121" s="1572">
        <v>0</v>
      </c>
      <c r="AO121" s="1572">
        <v>0</v>
      </c>
      <c r="AP121" s="1572">
        <v>0</v>
      </c>
      <c r="AQ121" s="1572">
        <v>0</v>
      </c>
      <c r="AR121" s="1572">
        <v>0</v>
      </c>
      <c r="AS121" s="1572">
        <v>0</v>
      </c>
      <c r="AT121" s="1549">
        <v>0</v>
      </c>
      <c r="AU121" s="1549">
        <v>0</v>
      </c>
      <c r="AV121" s="1549">
        <v>0</v>
      </c>
      <c r="AW121" s="1549">
        <v>0</v>
      </c>
      <c r="AX121" s="1560" t="e">
        <f>AZ121+#REF!+BB121</f>
        <v>#REF!</v>
      </c>
      <c r="AY121" s="1560" t="e">
        <f>BA121+#REF!+BC121</f>
        <v>#REF!</v>
      </c>
      <c r="AZ121" s="1560">
        <v>0</v>
      </c>
      <c r="BA121" s="1560">
        <v>0</v>
      </c>
      <c r="BB121" s="1560">
        <v>1</v>
      </c>
      <c r="BC121" s="1560">
        <v>10</v>
      </c>
      <c r="BD121" s="1600"/>
      <c r="BE121" s="1600"/>
      <c r="BF121" s="1549">
        <v>0</v>
      </c>
      <c r="BG121" s="1549">
        <v>0</v>
      </c>
      <c r="BH121" s="1549">
        <v>1</v>
      </c>
      <c r="BI121" s="1549">
        <v>0</v>
      </c>
      <c r="BJ121" s="1549">
        <v>0</v>
      </c>
      <c r="BK121" s="1549">
        <v>0</v>
      </c>
      <c r="BL121" s="1610"/>
      <c r="BM121" s="1610"/>
      <c r="BN121" s="1610"/>
      <c r="BO121" s="1610"/>
      <c r="BP121" s="1549">
        <v>0</v>
      </c>
      <c r="BQ121" s="1549">
        <v>0</v>
      </c>
    </row>
    <row r="122" spans="1:87" s="809" customFormat="1" ht="34.65" customHeight="1" collapsed="1">
      <c r="A122" s="735" t="s">
        <v>3261</v>
      </c>
      <c r="B122" s="1544">
        <f t="shared" ref="B122:O122" si="36">SUM(B123:B134)</f>
        <v>26</v>
      </c>
      <c r="C122" s="1544">
        <f t="shared" si="36"/>
        <v>3620879</v>
      </c>
      <c r="D122" s="1544">
        <f t="shared" si="36"/>
        <v>0</v>
      </c>
      <c r="E122" s="1544">
        <f t="shared" si="36"/>
        <v>0</v>
      </c>
      <c r="F122" s="1544">
        <f t="shared" si="36"/>
        <v>16</v>
      </c>
      <c r="G122" s="1544">
        <f t="shared" si="36"/>
        <v>3597335</v>
      </c>
      <c r="H122" s="1544">
        <f t="shared" si="36"/>
        <v>0</v>
      </c>
      <c r="I122" s="1553">
        <f t="shared" si="36"/>
        <v>0</v>
      </c>
      <c r="J122" s="1553">
        <f t="shared" si="36"/>
        <v>0</v>
      </c>
      <c r="K122" s="1553">
        <f t="shared" si="36"/>
        <v>0</v>
      </c>
      <c r="L122" s="1553">
        <f t="shared" si="36"/>
        <v>15</v>
      </c>
      <c r="M122" s="1553">
        <f t="shared" si="36"/>
        <v>657</v>
      </c>
      <c r="N122" s="1544">
        <f t="shared" si="36"/>
        <v>0</v>
      </c>
      <c r="O122" s="1544">
        <f t="shared" si="36"/>
        <v>0</v>
      </c>
      <c r="P122" s="1553">
        <f t="shared" ref="P122:AG122" si="37">SUM(P123:P134)</f>
        <v>1</v>
      </c>
      <c r="Q122" s="1547">
        <f t="shared" si="37"/>
        <v>3596678</v>
      </c>
      <c r="R122" s="1547">
        <f t="shared" si="37"/>
        <v>0</v>
      </c>
      <c r="S122" s="1547">
        <f t="shared" si="37"/>
        <v>0</v>
      </c>
      <c r="T122" s="1547">
        <f t="shared" si="37"/>
        <v>1</v>
      </c>
      <c r="U122" s="1547">
        <f t="shared" si="37"/>
        <v>18190</v>
      </c>
      <c r="V122" s="1547">
        <f t="shared" si="37"/>
        <v>0</v>
      </c>
      <c r="W122" s="1547">
        <f t="shared" si="37"/>
        <v>0</v>
      </c>
      <c r="X122" s="1553">
        <f t="shared" si="37"/>
        <v>0</v>
      </c>
      <c r="Y122" s="1553">
        <f t="shared" si="37"/>
        <v>0</v>
      </c>
      <c r="Z122" s="1544">
        <f t="shared" si="37"/>
        <v>1</v>
      </c>
      <c r="AA122" s="1544">
        <f t="shared" si="37"/>
        <v>4700</v>
      </c>
      <c r="AB122" s="1544">
        <f t="shared" si="37"/>
        <v>1</v>
      </c>
      <c r="AC122" s="1544">
        <f t="shared" si="37"/>
        <v>4700</v>
      </c>
      <c r="AD122" s="1544">
        <f t="shared" si="37"/>
        <v>0</v>
      </c>
      <c r="AE122" s="1544">
        <f t="shared" si="37"/>
        <v>0</v>
      </c>
      <c r="AF122" s="1544">
        <f t="shared" si="37"/>
        <v>0</v>
      </c>
      <c r="AG122" s="1544">
        <f t="shared" si="37"/>
        <v>0</v>
      </c>
      <c r="AH122" s="834"/>
      <c r="AI122" s="735" t="s">
        <v>3258</v>
      </c>
      <c r="AJ122" s="1544">
        <f t="shared" ref="AJ122:AY122" si="38">SUM(AJ123:AJ134)</f>
        <v>0</v>
      </c>
      <c r="AK122" s="1544">
        <f t="shared" si="38"/>
        <v>0</v>
      </c>
      <c r="AL122" s="1544">
        <f t="shared" si="38"/>
        <v>0</v>
      </c>
      <c r="AM122" s="1544">
        <f t="shared" si="38"/>
        <v>0</v>
      </c>
      <c r="AN122" s="1544">
        <f t="shared" si="38"/>
        <v>0</v>
      </c>
      <c r="AO122" s="1544">
        <f t="shared" si="38"/>
        <v>0</v>
      </c>
      <c r="AP122" s="1544">
        <f t="shared" si="38"/>
        <v>0</v>
      </c>
      <c r="AQ122" s="1544">
        <f t="shared" si="38"/>
        <v>0</v>
      </c>
      <c r="AR122" s="1544">
        <f t="shared" si="38"/>
        <v>0</v>
      </c>
      <c r="AS122" s="1544">
        <f t="shared" si="38"/>
        <v>0</v>
      </c>
      <c r="AT122" s="1553">
        <f t="shared" si="38"/>
        <v>0</v>
      </c>
      <c r="AU122" s="1553">
        <f t="shared" si="38"/>
        <v>0</v>
      </c>
      <c r="AV122" s="1553">
        <f t="shared" si="38"/>
        <v>0</v>
      </c>
      <c r="AW122" s="1553">
        <f t="shared" si="38"/>
        <v>0</v>
      </c>
      <c r="AX122" s="1553">
        <f>SUM(AX123:AX134)</f>
        <v>7</v>
      </c>
      <c r="AY122" s="1553">
        <f t="shared" si="38"/>
        <v>644</v>
      </c>
      <c r="AZ122" s="1553">
        <f t="shared" ref="AZ122:BQ122" si="39">SUM(AZ123:AZ134)</f>
        <v>0</v>
      </c>
      <c r="BA122" s="1553">
        <f t="shared" si="39"/>
        <v>0</v>
      </c>
      <c r="BB122" s="1553">
        <f t="shared" si="39"/>
        <v>7</v>
      </c>
      <c r="BC122" s="1553">
        <f t="shared" si="39"/>
        <v>644</v>
      </c>
      <c r="BD122" s="1553">
        <f t="shared" si="39"/>
        <v>0</v>
      </c>
      <c r="BE122" s="1553">
        <f t="shared" si="39"/>
        <v>0</v>
      </c>
      <c r="BF122" s="1553">
        <f t="shared" si="39"/>
        <v>0</v>
      </c>
      <c r="BG122" s="1553">
        <f t="shared" si="39"/>
        <v>0</v>
      </c>
      <c r="BH122" s="1553">
        <f t="shared" si="39"/>
        <v>0</v>
      </c>
      <c r="BI122" s="1553">
        <f t="shared" si="39"/>
        <v>0</v>
      </c>
      <c r="BJ122" s="1553">
        <f t="shared" si="39"/>
        <v>0</v>
      </c>
      <c r="BK122" s="1553">
        <f t="shared" si="39"/>
        <v>0</v>
      </c>
      <c r="BL122" s="1553">
        <f t="shared" si="39"/>
        <v>0</v>
      </c>
      <c r="BM122" s="1553">
        <f t="shared" si="39"/>
        <v>0</v>
      </c>
      <c r="BN122" s="1553">
        <f t="shared" si="39"/>
        <v>1</v>
      </c>
      <c r="BO122" s="1553">
        <f t="shared" si="39"/>
        <v>10</v>
      </c>
      <c r="BP122" s="1553">
        <f t="shared" si="39"/>
        <v>0</v>
      </c>
      <c r="BQ122" s="1553">
        <f t="shared" si="39"/>
        <v>0</v>
      </c>
    </row>
    <row r="123" spans="1:87" ht="49.6" hidden="1" customHeight="1" outlineLevel="1">
      <c r="A123" s="530" t="s">
        <v>3262</v>
      </c>
      <c r="B123" s="1544">
        <f t="shared" ref="B123:B134" si="40">F123+D123+T123+X123+Z123+AT123+AV123+AX123+BF123+BH123+BJ123+BP123+V123+BL123+BN123</f>
        <v>3</v>
      </c>
      <c r="C123" s="1545">
        <f t="shared" ref="C123:C134" si="41">G123+E123+U123+Y123+AA123+AU123+AW123+AY123+BG123+BI123+BK123+BQ123+W123+BM123+BO123</f>
        <v>51</v>
      </c>
      <c r="D123" s="1556">
        <v>0</v>
      </c>
      <c r="E123" s="1548">
        <v>0</v>
      </c>
      <c r="F123" s="1553">
        <f>H123+J123+N123+P123+L123+R123</f>
        <v>2</v>
      </c>
      <c r="G123" s="1553">
        <f>I123+K123+O123+Q123+M123+S123</f>
        <v>45</v>
      </c>
      <c r="H123" s="1556">
        <v>0</v>
      </c>
      <c r="I123" s="1556">
        <v>0</v>
      </c>
      <c r="J123" s="1556">
        <v>0</v>
      </c>
      <c r="K123" s="1556">
        <v>0</v>
      </c>
      <c r="L123" s="1556">
        <v>2</v>
      </c>
      <c r="M123" s="1556">
        <v>45</v>
      </c>
      <c r="N123" s="1544">
        <v>0</v>
      </c>
      <c r="O123" s="1544">
        <v>0</v>
      </c>
      <c r="P123" s="1544">
        <v>0</v>
      </c>
      <c r="Q123" s="1545">
        <v>0</v>
      </c>
      <c r="R123" s="1545">
        <v>0</v>
      </c>
      <c r="S123" s="1545">
        <v>0</v>
      </c>
      <c r="T123" s="1544">
        <v>0</v>
      </c>
      <c r="U123" s="1544">
        <v>0</v>
      </c>
      <c r="V123" s="1544">
        <v>0</v>
      </c>
      <c r="W123" s="1544">
        <v>0</v>
      </c>
      <c r="X123" s="1556">
        <v>0</v>
      </c>
      <c r="Y123" s="1548">
        <v>0</v>
      </c>
      <c r="Z123" s="1544">
        <f>AB123+AD123+AF123+AJ123+AL123+AN123+AP123+AR123</f>
        <v>0</v>
      </c>
      <c r="AA123" s="1544">
        <f>AC123+AE123+AG123+AK123+AM123+AO123+AQ123+AS123</f>
        <v>0</v>
      </c>
      <c r="AB123" s="1548">
        <v>0</v>
      </c>
      <c r="AC123" s="1548">
        <v>0</v>
      </c>
      <c r="AD123" s="1548">
        <v>0</v>
      </c>
      <c r="AE123" s="1548">
        <v>0</v>
      </c>
      <c r="AF123" s="1548">
        <v>0</v>
      </c>
      <c r="AG123" s="1548">
        <v>0</v>
      </c>
      <c r="AH123" s="803"/>
      <c r="AI123" s="530" t="s">
        <v>3262</v>
      </c>
      <c r="AJ123" s="1621">
        <v>0</v>
      </c>
      <c r="AK123" s="1621">
        <v>0</v>
      </c>
      <c r="AL123" s="1557">
        <v>0</v>
      </c>
      <c r="AM123" s="1557">
        <v>0</v>
      </c>
      <c r="AN123" s="1557">
        <v>0</v>
      </c>
      <c r="AO123" s="1557">
        <v>0</v>
      </c>
      <c r="AP123" s="1557">
        <v>0</v>
      </c>
      <c r="AQ123" s="1557">
        <v>0</v>
      </c>
      <c r="AR123" s="1557">
        <v>0</v>
      </c>
      <c r="AS123" s="1557">
        <v>0</v>
      </c>
      <c r="AT123" s="1556">
        <v>0</v>
      </c>
      <c r="AU123" s="1556">
        <v>0</v>
      </c>
      <c r="AV123" s="1556">
        <v>0</v>
      </c>
      <c r="AW123" s="1548">
        <v>0</v>
      </c>
      <c r="AX123" s="1544">
        <f>AZ123+BB123+BD123</f>
        <v>1</v>
      </c>
      <c r="AY123" s="1544">
        <f>BA123+BC123+BE123</f>
        <v>6</v>
      </c>
      <c r="AZ123" s="1556">
        <v>0</v>
      </c>
      <c r="BA123" s="1544">
        <v>0</v>
      </c>
      <c r="BB123" s="1544">
        <v>1</v>
      </c>
      <c r="BC123" s="1544">
        <v>6</v>
      </c>
      <c r="BD123" s="1544">
        <v>0</v>
      </c>
      <c r="BE123" s="1544">
        <v>0</v>
      </c>
      <c r="BF123" s="1556">
        <v>0</v>
      </c>
      <c r="BG123" s="1548">
        <v>0</v>
      </c>
      <c r="BH123" s="1556">
        <v>0</v>
      </c>
      <c r="BI123" s="1548">
        <v>0</v>
      </c>
      <c r="BJ123" s="1556">
        <v>0</v>
      </c>
      <c r="BK123" s="1548">
        <v>0</v>
      </c>
      <c r="BL123" s="1548">
        <v>0</v>
      </c>
      <c r="BM123" s="1548">
        <v>0</v>
      </c>
      <c r="BN123" s="1548">
        <v>0</v>
      </c>
      <c r="BO123" s="1548">
        <v>0</v>
      </c>
      <c r="BP123" s="1556">
        <v>0</v>
      </c>
      <c r="BQ123" s="1548">
        <v>0</v>
      </c>
    </row>
    <row r="124" spans="1:87" ht="49.6" hidden="1" customHeight="1" outlineLevel="1">
      <c r="A124" s="530" t="s">
        <v>3263</v>
      </c>
      <c r="B124" s="1544">
        <f t="shared" si="40"/>
        <v>2</v>
      </c>
      <c r="C124" s="1545">
        <f t="shared" si="41"/>
        <v>4730</v>
      </c>
      <c r="D124" s="1556">
        <v>0</v>
      </c>
      <c r="E124" s="1548">
        <v>0</v>
      </c>
      <c r="F124" s="1553">
        <f t="shared" ref="F124:F134" si="42">H124+J124+N124+P124+L124+R124</f>
        <v>1</v>
      </c>
      <c r="G124" s="1553">
        <f t="shared" ref="G124:G134" si="43">I124+K124+O124+Q124+M124+S124</f>
        <v>30</v>
      </c>
      <c r="H124" s="1556">
        <v>0</v>
      </c>
      <c r="I124" s="1556">
        <v>0</v>
      </c>
      <c r="J124" s="1556">
        <v>0</v>
      </c>
      <c r="K124" s="1556">
        <v>0</v>
      </c>
      <c r="L124" s="1556">
        <v>1</v>
      </c>
      <c r="M124" s="1556">
        <v>30</v>
      </c>
      <c r="N124" s="1544">
        <v>0</v>
      </c>
      <c r="O124" s="1544">
        <v>0</v>
      </c>
      <c r="P124" s="1544">
        <v>0</v>
      </c>
      <c r="Q124" s="1545">
        <v>0</v>
      </c>
      <c r="R124" s="1545">
        <v>0</v>
      </c>
      <c r="S124" s="1545">
        <v>0</v>
      </c>
      <c r="T124" s="1544">
        <v>0</v>
      </c>
      <c r="U124" s="1544">
        <v>0</v>
      </c>
      <c r="V124" s="1544">
        <v>0</v>
      </c>
      <c r="W124" s="1544">
        <v>0</v>
      </c>
      <c r="X124" s="1556">
        <v>0</v>
      </c>
      <c r="Y124" s="1548">
        <v>0</v>
      </c>
      <c r="Z124" s="1544">
        <f t="shared" ref="Z124:Z134" si="44">AB124+AD124+AF124+AJ124+AL124+AN124+AP124+AR124</f>
        <v>1</v>
      </c>
      <c r="AA124" s="1544">
        <f t="shared" ref="AA124:AA134" si="45">AC124+AE124+AG124+AK124+AM124+AO124+AQ124+AS124</f>
        <v>4700</v>
      </c>
      <c r="AB124" s="1548">
        <v>1</v>
      </c>
      <c r="AC124" s="1548">
        <v>4700</v>
      </c>
      <c r="AD124" s="1548">
        <v>0</v>
      </c>
      <c r="AE124" s="1548">
        <v>0</v>
      </c>
      <c r="AF124" s="1548">
        <v>0</v>
      </c>
      <c r="AG124" s="1548">
        <v>0</v>
      </c>
      <c r="AH124" s="803"/>
      <c r="AI124" s="530" t="s">
        <v>3263</v>
      </c>
      <c r="AJ124" s="1621">
        <v>0</v>
      </c>
      <c r="AK124" s="1621">
        <v>0</v>
      </c>
      <c r="AL124" s="1557">
        <v>0</v>
      </c>
      <c r="AM124" s="1557">
        <v>0</v>
      </c>
      <c r="AN124" s="1557">
        <v>0</v>
      </c>
      <c r="AO124" s="1557">
        <v>0</v>
      </c>
      <c r="AP124" s="1557">
        <v>0</v>
      </c>
      <c r="AQ124" s="1557">
        <v>0</v>
      </c>
      <c r="AR124" s="1557">
        <v>0</v>
      </c>
      <c r="AS124" s="1557">
        <v>0</v>
      </c>
      <c r="AT124" s="1556">
        <v>0</v>
      </c>
      <c r="AU124" s="1556">
        <v>0</v>
      </c>
      <c r="AV124" s="1556">
        <v>0</v>
      </c>
      <c r="AW124" s="1548">
        <v>0</v>
      </c>
      <c r="AX124" s="1544">
        <f t="shared" ref="AX124:AX134" si="46">AZ124+BB124+BD124</f>
        <v>0</v>
      </c>
      <c r="AY124" s="1544">
        <f t="shared" ref="AY124:AY134" si="47">BA124+BC124+BE124</f>
        <v>0</v>
      </c>
      <c r="AZ124" s="1556">
        <v>0</v>
      </c>
      <c r="BA124" s="1544">
        <v>0</v>
      </c>
      <c r="BB124" s="1544">
        <v>0</v>
      </c>
      <c r="BC124" s="1544">
        <v>0</v>
      </c>
      <c r="BD124" s="1544">
        <v>0</v>
      </c>
      <c r="BE124" s="1544">
        <v>0</v>
      </c>
      <c r="BF124" s="1556">
        <v>0</v>
      </c>
      <c r="BG124" s="1548">
        <v>0</v>
      </c>
      <c r="BH124" s="1556">
        <v>0</v>
      </c>
      <c r="BI124" s="1548">
        <v>0</v>
      </c>
      <c r="BJ124" s="1556">
        <v>0</v>
      </c>
      <c r="BK124" s="1548">
        <v>0</v>
      </c>
      <c r="BL124" s="1548">
        <v>0</v>
      </c>
      <c r="BM124" s="1548">
        <v>0</v>
      </c>
      <c r="BN124" s="1548">
        <v>0</v>
      </c>
      <c r="BO124" s="1548">
        <v>0</v>
      </c>
      <c r="BP124" s="1556">
        <v>0</v>
      </c>
      <c r="BQ124" s="1548">
        <v>0</v>
      </c>
    </row>
    <row r="125" spans="1:87" ht="49.6" hidden="1" customHeight="1" outlineLevel="1">
      <c r="A125" s="530" t="s">
        <v>3248</v>
      </c>
      <c r="B125" s="1544">
        <f t="shared" si="40"/>
        <v>5</v>
      </c>
      <c r="C125" s="1545">
        <f t="shared" si="41"/>
        <v>3596706</v>
      </c>
      <c r="D125" s="1556">
        <v>0</v>
      </c>
      <c r="E125" s="1548">
        <v>0</v>
      </c>
      <c r="F125" s="1553">
        <f t="shared" si="42"/>
        <v>1</v>
      </c>
      <c r="G125" s="1553">
        <f t="shared" si="43"/>
        <v>3596678</v>
      </c>
      <c r="H125" s="1556">
        <v>0</v>
      </c>
      <c r="I125" s="1556">
        <v>0</v>
      </c>
      <c r="J125" s="1556">
        <v>0</v>
      </c>
      <c r="K125" s="1556">
        <v>0</v>
      </c>
      <c r="L125" s="1544">
        <v>0</v>
      </c>
      <c r="M125" s="1544">
        <v>0</v>
      </c>
      <c r="N125" s="1544">
        <v>0</v>
      </c>
      <c r="O125" s="1544">
        <v>0</v>
      </c>
      <c r="P125" s="1544">
        <v>1</v>
      </c>
      <c r="Q125" s="1545">
        <v>3596678</v>
      </c>
      <c r="R125" s="1545">
        <v>0</v>
      </c>
      <c r="S125" s="1545">
        <v>0</v>
      </c>
      <c r="T125" s="1544">
        <v>0</v>
      </c>
      <c r="U125" s="1544">
        <v>0</v>
      </c>
      <c r="V125" s="1544">
        <v>0</v>
      </c>
      <c r="W125" s="1544">
        <v>0</v>
      </c>
      <c r="X125" s="1556">
        <v>0</v>
      </c>
      <c r="Y125" s="1548">
        <v>0</v>
      </c>
      <c r="Z125" s="1544">
        <f t="shared" si="44"/>
        <v>0</v>
      </c>
      <c r="AA125" s="1544">
        <f t="shared" si="45"/>
        <v>0</v>
      </c>
      <c r="AB125" s="1548">
        <v>0</v>
      </c>
      <c r="AC125" s="1548">
        <v>0</v>
      </c>
      <c r="AD125" s="1548">
        <v>0</v>
      </c>
      <c r="AE125" s="1548">
        <v>0</v>
      </c>
      <c r="AF125" s="1548">
        <v>0</v>
      </c>
      <c r="AG125" s="1548">
        <v>0</v>
      </c>
      <c r="AH125" s="803"/>
      <c r="AI125" s="530" t="s">
        <v>3248</v>
      </c>
      <c r="AJ125" s="1621">
        <v>0</v>
      </c>
      <c r="AK125" s="1621">
        <v>0</v>
      </c>
      <c r="AL125" s="1557">
        <v>0</v>
      </c>
      <c r="AM125" s="1557">
        <v>0</v>
      </c>
      <c r="AN125" s="1557">
        <v>0</v>
      </c>
      <c r="AO125" s="1557">
        <v>0</v>
      </c>
      <c r="AP125" s="1557">
        <v>0</v>
      </c>
      <c r="AQ125" s="1557">
        <v>0</v>
      </c>
      <c r="AR125" s="1557">
        <v>0</v>
      </c>
      <c r="AS125" s="1557">
        <v>0</v>
      </c>
      <c r="AT125" s="1556">
        <v>0</v>
      </c>
      <c r="AU125" s="1556">
        <v>0</v>
      </c>
      <c r="AV125" s="1556">
        <v>0</v>
      </c>
      <c r="AW125" s="1548">
        <v>0</v>
      </c>
      <c r="AX125" s="1544">
        <f t="shared" si="46"/>
        <v>3</v>
      </c>
      <c r="AY125" s="1544">
        <f t="shared" si="47"/>
        <v>18</v>
      </c>
      <c r="AZ125" s="1556">
        <v>0</v>
      </c>
      <c r="BA125" s="1544">
        <v>0</v>
      </c>
      <c r="BB125" s="1544">
        <v>3</v>
      </c>
      <c r="BC125" s="1544">
        <v>18</v>
      </c>
      <c r="BD125" s="1544">
        <v>0</v>
      </c>
      <c r="BE125" s="1544">
        <v>0</v>
      </c>
      <c r="BF125" s="1556">
        <v>0</v>
      </c>
      <c r="BG125" s="1548">
        <v>0</v>
      </c>
      <c r="BH125" s="1556">
        <v>0</v>
      </c>
      <c r="BI125" s="1548">
        <v>0</v>
      </c>
      <c r="BJ125" s="1556">
        <v>0</v>
      </c>
      <c r="BK125" s="1548">
        <v>0</v>
      </c>
      <c r="BL125" s="1548">
        <v>0</v>
      </c>
      <c r="BM125" s="1548">
        <v>0</v>
      </c>
      <c r="BN125" s="1548">
        <v>1</v>
      </c>
      <c r="BO125" s="1548">
        <v>10</v>
      </c>
      <c r="BP125" s="1556">
        <v>0</v>
      </c>
      <c r="BQ125" s="1548">
        <v>0</v>
      </c>
    </row>
    <row r="126" spans="1:87" ht="49.6" hidden="1" customHeight="1" outlineLevel="1">
      <c r="A126" s="530" t="s">
        <v>3249</v>
      </c>
      <c r="B126" s="1544">
        <f t="shared" si="40"/>
        <v>2</v>
      </c>
      <c r="C126" s="1545">
        <f t="shared" si="41"/>
        <v>18250</v>
      </c>
      <c r="D126" s="1556">
        <v>0</v>
      </c>
      <c r="E126" s="1548">
        <v>0</v>
      </c>
      <c r="F126" s="1553">
        <f t="shared" si="42"/>
        <v>1</v>
      </c>
      <c r="G126" s="1553">
        <f t="shared" si="43"/>
        <v>60</v>
      </c>
      <c r="H126" s="1556">
        <v>0</v>
      </c>
      <c r="I126" s="1556">
        <v>0</v>
      </c>
      <c r="J126" s="1556">
        <v>0</v>
      </c>
      <c r="K126" s="1556">
        <v>0</v>
      </c>
      <c r="L126" s="1557">
        <v>1</v>
      </c>
      <c r="M126" s="1557">
        <v>60</v>
      </c>
      <c r="N126" s="1544">
        <v>0</v>
      </c>
      <c r="O126" s="1544">
        <v>0</v>
      </c>
      <c r="P126" s="1544">
        <v>0</v>
      </c>
      <c r="Q126" s="1545">
        <v>0</v>
      </c>
      <c r="R126" s="1545">
        <v>0</v>
      </c>
      <c r="S126" s="1545">
        <v>0</v>
      </c>
      <c r="T126" s="1544">
        <v>1</v>
      </c>
      <c r="U126" s="1544">
        <v>18190</v>
      </c>
      <c r="V126" s="1544">
        <v>0</v>
      </c>
      <c r="W126" s="1544">
        <v>0</v>
      </c>
      <c r="X126" s="1556">
        <v>0</v>
      </c>
      <c r="Y126" s="1548">
        <v>0</v>
      </c>
      <c r="Z126" s="1544">
        <f t="shared" si="44"/>
        <v>0</v>
      </c>
      <c r="AA126" s="1544">
        <f t="shared" si="45"/>
        <v>0</v>
      </c>
      <c r="AB126" s="1548">
        <v>0</v>
      </c>
      <c r="AC126" s="1548">
        <v>0</v>
      </c>
      <c r="AD126" s="1548">
        <v>0</v>
      </c>
      <c r="AE126" s="1548">
        <v>0</v>
      </c>
      <c r="AF126" s="1548">
        <v>0</v>
      </c>
      <c r="AG126" s="1548">
        <v>0</v>
      </c>
      <c r="AH126" s="803"/>
      <c r="AI126" s="530" t="s">
        <v>3249</v>
      </c>
      <c r="AJ126" s="1621">
        <v>0</v>
      </c>
      <c r="AK126" s="1621">
        <v>0</v>
      </c>
      <c r="AL126" s="1557">
        <v>0</v>
      </c>
      <c r="AM126" s="1557">
        <v>0</v>
      </c>
      <c r="AN126" s="1557">
        <v>0</v>
      </c>
      <c r="AO126" s="1557">
        <v>0</v>
      </c>
      <c r="AP126" s="1557">
        <v>0</v>
      </c>
      <c r="AQ126" s="1557">
        <v>0</v>
      </c>
      <c r="AR126" s="1557">
        <v>0</v>
      </c>
      <c r="AS126" s="1557">
        <v>0</v>
      </c>
      <c r="AT126" s="1556">
        <v>0</v>
      </c>
      <c r="AU126" s="1556">
        <v>0</v>
      </c>
      <c r="AV126" s="1556">
        <v>0</v>
      </c>
      <c r="AW126" s="1548">
        <v>0</v>
      </c>
      <c r="AX126" s="1544">
        <f t="shared" si="46"/>
        <v>0</v>
      </c>
      <c r="AY126" s="1544">
        <f t="shared" si="47"/>
        <v>0</v>
      </c>
      <c r="AZ126" s="1556">
        <v>0</v>
      </c>
      <c r="BA126" s="1544">
        <v>0</v>
      </c>
      <c r="BB126" s="1544">
        <v>0</v>
      </c>
      <c r="BC126" s="1544">
        <v>0</v>
      </c>
      <c r="BD126" s="1544">
        <v>0</v>
      </c>
      <c r="BE126" s="1544">
        <v>0</v>
      </c>
      <c r="BF126" s="1556">
        <v>0</v>
      </c>
      <c r="BG126" s="1548">
        <v>0</v>
      </c>
      <c r="BH126" s="1556">
        <v>0</v>
      </c>
      <c r="BI126" s="1548">
        <v>0</v>
      </c>
      <c r="BJ126" s="1556">
        <v>0</v>
      </c>
      <c r="BK126" s="1548">
        <v>0</v>
      </c>
      <c r="BL126" s="1548">
        <v>0</v>
      </c>
      <c r="BM126" s="1548">
        <v>0</v>
      </c>
      <c r="BN126" s="1548">
        <v>0</v>
      </c>
      <c r="BO126" s="1548">
        <v>0</v>
      </c>
      <c r="BP126" s="1556">
        <v>0</v>
      </c>
      <c r="BQ126" s="1548">
        <v>0</v>
      </c>
    </row>
    <row r="127" spans="1:87" ht="49.6" hidden="1" customHeight="1" outlineLevel="1">
      <c r="A127" s="530" t="s">
        <v>3250</v>
      </c>
      <c r="B127" s="1544">
        <f t="shared" si="40"/>
        <v>3</v>
      </c>
      <c r="C127" s="1545">
        <f t="shared" si="41"/>
        <v>280</v>
      </c>
      <c r="D127" s="1556">
        <v>0</v>
      </c>
      <c r="E127" s="1548">
        <v>0</v>
      </c>
      <c r="F127" s="1553">
        <f t="shared" si="42"/>
        <v>3</v>
      </c>
      <c r="G127" s="1553">
        <f t="shared" si="43"/>
        <v>280</v>
      </c>
      <c r="H127" s="1556">
        <v>0</v>
      </c>
      <c r="I127" s="1556">
        <v>0</v>
      </c>
      <c r="J127" s="1556">
        <v>0</v>
      </c>
      <c r="K127" s="1556">
        <v>0</v>
      </c>
      <c r="L127" s="1544">
        <v>3</v>
      </c>
      <c r="M127" s="1544">
        <v>280</v>
      </c>
      <c r="N127" s="1544">
        <v>0</v>
      </c>
      <c r="O127" s="1544">
        <v>0</v>
      </c>
      <c r="P127" s="1544">
        <v>0</v>
      </c>
      <c r="Q127" s="1545">
        <v>0</v>
      </c>
      <c r="R127" s="1545">
        <v>0</v>
      </c>
      <c r="S127" s="1545">
        <v>0</v>
      </c>
      <c r="T127" s="1544">
        <v>0</v>
      </c>
      <c r="U127" s="1544">
        <v>0</v>
      </c>
      <c r="V127" s="1544">
        <v>0</v>
      </c>
      <c r="W127" s="1544">
        <v>0</v>
      </c>
      <c r="X127" s="1556">
        <v>0</v>
      </c>
      <c r="Y127" s="1548">
        <v>0</v>
      </c>
      <c r="Z127" s="1544">
        <f t="shared" si="44"/>
        <v>0</v>
      </c>
      <c r="AA127" s="1544">
        <f t="shared" si="45"/>
        <v>0</v>
      </c>
      <c r="AB127" s="1548">
        <v>0</v>
      </c>
      <c r="AC127" s="1548">
        <v>0</v>
      </c>
      <c r="AD127" s="1548">
        <v>0</v>
      </c>
      <c r="AE127" s="1548">
        <v>0</v>
      </c>
      <c r="AF127" s="1548">
        <v>0</v>
      </c>
      <c r="AG127" s="1548">
        <v>0</v>
      </c>
      <c r="AH127" s="803"/>
      <c r="AI127" s="530" t="s">
        <v>3250</v>
      </c>
      <c r="AJ127" s="1621">
        <v>0</v>
      </c>
      <c r="AK127" s="1621">
        <v>0</v>
      </c>
      <c r="AL127" s="1557">
        <v>0</v>
      </c>
      <c r="AM127" s="1557">
        <v>0</v>
      </c>
      <c r="AN127" s="1557">
        <v>0</v>
      </c>
      <c r="AO127" s="1557">
        <v>0</v>
      </c>
      <c r="AP127" s="1557">
        <v>0</v>
      </c>
      <c r="AQ127" s="1557">
        <v>0</v>
      </c>
      <c r="AR127" s="1557">
        <v>0</v>
      </c>
      <c r="AS127" s="1557">
        <v>0</v>
      </c>
      <c r="AT127" s="1556">
        <v>0</v>
      </c>
      <c r="AU127" s="1548">
        <v>0</v>
      </c>
      <c r="AV127" s="1556">
        <v>0</v>
      </c>
      <c r="AW127" s="1548">
        <v>0</v>
      </c>
      <c r="AX127" s="1544">
        <f t="shared" si="46"/>
        <v>0</v>
      </c>
      <c r="AY127" s="1544">
        <f t="shared" si="47"/>
        <v>0</v>
      </c>
      <c r="AZ127" s="1556">
        <v>0</v>
      </c>
      <c r="BA127" s="1544">
        <v>0</v>
      </c>
      <c r="BB127" s="1544">
        <v>0</v>
      </c>
      <c r="BC127" s="1544">
        <v>0</v>
      </c>
      <c r="BD127" s="1544">
        <v>0</v>
      </c>
      <c r="BE127" s="1544">
        <v>0</v>
      </c>
      <c r="BF127" s="1556">
        <v>0</v>
      </c>
      <c r="BG127" s="1548">
        <v>0</v>
      </c>
      <c r="BH127" s="1556">
        <v>0</v>
      </c>
      <c r="BI127" s="1548">
        <v>0</v>
      </c>
      <c r="BJ127" s="1556">
        <v>0</v>
      </c>
      <c r="BK127" s="1548">
        <v>0</v>
      </c>
      <c r="BL127" s="1548">
        <v>0</v>
      </c>
      <c r="BM127" s="1548">
        <v>0</v>
      </c>
      <c r="BN127" s="1548">
        <v>0</v>
      </c>
      <c r="BO127" s="1548">
        <v>0</v>
      </c>
      <c r="BP127" s="1556">
        <v>0</v>
      </c>
      <c r="BQ127" s="1548">
        <v>0</v>
      </c>
    </row>
    <row r="128" spans="1:87" ht="49.6" hidden="1" customHeight="1" outlineLevel="1">
      <c r="A128" s="530" t="s">
        <v>3251</v>
      </c>
      <c r="B128" s="1544">
        <f t="shared" si="40"/>
        <v>0</v>
      </c>
      <c r="C128" s="1545">
        <f t="shared" si="41"/>
        <v>0</v>
      </c>
      <c r="D128" s="1556">
        <v>0</v>
      </c>
      <c r="E128" s="1548">
        <v>0</v>
      </c>
      <c r="F128" s="1553">
        <f t="shared" si="42"/>
        <v>0</v>
      </c>
      <c r="G128" s="1553">
        <f t="shared" si="43"/>
        <v>0</v>
      </c>
      <c r="H128" s="1556">
        <v>0</v>
      </c>
      <c r="I128" s="1556">
        <v>0</v>
      </c>
      <c r="J128" s="1556">
        <v>0</v>
      </c>
      <c r="K128" s="1556">
        <v>0</v>
      </c>
      <c r="L128" s="1544">
        <v>0</v>
      </c>
      <c r="M128" s="1544">
        <v>0</v>
      </c>
      <c r="N128" s="1544">
        <v>0</v>
      </c>
      <c r="O128" s="1544">
        <v>0</v>
      </c>
      <c r="P128" s="1544">
        <v>0</v>
      </c>
      <c r="Q128" s="1545">
        <v>0</v>
      </c>
      <c r="R128" s="1545">
        <v>0</v>
      </c>
      <c r="S128" s="1545">
        <v>0</v>
      </c>
      <c r="T128" s="1544">
        <v>0</v>
      </c>
      <c r="U128" s="1544">
        <v>0</v>
      </c>
      <c r="V128" s="1544">
        <v>0</v>
      </c>
      <c r="W128" s="1544">
        <v>0</v>
      </c>
      <c r="X128" s="1556">
        <v>0</v>
      </c>
      <c r="Y128" s="1548">
        <v>0</v>
      </c>
      <c r="Z128" s="1544">
        <f t="shared" si="44"/>
        <v>0</v>
      </c>
      <c r="AA128" s="1544">
        <f t="shared" si="45"/>
        <v>0</v>
      </c>
      <c r="AB128" s="1548">
        <v>0</v>
      </c>
      <c r="AC128" s="1548">
        <v>0</v>
      </c>
      <c r="AD128" s="1548">
        <v>0</v>
      </c>
      <c r="AE128" s="1548">
        <v>0</v>
      </c>
      <c r="AF128" s="1548">
        <v>0</v>
      </c>
      <c r="AG128" s="1548">
        <v>0</v>
      </c>
      <c r="AH128" s="803"/>
      <c r="AI128" s="530" t="s">
        <v>3251</v>
      </c>
      <c r="AJ128" s="1621">
        <v>0</v>
      </c>
      <c r="AK128" s="1621">
        <v>0</v>
      </c>
      <c r="AL128" s="1557">
        <v>0</v>
      </c>
      <c r="AM128" s="1557">
        <v>0</v>
      </c>
      <c r="AN128" s="1557">
        <v>0</v>
      </c>
      <c r="AO128" s="1557">
        <v>0</v>
      </c>
      <c r="AP128" s="1557">
        <v>0</v>
      </c>
      <c r="AQ128" s="1557">
        <v>0</v>
      </c>
      <c r="AR128" s="1557">
        <v>0</v>
      </c>
      <c r="AS128" s="1557">
        <v>0</v>
      </c>
      <c r="AT128" s="1556">
        <v>0</v>
      </c>
      <c r="AU128" s="1548">
        <v>0</v>
      </c>
      <c r="AV128" s="1556">
        <v>0</v>
      </c>
      <c r="AW128" s="1548">
        <v>0</v>
      </c>
      <c r="AX128" s="1544">
        <f t="shared" si="46"/>
        <v>0</v>
      </c>
      <c r="AY128" s="1544">
        <f t="shared" si="47"/>
        <v>0</v>
      </c>
      <c r="AZ128" s="1556">
        <v>0</v>
      </c>
      <c r="BA128" s="1544">
        <v>0</v>
      </c>
      <c r="BB128" s="1544">
        <v>0</v>
      </c>
      <c r="BC128" s="1544">
        <v>0</v>
      </c>
      <c r="BD128" s="1544">
        <v>0</v>
      </c>
      <c r="BE128" s="1544">
        <v>0</v>
      </c>
      <c r="BF128" s="1556">
        <v>0</v>
      </c>
      <c r="BG128" s="1548">
        <v>0</v>
      </c>
      <c r="BH128" s="1556">
        <v>0</v>
      </c>
      <c r="BI128" s="1548">
        <v>0</v>
      </c>
      <c r="BJ128" s="1556">
        <v>0</v>
      </c>
      <c r="BK128" s="1548">
        <v>0</v>
      </c>
      <c r="BL128" s="1548">
        <v>0</v>
      </c>
      <c r="BM128" s="1548">
        <v>0</v>
      </c>
      <c r="BN128" s="1548">
        <v>0</v>
      </c>
      <c r="BO128" s="1548">
        <v>0</v>
      </c>
      <c r="BP128" s="1556">
        <v>0</v>
      </c>
      <c r="BQ128" s="1548">
        <v>0</v>
      </c>
      <c r="BS128" s="805" t="s">
        <v>50</v>
      </c>
      <c r="BT128" s="805" t="s">
        <v>50</v>
      </c>
      <c r="BU128" s="805" t="s">
        <v>50</v>
      </c>
      <c r="BV128" s="805" t="s">
        <v>50</v>
      </c>
      <c r="BW128" s="805" t="s">
        <v>50</v>
      </c>
      <c r="BX128" s="805" t="s">
        <v>50</v>
      </c>
      <c r="BY128" s="805" t="s">
        <v>50</v>
      </c>
      <c r="BZ128" s="805" t="s">
        <v>50</v>
      </c>
      <c r="CA128" s="806" t="s">
        <v>50</v>
      </c>
      <c r="CB128" s="805" t="s">
        <v>50</v>
      </c>
      <c r="CC128" s="805" t="s">
        <v>50</v>
      </c>
      <c r="CD128" s="805" t="s">
        <v>50</v>
      </c>
      <c r="CE128" s="805" t="s">
        <v>50</v>
      </c>
      <c r="CF128" s="805" t="s">
        <v>50</v>
      </c>
      <c r="CG128" s="805" t="s">
        <v>50</v>
      </c>
      <c r="CH128" s="805" t="s">
        <v>50</v>
      </c>
      <c r="CI128" s="805" t="s">
        <v>50</v>
      </c>
    </row>
    <row r="129" spans="1:87" ht="49.6" hidden="1" customHeight="1" outlineLevel="1">
      <c r="A129" s="530" t="s">
        <v>3252</v>
      </c>
      <c r="B129" s="1544">
        <f t="shared" si="40"/>
        <v>5</v>
      </c>
      <c r="C129" s="1545">
        <f t="shared" si="41"/>
        <v>192</v>
      </c>
      <c r="D129" s="1556">
        <v>0</v>
      </c>
      <c r="E129" s="1548">
        <v>0</v>
      </c>
      <c r="F129" s="1553">
        <f t="shared" si="42"/>
        <v>5</v>
      </c>
      <c r="G129" s="1553">
        <f t="shared" si="43"/>
        <v>192</v>
      </c>
      <c r="H129" s="1556">
        <v>0</v>
      </c>
      <c r="I129" s="1556">
        <v>0</v>
      </c>
      <c r="J129" s="1556">
        <v>0</v>
      </c>
      <c r="K129" s="1556">
        <v>0</v>
      </c>
      <c r="L129" s="1556">
        <v>5</v>
      </c>
      <c r="M129" s="1556">
        <v>192</v>
      </c>
      <c r="N129" s="1544">
        <v>0</v>
      </c>
      <c r="O129" s="1544">
        <v>0</v>
      </c>
      <c r="P129" s="1544">
        <v>0</v>
      </c>
      <c r="Q129" s="1545">
        <v>0</v>
      </c>
      <c r="R129" s="1545">
        <v>0</v>
      </c>
      <c r="S129" s="1545">
        <v>0</v>
      </c>
      <c r="T129" s="1544">
        <v>0</v>
      </c>
      <c r="U129" s="1544">
        <v>0</v>
      </c>
      <c r="V129" s="1544">
        <v>0</v>
      </c>
      <c r="W129" s="1544">
        <v>0</v>
      </c>
      <c r="X129" s="1556">
        <v>0</v>
      </c>
      <c r="Y129" s="1548">
        <v>0</v>
      </c>
      <c r="Z129" s="1544">
        <f t="shared" si="44"/>
        <v>0</v>
      </c>
      <c r="AA129" s="1544">
        <f t="shared" si="45"/>
        <v>0</v>
      </c>
      <c r="AB129" s="1548">
        <v>0</v>
      </c>
      <c r="AC129" s="1548">
        <v>0</v>
      </c>
      <c r="AD129" s="1553">
        <v>0</v>
      </c>
      <c r="AE129" s="1553">
        <v>0</v>
      </c>
      <c r="AF129" s="1548">
        <v>0</v>
      </c>
      <c r="AG129" s="1548">
        <v>0</v>
      </c>
      <c r="AH129" s="803"/>
      <c r="AI129" s="530" t="s">
        <v>3252</v>
      </c>
      <c r="AJ129" s="1621">
        <v>0</v>
      </c>
      <c r="AK129" s="1621">
        <v>0</v>
      </c>
      <c r="AL129" s="1557">
        <v>0</v>
      </c>
      <c r="AM129" s="1557">
        <v>0</v>
      </c>
      <c r="AN129" s="1557">
        <v>0</v>
      </c>
      <c r="AO129" s="1557">
        <v>0</v>
      </c>
      <c r="AP129" s="1557">
        <v>0</v>
      </c>
      <c r="AQ129" s="1557">
        <v>0</v>
      </c>
      <c r="AR129" s="1557">
        <v>0</v>
      </c>
      <c r="AS129" s="1557">
        <v>0</v>
      </c>
      <c r="AT129" s="1556">
        <v>0</v>
      </c>
      <c r="AU129" s="1548">
        <v>0</v>
      </c>
      <c r="AV129" s="1556">
        <v>0</v>
      </c>
      <c r="AW129" s="1548">
        <v>0</v>
      </c>
      <c r="AX129" s="1544">
        <f t="shared" si="46"/>
        <v>0</v>
      </c>
      <c r="AY129" s="1544">
        <f t="shared" si="47"/>
        <v>0</v>
      </c>
      <c r="AZ129" s="1556">
        <v>0</v>
      </c>
      <c r="BA129" s="1544">
        <v>0</v>
      </c>
      <c r="BB129" s="1544">
        <v>0</v>
      </c>
      <c r="BC129" s="1544">
        <v>0</v>
      </c>
      <c r="BD129" s="1544">
        <v>0</v>
      </c>
      <c r="BE129" s="1544">
        <v>0</v>
      </c>
      <c r="BF129" s="1556">
        <v>0</v>
      </c>
      <c r="BG129" s="1548">
        <v>0</v>
      </c>
      <c r="BH129" s="1556">
        <v>0</v>
      </c>
      <c r="BI129" s="1548">
        <v>0</v>
      </c>
      <c r="BJ129" s="1556">
        <v>0</v>
      </c>
      <c r="BK129" s="1548">
        <v>0</v>
      </c>
      <c r="BL129" s="1548">
        <v>0</v>
      </c>
      <c r="BM129" s="1548">
        <v>0</v>
      </c>
      <c r="BN129" s="1548">
        <v>0</v>
      </c>
      <c r="BO129" s="1548">
        <v>0</v>
      </c>
      <c r="BP129" s="1556">
        <v>0</v>
      </c>
      <c r="BQ129" s="1548">
        <v>0</v>
      </c>
    </row>
    <row r="130" spans="1:87" ht="49.6" hidden="1" customHeight="1" outlineLevel="1">
      <c r="A130" s="530" t="s">
        <v>3253</v>
      </c>
      <c r="B130" s="1544">
        <f t="shared" si="40"/>
        <v>6</v>
      </c>
      <c r="C130" s="1545">
        <f t="shared" si="41"/>
        <v>670</v>
      </c>
      <c r="D130" s="1556">
        <v>0</v>
      </c>
      <c r="E130" s="1548">
        <v>0</v>
      </c>
      <c r="F130" s="1553">
        <f t="shared" si="42"/>
        <v>3</v>
      </c>
      <c r="G130" s="1553">
        <f t="shared" si="43"/>
        <v>50</v>
      </c>
      <c r="H130" s="1556">
        <v>0</v>
      </c>
      <c r="I130" s="1556">
        <v>0</v>
      </c>
      <c r="J130" s="1556">
        <v>0</v>
      </c>
      <c r="K130" s="1556">
        <v>0</v>
      </c>
      <c r="L130" s="1544">
        <v>3</v>
      </c>
      <c r="M130" s="1544">
        <v>50</v>
      </c>
      <c r="N130" s="1544">
        <v>0</v>
      </c>
      <c r="O130" s="1544">
        <v>0</v>
      </c>
      <c r="P130" s="1544">
        <v>0</v>
      </c>
      <c r="Q130" s="1545">
        <v>0</v>
      </c>
      <c r="R130" s="1545">
        <v>0</v>
      </c>
      <c r="S130" s="1545">
        <v>0</v>
      </c>
      <c r="T130" s="1544">
        <v>0</v>
      </c>
      <c r="U130" s="1544">
        <v>0</v>
      </c>
      <c r="V130" s="1544">
        <v>0</v>
      </c>
      <c r="W130" s="1544">
        <v>0</v>
      </c>
      <c r="X130" s="1556">
        <v>0</v>
      </c>
      <c r="Y130" s="1548">
        <v>0</v>
      </c>
      <c r="Z130" s="1544">
        <f t="shared" si="44"/>
        <v>0</v>
      </c>
      <c r="AA130" s="1544">
        <f t="shared" si="45"/>
        <v>0</v>
      </c>
      <c r="AB130" s="1548">
        <v>0</v>
      </c>
      <c r="AC130" s="1548">
        <v>0</v>
      </c>
      <c r="AD130" s="1548">
        <v>0</v>
      </c>
      <c r="AE130" s="1548">
        <v>0</v>
      </c>
      <c r="AF130" s="1548">
        <v>0</v>
      </c>
      <c r="AG130" s="1548">
        <v>0</v>
      </c>
      <c r="AH130" s="803"/>
      <c r="AI130" s="530" t="s">
        <v>3253</v>
      </c>
      <c r="AJ130" s="1621">
        <v>0</v>
      </c>
      <c r="AK130" s="1621">
        <v>0</v>
      </c>
      <c r="AL130" s="1557">
        <v>0</v>
      </c>
      <c r="AM130" s="1557">
        <v>0</v>
      </c>
      <c r="AN130" s="1557">
        <v>0</v>
      </c>
      <c r="AO130" s="1557">
        <v>0</v>
      </c>
      <c r="AP130" s="1557">
        <v>0</v>
      </c>
      <c r="AQ130" s="1557">
        <v>0</v>
      </c>
      <c r="AR130" s="1557">
        <v>0</v>
      </c>
      <c r="AS130" s="1557">
        <v>0</v>
      </c>
      <c r="AT130" s="1556">
        <v>0</v>
      </c>
      <c r="AU130" s="1548">
        <v>0</v>
      </c>
      <c r="AV130" s="1556">
        <v>0</v>
      </c>
      <c r="AW130" s="1548">
        <v>0</v>
      </c>
      <c r="AX130" s="1544">
        <f t="shared" si="46"/>
        <v>3</v>
      </c>
      <c r="AY130" s="1544">
        <f t="shared" si="47"/>
        <v>620</v>
      </c>
      <c r="AZ130" s="1556">
        <v>0</v>
      </c>
      <c r="BA130" s="1544">
        <v>0</v>
      </c>
      <c r="BB130" s="1544">
        <v>3</v>
      </c>
      <c r="BC130" s="1544">
        <v>620</v>
      </c>
      <c r="BD130" s="1544">
        <v>0</v>
      </c>
      <c r="BE130" s="1544">
        <v>0</v>
      </c>
      <c r="BF130" s="1556">
        <v>0</v>
      </c>
      <c r="BG130" s="1548">
        <v>0</v>
      </c>
      <c r="BH130" s="1556">
        <v>0</v>
      </c>
      <c r="BI130" s="1548">
        <v>0</v>
      </c>
      <c r="BJ130" s="1556">
        <v>0</v>
      </c>
      <c r="BK130" s="1548">
        <v>0</v>
      </c>
      <c r="BL130" s="1548">
        <v>0</v>
      </c>
      <c r="BM130" s="1548">
        <v>0</v>
      </c>
      <c r="BN130" s="1548">
        <v>0</v>
      </c>
      <c r="BO130" s="1548">
        <v>0</v>
      </c>
      <c r="BP130" s="1556">
        <v>0</v>
      </c>
      <c r="BQ130" s="1548">
        <v>0</v>
      </c>
      <c r="BS130" s="806" t="s">
        <v>50</v>
      </c>
      <c r="BT130" s="806" t="s">
        <v>50</v>
      </c>
      <c r="BU130" s="806" t="s">
        <v>50</v>
      </c>
    </row>
    <row r="131" spans="1:87" ht="49.6" hidden="1" customHeight="1" outlineLevel="1">
      <c r="A131" s="530" t="s">
        <v>3254</v>
      </c>
      <c r="B131" s="1544">
        <f t="shared" si="40"/>
        <v>0</v>
      </c>
      <c r="C131" s="1545">
        <f t="shared" si="41"/>
        <v>0</v>
      </c>
      <c r="D131" s="1556">
        <v>0</v>
      </c>
      <c r="E131" s="1548">
        <v>0</v>
      </c>
      <c r="F131" s="1553">
        <f t="shared" si="42"/>
        <v>0</v>
      </c>
      <c r="G131" s="1553">
        <f t="shared" si="43"/>
        <v>0</v>
      </c>
      <c r="H131" s="1556">
        <v>0</v>
      </c>
      <c r="I131" s="1556">
        <v>0</v>
      </c>
      <c r="J131" s="1556">
        <v>0</v>
      </c>
      <c r="K131" s="1556">
        <v>0</v>
      </c>
      <c r="L131" s="1544">
        <v>0</v>
      </c>
      <c r="M131" s="1544">
        <v>0</v>
      </c>
      <c r="N131" s="1544">
        <v>0</v>
      </c>
      <c r="O131" s="1544">
        <v>0</v>
      </c>
      <c r="P131" s="1544">
        <v>0</v>
      </c>
      <c r="Q131" s="1545">
        <v>0</v>
      </c>
      <c r="R131" s="1545">
        <v>0</v>
      </c>
      <c r="S131" s="1545">
        <v>0</v>
      </c>
      <c r="T131" s="1544">
        <v>0</v>
      </c>
      <c r="U131" s="1544">
        <v>0</v>
      </c>
      <c r="V131" s="1544">
        <v>0</v>
      </c>
      <c r="W131" s="1544">
        <v>0</v>
      </c>
      <c r="X131" s="1556">
        <v>0</v>
      </c>
      <c r="Y131" s="1548">
        <v>0</v>
      </c>
      <c r="Z131" s="1544">
        <f t="shared" si="44"/>
        <v>0</v>
      </c>
      <c r="AA131" s="1544">
        <f t="shared" si="45"/>
        <v>0</v>
      </c>
      <c r="AB131" s="1548">
        <v>0</v>
      </c>
      <c r="AC131" s="1548">
        <v>0</v>
      </c>
      <c r="AD131" s="1553">
        <v>0</v>
      </c>
      <c r="AE131" s="1553">
        <v>0</v>
      </c>
      <c r="AF131" s="1548">
        <v>0</v>
      </c>
      <c r="AG131" s="1548">
        <v>0</v>
      </c>
      <c r="AH131" s="803"/>
      <c r="AI131" s="530" t="s">
        <v>3254</v>
      </c>
      <c r="AJ131" s="1621">
        <v>0</v>
      </c>
      <c r="AK131" s="1621">
        <v>0</v>
      </c>
      <c r="AL131" s="1557">
        <v>0</v>
      </c>
      <c r="AM131" s="1557">
        <v>0</v>
      </c>
      <c r="AN131" s="1557">
        <v>0</v>
      </c>
      <c r="AO131" s="1557">
        <v>0</v>
      </c>
      <c r="AP131" s="1557">
        <v>0</v>
      </c>
      <c r="AQ131" s="1557">
        <v>0</v>
      </c>
      <c r="AR131" s="1557">
        <v>0</v>
      </c>
      <c r="AS131" s="1557">
        <v>0</v>
      </c>
      <c r="AT131" s="1556">
        <v>0</v>
      </c>
      <c r="AU131" s="1548">
        <v>0</v>
      </c>
      <c r="AV131" s="1556">
        <v>0</v>
      </c>
      <c r="AW131" s="1548">
        <v>0</v>
      </c>
      <c r="AX131" s="1544">
        <f t="shared" si="46"/>
        <v>0</v>
      </c>
      <c r="AY131" s="1544">
        <f t="shared" si="47"/>
        <v>0</v>
      </c>
      <c r="AZ131" s="1556">
        <v>0</v>
      </c>
      <c r="BA131" s="1544">
        <v>0</v>
      </c>
      <c r="BB131" s="1544">
        <v>0</v>
      </c>
      <c r="BC131" s="1544">
        <v>0</v>
      </c>
      <c r="BD131" s="1544">
        <v>0</v>
      </c>
      <c r="BE131" s="1544">
        <v>0</v>
      </c>
      <c r="BF131" s="1556">
        <v>0</v>
      </c>
      <c r="BG131" s="1548">
        <v>0</v>
      </c>
      <c r="BH131" s="1556">
        <v>0</v>
      </c>
      <c r="BI131" s="1548">
        <v>0</v>
      </c>
      <c r="BJ131" s="1556">
        <v>0</v>
      </c>
      <c r="BK131" s="1548">
        <v>0</v>
      </c>
      <c r="BL131" s="1548">
        <v>0</v>
      </c>
      <c r="BM131" s="1548">
        <v>0</v>
      </c>
      <c r="BN131" s="1548">
        <v>0</v>
      </c>
      <c r="BO131" s="1548">
        <v>0</v>
      </c>
      <c r="BP131" s="1556">
        <v>0</v>
      </c>
      <c r="BQ131" s="1548">
        <v>0</v>
      </c>
      <c r="BV131" s="800" t="s">
        <v>50</v>
      </c>
    </row>
    <row r="132" spans="1:87" ht="49.6" hidden="1" customHeight="1" outlineLevel="1">
      <c r="A132" s="530" t="s">
        <v>3255</v>
      </c>
      <c r="B132" s="1544">
        <f t="shared" si="40"/>
        <v>0</v>
      </c>
      <c r="C132" s="1544">
        <f t="shared" si="41"/>
        <v>0</v>
      </c>
      <c r="D132" s="1556">
        <v>0</v>
      </c>
      <c r="E132" s="1548">
        <v>0</v>
      </c>
      <c r="F132" s="1553">
        <f t="shared" si="42"/>
        <v>0</v>
      </c>
      <c r="G132" s="1553">
        <f t="shared" si="43"/>
        <v>0</v>
      </c>
      <c r="H132" s="1556">
        <v>0</v>
      </c>
      <c r="I132" s="1556">
        <v>0</v>
      </c>
      <c r="J132" s="1556">
        <v>0</v>
      </c>
      <c r="K132" s="1556">
        <v>0</v>
      </c>
      <c r="L132" s="1544">
        <v>0</v>
      </c>
      <c r="M132" s="1544">
        <v>0</v>
      </c>
      <c r="N132" s="1544">
        <v>0</v>
      </c>
      <c r="O132" s="1544">
        <v>0</v>
      </c>
      <c r="P132" s="1544">
        <v>0</v>
      </c>
      <c r="Q132" s="1545">
        <v>0</v>
      </c>
      <c r="R132" s="1545">
        <v>0</v>
      </c>
      <c r="S132" s="1545">
        <v>0</v>
      </c>
      <c r="T132" s="1544">
        <v>0</v>
      </c>
      <c r="U132" s="1544">
        <v>0</v>
      </c>
      <c r="V132" s="1544">
        <v>0</v>
      </c>
      <c r="W132" s="1544">
        <v>0</v>
      </c>
      <c r="X132" s="1556">
        <v>0</v>
      </c>
      <c r="Y132" s="1548">
        <v>0</v>
      </c>
      <c r="Z132" s="1544">
        <f t="shared" si="44"/>
        <v>0</v>
      </c>
      <c r="AA132" s="1544">
        <f t="shared" si="45"/>
        <v>0</v>
      </c>
      <c r="AB132" s="1548">
        <v>0</v>
      </c>
      <c r="AC132" s="1548">
        <v>0</v>
      </c>
      <c r="AD132" s="1553">
        <v>0</v>
      </c>
      <c r="AE132" s="1553">
        <v>0</v>
      </c>
      <c r="AF132" s="1548">
        <v>0</v>
      </c>
      <c r="AG132" s="1548">
        <v>0</v>
      </c>
      <c r="AH132" s="803"/>
      <c r="AI132" s="530" t="s">
        <v>3255</v>
      </c>
      <c r="AJ132" s="1621">
        <v>0</v>
      </c>
      <c r="AK132" s="1621">
        <v>0</v>
      </c>
      <c r="AL132" s="1557">
        <v>0</v>
      </c>
      <c r="AM132" s="1557">
        <v>0</v>
      </c>
      <c r="AN132" s="1557">
        <v>0</v>
      </c>
      <c r="AO132" s="1557">
        <v>0</v>
      </c>
      <c r="AP132" s="1557">
        <v>0</v>
      </c>
      <c r="AQ132" s="1557">
        <v>0</v>
      </c>
      <c r="AR132" s="1557">
        <v>0</v>
      </c>
      <c r="AS132" s="1557">
        <v>0</v>
      </c>
      <c r="AT132" s="1556">
        <v>0</v>
      </c>
      <c r="AU132" s="1548">
        <v>0</v>
      </c>
      <c r="AV132" s="1556">
        <v>0</v>
      </c>
      <c r="AW132" s="1548">
        <v>0</v>
      </c>
      <c r="AX132" s="1544">
        <f t="shared" si="46"/>
        <v>0</v>
      </c>
      <c r="AY132" s="1544">
        <f t="shared" si="47"/>
        <v>0</v>
      </c>
      <c r="AZ132" s="1556">
        <v>0</v>
      </c>
      <c r="BA132" s="1544">
        <v>0</v>
      </c>
      <c r="BB132" s="1544">
        <v>0</v>
      </c>
      <c r="BC132" s="1544">
        <v>0</v>
      </c>
      <c r="BD132" s="1544">
        <v>0</v>
      </c>
      <c r="BE132" s="1544">
        <v>0</v>
      </c>
      <c r="BF132" s="1556">
        <v>0</v>
      </c>
      <c r="BG132" s="1548">
        <v>0</v>
      </c>
      <c r="BH132" s="1556">
        <v>0</v>
      </c>
      <c r="BI132" s="1548">
        <v>0</v>
      </c>
      <c r="BJ132" s="1556">
        <v>0</v>
      </c>
      <c r="BK132" s="1548">
        <v>0</v>
      </c>
      <c r="BL132" s="1548">
        <v>0</v>
      </c>
      <c r="BM132" s="1548">
        <v>0</v>
      </c>
      <c r="BN132" s="1548">
        <v>0</v>
      </c>
      <c r="BO132" s="1548">
        <v>0</v>
      </c>
      <c r="BP132" s="1556">
        <v>0</v>
      </c>
      <c r="BQ132" s="1548">
        <v>0</v>
      </c>
    </row>
    <row r="133" spans="1:87" ht="49.6" hidden="1" customHeight="1" outlineLevel="1">
      <c r="A133" s="530" t="s">
        <v>3256</v>
      </c>
      <c r="B133" s="1544">
        <f t="shared" si="40"/>
        <v>0</v>
      </c>
      <c r="C133" s="1544">
        <f t="shared" si="41"/>
        <v>0</v>
      </c>
      <c r="D133" s="1556">
        <v>0</v>
      </c>
      <c r="E133" s="1548">
        <v>0</v>
      </c>
      <c r="F133" s="1553">
        <f t="shared" si="42"/>
        <v>0</v>
      </c>
      <c r="G133" s="1553">
        <f t="shared" si="43"/>
        <v>0</v>
      </c>
      <c r="H133" s="1556">
        <v>0</v>
      </c>
      <c r="I133" s="1556">
        <v>0</v>
      </c>
      <c r="J133" s="1556">
        <v>0</v>
      </c>
      <c r="K133" s="1556">
        <v>0</v>
      </c>
      <c r="L133" s="1556">
        <v>0</v>
      </c>
      <c r="M133" s="1556">
        <v>0</v>
      </c>
      <c r="N133" s="1544">
        <v>0</v>
      </c>
      <c r="O133" s="1544">
        <v>0</v>
      </c>
      <c r="P133" s="1544">
        <v>0</v>
      </c>
      <c r="Q133" s="1544">
        <v>0</v>
      </c>
      <c r="R133" s="1545">
        <v>0</v>
      </c>
      <c r="S133" s="1545">
        <v>0</v>
      </c>
      <c r="T133" s="1544">
        <v>0</v>
      </c>
      <c r="U133" s="1544">
        <v>0</v>
      </c>
      <c r="V133" s="1544">
        <v>0</v>
      </c>
      <c r="W133" s="1544">
        <v>0</v>
      </c>
      <c r="X133" s="1556">
        <v>0</v>
      </c>
      <c r="Y133" s="1548">
        <v>0</v>
      </c>
      <c r="Z133" s="1544">
        <f t="shared" si="44"/>
        <v>0</v>
      </c>
      <c r="AA133" s="1544">
        <f t="shared" si="45"/>
        <v>0</v>
      </c>
      <c r="AB133" s="1548">
        <v>0</v>
      </c>
      <c r="AC133" s="1548">
        <v>0</v>
      </c>
      <c r="AD133" s="1548">
        <v>0</v>
      </c>
      <c r="AE133" s="1548">
        <v>0</v>
      </c>
      <c r="AF133" s="1548">
        <v>0</v>
      </c>
      <c r="AG133" s="1548">
        <v>0</v>
      </c>
      <c r="AH133" s="803"/>
      <c r="AI133" s="530" t="s">
        <v>3256</v>
      </c>
      <c r="AJ133" s="1621">
        <v>0</v>
      </c>
      <c r="AK133" s="1621">
        <v>0</v>
      </c>
      <c r="AL133" s="1557">
        <v>0</v>
      </c>
      <c r="AM133" s="1557">
        <v>0</v>
      </c>
      <c r="AN133" s="1557">
        <v>0</v>
      </c>
      <c r="AO133" s="1557">
        <v>0</v>
      </c>
      <c r="AP133" s="1557">
        <v>0</v>
      </c>
      <c r="AQ133" s="1557">
        <v>0</v>
      </c>
      <c r="AR133" s="1557">
        <v>0</v>
      </c>
      <c r="AS133" s="1557">
        <v>0</v>
      </c>
      <c r="AT133" s="1556">
        <v>0</v>
      </c>
      <c r="AU133" s="1548">
        <v>0</v>
      </c>
      <c r="AV133" s="1556">
        <v>0</v>
      </c>
      <c r="AW133" s="1548">
        <v>0</v>
      </c>
      <c r="AX133" s="1544">
        <f t="shared" si="46"/>
        <v>0</v>
      </c>
      <c r="AY133" s="1544">
        <f t="shared" si="47"/>
        <v>0</v>
      </c>
      <c r="AZ133" s="1556">
        <v>0</v>
      </c>
      <c r="BA133" s="1556">
        <v>0</v>
      </c>
      <c r="BB133" s="1544">
        <v>0</v>
      </c>
      <c r="BC133" s="1544">
        <v>0</v>
      </c>
      <c r="BD133" s="1544">
        <v>0</v>
      </c>
      <c r="BE133" s="1544">
        <v>0</v>
      </c>
      <c r="BF133" s="1556">
        <v>0</v>
      </c>
      <c r="BG133" s="1548">
        <v>0</v>
      </c>
      <c r="BH133" s="1556">
        <v>0</v>
      </c>
      <c r="BI133" s="1548">
        <v>0</v>
      </c>
      <c r="BJ133" s="1556">
        <v>0</v>
      </c>
      <c r="BK133" s="1548">
        <v>0</v>
      </c>
      <c r="BL133" s="1548">
        <v>0</v>
      </c>
      <c r="BM133" s="1548">
        <v>0</v>
      </c>
      <c r="BN133" s="1548">
        <v>0</v>
      </c>
      <c r="BO133" s="1548">
        <v>0</v>
      </c>
      <c r="BP133" s="1556">
        <v>0</v>
      </c>
      <c r="BQ133" s="1548">
        <v>0</v>
      </c>
    </row>
    <row r="134" spans="1:87" ht="49.6" hidden="1" customHeight="1" outlineLevel="1" thickBot="1">
      <c r="A134" s="531" t="s">
        <v>3257</v>
      </c>
      <c r="B134" s="1559">
        <f t="shared" si="40"/>
        <v>0</v>
      </c>
      <c r="C134" s="1600">
        <f t="shared" si="41"/>
        <v>0</v>
      </c>
      <c r="D134" s="1610">
        <v>0</v>
      </c>
      <c r="E134" s="1610">
        <v>0</v>
      </c>
      <c r="F134" s="1600">
        <f t="shared" si="42"/>
        <v>0</v>
      </c>
      <c r="G134" s="1600">
        <f t="shared" si="43"/>
        <v>0</v>
      </c>
      <c r="H134" s="1560">
        <v>0</v>
      </c>
      <c r="I134" s="1560">
        <v>0</v>
      </c>
      <c r="J134" s="1560">
        <v>0</v>
      </c>
      <c r="K134" s="1560">
        <v>0</v>
      </c>
      <c r="L134" s="1560">
        <v>0</v>
      </c>
      <c r="M134" s="1560">
        <v>0</v>
      </c>
      <c r="N134" s="1560">
        <v>0</v>
      </c>
      <c r="O134" s="1560">
        <v>0</v>
      </c>
      <c r="P134" s="1560">
        <v>0</v>
      </c>
      <c r="Q134" s="1560">
        <v>0</v>
      </c>
      <c r="R134" s="1545">
        <v>0</v>
      </c>
      <c r="S134" s="1545">
        <v>0</v>
      </c>
      <c r="T134" s="1560">
        <v>0</v>
      </c>
      <c r="U134" s="1560">
        <v>0</v>
      </c>
      <c r="V134" s="1544">
        <v>0</v>
      </c>
      <c r="W134" s="1544">
        <v>0</v>
      </c>
      <c r="X134" s="1549">
        <v>0</v>
      </c>
      <c r="Y134" s="1549">
        <v>0</v>
      </c>
      <c r="Z134" s="1544">
        <f t="shared" si="44"/>
        <v>0</v>
      </c>
      <c r="AA134" s="1544">
        <f t="shared" si="45"/>
        <v>0</v>
      </c>
      <c r="AB134" s="1549">
        <v>0</v>
      </c>
      <c r="AC134" s="1549">
        <v>0</v>
      </c>
      <c r="AD134" s="1560">
        <v>0</v>
      </c>
      <c r="AE134" s="1560">
        <v>0</v>
      </c>
      <c r="AF134" s="1549">
        <v>0</v>
      </c>
      <c r="AG134" s="1549">
        <v>0</v>
      </c>
      <c r="AH134" s="803"/>
      <c r="AI134" s="531" t="s">
        <v>3257</v>
      </c>
      <c r="AJ134" s="1625">
        <v>0</v>
      </c>
      <c r="AK134" s="1626">
        <v>0</v>
      </c>
      <c r="AL134" s="1620">
        <v>0</v>
      </c>
      <c r="AM134" s="1620">
        <v>0</v>
      </c>
      <c r="AN134" s="1620">
        <v>0</v>
      </c>
      <c r="AO134" s="1620">
        <v>0</v>
      </c>
      <c r="AP134" s="1620">
        <v>0</v>
      </c>
      <c r="AQ134" s="1620">
        <v>0</v>
      </c>
      <c r="AR134" s="1620">
        <v>0</v>
      </c>
      <c r="AS134" s="1620">
        <v>0</v>
      </c>
      <c r="AT134" s="1610">
        <v>0</v>
      </c>
      <c r="AU134" s="1610">
        <v>0</v>
      </c>
      <c r="AV134" s="1610">
        <v>0</v>
      </c>
      <c r="AW134" s="1610">
        <v>0</v>
      </c>
      <c r="AX134" s="1600">
        <f t="shared" si="46"/>
        <v>0</v>
      </c>
      <c r="AY134" s="1600">
        <f t="shared" si="47"/>
        <v>0</v>
      </c>
      <c r="AZ134" s="1600">
        <v>0</v>
      </c>
      <c r="BA134" s="1600">
        <v>0</v>
      </c>
      <c r="BB134" s="1600">
        <v>0</v>
      </c>
      <c r="BC134" s="1600">
        <v>0</v>
      </c>
      <c r="BD134" s="1600">
        <v>0</v>
      </c>
      <c r="BE134" s="1600">
        <v>0</v>
      </c>
      <c r="BF134" s="1610">
        <v>0</v>
      </c>
      <c r="BG134" s="1610">
        <v>0</v>
      </c>
      <c r="BH134" s="1610">
        <v>0</v>
      </c>
      <c r="BI134" s="1610">
        <v>0</v>
      </c>
      <c r="BJ134" s="1610">
        <v>0</v>
      </c>
      <c r="BK134" s="1610">
        <v>0</v>
      </c>
      <c r="BL134" s="1610">
        <v>0</v>
      </c>
      <c r="BM134" s="1610">
        <v>0</v>
      </c>
      <c r="BN134" s="1610">
        <v>0</v>
      </c>
      <c r="BO134" s="1610">
        <v>0</v>
      </c>
      <c r="BP134" s="1610">
        <v>0</v>
      </c>
      <c r="BQ134" s="1610">
        <v>0</v>
      </c>
    </row>
    <row r="135" spans="1:87" s="809" customFormat="1" ht="31.95" customHeight="1" collapsed="1">
      <c r="A135" s="735" t="s">
        <v>3325</v>
      </c>
      <c r="B135" s="1544">
        <f t="shared" ref="B135:O135" si="48">SUM(B136:B147)</f>
        <v>29</v>
      </c>
      <c r="C135" s="1544">
        <f t="shared" si="48"/>
        <v>544543</v>
      </c>
      <c r="D135" s="1544">
        <f t="shared" si="48"/>
        <v>0</v>
      </c>
      <c r="E135" s="1544">
        <f t="shared" si="48"/>
        <v>0</v>
      </c>
      <c r="F135" s="1544">
        <f t="shared" si="48"/>
        <v>15</v>
      </c>
      <c r="G135" s="1544">
        <f t="shared" si="48"/>
        <v>492429</v>
      </c>
      <c r="H135" s="1544">
        <f t="shared" si="48"/>
        <v>0</v>
      </c>
      <c r="I135" s="1553">
        <f t="shared" si="48"/>
        <v>0</v>
      </c>
      <c r="J135" s="1553">
        <f t="shared" si="48"/>
        <v>0</v>
      </c>
      <c r="K135" s="1553">
        <f t="shared" si="48"/>
        <v>0</v>
      </c>
      <c r="L135" s="1553">
        <f t="shared" si="48"/>
        <v>13</v>
      </c>
      <c r="M135" s="1553">
        <f t="shared" si="48"/>
        <v>61610</v>
      </c>
      <c r="N135" s="1544">
        <f t="shared" si="48"/>
        <v>1</v>
      </c>
      <c r="O135" s="1544">
        <f t="shared" si="48"/>
        <v>45</v>
      </c>
      <c r="P135" s="1553">
        <f t="shared" ref="P135:AG135" si="49">SUM(P136:P147)</f>
        <v>1</v>
      </c>
      <c r="Q135" s="1547">
        <f t="shared" si="49"/>
        <v>430774</v>
      </c>
      <c r="R135" s="1547">
        <f t="shared" si="49"/>
        <v>0</v>
      </c>
      <c r="S135" s="1547">
        <f t="shared" si="49"/>
        <v>0</v>
      </c>
      <c r="T135" s="1547">
        <f t="shared" si="49"/>
        <v>10</v>
      </c>
      <c r="U135" s="1547">
        <f t="shared" si="49"/>
        <v>46114</v>
      </c>
      <c r="V135" s="1547">
        <f t="shared" si="49"/>
        <v>0</v>
      </c>
      <c r="W135" s="1547">
        <f t="shared" si="49"/>
        <v>0</v>
      </c>
      <c r="X135" s="1553">
        <f t="shared" si="49"/>
        <v>0</v>
      </c>
      <c r="Y135" s="1553">
        <f t="shared" si="49"/>
        <v>0</v>
      </c>
      <c r="Z135" s="1544">
        <f t="shared" si="49"/>
        <v>0</v>
      </c>
      <c r="AA135" s="1544">
        <f t="shared" si="49"/>
        <v>0</v>
      </c>
      <c r="AB135" s="1544">
        <f t="shared" si="49"/>
        <v>0</v>
      </c>
      <c r="AC135" s="1544">
        <f t="shared" si="49"/>
        <v>0</v>
      </c>
      <c r="AD135" s="1544">
        <f t="shared" si="49"/>
        <v>0</v>
      </c>
      <c r="AE135" s="1544">
        <f t="shared" si="49"/>
        <v>0</v>
      </c>
      <c r="AF135" s="1544">
        <f t="shared" si="49"/>
        <v>0</v>
      </c>
      <c r="AG135" s="1544">
        <f t="shared" si="49"/>
        <v>0</v>
      </c>
      <c r="AH135" s="834"/>
      <c r="AI135" s="735" t="s">
        <v>3325</v>
      </c>
      <c r="AJ135" s="1544">
        <f t="shared" ref="AJ135:AW135" si="50">SUM(AJ136:AJ147)</f>
        <v>0</v>
      </c>
      <c r="AK135" s="1544">
        <f t="shared" si="50"/>
        <v>0</v>
      </c>
      <c r="AL135" s="1544">
        <f t="shared" si="50"/>
        <v>0</v>
      </c>
      <c r="AM135" s="1544">
        <f t="shared" si="50"/>
        <v>0</v>
      </c>
      <c r="AN135" s="1544">
        <f t="shared" si="50"/>
        <v>0</v>
      </c>
      <c r="AO135" s="1544">
        <f t="shared" si="50"/>
        <v>0</v>
      </c>
      <c r="AP135" s="1544">
        <f t="shared" si="50"/>
        <v>0</v>
      </c>
      <c r="AQ135" s="1544">
        <f t="shared" si="50"/>
        <v>0</v>
      </c>
      <c r="AR135" s="1544">
        <f t="shared" si="50"/>
        <v>0</v>
      </c>
      <c r="AS135" s="1544">
        <f t="shared" si="50"/>
        <v>0</v>
      </c>
      <c r="AT135" s="1553">
        <f t="shared" si="50"/>
        <v>0</v>
      </c>
      <c r="AU135" s="1553">
        <f t="shared" si="50"/>
        <v>0</v>
      </c>
      <c r="AV135" s="1553">
        <f t="shared" si="50"/>
        <v>0</v>
      </c>
      <c r="AW135" s="1553">
        <f t="shared" si="50"/>
        <v>0</v>
      </c>
      <c r="AX135" s="1553">
        <f>SUM(AX136:AX147)</f>
        <v>4</v>
      </c>
      <c r="AY135" s="1553">
        <f t="shared" ref="AY135:BQ135" si="51">SUM(AY136:AY147)</f>
        <v>6000</v>
      </c>
      <c r="AZ135" s="1553">
        <f t="shared" si="51"/>
        <v>1</v>
      </c>
      <c r="BA135" s="1553">
        <f t="shared" si="51"/>
        <v>0</v>
      </c>
      <c r="BB135" s="1553">
        <f t="shared" si="51"/>
        <v>3</v>
      </c>
      <c r="BC135" s="1553">
        <f t="shared" si="51"/>
        <v>6000</v>
      </c>
      <c r="BD135" s="1553">
        <f t="shared" si="51"/>
        <v>0</v>
      </c>
      <c r="BE135" s="1553">
        <f t="shared" si="51"/>
        <v>0</v>
      </c>
      <c r="BF135" s="1553">
        <f t="shared" si="51"/>
        <v>0</v>
      </c>
      <c r="BG135" s="1553">
        <f t="shared" si="51"/>
        <v>0</v>
      </c>
      <c r="BH135" s="1553">
        <f t="shared" si="51"/>
        <v>0</v>
      </c>
      <c r="BI135" s="1553">
        <f t="shared" si="51"/>
        <v>0</v>
      </c>
      <c r="BJ135" s="1553">
        <f t="shared" si="51"/>
        <v>0</v>
      </c>
      <c r="BK135" s="1553">
        <f t="shared" si="51"/>
        <v>0</v>
      </c>
      <c r="BL135" s="1553">
        <f t="shared" si="51"/>
        <v>0</v>
      </c>
      <c r="BM135" s="1553">
        <f t="shared" si="51"/>
        <v>0</v>
      </c>
      <c r="BN135" s="1553">
        <f t="shared" si="51"/>
        <v>0</v>
      </c>
      <c r="BO135" s="1553">
        <f t="shared" si="51"/>
        <v>0</v>
      </c>
      <c r="BP135" s="1553">
        <f t="shared" si="51"/>
        <v>0</v>
      </c>
      <c r="BQ135" s="1553">
        <f t="shared" si="51"/>
        <v>0</v>
      </c>
    </row>
    <row r="136" spans="1:87" ht="49.6" hidden="1" customHeight="1" outlineLevel="1">
      <c r="A136" s="530" t="s">
        <v>3262</v>
      </c>
      <c r="B136" s="1544">
        <f t="shared" ref="B136:B147" si="52">F136+D136+T136+X136+Z136+AT136+AV136+AX136+BF136+BH136+BJ136+BP136+V136+BL136+BN136</f>
        <v>0</v>
      </c>
      <c r="C136" s="1545">
        <f t="shared" ref="C136:C147" si="53">G136+E136+U136+Y136+AA136+AU136+AW136+AY136+BG136+BI136+BK136+BQ136+W136+BM136+BO136</f>
        <v>0</v>
      </c>
      <c r="D136" s="1556">
        <v>0</v>
      </c>
      <c r="E136" s="1548">
        <v>0</v>
      </c>
      <c r="F136" s="1553">
        <f>H136+J136+N136+P136+L136+R136</f>
        <v>0</v>
      </c>
      <c r="G136" s="1553">
        <f>I136+K136+O136+Q136+M136+S136</f>
        <v>0</v>
      </c>
      <c r="H136" s="1556">
        <v>0</v>
      </c>
      <c r="I136" s="1556">
        <v>0</v>
      </c>
      <c r="J136" s="1556">
        <v>0</v>
      </c>
      <c r="K136" s="1556">
        <v>0</v>
      </c>
      <c r="L136" s="1556">
        <v>0</v>
      </c>
      <c r="M136" s="1556">
        <v>0</v>
      </c>
      <c r="N136" s="1544">
        <v>0</v>
      </c>
      <c r="O136" s="1544">
        <v>0</v>
      </c>
      <c r="P136" s="1544">
        <v>0</v>
      </c>
      <c r="Q136" s="1545">
        <v>0</v>
      </c>
      <c r="R136" s="1545">
        <v>0</v>
      </c>
      <c r="S136" s="1545">
        <v>0</v>
      </c>
      <c r="T136" s="1544">
        <v>0</v>
      </c>
      <c r="U136" s="1544">
        <v>0</v>
      </c>
      <c r="V136" s="1544">
        <v>0</v>
      </c>
      <c r="W136" s="1544">
        <v>0</v>
      </c>
      <c r="X136" s="1556">
        <v>0</v>
      </c>
      <c r="Y136" s="1548">
        <v>0</v>
      </c>
      <c r="Z136" s="1544">
        <f>AB136+AD136+AF136+AJ136+AL136+AN136+AP136+AR136</f>
        <v>0</v>
      </c>
      <c r="AA136" s="1544">
        <f>AC136+AE136+AG136+AK136+AM136+AO136+AQ136+AS136</f>
        <v>0</v>
      </c>
      <c r="AB136" s="1548">
        <v>0</v>
      </c>
      <c r="AC136" s="1548">
        <v>0</v>
      </c>
      <c r="AD136" s="1548">
        <v>0</v>
      </c>
      <c r="AE136" s="1548">
        <v>0</v>
      </c>
      <c r="AF136" s="1548">
        <v>0</v>
      </c>
      <c r="AG136" s="1548">
        <v>0</v>
      </c>
      <c r="AH136" s="803"/>
      <c r="AI136" s="530" t="s">
        <v>3262</v>
      </c>
      <c r="AJ136" s="1621">
        <v>0</v>
      </c>
      <c r="AK136" s="1621">
        <v>0</v>
      </c>
      <c r="AL136" s="1557">
        <v>0</v>
      </c>
      <c r="AM136" s="1557">
        <v>0</v>
      </c>
      <c r="AN136" s="1557">
        <v>0</v>
      </c>
      <c r="AO136" s="1557">
        <v>0</v>
      </c>
      <c r="AP136" s="1557">
        <v>0</v>
      </c>
      <c r="AQ136" s="1557">
        <v>0</v>
      </c>
      <c r="AR136" s="1557">
        <v>0</v>
      </c>
      <c r="AS136" s="1557">
        <v>0</v>
      </c>
      <c r="AT136" s="1556">
        <v>0</v>
      </c>
      <c r="AU136" s="1556">
        <v>0</v>
      </c>
      <c r="AV136" s="1556">
        <v>0</v>
      </c>
      <c r="AW136" s="1548">
        <v>0</v>
      </c>
      <c r="AX136" s="1544">
        <f>AZ136+BB136+BD136</f>
        <v>0</v>
      </c>
      <c r="AY136" s="1544">
        <f>BA136+BC136+BE136</f>
        <v>0</v>
      </c>
      <c r="AZ136" s="1556">
        <v>0</v>
      </c>
      <c r="BA136" s="1544">
        <v>0</v>
      </c>
      <c r="BB136" s="1544">
        <v>0</v>
      </c>
      <c r="BC136" s="1544">
        <v>0</v>
      </c>
      <c r="BD136" s="1544">
        <v>0</v>
      </c>
      <c r="BE136" s="1544">
        <v>0</v>
      </c>
      <c r="BF136" s="1556">
        <v>0</v>
      </c>
      <c r="BG136" s="1548">
        <v>0</v>
      </c>
      <c r="BH136" s="1556">
        <v>0</v>
      </c>
      <c r="BI136" s="1548">
        <v>0</v>
      </c>
      <c r="BJ136" s="1556">
        <v>0</v>
      </c>
      <c r="BK136" s="1548">
        <v>0</v>
      </c>
      <c r="BL136" s="1548">
        <v>0</v>
      </c>
      <c r="BM136" s="1548">
        <v>0</v>
      </c>
      <c r="BN136" s="1548">
        <v>0</v>
      </c>
      <c r="BO136" s="1548">
        <v>0</v>
      </c>
      <c r="BP136" s="1556">
        <v>0</v>
      </c>
      <c r="BQ136" s="1548">
        <v>0</v>
      </c>
    </row>
    <row r="137" spans="1:87" ht="49.6" hidden="1" customHeight="1" outlineLevel="1">
      <c r="A137" s="530" t="s">
        <v>3263</v>
      </c>
      <c r="B137" s="1544">
        <f t="shared" si="52"/>
        <v>0</v>
      </c>
      <c r="C137" s="1545">
        <f t="shared" si="53"/>
        <v>0</v>
      </c>
      <c r="D137" s="1556">
        <v>0</v>
      </c>
      <c r="E137" s="1548">
        <v>0</v>
      </c>
      <c r="F137" s="1553">
        <f t="shared" ref="F137:F147" si="54">H137+J137+N137+P137+L137+R137</f>
        <v>0</v>
      </c>
      <c r="G137" s="1553">
        <f t="shared" ref="G137:G147" si="55">I137+K137+O137+Q137+M137+S137</f>
        <v>0</v>
      </c>
      <c r="H137" s="1556">
        <v>0</v>
      </c>
      <c r="I137" s="1556">
        <v>0</v>
      </c>
      <c r="J137" s="1556">
        <v>0</v>
      </c>
      <c r="K137" s="1556">
        <v>0</v>
      </c>
      <c r="L137" s="1556">
        <v>0</v>
      </c>
      <c r="M137" s="1556">
        <v>0</v>
      </c>
      <c r="N137" s="1544">
        <v>0</v>
      </c>
      <c r="O137" s="1544">
        <v>0</v>
      </c>
      <c r="P137" s="1544">
        <v>0</v>
      </c>
      <c r="Q137" s="1545">
        <v>0</v>
      </c>
      <c r="R137" s="1545">
        <v>0</v>
      </c>
      <c r="S137" s="1545">
        <v>0</v>
      </c>
      <c r="T137" s="1544">
        <v>0</v>
      </c>
      <c r="U137" s="1544">
        <v>0</v>
      </c>
      <c r="V137" s="1544">
        <v>0</v>
      </c>
      <c r="W137" s="1544">
        <v>0</v>
      </c>
      <c r="X137" s="1556">
        <v>0</v>
      </c>
      <c r="Y137" s="1548">
        <v>0</v>
      </c>
      <c r="Z137" s="1544">
        <f t="shared" ref="Z137:Z147" si="56">AB137+AD137+AF137+AJ137+AL137+AN137+AP137+AR137</f>
        <v>0</v>
      </c>
      <c r="AA137" s="1544">
        <f t="shared" ref="AA137:AA147" si="57">AC137+AE137+AG137+AK137+AM137+AO137+AQ137+AS137</f>
        <v>0</v>
      </c>
      <c r="AB137" s="1548">
        <v>0</v>
      </c>
      <c r="AC137" s="1548">
        <v>0</v>
      </c>
      <c r="AD137" s="1548">
        <v>0</v>
      </c>
      <c r="AE137" s="1548">
        <v>0</v>
      </c>
      <c r="AF137" s="1548">
        <v>0</v>
      </c>
      <c r="AG137" s="1548">
        <v>0</v>
      </c>
      <c r="AH137" s="803"/>
      <c r="AI137" s="530" t="s">
        <v>3263</v>
      </c>
      <c r="AJ137" s="1621">
        <v>0</v>
      </c>
      <c r="AK137" s="1621">
        <v>0</v>
      </c>
      <c r="AL137" s="1557">
        <v>0</v>
      </c>
      <c r="AM137" s="1557">
        <v>0</v>
      </c>
      <c r="AN137" s="1557">
        <v>0</v>
      </c>
      <c r="AO137" s="1557">
        <v>0</v>
      </c>
      <c r="AP137" s="1557">
        <v>0</v>
      </c>
      <c r="AQ137" s="1557">
        <v>0</v>
      </c>
      <c r="AR137" s="1557">
        <v>0</v>
      </c>
      <c r="AS137" s="1557">
        <v>0</v>
      </c>
      <c r="AT137" s="1556">
        <v>0</v>
      </c>
      <c r="AU137" s="1556">
        <v>0</v>
      </c>
      <c r="AV137" s="1556">
        <v>0</v>
      </c>
      <c r="AW137" s="1548">
        <v>0</v>
      </c>
      <c r="AX137" s="1544">
        <f t="shared" ref="AX137:AX147" si="58">AZ137+BB137+BD137</f>
        <v>0</v>
      </c>
      <c r="AY137" s="1544">
        <f t="shared" ref="AY137:AY147" si="59">BA137+BC137+BE137</f>
        <v>0</v>
      </c>
      <c r="AZ137" s="1556">
        <v>0</v>
      </c>
      <c r="BA137" s="1544">
        <v>0</v>
      </c>
      <c r="BB137" s="1544">
        <v>0</v>
      </c>
      <c r="BC137" s="1544">
        <v>0</v>
      </c>
      <c r="BD137" s="1544">
        <v>0</v>
      </c>
      <c r="BE137" s="1544">
        <v>0</v>
      </c>
      <c r="BF137" s="1556">
        <v>0</v>
      </c>
      <c r="BG137" s="1548">
        <v>0</v>
      </c>
      <c r="BH137" s="1556">
        <v>0</v>
      </c>
      <c r="BI137" s="1548">
        <v>0</v>
      </c>
      <c r="BJ137" s="1556">
        <v>0</v>
      </c>
      <c r="BK137" s="1548">
        <v>0</v>
      </c>
      <c r="BL137" s="1548">
        <v>0</v>
      </c>
      <c r="BM137" s="1548">
        <v>0</v>
      </c>
      <c r="BN137" s="1548">
        <v>0</v>
      </c>
      <c r="BO137" s="1548">
        <v>0</v>
      </c>
      <c r="BP137" s="1556">
        <v>0</v>
      </c>
      <c r="BQ137" s="1548">
        <v>0</v>
      </c>
    </row>
    <row r="138" spans="1:87" ht="49.6" hidden="1" customHeight="1" outlineLevel="1">
      <c r="A138" s="530" t="s">
        <v>3248</v>
      </c>
      <c r="B138" s="1544">
        <f t="shared" si="52"/>
        <v>1</v>
      </c>
      <c r="C138" s="1545">
        <f t="shared" si="53"/>
        <v>0</v>
      </c>
      <c r="D138" s="1556">
        <v>0</v>
      </c>
      <c r="E138" s="1548">
        <v>0</v>
      </c>
      <c r="F138" s="1553">
        <f t="shared" si="54"/>
        <v>0</v>
      </c>
      <c r="G138" s="1553">
        <f t="shared" si="55"/>
        <v>0</v>
      </c>
      <c r="H138" s="1556">
        <v>0</v>
      </c>
      <c r="I138" s="1556">
        <v>0</v>
      </c>
      <c r="J138" s="1556">
        <v>0</v>
      </c>
      <c r="K138" s="1556">
        <v>0</v>
      </c>
      <c r="L138" s="1544">
        <v>0</v>
      </c>
      <c r="M138" s="1544">
        <v>0</v>
      </c>
      <c r="N138" s="1544">
        <v>0</v>
      </c>
      <c r="O138" s="1544">
        <v>0</v>
      </c>
      <c r="P138" s="1544">
        <v>0</v>
      </c>
      <c r="Q138" s="1545">
        <v>0</v>
      </c>
      <c r="R138" s="1545">
        <v>0</v>
      </c>
      <c r="S138" s="1545">
        <v>0</v>
      </c>
      <c r="T138" s="1544">
        <v>0</v>
      </c>
      <c r="U138" s="1544">
        <v>0</v>
      </c>
      <c r="V138" s="1544">
        <v>0</v>
      </c>
      <c r="W138" s="1544">
        <v>0</v>
      </c>
      <c r="X138" s="1556">
        <v>0</v>
      </c>
      <c r="Y138" s="1548">
        <v>0</v>
      </c>
      <c r="Z138" s="1544">
        <f t="shared" si="56"/>
        <v>0</v>
      </c>
      <c r="AA138" s="1544">
        <f t="shared" si="57"/>
        <v>0</v>
      </c>
      <c r="AB138" s="1548">
        <v>0</v>
      </c>
      <c r="AC138" s="1548">
        <v>0</v>
      </c>
      <c r="AD138" s="1548">
        <v>0</v>
      </c>
      <c r="AE138" s="1548">
        <v>0</v>
      </c>
      <c r="AF138" s="1548">
        <v>0</v>
      </c>
      <c r="AG138" s="1548">
        <v>0</v>
      </c>
      <c r="AH138" s="803"/>
      <c r="AI138" s="530" t="s">
        <v>3248</v>
      </c>
      <c r="AJ138" s="1621">
        <v>0</v>
      </c>
      <c r="AK138" s="1621">
        <v>0</v>
      </c>
      <c r="AL138" s="1557">
        <v>0</v>
      </c>
      <c r="AM138" s="1557">
        <v>0</v>
      </c>
      <c r="AN138" s="1557">
        <v>0</v>
      </c>
      <c r="AO138" s="1557">
        <v>0</v>
      </c>
      <c r="AP138" s="1557">
        <v>0</v>
      </c>
      <c r="AQ138" s="1557">
        <v>0</v>
      </c>
      <c r="AR138" s="1557">
        <v>0</v>
      </c>
      <c r="AS138" s="1557">
        <v>0</v>
      </c>
      <c r="AT138" s="1556">
        <v>0</v>
      </c>
      <c r="AU138" s="1556">
        <v>0</v>
      </c>
      <c r="AV138" s="1556">
        <v>0</v>
      </c>
      <c r="AW138" s="1548">
        <v>0</v>
      </c>
      <c r="AX138" s="1544">
        <f t="shared" si="58"/>
        <v>1</v>
      </c>
      <c r="AY138" s="1544">
        <f t="shared" si="59"/>
        <v>0</v>
      </c>
      <c r="AZ138" s="1556">
        <v>0</v>
      </c>
      <c r="BA138" s="1544">
        <v>0</v>
      </c>
      <c r="BB138" s="1544">
        <v>1</v>
      </c>
      <c r="BC138" s="1544">
        <v>0</v>
      </c>
      <c r="BD138" s="1544">
        <v>0</v>
      </c>
      <c r="BE138" s="1544">
        <v>0</v>
      </c>
      <c r="BF138" s="1556">
        <v>0</v>
      </c>
      <c r="BG138" s="1548">
        <v>0</v>
      </c>
      <c r="BH138" s="1556">
        <v>0</v>
      </c>
      <c r="BI138" s="1548">
        <v>0</v>
      </c>
      <c r="BJ138" s="1556">
        <v>0</v>
      </c>
      <c r="BK138" s="1548">
        <v>0</v>
      </c>
      <c r="BL138" s="1548">
        <v>0</v>
      </c>
      <c r="BM138" s="1548">
        <v>0</v>
      </c>
      <c r="BN138" s="1548">
        <v>0</v>
      </c>
      <c r="BO138" s="1548">
        <v>0</v>
      </c>
      <c r="BP138" s="1556">
        <v>0</v>
      </c>
      <c r="BQ138" s="1548">
        <v>0</v>
      </c>
    </row>
    <row r="139" spans="1:87" ht="49.6" hidden="1" customHeight="1" outlineLevel="1">
      <c r="A139" s="530" t="s">
        <v>3249</v>
      </c>
      <c r="B139" s="1544">
        <f t="shared" si="52"/>
        <v>2</v>
      </c>
      <c r="C139" s="1545">
        <f t="shared" si="53"/>
        <v>430819</v>
      </c>
      <c r="D139" s="1556">
        <v>0</v>
      </c>
      <c r="E139" s="1548">
        <v>0</v>
      </c>
      <c r="F139" s="1553">
        <f t="shared" si="54"/>
        <v>2</v>
      </c>
      <c r="G139" s="1553">
        <f t="shared" si="55"/>
        <v>430819</v>
      </c>
      <c r="H139" s="1556">
        <v>0</v>
      </c>
      <c r="I139" s="1556">
        <v>0</v>
      </c>
      <c r="J139" s="1556">
        <v>0</v>
      </c>
      <c r="K139" s="1556">
        <v>0</v>
      </c>
      <c r="L139" s="1557">
        <v>0</v>
      </c>
      <c r="M139" s="1557">
        <v>0</v>
      </c>
      <c r="N139" s="1544">
        <v>1</v>
      </c>
      <c r="O139" s="1544">
        <v>45</v>
      </c>
      <c r="P139" s="1544">
        <v>1</v>
      </c>
      <c r="Q139" s="1545">
        <v>430774</v>
      </c>
      <c r="R139" s="1545">
        <v>0</v>
      </c>
      <c r="S139" s="1545">
        <v>0</v>
      </c>
      <c r="T139" s="1544">
        <v>0</v>
      </c>
      <c r="U139" s="1544">
        <v>0</v>
      </c>
      <c r="V139" s="1544">
        <v>0</v>
      </c>
      <c r="W139" s="1544">
        <v>0</v>
      </c>
      <c r="X139" s="1556">
        <v>0</v>
      </c>
      <c r="Y139" s="1548">
        <v>0</v>
      </c>
      <c r="Z139" s="1544">
        <f t="shared" si="56"/>
        <v>0</v>
      </c>
      <c r="AA139" s="1544">
        <f t="shared" si="57"/>
        <v>0</v>
      </c>
      <c r="AB139" s="1548">
        <v>0</v>
      </c>
      <c r="AC139" s="1548">
        <v>0</v>
      </c>
      <c r="AD139" s="1548">
        <v>0</v>
      </c>
      <c r="AE139" s="1548">
        <v>0</v>
      </c>
      <c r="AF139" s="1548">
        <v>0</v>
      </c>
      <c r="AG139" s="1548">
        <v>0</v>
      </c>
      <c r="AH139" s="803"/>
      <c r="AI139" s="530" t="s">
        <v>3249</v>
      </c>
      <c r="AJ139" s="1621">
        <v>0</v>
      </c>
      <c r="AK139" s="1621">
        <v>0</v>
      </c>
      <c r="AL139" s="1557">
        <v>0</v>
      </c>
      <c r="AM139" s="1557">
        <v>0</v>
      </c>
      <c r="AN139" s="1557">
        <v>0</v>
      </c>
      <c r="AO139" s="1557">
        <v>0</v>
      </c>
      <c r="AP139" s="1557">
        <v>0</v>
      </c>
      <c r="AQ139" s="1557">
        <v>0</v>
      </c>
      <c r="AR139" s="1557">
        <v>0</v>
      </c>
      <c r="AS139" s="1557">
        <v>0</v>
      </c>
      <c r="AT139" s="1556">
        <v>0</v>
      </c>
      <c r="AU139" s="1556">
        <v>0</v>
      </c>
      <c r="AV139" s="1556">
        <v>0</v>
      </c>
      <c r="AW139" s="1548">
        <v>0</v>
      </c>
      <c r="AX139" s="1544">
        <f t="shared" si="58"/>
        <v>0</v>
      </c>
      <c r="AY139" s="1544">
        <f t="shared" si="59"/>
        <v>0</v>
      </c>
      <c r="AZ139" s="1556">
        <v>0</v>
      </c>
      <c r="BA139" s="1544">
        <v>0</v>
      </c>
      <c r="BB139" s="1544">
        <v>0</v>
      </c>
      <c r="BC139" s="1544">
        <v>0</v>
      </c>
      <c r="BD139" s="1544">
        <v>0</v>
      </c>
      <c r="BE139" s="1544">
        <v>0</v>
      </c>
      <c r="BF139" s="1556">
        <v>0</v>
      </c>
      <c r="BG139" s="1548">
        <v>0</v>
      </c>
      <c r="BH139" s="1556">
        <v>0</v>
      </c>
      <c r="BI139" s="1548">
        <v>0</v>
      </c>
      <c r="BJ139" s="1556">
        <v>0</v>
      </c>
      <c r="BK139" s="1548">
        <v>0</v>
      </c>
      <c r="BL139" s="1548">
        <v>0</v>
      </c>
      <c r="BM139" s="1548">
        <v>0</v>
      </c>
      <c r="BN139" s="1548">
        <v>0</v>
      </c>
      <c r="BO139" s="1548">
        <v>0</v>
      </c>
      <c r="BP139" s="1556">
        <v>0</v>
      </c>
      <c r="BQ139" s="1548">
        <v>0</v>
      </c>
    </row>
    <row r="140" spans="1:87" ht="49.6" hidden="1" customHeight="1" outlineLevel="1">
      <c r="A140" s="530" t="s">
        <v>3250</v>
      </c>
      <c r="B140" s="1544">
        <f t="shared" si="52"/>
        <v>1</v>
      </c>
      <c r="C140" s="1545">
        <f t="shared" si="53"/>
        <v>63429</v>
      </c>
      <c r="D140" s="1556">
        <v>0</v>
      </c>
      <c r="E140" s="1548">
        <v>0</v>
      </c>
      <c r="F140" s="1553">
        <f t="shared" si="54"/>
        <v>1</v>
      </c>
      <c r="G140" s="1553">
        <f t="shared" si="55"/>
        <v>22000</v>
      </c>
      <c r="H140" s="1556">
        <v>0</v>
      </c>
      <c r="I140" s="1556">
        <v>0</v>
      </c>
      <c r="J140" s="1556">
        <v>0</v>
      </c>
      <c r="K140" s="1556">
        <v>0</v>
      </c>
      <c r="L140" s="1544">
        <v>1</v>
      </c>
      <c r="M140" s="1544">
        <v>22000</v>
      </c>
      <c r="N140" s="1544">
        <v>0</v>
      </c>
      <c r="O140" s="1544">
        <v>0</v>
      </c>
      <c r="P140" s="1544">
        <v>0</v>
      </c>
      <c r="Q140" s="1545">
        <v>0</v>
      </c>
      <c r="R140" s="1545">
        <v>0</v>
      </c>
      <c r="S140" s="1545">
        <v>0</v>
      </c>
      <c r="T140" s="1544">
        <v>0</v>
      </c>
      <c r="U140" s="1544">
        <v>41429</v>
      </c>
      <c r="V140" s="1544">
        <v>0</v>
      </c>
      <c r="W140" s="1544">
        <v>0</v>
      </c>
      <c r="X140" s="1556">
        <v>0</v>
      </c>
      <c r="Y140" s="1548">
        <v>0</v>
      </c>
      <c r="Z140" s="1544">
        <f t="shared" si="56"/>
        <v>0</v>
      </c>
      <c r="AA140" s="1544">
        <f t="shared" si="57"/>
        <v>0</v>
      </c>
      <c r="AB140" s="1548">
        <v>0</v>
      </c>
      <c r="AC140" s="1548">
        <v>0</v>
      </c>
      <c r="AD140" s="1548">
        <v>0</v>
      </c>
      <c r="AE140" s="1548">
        <v>0</v>
      </c>
      <c r="AF140" s="1548">
        <v>0</v>
      </c>
      <c r="AG140" s="1548">
        <v>0</v>
      </c>
      <c r="AH140" s="803"/>
      <c r="AI140" s="530" t="s">
        <v>3250</v>
      </c>
      <c r="AJ140" s="1621">
        <v>0</v>
      </c>
      <c r="AK140" s="1621">
        <v>0</v>
      </c>
      <c r="AL140" s="1557">
        <v>0</v>
      </c>
      <c r="AM140" s="1557">
        <v>0</v>
      </c>
      <c r="AN140" s="1557">
        <v>0</v>
      </c>
      <c r="AO140" s="1557">
        <v>0</v>
      </c>
      <c r="AP140" s="1557">
        <v>0</v>
      </c>
      <c r="AQ140" s="1557">
        <v>0</v>
      </c>
      <c r="AR140" s="1557">
        <v>0</v>
      </c>
      <c r="AS140" s="1557">
        <v>0</v>
      </c>
      <c r="AT140" s="1556">
        <v>0</v>
      </c>
      <c r="AU140" s="1548">
        <v>0</v>
      </c>
      <c r="AV140" s="1556">
        <v>0</v>
      </c>
      <c r="AW140" s="1548">
        <v>0</v>
      </c>
      <c r="AX140" s="1544">
        <f t="shared" si="58"/>
        <v>0</v>
      </c>
      <c r="AY140" s="1544">
        <f t="shared" si="59"/>
        <v>0</v>
      </c>
      <c r="AZ140" s="1556">
        <v>0</v>
      </c>
      <c r="BA140" s="1544">
        <v>0</v>
      </c>
      <c r="BB140" s="1544">
        <v>0</v>
      </c>
      <c r="BC140" s="1544">
        <v>0</v>
      </c>
      <c r="BD140" s="1544">
        <v>0</v>
      </c>
      <c r="BE140" s="1544">
        <v>0</v>
      </c>
      <c r="BF140" s="1556">
        <v>0</v>
      </c>
      <c r="BG140" s="1548">
        <v>0</v>
      </c>
      <c r="BH140" s="1556">
        <v>0</v>
      </c>
      <c r="BI140" s="1548">
        <v>0</v>
      </c>
      <c r="BJ140" s="1556">
        <v>0</v>
      </c>
      <c r="BK140" s="1548">
        <v>0</v>
      </c>
      <c r="BL140" s="1548">
        <v>0</v>
      </c>
      <c r="BM140" s="1548">
        <v>0</v>
      </c>
      <c r="BN140" s="1548">
        <v>0</v>
      </c>
      <c r="BO140" s="1548">
        <v>0</v>
      </c>
      <c r="BP140" s="1556">
        <v>0</v>
      </c>
      <c r="BQ140" s="1548">
        <v>0</v>
      </c>
    </row>
    <row r="141" spans="1:87" ht="49.6" hidden="1" customHeight="1" outlineLevel="1">
      <c r="A141" s="530" t="s">
        <v>3251</v>
      </c>
      <c r="B141" s="1544">
        <f t="shared" si="52"/>
        <v>2</v>
      </c>
      <c r="C141" s="1545">
        <f t="shared" si="53"/>
        <v>7900</v>
      </c>
      <c r="D141" s="1556">
        <v>0</v>
      </c>
      <c r="E141" s="1548">
        <v>0</v>
      </c>
      <c r="F141" s="1553">
        <f t="shared" si="54"/>
        <v>1</v>
      </c>
      <c r="G141" s="1553">
        <f t="shared" si="55"/>
        <v>1900</v>
      </c>
      <c r="H141" s="1556">
        <v>0</v>
      </c>
      <c r="I141" s="1556">
        <v>0</v>
      </c>
      <c r="J141" s="1556">
        <v>0</v>
      </c>
      <c r="K141" s="1556">
        <v>0</v>
      </c>
      <c r="L141" s="1544">
        <v>1</v>
      </c>
      <c r="M141" s="1544">
        <v>1900</v>
      </c>
      <c r="N141" s="1544">
        <v>0</v>
      </c>
      <c r="O141" s="1544">
        <v>0</v>
      </c>
      <c r="P141" s="1544">
        <v>0</v>
      </c>
      <c r="Q141" s="1545">
        <v>0</v>
      </c>
      <c r="R141" s="1545">
        <v>0</v>
      </c>
      <c r="S141" s="1545">
        <v>0</v>
      </c>
      <c r="T141" s="1544">
        <v>0</v>
      </c>
      <c r="U141" s="1544">
        <v>0</v>
      </c>
      <c r="V141" s="1544">
        <v>0</v>
      </c>
      <c r="W141" s="1544">
        <v>0</v>
      </c>
      <c r="X141" s="1556">
        <v>0</v>
      </c>
      <c r="Y141" s="1548">
        <v>0</v>
      </c>
      <c r="Z141" s="1544">
        <f t="shared" si="56"/>
        <v>0</v>
      </c>
      <c r="AA141" s="1544">
        <f t="shared" si="57"/>
        <v>0</v>
      </c>
      <c r="AB141" s="1548">
        <v>0</v>
      </c>
      <c r="AC141" s="1548">
        <v>0</v>
      </c>
      <c r="AD141" s="1548">
        <v>0</v>
      </c>
      <c r="AE141" s="1548">
        <v>0</v>
      </c>
      <c r="AF141" s="1548">
        <v>0</v>
      </c>
      <c r="AG141" s="1548">
        <v>0</v>
      </c>
      <c r="AH141" s="803"/>
      <c r="AI141" s="530" t="s">
        <v>3251</v>
      </c>
      <c r="AJ141" s="1621">
        <v>0</v>
      </c>
      <c r="AK141" s="1621">
        <v>0</v>
      </c>
      <c r="AL141" s="1557">
        <v>0</v>
      </c>
      <c r="AM141" s="1557">
        <v>0</v>
      </c>
      <c r="AN141" s="1557">
        <v>0</v>
      </c>
      <c r="AO141" s="1557">
        <v>0</v>
      </c>
      <c r="AP141" s="1557">
        <v>0</v>
      </c>
      <c r="AQ141" s="1557">
        <v>0</v>
      </c>
      <c r="AR141" s="1557">
        <v>0</v>
      </c>
      <c r="AS141" s="1557">
        <v>0</v>
      </c>
      <c r="AT141" s="1556">
        <v>0</v>
      </c>
      <c r="AU141" s="1548">
        <v>0</v>
      </c>
      <c r="AV141" s="1556">
        <v>0</v>
      </c>
      <c r="AW141" s="1548">
        <v>0</v>
      </c>
      <c r="AX141" s="1544">
        <f t="shared" si="58"/>
        <v>1</v>
      </c>
      <c r="AY141" s="1544">
        <f t="shared" si="59"/>
        <v>6000</v>
      </c>
      <c r="AZ141" s="1556">
        <v>0</v>
      </c>
      <c r="BA141" s="1544">
        <v>0</v>
      </c>
      <c r="BB141" s="1544">
        <v>1</v>
      </c>
      <c r="BC141" s="1544">
        <v>6000</v>
      </c>
      <c r="BD141" s="1544">
        <v>0</v>
      </c>
      <c r="BE141" s="1544">
        <v>0</v>
      </c>
      <c r="BF141" s="1556">
        <v>0</v>
      </c>
      <c r="BG141" s="1548">
        <v>0</v>
      </c>
      <c r="BH141" s="1556">
        <v>0</v>
      </c>
      <c r="BI141" s="1548">
        <v>0</v>
      </c>
      <c r="BJ141" s="1556">
        <v>0</v>
      </c>
      <c r="BK141" s="1548">
        <v>0</v>
      </c>
      <c r="BL141" s="1548">
        <v>0</v>
      </c>
      <c r="BM141" s="1548">
        <v>0</v>
      </c>
      <c r="BN141" s="1548">
        <v>0</v>
      </c>
      <c r="BO141" s="1548">
        <v>0</v>
      </c>
      <c r="BP141" s="1556">
        <v>0</v>
      </c>
      <c r="BQ141" s="1548">
        <v>0</v>
      </c>
      <c r="BS141" s="805" t="s">
        <v>50</v>
      </c>
      <c r="BT141" s="805" t="s">
        <v>50</v>
      </c>
      <c r="BU141" s="805" t="s">
        <v>50</v>
      </c>
      <c r="BV141" s="805" t="s">
        <v>50</v>
      </c>
      <c r="BW141" s="805" t="s">
        <v>50</v>
      </c>
      <c r="BX141" s="805" t="s">
        <v>50</v>
      </c>
      <c r="BY141" s="805" t="s">
        <v>50</v>
      </c>
      <c r="BZ141" s="805" t="s">
        <v>50</v>
      </c>
      <c r="CA141" s="806" t="s">
        <v>50</v>
      </c>
      <c r="CB141" s="805" t="s">
        <v>50</v>
      </c>
      <c r="CC141" s="805" t="s">
        <v>50</v>
      </c>
      <c r="CD141" s="805" t="s">
        <v>50</v>
      </c>
      <c r="CE141" s="805" t="s">
        <v>50</v>
      </c>
      <c r="CF141" s="805" t="s">
        <v>50</v>
      </c>
      <c r="CG141" s="805" t="s">
        <v>50</v>
      </c>
      <c r="CH141" s="805" t="s">
        <v>50</v>
      </c>
      <c r="CI141" s="805" t="s">
        <v>50</v>
      </c>
    </row>
    <row r="142" spans="1:87" ht="49.6" hidden="1" customHeight="1" outlineLevel="1">
      <c r="A142" s="530" t="s">
        <v>3252</v>
      </c>
      <c r="B142" s="1544">
        <f t="shared" si="52"/>
        <v>3</v>
      </c>
      <c r="C142" s="1545">
        <f t="shared" si="53"/>
        <v>30081</v>
      </c>
      <c r="D142" s="1556">
        <v>0</v>
      </c>
      <c r="E142" s="1548">
        <v>0</v>
      </c>
      <c r="F142" s="1553">
        <f t="shared" si="54"/>
        <v>2</v>
      </c>
      <c r="G142" s="1553">
        <f t="shared" si="55"/>
        <v>30040</v>
      </c>
      <c r="H142" s="1556">
        <v>0</v>
      </c>
      <c r="I142" s="1556">
        <v>0</v>
      </c>
      <c r="J142" s="1556">
        <v>0</v>
      </c>
      <c r="K142" s="1556">
        <v>0</v>
      </c>
      <c r="L142" s="1556">
        <v>2</v>
      </c>
      <c r="M142" s="1556">
        <v>30040</v>
      </c>
      <c r="N142" s="1544">
        <v>0</v>
      </c>
      <c r="O142" s="1544">
        <v>0</v>
      </c>
      <c r="P142" s="1544">
        <v>0</v>
      </c>
      <c r="Q142" s="1545">
        <v>0</v>
      </c>
      <c r="R142" s="1545">
        <v>0</v>
      </c>
      <c r="S142" s="1545">
        <v>0</v>
      </c>
      <c r="T142" s="1544">
        <v>1</v>
      </c>
      <c r="U142" s="1544">
        <v>41</v>
      </c>
      <c r="V142" s="1544">
        <v>0</v>
      </c>
      <c r="W142" s="1544">
        <v>0</v>
      </c>
      <c r="X142" s="1556">
        <v>0</v>
      </c>
      <c r="Y142" s="1548">
        <v>0</v>
      </c>
      <c r="Z142" s="1544">
        <f t="shared" si="56"/>
        <v>0</v>
      </c>
      <c r="AA142" s="1544">
        <f t="shared" si="57"/>
        <v>0</v>
      </c>
      <c r="AB142" s="1548">
        <v>0</v>
      </c>
      <c r="AC142" s="1548">
        <v>0</v>
      </c>
      <c r="AD142" s="1553">
        <v>0</v>
      </c>
      <c r="AE142" s="1553">
        <v>0</v>
      </c>
      <c r="AF142" s="1548">
        <v>0</v>
      </c>
      <c r="AG142" s="1548">
        <v>0</v>
      </c>
      <c r="AH142" s="803"/>
      <c r="AI142" s="530" t="s">
        <v>3252</v>
      </c>
      <c r="AJ142" s="1621">
        <v>0</v>
      </c>
      <c r="AK142" s="1621">
        <v>0</v>
      </c>
      <c r="AL142" s="1557">
        <v>0</v>
      </c>
      <c r="AM142" s="1557">
        <v>0</v>
      </c>
      <c r="AN142" s="1557">
        <v>0</v>
      </c>
      <c r="AO142" s="1557">
        <v>0</v>
      </c>
      <c r="AP142" s="1557">
        <v>0</v>
      </c>
      <c r="AQ142" s="1557">
        <v>0</v>
      </c>
      <c r="AR142" s="1557">
        <v>0</v>
      </c>
      <c r="AS142" s="1557">
        <v>0</v>
      </c>
      <c r="AT142" s="1556">
        <v>0</v>
      </c>
      <c r="AU142" s="1548">
        <v>0</v>
      </c>
      <c r="AV142" s="1556">
        <v>0</v>
      </c>
      <c r="AW142" s="1548">
        <v>0</v>
      </c>
      <c r="AX142" s="1544">
        <f t="shared" si="58"/>
        <v>0</v>
      </c>
      <c r="AY142" s="1544">
        <f t="shared" si="59"/>
        <v>0</v>
      </c>
      <c r="AZ142" s="1556">
        <v>0</v>
      </c>
      <c r="BA142" s="1544">
        <v>0</v>
      </c>
      <c r="BB142" s="1544">
        <v>0</v>
      </c>
      <c r="BC142" s="1544">
        <v>0</v>
      </c>
      <c r="BD142" s="1544">
        <v>0</v>
      </c>
      <c r="BE142" s="1544">
        <v>0</v>
      </c>
      <c r="BF142" s="1556">
        <v>0</v>
      </c>
      <c r="BG142" s="1548">
        <v>0</v>
      </c>
      <c r="BH142" s="1556">
        <v>0</v>
      </c>
      <c r="BI142" s="1548">
        <v>0</v>
      </c>
      <c r="BJ142" s="1556">
        <v>0</v>
      </c>
      <c r="BK142" s="1548">
        <v>0</v>
      </c>
      <c r="BL142" s="1548">
        <v>0</v>
      </c>
      <c r="BM142" s="1548">
        <v>0</v>
      </c>
      <c r="BN142" s="1548">
        <v>0</v>
      </c>
      <c r="BO142" s="1548">
        <v>0</v>
      </c>
      <c r="BP142" s="1556">
        <v>0</v>
      </c>
      <c r="BQ142" s="1548">
        <v>0</v>
      </c>
    </row>
    <row r="143" spans="1:87" ht="49.6" hidden="1" customHeight="1" outlineLevel="1">
      <c r="A143" s="530" t="s">
        <v>3253</v>
      </c>
      <c r="B143" s="1544">
        <f t="shared" si="52"/>
        <v>2</v>
      </c>
      <c r="C143" s="1545">
        <f t="shared" si="53"/>
        <v>2817</v>
      </c>
      <c r="D143" s="1556">
        <v>0</v>
      </c>
      <c r="E143" s="1548">
        <v>0</v>
      </c>
      <c r="F143" s="1553">
        <f t="shared" si="54"/>
        <v>0</v>
      </c>
      <c r="G143" s="1553">
        <f t="shared" si="55"/>
        <v>0</v>
      </c>
      <c r="H143" s="1556">
        <v>0</v>
      </c>
      <c r="I143" s="1556">
        <v>0</v>
      </c>
      <c r="J143" s="1556">
        <v>0</v>
      </c>
      <c r="K143" s="1556">
        <v>0</v>
      </c>
      <c r="L143" s="1544">
        <v>0</v>
      </c>
      <c r="M143" s="1544">
        <v>0</v>
      </c>
      <c r="N143" s="1544">
        <v>0</v>
      </c>
      <c r="O143" s="1544">
        <v>0</v>
      </c>
      <c r="P143" s="1544">
        <v>0</v>
      </c>
      <c r="Q143" s="1545">
        <v>0</v>
      </c>
      <c r="R143" s="1545">
        <v>0</v>
      </c>
      <c r="S143" s="1545">
        <v>0</v>
      </c>
      <c r="T143" s="1544">
        <v>2</v>
      </c>
      <c r="U143" s="1544">
        <v>2817</v>
      </c>
      <c r="V143" s="1544">
        <v>0</v>
      </c>
      <c r="W143" s="1544">
        <v>0</v>
      </c>
      <c r="X143" s="1556">
        <v>0</v>
      </c>
      <c r="Y143" s="1548">
        <v>0</v>
      </c>
      <c r="Z143" s="1544">
        <f t="shared" si="56"/>
        <v>0</v>
      </c>
      <c r="AA143" s="1544">
        <f t="shared" si="57"/>
        <v>0</v>
      </c>
      <c r="AB143" s="1548">
        <v>0</v>
      </c>
      <c r="AC143" s="1548">
        <v>0</v>
      </c>
      <c r="AD143" s="1548">
        <v>0</v>
      </c>
      <c r="AE143" s="1548">
        <v>0</v>
      </c>
      <c r="AF143" s="1548">
        <v>0</v>
      </c>
      <c r="AG143" s="1548">
        <v>0</v>
      </c>
      <c r="AH143" s="803"/>
      <c r="AI143" s="530" t="s">
        <v>3253</v>
      </c>
      <c r="AJ143" s="1621">
        <v>0</v>
      </c>
      <c r="AK143" s="1621">
        <v>0</v>
      </c>
      <c r="AL143" s="1557">
        <v>0</v>
      </c>
      <c r="AM143" s="1557">
        <v>0</v>
      </c>
      <c r="AN143" s="1557">
        <v>0</v>
      </c>
      <c r="AO143" s="1557">
        <v>0</v>
      </c>
      <c r="AP143" s="1557">
        <v>0</v>
      </c>
      <c r="AQ143" s="1557">
        <v>0</v>
      </c>
      <c r="AR143" s="1557">
        <v>0</v>
      </c>
      <c r="AS143" s="1557">
        <v>0</v>
      </c>
      <c r="AT143" s="1556">
        <v>0</v>
      </c>
      <c r="AU143" s="1548">
        <v>0</v>
      </c>
      <c r="AV143" s="1556">
        <v>0</v>
      </c>
      <c r="AW143" s="1548">
        <v>0</v>
      </c>
      <c r="AX143" s="1544">
        <f t="shared" si="58"/>
        <v>0</v>
      </c>
      <c r="AY143" s="1544">
        <f t="shared" si="59"/>
        <v>0</v>
      </c>
      <c r="AZ143" s="1556">
        <v>0</v>
      </c>
      <c r="BA143" s="1544">
        <v>0</v>
      </c>
      <c r="BB143" s="1544">
        <v>0</v>
      </c>
      <c r="BC143" s="1544">
        <v>0</v>
      </c>
      <c r="BD143" s="1544">
        <v>0</v>
      </c>
      <c r="BE143" s="1544">
        <v>0</v>
      </c>
      <c r="BF143" s="1556">
        <v>0</v>
      </c>
      <c r="BG143" s="1548">
        <v>0</v>
      </c>
      <c r="BH143" s="1556">
        <v>0</v>
      </c>
      <c r="BI143" s="1548">
        <v>0</v>
      </c>
      <c r="BJ143" s="1556">
        <v>0</v>
      </c>
      <c r="BK143" s="1548">
        <v>0</v>
      </c>
      <c r="BL143" s="1548">
        <v>0</v>
      </c>
      <c r="BM143" s="1548">
        <v>0</v>
      </c>
      <c r="BN143" s="1548">
        <v>0</v>
      </c>
      <c r="BO143" s="1548">
        <v>0</v>
      </c>
      <c r="BP143" s="1556">
        <v>0</v>
      </c>
      <c r="BQ143" s="1548">
        <v>0</v>
      </c>
      <c r="BS143" s="806" t="s">
        <v>50</v>
      </c>
      <c r="BT143" s="806" t="s">
        <v>50</v>
      </c>
      <c r="BU143" s="806" t="s">
        <v>50</v>
      </c>
    </row>
    <row r="144" spans="1:87" ht="49.6" hidden="1" customHeight="1" outlineLevel="1">
      <c r="A144" s="530" t="s">
        <v>3254</v>
      </c>
      <c r="B144" s="1544">
        <f t="shared" si="52"/>
        <v>7</v>
      </c>
      <c r="C144" s="1545">
        <f t="shared" si="53"/>
        <v>3697</v>
      </c>
      <c r="D144" s="1556">
        <v>0</v>
      </c>
      <c r="E144" s="1548">
        <v>0</v>
      </c>
      <c r="F144" s="1553">
        <f t="shared" si="54"/>
        <v>2</v>
      </c>
      <c r="G144" s="1553">
        <f t="shared" si="55"/>
        <v>2200</v>
      </c>
      <c r="H144" s="1556">
        <v>0</v>
      </c>
      <c r="I144" s="1556">
        <v>0</v>
      </c>
      <c r="J144" s="1556">
        <v>0</v>
      </c>
      <c r="K144" s="1556">
        <v>0</v>
      </c>
      <c r="L144" s="1544">
        <v>2</v>
      </c>
      <c r="M144" s="1544">
        <v>2200</v>
      </c>
      <c r="N144" s="1544">
        <v>0</v>
      </c>
      <c r="O144" s="1544">
        <v>0</v>
      </c>
      <c r="P144" s="1544">
        <v>0</v>
      </c>
      <c r="Q144" s="1545">
        <v>0</v>
      </c>
      <c r="R144" s="1545">
        <v>0</v>
      </c>
      <c r="S144" s="1545">
        <v>0</v>
      </c>
      <c r="T144" s="1544">
        <v>5</v>
      </c>
      <c r="U144" s="1544">
        <v>1497</v>
      </c>
      <c r="V144" s="1544">
        <v>0</v>
      </c>
      <c r="W144" s="1544">
        <v>0</v>
      </c>
      <c r="X144" s="1556">
        <v>0</v>
      </c>
      <c r="Y144" s="1548">
        <v>0</v>
      </c>
      <c r="Z144" s="1544">
        <f t="shared" si="56"/>
        <v>0</v>
      </c>
      <c r="AA144" s="1544">
        <f t="shared" si="57"/>
        <v>0</v>
      </c>
      <c r="AB144" s="1548">
        <v>0</v>
      </c>
      <c r="AC144" s="1548">
        <v>0</v>
      </c>
      <c r="AD144" s="1553">
        <v>0</v>
      </c>
      <c r="AE144" s="1553">
        <v>0</v>
      </c>
      <c r="AF144" s="1548">
        <v>0</v>
      </c>
      <c r="AG144" s="1548">
        <v>0</v>
      </c>
      <c r="AH144" s="803"/>
      <c r="AI144" s="530" t="s">
        <v>3254</v>
      </c>
      <c r="AJ144" s="1621">
        <v>0</v>
      </c>
      <c r="AK144" s="1621">
        <v>0</v>
      </c>
      <c r="AL144" s="1557">
        <v>0</v>
      </c>
      <c r="AM144" s="1557">
        <v>0</v>
      </c>
      <c r="AN144" s="1557">
        <v>0</v>
      </c>
      <c r="AO144" s="1557">
        <v>0</v>
      </c>
      <c r="AP144" s="1557">
        <v>0</v>
      </c>
      <c r="AQ144" s="1557">
        <v>0</v>
      </c>
      <c r="AR144" s="1557">
        <v>0</v>
      </c>
      <c r="AS144" s="1557">
        <v>0</v>
      </c>
      <c r="AT144" s="1556">
        <v>0</v>
      </c>
      <c r="AU144" s="1548">
        <v>0</v>
      </c>
      <c r="AV144" s="1556">
        <v>0</v>
      </c>
      <c r="AW144" s="1548">
        <v>0</v>
      </c>
      <c r="AX144" s="1544">
        <f t="shared" si="58"/>
        <v>0</v>
      </c>
      <c r="AY144" s="1544">
        <f t="shared" si="59"/>
        <v>0</v>
      </c>
      <c r="AZ144" s="1556">
        <v>0</v>
      </c>
      <c r="BA144" s="1544">
        <v>0</v>
      </c>
      <c r="BB144" s="1544">
        <v>0</v>
      </c>
      <c r="BC144" s="1544">
        <v>0</v>
      </c>
      <c r="BD144" s="1544">
        <v>0</v>
      </c>
      <c r="BE144" s="1544">
        <v>0</v>
      </c>
      <c r="BF144" s="1556">
        <v>0</v>
      </c>
      <c r="BG144" s="1548">
        <v>0</v>
      </c>
      <c r="BH144" s="1556">
        <v>0</v>
      </c>
      <c r="BI144" s="1548">
        <v>0</v>
      </c>
      <c r="BJ144" s="1556">
        <v>0</v>
      </c>
      <c r="BK144" s="1548">
        <v>0</v>
      </c>
      <c r="BL144" s="1548">
        <v>0</v>
      </c>
      <c r="BM144" s="1548">
        <v>0</v>
      </c>
      <c r="BN144" s="1548">
        <v>0</v>
      </c>
      <c r="BO144" s="1548">
        <v>0</v>
      </c>
      <c r="BP144" s="1556">
        <v>0</v>
      </c>
      <c r="BQ144" s="1548">
        <v>0</v>
      </c>
      <c r="BV144" s="800" t="s">
        <v>50</v>
      </c>
    </row>
    <row r="145" spans="1:87" ht="49.6" hidden="1" customHeight="1" outlineLevel="1">
      <c r="A145" s="530" t="s">
        <v>3255</v>
      </c>
      <c r="B145" s="1544">
        <f t="shared" si="52"/>
        <v>4</v>
      </c>
      <c r="C145" s="1544">
        <f t="shared" si="53"/>
        <v>1700</v>
      </c>
      <c r="D145" s="1556">
        <v>0</v>
      </c>
      <c r="E145" s="1548">
        <v>0</v>
      </c>
      <c r="F145" s="1553">
        <f t="shared" si="54"/>
        <v>2</v>
      </c>
      <c r="G145" s="1553">
        <f t="shared" si="55"/>
        <v>1600</v>
      </c>
      <c r="H145" s="1556">
        <v>0</v>
      </c>
      <c r="I145" s="1556">
        <v>0</v>
      </c>
      <c r="J145" s="1556">
        <v>0</v>
      </c>
      <c r="K145" s="1556">
        <v>0</v>
      </c>
      <c r="L145" s="1544">
        <v>2</v>
      </c>
      <c r="M145" s="1544">
        <v>1600</v>
      </c>
      <c r="N145" s="1544">
        <v>0</v>
      </c>
      <c r="O145" s="1544">
        <v>0</v>
      </c>
      <c r="P145" s="1544">
        <v>0</v>
      </c>
      <c r="Q145" s="1545">
        <v>0</v>
      </c>
      <c r="R145" s="1545">
        <v>0</v>
      </c>
      <c r="S145" s="1545">
        <v>0</v>
      </c>
      <c r="T145" s="1544">
        <v>1</v>
      </c>
      <c r="U145" s="1544">
        <v>100</v>
      </c>
      <c r="V145" s="1544">
        <v>0</v>
      </c>
      <c r="W145" s="1544">
        <v>0</v>
      </c>
      <c r="X145" s="1556">
        <v>0</v>
      </c>
      <c r="Y145" s="1548">
        <v>0</v>
      </c>
      <c r="Z145" s="1544">
        <f t="shared" si="56"/>
        <v>0</v>
      </c>
      <c r="AA145" s="1544">
        <f t="shared" si="57"/>
        <v>0</v>
      </c>
      <c r="AB145" s="1548">
        <v>0</v>
      </c>
      <c r="AC145" s="1548">
        <v>0</v>
      </c>
      <c r="AD145" s="1553">
        <v>0</v>
      </c>
      <c r="AE145" s="1553">
        <v>0</v>
      </c>
      <c r="AF145" s="1548">
        <v>0</v>
      </c>
      <c r="AG145" s="1548">
        <v>0</v>
      </c>
      <c r="AH145" s="803"/>
      <c r="AI145" s="530" t="s">
        <v>3255</v>
      </c>
      <c r="AJ145" s="1621">
        <v>0</v>
      </c>
      <c r="AK145" s="1621">
        <v>0</v>
      </c>
      <c r="AL145" s="1557">
        <v>0</v>
      </c>
      <c r="AM145" s="1557">
        <v>0</v>
      </c>
      <c r="AN145" s="1557">
        <v>0</v>
      </c>
      <c r="AO145" s="1557">
        <v>0</v>
      </c>
      <c r="AP145" s="1557">
        <v>0</v>
      </c>
      <c r="AQ145" s="1557">
        <v>0</v>
      </c>
      <c r="AR145" s="1557">
        <v>0</v>
      </c>
      <c r="AS145" s="1557">
        <v>0</v>
      </c>
      <c r="AT145" s="1556">
        <v>0</v>
      </c>
      <c r="AU145" s="1548">
        <v>0</v>
      </c>
      <c r="AV145" s="1556">
        <v>0</v>
      </c>
      <c r="AW145" s="1548">
        <v>0</v>
      </c>
      <c r="AX145" s="1544">
        <f t="shared" si="58"/>
        <v>1</v>
      </c>
      <c r="AY145" s="1544">
        <f t="shared" si="59"/>
        <v>0</v>
      </c>
      <c r="AZ145" s="1556">
        <v>0</v>
      </c>
      <c r="BA145" s="1544">
        <v>0</v>
      </c>
      <c r="BB145" s="1544">
        <v>1</v>
      </c>
      <c r="BC145" s="1544">
        <v>0</v>
      </c>
      <c r="BD145" s="1544">
        <v>0</v>
      </c>
      <c r="BE145" s="1544">
        <v>0</v>
      </c>
      <c r="BF145" s="1556">
        <v>0</v>
      </c>
      <c r="BG145" s="1548">
        <v>0</v>
      </c>
      <c r="BH145" s="1556">
        <v>0</v>
      </c>
      <c r="BI145" s="1548">
        <v>0</v>
      </c>
      <c r="BJ145" s="1556">
        <v>0</v>
      </c>
      <c r="BK145" s="1548">
        <v>0</v>
      </c>
      <c r="BL145" s="1548">
        <v>0</v>
      </c>
      <c r="BM145" s="1548">
        <v>0</v>
      </c>
      <c r="BN145" s="1548">
        <v>0</v>
      </c>
      <c r="BO145" s="1548">
        <v>0</v>
      </c>
      <c r="BP145" s="1556">
        <v>0</v>
      </c>
      <c r="BQ145" s="1548">
        <v>0</v>
      </c>
    </row>
    <row r="146" spans="1:87" ht="49.6" hidden="1" customHeight="1" outlineLevel="1">
      <c r="A146" s="530" t="s">
        <v>3256</v>
      </c>
      <c r="B146" s="1544">
        <f t="shared" si="52"/>
        <v>4</v>
      </c>
      <c r="C146" s="1544">
        <f t="shared" si="53"/>
        <v>3010</v>
      </c>
      <c r="D146" s="1556">
        <v>0</v>
      </c>
      <c r="E146" s="1548">
        <v>0</v>
      </c>
      <c r="F146" s="1553">
        <f t="shared" si="54"/>
        <v>2</v>
      </c>
      <c r="G146" s="1553">
        <f t="shared" si="55"/>
        <v>2780</v>
      </c>
      <c r="H146" s="1556">
        <v>0</v>
      </c>
      <c r="I146" s="1556">
        <v>0</v>
      </c>
      <c r="J146" s="1556">
        <v>0</v>
      </c>
      <c r="K146" s="1556">
        <v>0</v>
      </c>
      <c r="L146" s="1556">
        <v>2</v>
      </c>
      <c r="M146" s="1556">
        <v>2780</v>
      </c>
      <c r="N146" s="1544">
        <v>0</v>
      </c>
      <c r="O146" s="1544">
        <v>0</v>
      </c>
      <c r="P146" s="1544">
        <v>0</v>
      </c>
      <c r="Q146" s="1544">
        <v>0</v>
      </c>
      <c r="R146" s="1545">
        <v>0</v>
      </c>
      <c r="S146" s="1545">
        <v>0</v>
      </c>
      <c r="T146" s="1544">
        <v>1</v>
      </c>
      <c r="U146" s="1544">
        <v>230</v>
      </c>
      <c r="V146" s="1544">
        <v>0</v>
      </c>
      <c r="W146" s="1544">
        <v>0</v>
      </c>
      <c r="X146" s="1556">
        <v>0</v>
      </c>
      <c r="Y146" s="1548">
        <v>0</v>
      </c>
      <c r="Z146" s="1544">
        <f t="shared" si="56"/>
        <v>0</v>
      </c>
      <c r="AA146" s="1544">
        <f t="shared" si="57"/>
        <v>0</v>
      </c>
      <c r="AB146" s="1548">
        <v>0</v>
      </c>
      <c r="AC146" s="1548">
        <v>0</v>
      </c>
      <c r="AD146" s="1548">
        <v>0</v>
      </c>
      <c r="AE146" s="1548">
        <v>0</v>
      </c>
      <c r="AF146" s="1548">
        <v>0</v>
      </c>
      <c r="AG146" s="1548">
        <v>0</v>
      </c>
      <c r="AH146" s="803"/>
      <c r="AI146" s="530" t="s">
        <v>3256</v>
      </c>
      <c r="AJ146" s="1621">
        <v>0</v>
      </c>
      <c r="AK146" s="1621">
        <v>0</v>
      </c>
      <c r="AL146" s="1557">
        <v>0</v>
      </c>
      <c r="AM146" s="1557">
        <v>0</v>
      </c>
      <c r="AN146" s="1557">
        <v>0</v>
      </c>
      <c r="AO146" s="1557">
        <v>0</v>
      </c>
      <c r="AP146" s="1557">
        <v>0</v>
      </c>
      <c r="AQ146" s="1557">
        <v>0</v>
      </c>
      <c r="AR146" s="1557">
        <v>0</v>
      </c>
      <c r="AS146" s="1557">
        <v>0</v>
      </c>
      <c r="AT146" s="1556">
        <v>0</v>
      </c>
      <c r="AU146" s="1548">
        <v>0</v>
      </c>
      <c r="AV146" s="1556">
        <v>0</v>
      </c>
      <c r="AW146" s="1548">
        <v>0</v>
      </c>
      <c r="AX146" s="1544">
        <f t="shared" si="58"/>
        <v>1</v>
      </c>
      <c r="AY146" s="1544">
        <f t="shared" si="59"/>
        <v>0</v>
      </c>
      <c r="AZ146" s="1556">
        <v>1</v>
      </c>
      <c r="BA146" s="1556">
        <v>0</v>
      </c>
      <c r="BB146" s="1544">
        <v>0</v>
      </c>
      <c r="BC146" s="1544">
        <v>0</v>
      </c>
      <c r="BD146" s="1544">
        <v>0</v>
      </c>
      <c r="BE146" s="1544">
        <v>0</v>
      </c>
      <c r="BF146" s="1556">
        <v>0</v>
      </c>
      <c r="BG146" s="1548">
        <v>0</v>
      </c>
      <c r="BH146" s="1556">
        <v>0</v>
      </c>
      <c r="BI146" s="1548">
        <v>0</v>
      </c>
      <c r="BJ146" s="1556">
        <v>0</v>
      </c>
      <c r="BK146" s="1548">
        <v>0</v>
      </c>
      <c r="BL146" s="1548">
        <v>0</v>
      </c>
      <c r="BM146" s="1548">
        <v>0</v>
      </c>
      <c r="BN146" s="1548">
        <v>0</v>
      </c>
      <c r="BO146" s="1548">
        <v>0</v>
      </c>
      <c r="BP146" s="1556">
        <v>0</v>
      </c>
      <c r="BQ146" s="1548">
        <v>0</v>
      </c>
    </row>
    <row r="147" spans="1:87" ht="49.6" hidden="1" customHeight="1" outlineLevel="1" thickBot="1">
      <c r="A147" s="531" t="s">
        <v>3257</v>
      </c>
      <c r="B147" s="1559">
        <f t="shared" si="52"/>
        <v>3</v>
      </c>
      <c r="C147" s="1600">
        <f t="shared" si="53"/>
        <v>1090</v>
      </c>
      <c r="D147" s="1610">
        <v>0</v>
      </c>
      <c r="E147" s="1610">
        <v>0</v>
      </c>
      <c r="F147" s="1600">
        <f t="shared" si="54"/>
        <v>3</v>
      </c>
      <c r="G147" s="1600">
        <f t="shared" si="55"/>
        <v>1090</v>
      </c>
      <c r="H147" s="1560">
        <v>0</v>
      </c>
      <c r="I147" s="1560">
        <v>0</v>
      </c>
      <c r="J147" s="1560">
        <v>0</v>
      </c>
      <c r="K147" s="1560">
        <v>0</v>
      </c>
      <c r="L147" s="1560">
        <v>3</v>
      </c>
      <c r="M147" s="1560">
        <v>1090</v>
      </c>
      <c r="N147" s="1560">
        <v>0</v>
      </c>
      <c r="O147" s="1560">
        <v>0</v>
      </c>
      <c r="P147" s="1560">
        <v>0</v>
      </c>
      <c r="Q147" s="1560">
        <v>0</v>
      </c>
      <c r="R147" s="1545">
        <v>0</v>
      </c>
      <c r="S147" s="1545">
        <v>0</v>
      </c>
      <c r="T147" s="1560">
        <v>0</v>
      </c>
      <c r="U147" s="1560">
        <v>0</v>
      </c>
      <c r="V147" s="1544">
        <v>0</v>
      </c>
      <c r="W147" s="1544">
        <v>0</v>
      </c>
      <c r="X147" s="1549">
        <v>0</v>
      </c>
      <c r="Y147" s="1549">
        <v>0</v>
      </c>
      <c r="Z147" s="1544">
        <f t="shared" si="56"/>
        <v>0</v>
      </c>
      <c r="AA147" s="1544">
        <f t="shared" si="57"/>
        <v>0</v>
      </c>
      <c r="AB147" s="1549">
        <v>0</v>
      </c>
      <c r="AC147" s="1549">
        <v>0</v>
      </c>
      <c r="AD147" s="1560">
        <v>0</v>
      </c>
      <c r="AE147" s="1560">
        <v>0</v>
      </c>
      <c r="AF147" s="1549">
        <v>0</v>
      </c>
      <c r="AG147" s="1549">
        <v>0</v>
      </c>
      <c r="AH147" s="803"/>
      <c r="AI147" s="531" t="s">
        <v>3257</v>
      </c>
      <c r="AJ147" s="1625">
        <v>0</v>
      </c>
      <c r="AK147" s="1626">
        <v>0</v>
      </c>
      <c r="AL147" s="1620">
        <v>0</v>
      </c>
      <c r="AM147" s="1620">
        <v>0</v>
      </c>
      <c r="AN147" s="1620">
        <v>0</v>
      </c>
      <c r="AO147" s="1620">
        <v>0</v>
      </c>
      <c r="AP147" s="1620">
        <v>0</v>
      </c>
      <c r="AQ147" s="1620">
        <v>0</v>
      </c>
      <c r="AR147" s="1620">
        <v>0</v>
      </c>
      <c r="AS147" s="1620">
        <v>0</v>
      </c>
      <c r="AT147" s="1610">
        <v>0</v>
      </c>
      <c r="AU147" s="1610">
        <v>0</v>
      </c>
      <c r="AV147" s="1610">
        <v>0</v>
      </c>
      <c r="AW147" s="1610">
        <v>0</v>
      </c>
      <c r="AX147" s="1600">
        <f t="shared" si="58"/>
        <v>0</v>
      </c>
      <c r="AY147" s="1600">
        <f t="shared" si="59"/>
        <v>0</v>
      </c>
      <c r="AZ147" s="1600">
        <v>0</v>
      </c>
      <c r="BA147" s="1600">
        <v>0</v>
      </c>
      <c r="BB147" s="1600">
        <v>0</v>
      </c>
      <c r="BC147" s="1600">
        <v>0</v>
      </c>
      <c r="BD147" s="1600">
        <v>0</v>
      </c>
      <c r="BE147" s="1600">
        <v>0</v>
      </c>
      <c r="BF147" s="1610">
        <v>0</v>
      </c>
      <c r="BG147" s="1610">
        <v>0</v>
      </c>
      <c r="BH147" s="1610">
        <v>0</v>
      </c>
      <c r="BI147" s="1610">
        <v>0</v>
      </c>
      <c r="BJ147" s="1610">
        <v>0</v>
      </c>
      <c r="BK147" s="1610">
        <v>0</v>
      </c>
      <c r="BL147" s="1610">
        <v>0</v>
      </c>
      <c r="BM147" s="1610">
        <v>0</v>
      </c>
      <c r="BN147" s="1610">
        <v>0</v>
      </c>
      <c r="BO147" s="1610">
        <v>0</v>
      </c>
      <c r="BP147" s="1610">
        <v>0</v>
      </c>
      <c r="BQ147" s="1610">
        <v>0</v>
      </c>
    </row>
    <row r="148" spans="1:87" s="809" customFormat="1" ht="34" customHeight="1" collapsed="1">
      <c r="A148" s="735" t="s">
        <v>3376</v>
      </c>
      <c r="B148" s="1544">
        <f t="shared" ref="B148:AG148" si="60">SUM(B149:B160)</f>
        <v>102</v>
      </c>
      <c r="C148" s="1544">
        <f t="shared" si="60"/>
        <v>79034</v>
      </c>
      <c r="D148" s="1544">
        <f t="shared" si="60"/>
        <v>0</v>
      </c>
      <c r="E148" s="1544">
        <f t="shared" si="60"/>
        <v>0</v>
      </c>
      <c r="F148" s="1544">
        <f t="shared" si="60"/>
        <v>68</v>
      </c>
      <c r="G148" s="1544">
        <f t="shared" si="60"/>
        <v>36457</v>
      </c>
      <c r="H148" s="1544">
        <f t="shared" si="60"/>
        <v>0</v>
      </c>
      <c r="I148" s="1553">
        <f t="shared" si="60"/>
        <v>0</v>
      </c>
      <c r="J148" s="1553">
        <f t="shared" si="60"/>
        <v>5</v>
      </c>
      <c r="K148" s="1553">
        <f t="shared" si="60"/>
        <v>250</v>
      </c>
      <c r="L148" s="1553">
        <f t="shared" si="60"/>
        <v>31</v>
      </c>
      <c r="M148" s="1553">
        <f t="shared" si="60"/>
        <v>13489</v>
      </c>
      <c r="N148" s="1544">
        <f t="shared" si="60"/>
        <v>0</v>
      </c>
      <c r="O148" s="1544">
        <f t="shared" si="60"/>
        <v>0</v>
      </c>
      <c r="P148" s="1553">
        <f t="shared" si="60"/>
        <v>32</v>
      </c>
      <c r="Q148" s="1547">
        <f t="shared" si="60"/>
        <v>22718</v>
      </c>
      <c r="R148" s="1547">
        <f t="shared" si="60"/>
        <v>0</v>
      </c>
      <c r="S148" s="1547">
        <f t="shared" si="60"/>
        <v>0</v>
      </c>
      <c r="T148" s="1547">
        <f t="shared" si="60"/>
        <v>27</v>
      </c>
      <c r="U148" s="1547">
        <f t="shared" si="60"/>
        <v>25980</v>
      </c>
      <c r="V148" s="1547">
        <f t="shared" si="60"/>
        <v>0</v>
      </c>
      <c r="W148" s="1547">
        <f t="shared" si="60"/>
        <v>0</v>
      </c>
      <c r="X148" s="1553">
        <f t="shared" si="60"/>
        <v>0</v>
      </c>
      <c r="Y148" s="1553">
        <f t="shared" si="60"/>
        <v>0</v>
      </c>
      <c r="Z148" s="1544">
        <f t="shared" si="60"/>
        <v>0</v>
      </c>
      <c r="AA148" s="1544">
        <f t="shared" si="60"/>
        <v>0</v>
      </c>
      <c r="AB148" s="1544">
        <f t="shared" si="60"/>
        <v>0</v>
      </c>
      <c r="AC148" s="1544">
        <f t="shared" si="60"/>
        <v>0</v>
      </c>
      <c r="AD148" s="1544">
        <f t="shared" si="60"/>
        <v>0</v>
      </c>
      <c r="AE148" s="1544">
        <f t="shared" si="60"/>
        <v>0</v>
      </c>
      <c r="AF148" s="1544">
        <f t="shared" si="60"/>
        <v>0</v>
      </c>
      <c r="AG148" s="1544">
        <f t="shared" si="60"/>
        <v>0</v>
      </c>
      <c r="AH148" s="834"/>
      <c r="AI148" s="735" t="s">
        <v>3376</v>
      </c>
      <c r="AJ148" s="1544">
        <f t="shared" ref="AJ148:AW148" si="61">SUM(AJ149:AJ160)</f>
        <v>0</v>
      </c>
      <c r="AK148" s="1544">
        <f t="shared" si="61"/>
        <v>0</v>
      </c>
      <c r="AL148" s="1544">
        <f t="shared" si="61"/>
        <v>0</v>
      </c>
      <c r="AM148" s="1544">
        <f t="shared" si="61"/>
        <v>0</v>
      </c>
      <c r="AN148" s="1544">
        <f t="shared" si="61"/>
        <v>0</v>
      </c>
      <c r="AO148" s="1544">
        <f t="shared" si="61"/>
        <v>0</v>
      </c>
      <c r="AP148" s="1544">
        <f t="shared" si="61"/>
        <v>0</v>
      </c>
      <c r="AQ148" s="1544">
        <f t="shared" si="61"/>
        <v>0</v>
      </c>
      <c r="AR148" s="1544">
        <f t="shared" si="61"/>
        <v>0</v>
      </c>
      <c r="AS148" s="1544">
        <f t="shared" si="61"/>
        <v>0</v>
      </c>
      <c r="AT148" s="1553">
        <f t="shared" si="61"/>
        <v>3</v>
      </c>
      <c r="AU148" s="1553">
        <f t="shared" si="61"/>
        <v>26</v>
      </c>
      <c r="AV148" s="1553">
        <f t="shared" si="61"/>
        <v>0</v>
      </c>
      <c r="AW148" s="1553">
        <f t="shared" si="61"/>
        <v>0</v>
      </c>
      <c r="AX148" s="1553">
        <f>SUM(AX149:AX160)</f>
        <v>4</v>
      </c>
      <c r="AY148" s="1553">
        <f t="shared" ref="AY148:BQ148" si="62">SUM(AY149:AY160)</f>
        <v>16571</v>
      </c>
      <c r="AZ148" s="1553">
        <f t="shared" si="62"/>
        <v>2</v>
      </c>
      <c r="BA148" s="1553">
        <f t="shared" si="62"/>
        <v>71</v>
      </c>
      <c r="BB148" s="1553">
        <f t="shared" si="62"/>
        <v>2</v>
      </c>
      <c r="BC148" s="1553">
        <f t="shared" si="62"/>
        <v>16500</v>
      </c>
      <c r="BD148" s="1553">
        <f t="shared" si="62"/>
        <v>0</v>
      </c>
      <c r="BE148" s="1553">
        <f t="shared" si="62"/>
        <v>0</v>
      </c>
      <c r="BF148" s="1553">
        <f t="shared" si="62"/>
        <v>0</v>
      </c>
      <c r="BG148" s="1553">
        <f t="shared" si="62"/>
        <v>0</v>
      </c>
      <c r="BH148" s="1553">
        <f t="shared" si="62"/>
        <v>0</v>
      </c>
      <c r="BI148" s="1553">
        <f t="shared" si="62"/>
        <v>0</v>
      </c>
      <c r="BJ148" s="1553">
        <f t="shared" si="62"/>
        <v>0</v>
      </c>
      <c r="BK148" s="1553">
        <f t="shared" si="62"/>
        <v>0</v>
      </c>
      <c r="BL148" s="1553">
        <f t="shared" si="62"/>
        <v>0</v>
      </c>
      <c r="BM148" s="1553">
        <f t="shared" si="62"/>
        <v>0</v>
      </c>
      <c r="BN148" s="1553">
        <f t="shared" si="62"/>
        <v>0</v>
      </c>
      <c r="BO148" s="1553">
        <f t="shared" si="62"/>
        <v>0</v>
      </c>
      <c r="BP148" s="1553">
        <f t="shared" si="62"/>
        <v>0</v>
      </c>
      <c r="BQ148" s="1553">
        <f t="shared" si="62"/>
        <v>0</v>
      </c>
    </row>
    <row r="149" spans="1:87" ht="48.25" hidden="1" customHeight="1" outlineLevel="1">
      <c r="A149" s="530" t="s">
        <v>3262</v>
      </c>
      <c r="B149" s="1544">
        <f t="shared" ref="B149:B160" si="63">F149+D149+T149+X149+Z149+AT149+AV149+AX149+BF149+BH149+BJ149+BP149+V149+BL149+BN149</f>
        <v>2</v>
      </c>
      <c r="C149" s="1545">
        <f t="shared" ref="C149:C160" si="64">G149+E149+U149+Y149+AA149+AU149+AW149+AY149+BG149+BI149+BK149+BQ149+W149+BM149+BO149</f>
        <v>13444</v>
      </c>
      <c r="D149" s="1556">
        <v>0</v>
      </c>
      <c r="E149" s="1548">
        <v>0</v>
      </c>
      <c r="F149" s="1553">
        <f>H149+J149+N149+P149+L149+R149</f>
        <v>0</v>
      </c>
      <c r="G149" s="1553">
        <f>I149+K149+O149+Q149+M149+S149</f>
        <v>0</v>
      </c>
      <c r="H149" s="1556">
        <v>0</v>
      </c>
      <c r="I149" s="1556">
        <v>0</v>
      </c>
      <c r="J149" s="1556">
        <v>0</v>
      </c>
      <c r="K149" s="1556">
        <v>0</v>
      </c>
      <c r="L149" s="1556">
        <v>0</v>
      </c>
      <c r="M149" s="1556">
        <v>0</v>
      </c>
      <c r="N149" s="1544">
        <v>0</v>
      </c>
      <c r="O149" s="1544">
        <v>0</v>
      </c>
      <c r="P149" s="1544">
        <v>0</v>
      </c>
      <c r="Q149" s="1545">
        <v>0</v>
      </c>
      <c r="R149" s="1545">
        <v>0</v>
      </c>
      <c r="S149" s="1545">
        <v>0</v>
      </c>
      <c r="T149" s="1544">
        <v>2</v>
      </c>
      <c r="U149" s="1544">
        <v>13444</v>
      </c>
      <c r="V149" s="1544">
        <v>0</v>
      </c>
      <c r="W149" s="1544">
        <v>0</v>
      </c>
      <c r="X149" s="1556">
        <v>0</v>
      </c>
      <c r="Y149" s="1548">
        <v>0</v>
      </c>
      <c r="Z149" s="1544">
        <f>AB149+AD149+AF149+AJ149+AL149+AN149+AP149+AR149</f>
        <v>0</v>
      </c>
      <c r="AA149" s="1544">
        <f>AC149+AE149+AG149+AK149+AM149+AO149+AQ149+AS149</f>
        <v>0</v>
      </c>
      <c r="AB149" s="1548">
        <v>0</v>
      </c>
      <c r="AC149" s="1548">
        <v>0</v>
      </c>
      <c r="AD149" s="1548">
        <v>0</v>
      </c>
      <c r="AE149" s="1548">
        <v>0</v>
      </c>
      <c r="AF149" s="1548">
        <v>0</v>
      </c>
      <c r="AG149" s="1548">
        <v>0</v>
      </c>
      <c r="AH149" s="803"/>
      <c r="AI149" s="530" t="s">
        <v>3262</v>
      </c>
      <c r="AJ149" s="1621">
        <v>0</v>
      </c>
      <c r="AK149" s="1621">
        <v>0</v>
      </c>
      <c r="AL149" s="1557">
        <v>0</v>
      </c>
      <c r="AM149" s="1557">
        <v>0</v>
      </c>
      <c r="AN149" s="1557">
        <v>0</v>
      </c>
      <c r="AO149" s="1557">
        <v>0</v>
      </c>
      <c r="AP149" s="1557">
        <v>0</v>
      </c>
      <c r="AQ149" s="1557">
        <v>0</v>
      </c>
      <c r="AR149" s="1557">
        <v>0</v>
      </c>
      <c r="AS149" s="1557">
        <v>0</v>
      </c>
      <c r="AT149" s="1556">
        <v>0</v>
      </c>
      <c r="AU149" s="1556">
        <v>0</v>
      </c>
      <c r="AV149" s="1556">
        <v>0</v>
      </c>
      <c r="AW149" s="1548">
        <v>0</v>
      </c>
      <c r="AX149" s="1544">
        <f>AZ149+BB149+BD149</f>
        <v>0</v>
      </c>
      <c r="AY149" s="1544">
        <f>BA149+BC149+BE149</f>
        <v>0</v>
      </c>
      <c r="AZ149" s="1556">
        <v>0</v>
      </c>
      <c r="BA149" s="1544">
        <v>0</v>
      </c>
      <c r="BB149" s="1544">
        <v>0</v>
      </c>
      <c r="BC149" s="1544">
        <v>0</v>
      </c>
      <c r="BD149" s="1544">
        <v>0</v>
      </c>
      <c r="BE149" s="1544">
        <v>0</v>
      </c>
      <c r="BF149" s="1556">
        <v>0</v>
      </c>
      <c r="BG149" s="1548">
        <v>0</v>
      </c>
      <c r="BH149" s="1556">
        <v>0</v>
      </c>
      <c r="BI149" s="1548">
        <v>0</v>
      </c>
      <c r="BJ149" s="1556">
        <v>0</v>
      </c>
      <c r="BK149" s="1548">
        <v>0</v>
      </c>
      <c r="BL149" s="1548">
        <v>0</v>
      </c>
      <c r="BM149" s="1548">
        <v>0</v>
      </c>
      <c r="BN149" s="1548">
        <v>0</v>
      </c>
      <c r="BO149" s="1548">
        <v>0</v>
      </c>
      <c r="BP149" s="1556">
        <v>0</v>
      </c>
      <c r="BQ149" s="1548">
        <v>0</v>
      </c>
    </row>
    <row r="150" spans="1:87" ht="48.25" hidden="1" customHeight="1" outlineLevel="1">
      <c r="A150" s="530" t="s">
        <v>3263</v>
      </c>
      <c r="B150" s="1544">
        <f t="shared" si="63"/>
        <v>1</v>
      </c>
      <c r="C150" s="1545">
        <f t="shared" si="64"/>
        <v>40</v>
      </c>
      <c r="D150" s="1556">
        <v>0</v>
      </c>
      <c r="E150" s="1548">
        <v>0</v>
      </c>
      <c r="F150" s="1553">
        <f t="shared" ref="F150:F160" si="65">H150+J150+N150+P150+L150+R150</f>
        <v>1</v>
      </c>
      <c r="G150" s="1553">
        <f t="shared" ref="G150:G160" si="66">I150+K150+O150+Q150+M150+S150</f>
        <v>40</v>
      </c>
      <c r="H150" s="1556">
        <v>0</v>
      </c>
      <c r="I150" s="1556">
        <v>0</v>
      </c>
      <c r="J150" s="1556">
        <v>0</v>
      </c>
      <c r="K150" s="1556">
        <v>0</v>
      </c>
      <c r="L150" s="1556">
        <v>1</v>
      </c>
      <c r="M150" s="1556">
        <v>40</v>
      </c>
      <c r="N150" s="1544">
        <v>0</v>
      </c>
      <c r="O150" s="1544">
        <v>0</v>
      </c>
      <c r="P150" s="1544">
        <v>0</v>
      </c>
      <c r="Q150" s="1545">
        <v>0</v>
      </c>
      <c r="R150" s="1545">
        <v>0</v>
      </c>
      <c r="S150" s="1545">
        <v>0</v>
      </c>
      <c r="T150" s="1544">
        <v>0</v>
      </c>
      <c r="U150" s="1544">
        <v>0</v>
      </c>
      <c r="V150" s="1544">
        <v>0</v>
      </c>
      <c r="W150" s="1544">
        <v>0</v>
      </c>
      <c r="X150" s="1556">
        <v>0</v>
      </c>
      <c r="Y150" s="1548">
        <v>0</v>
      </c>
      <c r="Z150" s="1544">
        <f t="shared" ref="Z150:Z160" si="67">AB150+AD150+AF150+AJ150+AL150+AN150+AP150+AR150</f>
        <v>0</v>
      </c>
      <c r="AA150" s="1544">
        <f t="shared" ref="AA150:AA160" si="68">AC150+AE150+AG150+AK150+AM150+AO150+AQ150+AS150</f>
        <v>0</v>
      </c>
      <c r="AB150" s="1548">
        <v>0</v>
      </c>
      <c r="AC150" s="1548">
        <v>0</v>
      </c>
      <c r="AD150" s="1548">
        <v>0</v>
      </c>
      <c r="AE150" s="1548">
        <v>0</v>
      </c>
      <c r="AF150" s="1548">
        <v>0</v>
      </c>
      <c r="AG150" s="1548">
        <v>0</v>
      </c>
      <c r="AH150" s="803"/>
      <c r="AI150" s="530" t="s">
        <v>3263</v>
      </c>
      <c r="AJ150" s="1621">
        <v>0</v>
      </c>
      <c r="AK150" s="1621">
        <v>0</v>
      </c>
      <c r="AL150" s="1557">
        <v>0</v>
      </c>
      <c r="AM150" s="1557">
        <v>0</v>
      </c>
      <c r="AN150" s="1557">
        <v>0</v>
      </c>
      <c r="AO150" s="1557">
        <v>0</v>
      </c>
      <c r="AP150" s="1557">
        <v>0</v>
      </c>
      <c r="AQ150" s="1557">
        <v>0</v>
      </c>
      <c r="AR150" s="1557">
        <v>0</v>
      </c>
      <c r="AS150" s="1557">
        <v>0</v>
      </c>
      <c r="AT150" s="1556">
        <v>0</v>
      </c>
      <c r="AU150" s="1556">
        <v>0</v>
      </c>
      <c r="AV150" s="1556">
        <v>0</v>
      </c>
      <c r="AW150" s="1548">
        <v>0</v>
      </c>
      <c r="AX150" s="1544">
        <f t="shared" ref="AX150:AX160" si="69">AZ150+BB150+BD150</f>
        <v>0</v>
      </c>
      <c r="AY150" s="1544">
        <f t="shared" ref="AY150:AY160" si="70">BA150+BC150+BE150</f>
        <v>0</v>
      </c>
      <c r="AZ150" s="1556">
        <v>0</v>
      </c>
      <c r="BA150" s="1544">
        <v>0</v>
      </c>
      <c r="BB150" s="1544">
        <v>0</v>
      </c>
      <c r="BC150" s="1544">
        <v>0</v>
      </c>
      <c r="BD150" s="1544">
        <v>0</v>
      </c>
      <c r="BE150" s="1544">
        <v>0</v>
      </c>
      <c r="BF150" s="1556">
        <v>0</v>
      </c>
      <c r="BG150" s="1548">
        <v>0</v>
      </c>
      <c r="BH150" s="1556">
        <v>0</v>
      </c>
      <c r="BI150" s="1548">
        <v>0</v>
      </c>
      <c r="BJ150" s="1556">
        <v>0</v>
      </c>
      <c r="BK150" s="1548">
        <v>0</v>
      </c>
      <c r="BL150" s="1548">
        <v>0</v>
      </c>
      <c r="BM150" s="1548">
        <v>0</v>
      </c>
      <c r="BN150" s="1548">
        <v>0</v>
      </c>
      <c r="BO150" s="1548">
        <v>0</v>
      </c>
      <c r="BP150" s="1556">
        <v>0</v>
      </c>
      <c r="BQ150" s="1548">
        <v>0</v>
      </c>
    </row>
    <row r="151" spans="1:87" ht="48.25" hidden="1" customHeight="1" outlineLevel="1">
      <c r="A151" s="530" t="s">
        <v>3248</v>
      </c>
      <c r="B151" s="1544">
        <f t="shared" si="63"/>
        <v>1</v>
      </c>
      <c r="C151" s="1545">
        <f t="shared" si="64"/>
        <v>16500</v>
      </c>
      <c r="D151" s="1556">
        <v>0</v>
      </c>
      <c r="E151" s="1548">
        <v>0</v>
      </c>
      <c r="F151" s="1553">
        <f t="shared" si="65"/>
        <v>0</v>
      </c>
      <c r="G151" s="1553">
        <f t="shared" si="66"/>
        <v>0</v>
      </c>
      <c r="H151" s="1556">
        <v>0</v>
      </c>
      <c r="I151" s="1556">
        <v>0</v>
      </c>
      <c r="J151" s="1556">
        <v>0</v>
      </c>
      <c r="K151" s="1556">
        <v>0</v>
      </c>
      <c r="L151" s="1544">
        <v>0</v>
      </c>
      <c r="M151" s="1544">
        <v>0</v>
      </c>
      <c r="N151" s="1544">
        <v>0</v>
      </c>
      <c r="O151" s="1544">
        <v>0</v>
      </c>
      <c r="P151" s="1544">
        <v>0</v>
      </c>
      <c r="Q151" s="1545">
        <v>0</v>
      </c>
      <c r="R151" s="1545">
        <v>0</v>
      </c>
      <c r="S151" s="1545">
        <v>0</v>
      </c>
      <c r="T151" s="1544">
        <v>0</v>
      </c>
      <c r="U151" s="1544">
        <v>0</v>
      </c>
      <c r="V151" s="1544">
        <v>0</v>
      </c>
      <c r="W151" s="1544">
        <v>0</v>
      </c>
      <c r="X151" s="1556">
        <v>0</v>
      </c>
      <c r="Y151" s="1548">
        <v>0</v>
      </c>
      <c r="Z151" s="1544">
        <f t="shared" si="67"/>
        <v>0</v>
      </c>
      <c r="AA151" s="1544">
        <f t="shared" si="68"/>
        <v>0</v>
      </c>
      <c r="AB151" s="1548">
        <v>0</v>
      </c>
      <c r="AC151" s="1548">
        <v>0</v>
      </c>
      <c r="AD151" s="1548">
        <v>0</v>
      </c>
      <c r="AE151" s="1548">
        <v>0</v>
      </c>
      <c r="AF151" s="1548">
        <v>0</v>
      </c>
      <c r="AG151" s="1548">
        <v>0</v>
      </c>
      <c r="AH151" s="803"/>
      <c r="AI151" s="530" t="s">
        <v>3248</v>
      </c>
      <c r="AJ151" s="1621">
        <v>0</v>
      </c>
      <c r="AK151" s="1621">
        <v>0</v>
      </c>
      <c r="AL151" s="1557">
        <v>0</v>
      </c>
      <c r="AM151" s="1557">
        <v>0</v>
      </c>
      <c r="AN151" s="1557">
        <v>0</v>
      </c>
      <c r="AO151" s="1557">
        <v>0</v>
      </c>
      <c r="AP151" s="1557">
        <v>0</v>
      </c>
      <c r="AQ151" s="1557">
        <v>0</v>
      </c>
      <c r="AR151" s="1557">
        <v>0</v>
      </c>
      <c r="AS151" s="1557">
        <v>0</v>
      </c>
      <c r="AT151" s="1556">
        <v>0</v>
      </c>
      <c r="AU151" s="1556">
        <v>0</v>
      </c>
      <c r="AV151" s="1556">
        <v>0</v>
      </c>
      <c r="AW151" s="1548">
        <v>0</v>
      </c>
      <c r="AX151" s="1544">
        <f t="shared" si="69"/>
        <v>1</v>
      </c>
      <c r="AY151" s="1544">
        <f t="shared" si="70"/>
        <v>16500</v>
      </c>
      <c r="AZ151" s="1556">
        <v>0</v>
      </c>
      <c r="BA151" s="1544">
        <v>0</v>
      </c>
      <c r="BB151" s="1544">
        <v>1</v>
      </c>
      <c r="BC151" s="1544">
        <v>16500</v>
      </c>
      <c r="BD151" s="1544">
        <v>0</v>
      </c>
      <c r="BE151" s="1544">
        <v>0</v>
      </c>
      <c r="BF151" s="1556">
        <v>0</v>
      </c>
      <c r="BG151" s="1548">
        <v>0</v>
      </c>
      <c r="BH151" s="1556">
        <v>0</v>
      </c>
      <c r="BI151" s="1548">
        <v>0</v>
      </c>
      <c r="BJ151" s="1556">
        <v>0</v>
      </c>
      <c r="BK151" s="1548">
        <v>0</v>
      </c>
      <c r="BL151" s="1548">
        <v>0</v>
      </c>
      <c r="BM151" s="1548">
        <v>0</v>
      </c>
      <c r="BN151" s="1548">
        <v>0</v>
      </c>
      <c r="BO151" s="1548">
        <v>0</v>
      </c>
      <c r="BP151" s="1556">
        <v>0</v>
      </c>
      <c r="BQ151" s="1548">
        <v>0</v>
      </c>
    </row>
    <row r="152" spans="1:87" ht="48.25" hidden="1" customHeight="1" outlineLevel="1">
      <c r="A152" s="530" t="s">
        <v>3249</v>
      </c>
      <c r="B152" s="1544">
        <f t="shared" si="63"/>
        <v>2</v>
      </c>
      <c r="C152" s="1545">
        <f t="shared" si="64"/>
        <v>78</v>
      </c>
      <c r="D152" s="1556">
        <v>0</v>
      </c>
      <c r="E152" s="1548">
        <v>0</v>
      </c>
      <c r="F152" s="1553">
        <f t="shared" si="65"/>
        <v>2</v>
      </c>
      <c r="G152" s="1553">
        <f t="shared" si="66"/>
        <v>78</v>
      </c>
      <c r="H152" s="1556">
        <v>0</v>
      </c>
      <c r="I152" s="1556">
        <v>0</v>
      </c>
      <c r="J152" s="1556">
        <v>1</v>
      </c>
      <c r="K152" s="1556">
        <v>6</v>
      </c>
      <c r="L152" s="1557">
        <v>1</v>
      </c>
      <c r="M152" s="1557">
        <v>72</v>
      </c>
      <c r="N152" s="1544">
        <v>0</v>
      </c>
      <c r="O152" s="1544">
        <v>0</v>
      </c>
      <c r="P152" s="1544">
        <v>0</v>
      </c>
      <c r="Q152" s="1545">
        <v>0</v>
      </c>
      <c r="R152" s="1545">
        <v>0</v>
      </c>
      <c r="S152" s="1545">
        <v>0</v>
      </c>
      <c r="T152" s="1544">
        <v>0</v>
      </c>
      <c r="U152" s="1544">
        <v>0</v>
      </c>
      <c r="V152" s="1544">
        <v>0</v>
      </c>
      <c r="W152" s="1544">
        <v>0</v>
      </c>
      <c r="X152" s="1556">
        <v>0</v>
      </c>
      <c r="Y152" s="1548">
        <v>0</v>
      </c>
      <c r="Z152" s="1544">
        <f t="shared" si="67"/>
        <v>0</v>
      </c>
      <c r="AA152" s="1544">
        <f t="shared" si="68"/>
        <v>0</v>
      </c>
      <c r="AB152" s="1548">
        <v>0</v>
      </c>
      <c r="AC152" s="1548">
        <v>0</v>
      </c>
      <c r="AD152" s="1548">
        <v>0</v>
      </c>
      <c r="AE152" s="1548">
        <v>0</v>
      </c>
      <c r="AF152" s="1548">
        <v>0</v>
      </c>
      <c r="AG152" s="1548">
        <v>0</v>
      </c>
      <c r="AH152" s="803"/>
      <c r="AI152" s="530" t="s">
        <v>3249</v>
      </c>
      <c r="AJ152" s="1621">
        <v>0</v>
      </c>
      <c r="AK152" s="1621">
        <v>0</v>
      </c>
      <c r="AL152" s="1557">
        <v>0</v>
      </c>
      <c r="AM152" s="1557">
        <v>0</v>
      </c>
      <c r="AN152" s="1557">
        <v>0</v>
      </c>
      <c r="AO152" s="1557">
        <v>0</v>
      </c>
      <c r="AP152" s="1557">
        <v>0</v>
      </c>
      <c r="AQ152" s="1557">
        <v>0</v>
      </c>
      <c r="AR152" s="1557">
        <v>0</v>
      </c>
      <c r="AS152" s="1557">
        <v>0</v>
      </c>
      <c r="AT152" s="1556">
        <v>0</v>
      </c>
      <c r="AU152" s="1556">
        <v>0</v>
      </c>
      <c r="AV152" s="1556">
        <v>0</v>
      </c>
      <c r="AW152" s="1548">
        <v>0</v>
      </c>
      <c r="AX152" s="1544">
        <f t="shared" si="69"/>
        <v>0</v>
      </c>
      <c r="AY152" s="1544">
        <f t="shared" si="70"/>
        <v>0</v>
      </c>
      <c r="AZ152" s="1556">
        <v>0</v>
      </c>
      <c r="BA152" s="1544">
        <v>0</v>
      </c>
      <c r="BB152" s="1544">
        <v>0</v>
      </c>
      <c r="BC152" s="1544">
        <v>0</v>
      </c>
      <c r="BD152" s="1544">
        <v>0</v>
      </c>
      <c r="BE152" s="1544">
        <v>0</v>
      </c>
      <c r="BF152" s="1556">
        <v>0</v>
      </c>
      <c r="BG152" s="1548">
        <v>0</v>
      </c>
      <c r="BH152" s="1556">
        <v>0</v>
      </c>
      <c r="BI152" s="1548">
        <v>0</v>
      </c>
      <c r="BJ152" s="1556">
        <v>0</v>
      </c>
      <c r="BK152" s="1548">
        <v>0</v>
      </c>
      <c r="BL152" s="1548">
        <v>0</v>
      </c>
      <c r="BM152" s="1548">
        <v>0</v>
      </c>
      <c r="BN152" s="1548">
        <v>0</v>
      </c>
      <c r="BO152" s="1548">
        <v>0</v>
      </c>
      <c r="BP152" s="1556">
        <v>0</v>
      </c>
      <c r="BQ152" s="1548">
        <v>0</v>
      </c>
    </row>
    <row r="153" spans="1:87" ht="48.25" hidden="1" customHeight="1" outlineLevel="1">
      <c r="A153" s="530" t="s">
        <v>3250</v>
      </c>
      <c r="B153" s="1544">
        <f t="shared" si="63"/>
        <v>10</v>
      </c>
      <c r="C153" s="1545">
        <f t="shared" si="64"/>
        <v>736</v>
      </c>
      <c r="D153" s="1556">
        <v>0</v>
      </c>
      <c r="E153" s="1548">
        <v>0</v>
      </c>
      <c r="F153" s="1553">
        <f t="shared" si="65"/>
        <v>8</v>
      </c>
      <c r="G153" s="1553">
        <f t="shared" si="66"/>
        <v>675</v>
      </c>
      <c r="H153" s="1556">
        <v>0</v>
      </c>
      <c r="I153" s="1556">
        <v>0</v>
      </c>
      <c r="J153" s="1556">
        <v>3</v>
      </c>
      <c r="K153" s="1556">
        <v>28</v>
      </c>
      <c r="L153" s="1544">
        <v>5</v>
      </c>
      <c r="M153" s="1544">
        <v>647</v>
      </c>
      <c r="N153" s="1544">
        <v>0</v>
      </c>
      <c r="O153" s="1544">
        <v>0</v>
      </c>
      <c r="P153" s="1544">
        <v>0</v>
      </c>
      <c r="Q153" s="1545">
        <v>0</v>
      </c>
      <c r="R153" s="1545">
        <v>0</v>
      </c>
      <c r="S153" s="1545">
        <v>0</v>
      </c>
      <c r="T153" s="1544">
        <v>1</v>
      </c>
      <c r="U153" s="1544">
        <v>59</v>
      </c>
      <c r="V153" s="1544">
        <v>0</v>
      </c>
      <c r="W153" s="1544">
        <v>0</v>
      </c>
      <c r="X153" s="1556">
        <v>0</v>
      </c>
      <c r="Y153" s="1548">
        <v>0</v>
      </c>
      <c r="Z153" s="1544">
        <f t="shared" si="67"/>
        <v>0</v>
      </c>
      <c r="AA153" s="1544">
        <f t="shared" si="68"/>
        <v>0</v>
      </c>
      <c r="AB153" s="1548">
        <v>0</v>
      </c>
      <c r="AC153" s="1548">
        <v>0</v>
      </c>
      <c r="AD153" s="1548">
        <v>0</v>
      </c>
      <c r="AE153" s="1548">
        <v>0</v>
      </c>
      <c r="AF153" s="1548">
        <v>0</v>
      </c>
      <c r="AG153" s="1548">
        <v>0</v>
      </c>
      <c r="AH153" s="803"/>
      <c r="AI153" s="530" t="s">
        <v>3250</v>
      </c>
      <c r="AJ153" s="1621">
        <v>0</v>
      </c>
      <c r="AK153" s="1621">
        <v>0</v>
      </c>
      <c r="AL153" s="1557">
        <v>0</v>
      </c>
      <c r="AM153" s="1557">
        <v>0</v>
      </c>
      <c r="AN153" s="1557">
        <v>0</v>
      </c>
      <c r="AO153" s="1557">
        <v>0</v>
      </c>
      <c r="AP153" s="1557">
        <v>0</v>
      </c>
      <c r="AQ153" s="1557">
        <v>0</v>
      </c>
      <c r="AR153" s="1557">
        <v>0</v>
      </c>
      <c r="AS153" s="1557">
        <v>0</v>
      </c>
      <c r="AT153" s="1556">
        <v>1</v>
      </c>
      <c r="AU153" s="1548">
        <v>2</v>
      </c>
      <c r="AV153" s="1556">
        <v>0</v>
      </c>
      <c r="AW153" s="1548">
        <v>0</v>
      </c>
      <c r="AX153" s="1544">
        <f t="shared" si="69"/>
        <v>0</v>
      </c>
      <c r="AY153" s="1544">
        <f t="shared" si="70"/>
        <v>0</v>
      </c>
      <c r="AZ153" s="1556">
        <v>0</v>
      </c>
      <c r="BA153" s="1544">
        <v>0</v>
      </c>
      <c r="BB153" s="1544">
        <v>0</v>
      </c>
      <c r="BC153" s="1544">
        <v>0</v>
      </c>
      <c r="BD153" s="1544">
        <v>0</v>
      </c>
      <c r="BE153" s="1544">
        <v>0</v>
      </c>
      <c r="BF153" s="1556">
        <v>0</v>
      </c>
      <c r="BG153" s="1548">
        <v>0</v>
      </c>
      <c r="BH153" s="1556">
        <v>0</v>
      </c>
      <c r="BI153" s="1548">
        <v>0</v>
      </c>
      <c r="BJ153" s="1556">
        <v>0</v>
      </c>
      <c r="BK153" s="1548">
        <v>0</v>
      </c>
      <c r="BL153" s="1548">
        <v>0</v>
      </c>
      <c r="BM153" s="1548">
        <v>0</v>
      </c>
      <c r="BN153" s="1548">
        <v>0</v>
      </c>
      <c r="BO153" s="1548">
        <v>0</v>
      </c>
      <c r="BP153" s="1556">
        <v>0</v>
      </c>
      <c r="BQ153" s="1548">
        <v>0</v>
      </c>
    </row>
    <row r="154" spans="1:87" ht="48.25" hidden="1" customHeight="1" outlineLevel="1">
      <c r="A154" s="530" t="s">
        <v>3251</v>
      </c>
      <c r="B154" s="1544">
        <f t="shared" si="63"/>
        <v>6</v>
      </c>
      <c r="C154" s="1545">
        <f t="shared" si="64"/>
        <v>561</v>
      </c>
      <c r="D154" s="1556">
        <v>0</v>
      </c>
      <c r="E154" s="1548">
        <v>0</v>
      </c>
      <c r="F154" s="1553">
        <f t="shared" si="65"/>
        <v>2</v>
      </c>
      <c r="G154" s="1553">
        <f t="shared" si="66"/>
        <v>150</v>
      </c>
      <c r="H154" s="1556">
        <v>0</v>
      </c>
      <c r="I154" s="1556">
        <v>0</v>
      </c>
      <c r="J154" s="1556">
        <v>0</v>
      </c>
      <c r="K154" s="1556">
        <v>0</v>
      </c>
      <c r="L154" s="1544">
        <v>2</v>
      </c>
      <c r="M154" s="1544">
        <v>150</v>
      </c>
      <c r="N154" s="1544">
        <v>0</v>
      </c>
      <c r="O154" s="1544">
        <v>0</v>
      </c>
      <c r="P154" s="1544">
        <v>0</v>
      </c>
      <c r="Q154" s="1545">
        <v>0</v>
      </c>
      <c r="R154" s="1545">
        <v>0</v>
      </c>
      <c r="S154" s="1545">
        <v>0</v>
      </c>
      <c r="T154" s="1544">
        <v>3</v>
      </c>
      <c r="U154" s="1544">
        <v>402</v>
      </c>
      <c r="V154" s="1544">
        <v>0</v>
      </c>
      <c r="W154" s="1544">
        <v>0</v>
      </c>
      <c r="X154" s="1556">
        <v>0</v>
      </c>
      <c r="Y154" s="1548">
        <v>0</v>
      </c>
      <c r="Z154" s="1544">
        <f t="shared" si="67"/>
        <v>0</v>
      </c>
      <c r="AA154" s="1544">
        <f t="shared" si="68"/>
        <v>0</v>
      </c>
      <c r="AB154" s="1548">
        <v>0</v>
      </c>
      <c r="AC154" s="1548">
        <v>0</v>
      </c>
      <c r="AD154" s="1548">
        <v>0</v>
      </c>
      <c r="AE154" s="1548">
        <v>0</v>
      </c>
      <c r="AF154" s="1548">
        <v>0</v>
      </c>
      <c r="AG154" s="1548">
        <v>0</v>
      </c>
      <c r="AH154" s="803"/>
      <c r="AI154" s="530" t="s">
        <v>3251</v>
      </c>
      <c r="AJ154" s="1621">
        <v>0</v>
      </c>
      <c r="AK154" s="1621">
        <v>0</v>
      </c>
      <c r="AL154" s="1557">
        <v>0</v>
      </c>
      <c r="AM154" s="1557">
        <v>0</v>
      </c>
      <c r="AN154" s="1557">
        <v>0</v>
      </c>
      <c r="AO154" s="1557">
        <v>0</v>
      </c>
      <c r="AP154" s="1557">
        <v>0</v>
      </c>
      <c r="AQ154" s="1557">
        <v>0</v>
      </c>
      <c r="AR154" s="1557">
        <v>0</v>
      </c>
      <c r="AS154" s="1557">
        <v>0</v>
      </c>
      <c r="AT154" s="1556">
        <v>1</v>
      </c>
      <c r="AU154" s="1548">
        <v>9</v>
      </c>
      <c r="AV154" s="1556">
        <v>0</v>
      </c>
      <c r="AW154" s="1548">
        <v>0</v>
      </c>
      <c r="AX154" s="1544">
        <f t="shared" si="69"/>
        <v>0</v>
      </c>
      <c r="AY154" s="1544">
        <f t="shared" si="70"/>
        <v>0</v>
      </c>
      <c r="AZ154" s="1556">
        <v>0</v>
      </c>
      <c r="BA154" s="1544">
        <v>0</v>
      </c>
      <c r="BB154" s="1544">
        <v>0</v>
      </c>
      <c r="BC154" s="1544">
        <v>0</v>
      </c>
      <c r="BD154" s="1544">
        <v>0</v>
      </c>
      <c r="BE154" s="1544">
        <v>0</v>
      </c>
      <c r="BF154" s="1556">
        <v>0</v>
      </c>
      <c r="BG154" s="1548">
        <v>0</v>
      </c>
      <c r="BH154" s="1556">
        <v>0</v>
      </c>
      <c r="BI154" s="1548">
        <v>0</v>
      </c>
      <c r="BJ154" s="1556">
        <v>0</v>
      </c>
      <c r="BK154" s="1548">
        <v>0</v>
      </c>
      <c r="BL154" s="1548">
        <v>0</v>
      </c>
      <c r="BM154" s="1548">
        <v>0</v>
      </c>
      <c r="BN154" s="1548">
        <v>0</v>
      </c>
      <c r="BO154" s="1548">
        <v>0</v>
      </c>
      <c r="BP154" s="1556">
        <v>0</v>
      </c>
      <c r="BQ154" s="1548">
        <v>0</v>
      </c>
      <c r="BS154" s="805" t="s">
        <v>50</v>
      </c>
      <c r="BT154" s="805" t="s">
        <v>50</v>
      </c>
      <c r="BU154" s="805" t="s">
        <v>50</v>
      </c>
      <c r="BV154" s="805" t="s">
        <v>50</v>
      </c>
      <c r="BW154" s="805" t="s">
        <v>50</v>
      </c>
      <c r="BX154" s="805" t="s">
        <v>50</v>
      </c>
      <c r="BY154" s="805" t="s">
        <v>50</v>
      </c>
      <c r="BZ154" s="805" t="s">
        <v>50</v>
      </c>
      <c r="CA154" s="806" t="s">
        <v>50</v>
      </c>
      <c r="CB154" s="805" t="s">
        <v>50</v>
      </c>
      <c r="CC154" s="805" t="s">
        <v>50</v>
      </c>
      <c r="CD154" s="805" t="s">
        <v>50</v>
      </c>
      <c r="CE154" s="805" t="s">
        <v>50</v>
      </c>
      <c r="CF154" s="805" t="s">
        <v>50</v>
      </c>
      <c r="CG154" s="805" t="s">
        <v>50</v>
      </c>
      <c r="CH154" s="805" t="s">
        <v>50</v>
      </c>
      <c r="CI154" s="805" t="s">
        <v>50</v>
      </c>
    </row>
    <row r="155" spans="1:87" ht="48.25" hidden="1" customHeight="1" outlineLevel="1">
      <c r="A155" s="530" t="s">
        <v>3252</v>
      </c>
      <c r="B155" s="1544">
        <f t="shared" si="63"/>
        <v>3</v>
      </c>
      <c r="C155" s="1545">
        <f t="shared" si="64"/>
        <v>781</v>
      </c>
      <c r="D155" s="1556">
        <v>0</v>
      </c>
      <c r="E155" s="1548">
        <v>0</v>
      </c>
      <c r="F155" s="1553">
        <f t="shared" si="65"/>
        <v>1</v>
      </c>
      <c r="G155" s="1553">
        <f t="shared" si="66"/>
        <v>216</v>
      </c>
      <c r="H155" s="1556">
        <v>0</v>
      </c>
      <c r="I155" s="1556">
        <v>0</v>
      </c>
      <c r="J155" s="1556">
        <v>1</v>
      </c>
      <c r="K155" s="1556">
        <v>216</v>
      </c>
      <c r="L155" s="1556">
        <v>0</v>
      </c>
      <c r="M155" s="1556">
        <v>0</v>
      </c>
      <c r="N155" s="1544">
        <v>0</v>
      </c>
      <c r="O155" s="1544">
        <v>0</v>
      </c>
      <c r="P155" s="1544">
        <v>0</v>
      </c>
      <c r="Q155" s="1545">
        <v>0</v>
      </c>
      <c r="R155" s="1545">
        <v>0</v>
      </c>
      <c r="S155" s="1545">
        <v>0</v>
      </c>
      <c r="T155" s="1544">
        <v>2</v>
      </c>
      <c r="U155" s="1544">
        <v>565</v>
      </c>
      <c r="V155" s="1544">
        <v>0</v>
      </c>
      <c r="W155" s="1544">
        <v>0</v>
      </c>
      <c r="X155" s="1556">
        <v>0</v>
      </c>
      <c r="Y155" s="1548">
        <v>0</v>
      </c>
      <c r="Z155" s="1544">
        <f t="shared" si="67"/>
        <v>0</v>
      </c>
      <c r="AA155" s="1544">
        <f t="shared" si="68"/>
        <v>0</v>
      </c>
      <c r="AB155" s="1548">
        <v>0</v>
      </c>
      <c r="AC155" s="1548">
        <v>0</v>
      </c>
      <c r="AD155" s="1553">
        <v>0</v>
      </c>
      <c r="AE155" s="1553">
        <v>0</v>
      </c>
      <c r="AF155" s="1548">
        <v>0</v>
      </c>
      <c r="AG155" s="1548">
        <v>0</v>
      </c>
      <c r="AH155" s="803"/>
      <c r="AI155" s="530" t="s">
        <v>3252</v>
      </c>
      <c r="AJ155" s="1621">
        <v>0</v>
      </c>
      <c r="AK155" s="1621">
        <v>0</v>
      </c>
      <c r="AL155" s="1557">
        <v>0</v>
      </c>
      <c r="AM155" s="1557">
        <v>0</v>
      </c>
      <c r="AN155" s="1557">
        <v>0</v>
      </c>
      <c r="AO155" s="1557">
        <v>0</v>
      </c>
      <c r="AP155" s="1557">
        <v>0</v>
      </c>
      <c r="AQ155" s="1557">
        <v>0</v>
      </c>
      <c r="AR155" s="1557">
        <v>0</v>
      </c>
      <c r="AS155" s="1557">
        <v>0</v>
      </c>
      <c r="AT155" s="1556">
        <v>0</v>
      </c>
      <c r="AU155" s="1548">
        <v>0</v>
      </c>
      <c r="AV155" s="1556">
        <v>0</v>
      </c>
      <c r="AW155" s="1548">
        <v>0</v>
      </c>
      <c r="AX155" s="1544">
        <f t="shared" si="69"/>
        <v>0</v>
      </c>
      <c r="AY155" s="1544">
        <f t="shared" si="70"/>
        <v>0</v>
      </c>
      <c r="AZ155" s="1556">
        <v>0</v>
      </c>
      <c r="BA155" s="1544">
        <v>0</v>
      </c>
      <c r="BB155" s="1544">
        <v>0</v>
      </c>
      <c r="BC155" s="1544">
        <v>0</v>
      </c>
      <c r="BD155" s="1544">
        <v>0</v>
      </c>
      <c r="BE155" s="1544">
        <v>0</v>
      </c>
      <c r="BF155" s="1556">
        <v>0</v>
      </c>
      <c r="BG155" s="1548">
        <v>0</v>
      </c>
      <c r="BH155" s="1556">
        <v>0</v>
      </c>
      <c r="BI155" s="1548">
        <v>0</v>
      </c>
      <c r="BJ155" s="1556">
        <v>0</v>
      </c>
      <c r="BK155" s="1548">
        <v>0</v>
      </c>
      <c r="BL155" s="1548">
        <v>0</v>
      </c>
      <c r="BM155" s="1548">
        <v>0</v>
      </c>
      <c r="BN155" s="1548">
        <v>0</v>
      </c>
      <c r="BO155" s="1548">
        <v>0</v>
      </c>
      <c r="BP155" s="1556">
        <v>0</v>
      </c>
      <c r="BQ155" s="1548">
        <v>0</v>
      </c>
    </row>
    <row r="156" spans="1:87" ht="48.25" hidden="1" customHeight="1" outlineLevel="1">
      <c r="A156" s="530" t="s">
        <v>3253</v>
      </c>
      <c r="B156" s="1544">
        <f t="shared" si="63"/>
        <v>5</v>
      </c>
      <c r="C156" s="1545">
        <f t="shared" si="64"/>
        <v>1313</v>
      </c>
      <c r="D156" s="1556">
        <v>0</v>
      </c>
      <c r="E156" s="1548">
        <v>0</v>
      </c>
      <c r="F156" s="1553">
        <f t="shared" si="65"/>
        <v>1</v>
      </c>
      <c r="G156" s="1553">
        <f t="shared" si="66"/>
        <v>20</v>
      </c>
      <c r="H156" s="1556">
        <v>0</v>
      </c>
      <c r="I156" s="1556">
        <v>0</v>
      </c>
      <c r="J156" s="1556">
        <v>0</v>
      </c>
      <c r="K156" s="1556">
        <v>0</v>
      </c>
      <c r="L156" s="1544">
        <v>1</v>
      </c>
      <c r="M156" s="1544">
        <v>20</v>
      </c>
      <c r="N156" s="1544">
        <v>0</v>
      </c>
      <c r="O156" s="1544">
        <v>0</v>
      </c>
      <c r="P156" s="1544">
        <v>0</v>
      </c>
      <c r="Q156" s="1545">
        <v>0</v>
      </c>
      <c r="R156" s="1545">
        <v>0</v>
      </c>
      <c r="S156" s="1545">
        <v>0</v>
      </c>
      <c r="T156" s="1544">
        <v>3</v>
      </c>
      <c r="U156" s="1544">
        <v>1293</v>
      </c>
      <c r="V156" s="1544">
        <v>0</v>
      </c>
      <c r="W156" s="1544">
        <v>0</v>
      </c>
      <c r="X156" s="1556">
        <v>0</v>
      </c>
      <c r="Y156" s="1548">
        <v>0</v>
      </c>
      <c r="Z156" s="1544">
        <f t="shared" si="67"/>
        <v>0</v>
      </c>
      <c r="AA156" s="1544">
        <f t="shared" si="68"/>
        <v>0</v>
      </c>
      <c r="AB156" s="1548">
        <v>0</v>
      </c>
      <c r="AC156" s="1548">
        <v>0</v>
      </c>
      <c r="AD156" s="1548">
        <v>0</v>
      </c>
      <c r="AE156" s="1548">
        <v>0</v>
      </c>
      <c r="AF156" s="1548">
        <v>0</v>
      </c>
      <c r="AG156" s="1548">
        <v>0</v>
      </c>
      <c r="AH156" s="803"/>
      <c r="AI156" s="530" t="s">
        <v>3253</v>
      </c>
      <c r="AJ156" s="1621">
        <v>0</v>
      </c>
      <c r="AK156" s="1621">
        <v>0</v>
      </c>
      <c r="AL156" s="1557">
        <v>0</v>
      </c>
      <c r="AM156" s="1557">
        <v>0</v>
      </c>
      <c r="AN156" s="1557">
        <v>0</v>
      </c>
      <c r="AO156" s="1557">
        <v>0</v>
      </c>
      <c r="AP156" s="1557">
        <v>0</v>
      </c>
      <c r="AQ156" s="1557">
        <v>0</v>
      </c>
      <c r="AR156" s="1557">
        <v>0</v>
      </c>
      <c r="AS156" s="1557">
        <v>0</v>
      </c>
      <c r="AT156" s="1556">
        <v>0</v>
      </c>
      <c r="AU156" s="1548">
        <v>0</v>
      </c>
      <c r="AV156" s="1556">
        <v>0</v>
      </c>
      <c r="AW156" s="1548">
        <v>0</v>
      </c>
      <c r="AX156" s="1544">
        <f t="shared" si="69"/>
        <v>1</v>
      </c>
      <c r="AY156" s="1544">
        <f t="shared" si="70"/>
        <v>0</v>
      </c>
      <c r="AZ156" s="1556">
        <v>1</v>
      </c>
      <c r="BA156" s="1544">
        <v>0</v>
      </c>
      <c r="BB156" s="1544">
        <v>0</v>
      </c>
      <c r="BC156" s="1544">
        <v>0</v>
      </c>
      <c r="BD156" s="1544">
        <v>0</v>
      </c>
      <c r="BE156" s="1544">
        <v>0</v>
      </c>
      <c r="BF156" s="1556">
        <v>0</v>
      </c>
      <c r="BG156" s="1548">
        <v>0</v>
      </c>
      <c r="BH156" s="1556">
        <v>0</v>
      </c>
      <c r="BI156" s="1548">
        <v>0</v>
      </c>
      <c r="BJ156" s="1556">
        <v>0</v>
      </c>
      <c r="BK156" s="1548">
        <v>0</v>
      </c>
      <c r="BL156" s="1548">
        <v>0</v>
      </c>
      <c r="BM156" s="1548">
        <v>0</v>
      </c>
      <c r="BN156" s="1548">
        <v>0</v>
      </c>
      <c r="BO156" s="1548">
        <v>0</v>
      </c>
      <c r="BP156" s="1556">
        <v>0</v>
      </c>
      <c r="BQ156" s="1548">
        <v>0</v>
      </c>
      <c r="BS156" s="806" t="s">
        <v>50</v>
      </c>
      <c r="BT156" s="806" t="s">
        <v>50</v>
      </c>
      <c r="BU156" s="806" t="s">
        <v>50</v>
      </c>
    </row>
    <row r="157" spans="1:87" ht="48.25" hidden="1" customHeight="1" outlineLevel="1">
      <c r="A157" s="530" t="s">
        <v>3254</v>
      </c>
      <c r="B157" s="1544">
        <f t="shared" si="63"/>
        <v>22</v>
      </c>
      <c r="C157" s="1545">
        <f t="shared" si="64"/>
        <v>27198</v>
      </c>
      <c r="D157" s="1556">
        <v>0</v>
      </c>
      <c r="E157" s="1548">
        <v>0</v>
      </c>
      <c r="F157" s="1553">
        <f t="shared" si="65"/>
        <v>20</v>
      </c>
      <c r="G157" s="1553">
        <f t="shared" si="66"/>
        <v>24408</v>
      </c>
      <c r="H157" s="1556">
        <v>0</v>
      </c>
      <c r="I157" s="1556">
        <v>0</v>
      </c>
      <c r="J157" s="1556">
        <v>0</v>
      </c>
      <c r="K157" s="1556">
        <v>0</v>
      </c>
      <c r="L157" s="1544">
        <v>9</v>
      </c>
      <c r="M157" s="1544">
        <v>4350</v>
      </c>
      <c r="N157" s="1544">
        <v>0</v>
      </c>
      <c r="O157" s="1544">
        <v>0</v>
      </c>
      <c r="P157" s="1544">
        <v>11</v>
      </c>
      <c r="Q157" s="1545">
        <v>20058</v>
      </c>
      <c r="R157" s="1545">
        <v>0</v>
      </c>
      <c r="S157" s="1545">
        <v>0</v>
      </c>
      <c r="T157" s="1544">
        <v>1</v>
      </c>
      <c r="U157" s="1544">
        <v>2719</v>
      </c>
      <c r="V157" s="1544">
        <v>0</v>
      </c>
      <c r="W157" s="1544">
        <v>0</v>
      </c>
      <c r="X157" s="1556">
        <v>0</v>
      </c>
      <c r="Y157" s="1548">
        <v>0</v>
      </c>
      <c r="Z157" s="1544">
        <f t="shared" si="67"/>
        <v>0</v>
      </c>
      <c r="AA157" s="1544">
        <f t="shared" si="68"/>
        <v>0</v>
      </c>
      <c r="AB157" s="1548">
        <v>0</v>
      </c>
      <c r="AC157" s="1548">
        <v>0</v>
      </c>
      <c r="AD157" s="1553">
        <v>0</v>
      </c>
      <c r="AE157" s="1553">
        <v>0</v>
      </c>
      <c r="AF157" s="1548">
        <v>0</v>
      </c>
      <c r="AG157" s="1548">
        <v>0</v>
      </c>
      <c r="AH157" s="803"/>
      <c r="AI157" s="530" t="s">
        <v>3254</v>
      </c>
      <c r="AJ157" s="1621">
        <v>0</v>
      </c>
      <c r="AK157" s="1621">
        <v>0</v>
      </c>
      <c r="AL157" s="1557">
        <v>0</v>
      </c>
      <c r="AM157" s="1557">
        <v>0</v>
      </c>
      <c r="AN157" s="1557">
        <v>0</v>
      </c>
      <c r="AO157" s="1557">
        <v>0</v>
      </c>
      <c r="AP157" s="1557">
        <v>0</v>
      </c>
      <c r="AQ157" s="1557">
        <v>0</v>
      </c>
      <c r="AR157" s="1557">
        <v>0</v>
      </c>
      <c r="AS157" s="1557">
        <v>0</v>
      </c>
      <c r="AT157" s="1556">
        <v>0</v>
      </c>
      <c r="AU157" s="1548">
        <v>0</v>
      </c>
      <c r="AV157" s="1556">
        <v>0</v>
      </c>
      <c r="AW157" s="1548">
        <v>0</v>
      </c>
      <c r="AX157" s="1544">
        <f t="shared" si="69"/>
        <v>1</v>
      </c>
      <c r="AY157" s="1544">
        <f t="shared" si="70"/>
        <v>71</v>
      </c>
      <c r="AZ157" s="1556">
        <v>1</v>
      </c>
      <c r="BA157" s="1544">
        <v>71</v>
      </c>
      <c r="BB157" s="1544">
        <v>0</v>
      </c>
      <c r="BC157" s="1544">
        <v>0</v>
      </c>
      <c r="BD157" s="1544">
        <v>0</v>
      </c>
      <c r="BE157" s="1544">
        <v>0</v>
      </c>
      <c r="BF157" s="1556">
        <v>0</v>
      </c>
      <c r="BG157" s="1548">
        <v>0</v>
      </c>
      <c r="BH157" s="1556">
        <v>0</v>
      </c>
      <c r="BI157" s="1548">
        <v>0</v>
      </c>
      <c r="BJ157" s="1556">
        <v>0</v>
      </c>
      <c r="BK157" s="1548">
        <v>0</v>
      </c>
      <c r="BL157" s="1548">
        <v>0</v>
      </c>
      <c r="BM157" s="1548">
        <v>0</v>
      </c>
      <c r="BN157" s="1548">
        <v>0</v>
      </c>
      <c r="BO157" s="1548">
        <v>0</v>
      </c>
      <c r="BP157" s="1556">
        <v>0</v>
      </c>
      <c r="BQ157" s="1548">
        <v>0</v>
      </c>
      <c r="BV157" s="800" t="s">
        <v>50</v>
      </c>
    </row>
    <row r="158" spans="1:87" ht="48.25" hidden="1" customHeight="1" outlineLevel="1">
      <c r="A158" s="530" t="s">
        <v>3255</v>
      </c>
      <c r="B158" s="1544">
        <f t="shared" si="63"/>
        <v>24</v>
      </c>
      <c r="C158" s="1544">
        <f t="shared" si="64"/>
        <v>10791</v>
      </c>
      <c r="D158" s="1556">
        <v>0</v>
      </c>
      <c r="E158" s="1548">
        <v>0</v>
      </c>
      <c r="F158" s="1553">
        <f t="shared" si="65"/>
        <v>17</v>
      </c>
      <c r="G158" s="1553">
        <f t="shared" si="66"/>
        <v>8850</v>
      </c>
      <c r="H158" s="1556">
        <v>0</v>
      </c>
      <c r="I158" s="1556">
        <v>0</v>
      </c>
      <c r="J158" s="1556">
        <v>0</v>
      </c>
      <c r="K158" s="1556">
        <v>0</v>
      </c>
      <c r="L158" s="1544">
        <v>6</v>
      </c>
      <c r="M158" s="1544">
        <v>7980</v>
      </c>
      <c r="N158" s="1544">
        <v>0</v>
      </c>
      <c r="O158" s="1544">
        <v>0</v>
      </c>
      <c r="P158" s="1544">
        <v>11</v>
      </c>
      <c r="Q158" s="1545">
        <v>870</v>
      </c>
      <c r="R158" s="1545">
        <v>0</v>
      </c>
      <c r="S158" s="1545">
        <v>0</v>
      </c>
      <c r="T158" s="1544">
        <v>6</v>
      </c>
      <c r="U158" s="1544">
        <v>1926</v>
      </c>
      <c r="V158" s="1544">
        <v>0</v>
      </c>
      <c r="W158" s="1544">
        <v>0</v>
      </c>
      <c r="X158" s="1556">
        <v>0</v>
      </c>
      <c r="Y158" s="1548">
        <v>0</v>
      </c>
      <c r="Z158" s="1544">
        <f t="shared" si="67"/>
        <v>0</v>
      </c>
      <c r="AA158" s="1544">
        <f t="shared" si="68"/>
        <v>0</v>
      </c>
      <c r="AB158" s="1548">
        <v>0</v>
      </c>
      <c r="AC158" s="1548">
        <v>0</v>
      </c>
      <c r="AD158" s="1553">
        <v>0</v>
      </c>
      <c r="AE158" s="1553">
        <v>0</v>
      </c>
      <c r="AF158" s="1548">
        <v>0</v>
      </c>
      <c r="AG158" s="1548">
        <v>0</v>
      </c>
      <c r="AH158" s="803"/>
      <c r="AI158" s="530" t="s">
        <v>3255</v>
      </c>
      <c r="AJ158" s="1621">
        <v>0</v>
      </c>
      <c r="AK158" s="1621">
        <v>0</v>
      </c>
      <c r="AL158" s="1557">
        <v>0</v>
      </c>
      <c r="AM158" s="1557">
        <v>0</v>
      </c>
      <c r="AN158" s="1557">
        <v>0</v>
      </c>
      <c r="AO158" s="1557">
        <v>0</v>
      </c>
      <c r="AP158" s="1557">
        <v>0</v>
      </c>
      <c r="AQ158" s="1557">
        <v>0</v>
      </c>
      <c r="AR158" s="1557">
        <v>0</v>
      </c>
      <c r="AS158" s="1557">
        <v>0</v>
      </c>
      <c r="AT158" s="1556">
        <v>1</v>
      </c>
      <c r="AU158" s="1548">
        <v>15</v>
      </c>
      <c r="AV158" s="1556">
        <v>0</v>
      </c>
      <c r="AW158" s="1548">
        <v>0</v>
      </c>
      <c r="AX158" s="1544">
        <f t="shared" si="69"/>
        <v>0</v>
      </c>
      <c r="AY158" s="1544">
        <f t="shared" si="70"/>
        <v>0</v>
      </c>
      <c r="AZ158" s="1556">
        <v>0</v>
      </c>
      <c r="BA158" s="1544">
        <v>0</v>
      </c>
      <c r="BB158" s="1544">
        <v>0</v>
      </c>
      <c r="BC158" s="1544">
        <v>0</v>
      </c>
      <c r="BD158" s="1544">
        <v>0</v>
      </c>
      <c r="BE158" s="1544">
        <v>0</v>
      </c>
      <c r="BF158" s="1556">
        <v>0</v>
      </c>
      <c r="BG158" s="1548">
        <v>0</v>
      </c>
      <c r="BH158" s="1556">
        <v>0</v>
      </c>
      <c r="BI158" s="1548">
        <v>0</v>
      </c>
      <c r="BJ158" s="1556">
        <v>0</v>
      </c>
      <c r="BK158" s="1548">
        <v>0</v>
      </c>
      <c r="BL158" s="1548">
        <v>0</v>
      </c>
      <c r="BM158" s="1548">
        <v>0</v>
      </c>
      <c r="BN158" s="1548">
        <v>0</v>
      </c>
      <c r="BO158" s="1548">
        <v>0</v>
      </c>
      <c r="BP158" s="1556">
        <v>0</v>
      </c>
      <c r="BQ158" s="1548">
        <v>0</v>
      </c>
    </row>
    <row r="159" spans="1:87" ht="48.25" hidden="1" customHeight="1" outlineLevel="1">
      <c r="A159" s="530" t="s">
        <v>3256</v>
      </c>
      <c r="B159" s="1544">
        <f t="shared" si="63"/>
        <v>8</v>
      </c>
      <c r="C159" s="1544">
        <f t="shared" si="64"/>
        <v>354</v>
      </c>
      <c r="D159" s="1556">
        <v>0</v>
      </c>
      <c r="E159" s="1548">
        <v>0</v>
      </c>
      <c r="F159" s="1553">
        <f t="shared" si="65"/>
        <v>2</v>
      </c>
      <c r="G159" s="1553">
        <f t="shared" si="66"/>
        <v>137</v>
      </c>
      <c r="H159" s="1556">
        <v>0</v>
      </c>
      <c r="I159" s="1556">
        <v>0</v>
      </c>
      <c r="J159" s="1556">
        <v>0</v>
      </c>
      <c r="K159" s="1556">
        <v>0</v>
      </c>
      <c r="L159" s="1556">
        <v>1</v>
      </c>
      <c r="M159" s="1556">
        <v>120</v>
      </c>
      <c r="N159" s="1544">
        <v>0</v>
      </c>
      <c r="O159" s="1544">
        <v>0</v>
      </c>
      <c r="P159" s="1544">
        <v>1</v>
      </c>
      <c r="Q159" s="1544">
        <v>17</v>
      </c>
      <c r="R159" s="1545">
        <v>0</v>
      </c>
      <c r="S159" s="1545">
        <v>0</v>
      </c>
      <c r="T159" s="1544">
        <v>5</v>
      </c>
      <c r="U159" s="1544">
        <v>217</v>
      </c>
      <c r="V159" s="1544">
        <v>0</v>
      </c>
      <c r="W159" s="1544">
        <v>0</v>
      </c>
      <c r="X159" s="1556">
        <v>0</v>
      </c>
      <c r="Y159" s="1548">
        <v>0</v>
      </c>
      <c r="Z159" s="1544">
        <f t="shared" si="67"/>
        <v>0</v>
      </c>
      <c r="AA159" s="1544">
        <f t="shared" si="68"/>
        <v>0</v>
      </c>
      <c r="AB159" s="1548">
        <v>0</v>
      </c>
      <c r="AC159" s="1548">
        <v>0</v>
      </c>
      <c r="AD159" s="1548">
        <v>0</v>
      </c>
      <c r="AE159" s="1548">
        <v>0</v>
      </c>
      <c r="AF159" s="1548">
        <v>0</v>
      </c>
      <c r="AG159" s="1548">
        <v>0</v>
      </c>
      <c r="AH159" s="803"/>
      <c r="AI159" s="530" t="s">
        <v>3256</v>
      </c>
      <c r="AJ159" s="1621">
        <v>0</v>
      </c>
      <c r="AK159" s="1621">
        <v>0</v>
      </c>
      <c r="AL159" s="1557">
        <v>0</v>
      </c>
      <c r="AM159" s="1557">
        <v>0</v>
      </c>
      <c r="AN159" s="1557">
        <v>0</v>
      </c>
      <c r="AO159" s="1557">
        <v>0</v>
      </c>
      <c r="AP159" s="1557">
        <v>0</v>
      </c>
      <c r="AQ159" s="1557">
        <v>0</v>
      </c>
      <c r="AR159" s="1557">
        <v>0</v>
      </c>
      <c r="AS159" s="1557">
        <v>0</v>
      </c>
      <c r="AT159" s="1556">
        <v>0</v>
      </c>
      <c r="AU159" s="1548">
        <v>0</v>
      </c>
      <c r="AV159" s="1556">
        <v>0</v>
      </c>
      <c r="AW159" s="1548">
        <v>0</v>
      </c>
      <c r="AX159" s="1544">
        <f t="shared" si="69"/>
        <v>1</v>
      </c>
      <c r="AY159" s="1544">
        <f t="shared" si="70"/>
        <v>0</v>
      </c>
      <c r="AZ159" s="1556">
        <v>0</v>
      </c>
      <c r="BA159" s="1556">
        <v>0</v>
      </c>
      <c r="BB159" s="1544">
        <v>1</v>
      </c>
      <c r="BC159" s="1544">
        <v>0</v>
      </c>
      <c r="BD159" s="1544">
        <v>0</v>
      </c>
      <c r="BE159" s="1544">
        <v>0</v>
      </c>
      <c r="BF159" s="1556">
        <v>0</v>
      </c>
      <c r="BG159" s="1548">
        <v>0</v>
      </c>
      <c r="BH159" s="1556">
        <v>0</v>
      </c>
      <c r="BI159" s="1548">
        <v>0</v>
      </c>
      <c r="BJ159" s="1556">
        <v>0</v>
      </c>
      <c r="BK159" s="1548">
        <v>0</v>
      </c>
      <c r="BL159" s="1548">
        <v>0</v>
      </c>
      <c r="BM159" s="1548">
        <v>0</v>
      </c>
      <c r="BN159" s="1548">
        <v>0</v>
      </c>
      <c r="BO159" s="1548">
        <v>0</v>
      </c>
      <c r="BP159" s="1556">
        <v>0</v>
      </c>
      <c r="BQ159" s="1548">
        <v>0</v>
      </c>
    </row>
    <row r="160" spans="1:87" ht="48.25" hidden="1" customHeight="1" outlineLevel="1" thickBot="1">
      <c r="A160" s="531" t="s">
        <v>3257</v>
      </c>
      <c r="B160" s="1559">
        <f t="shared" si="63"/>
        <v>18</v>
      </c>
      <c r="C160" s="1600">
        <f t="shared" si="64"/>
        <v>7238</v>
      </c>
      <c r="D160" s="1610">
        <v>0</v>
      </c>
      <c r="E160" s="1610">
        <v>0</v>
      </c>
      <c r="F160" s="1600">
        <f t="shared" si="65"/>
        <v>14</v>
      </c>
      <c r="G160" s="1600">
        <f t="shared" si="66"/>
        <v>1883</v>
      </c>
      <c r="H160" s="1560">
        <v>0</v>
      </c>
      <c r="I160" s="1560">
        <v>0</v>
      </c>
      <c r="J160" s="1560">
        <v>0</v>
      </c>
      <c r="K160" s="1560">
        <v>0</v>
      </c>
      <c r="L160" s="1560">
        <v>5</v>
      </c>
      <c r="M160" s="1560">
        <v>110</v>
      </c>
      <c r="N160" s="1560">
        <v>0</v>
      </c>
      <c r="O160" s="1560">
        <v>0</v>
      </c>
      <c r="P160" s="1560">
        <v>9</v>
      </c>
      <c r="Q160" s="1560">
        <v>1773</v>
      </c>
      <c r="R160" s="1545">
        <v>0</v>
      </c>
      <c r="S160" s="1545">
        <v>0</v>
      </c>
      <c r="T160" s="1560">
        <v>4</v>
      </c>
      <c r="U160" s="1560">
        <v>5355</v>
      </c>
      <c r="V160" s="1544">
        <v>0</v>
      </c>
      <c r="W160" s="1544">
        <v>0</v>
      </c>
      <c r="X160" s="1549">
        <v>0</v>
      </c>
      <c r="Y160" s="1549">
        <v>0</v>
      </c>
      <c r="Z160" s="1544">
        <f t="shared" si="67"/>
        <v>0</v>
      </c>
      <c r="AA160" s="1544">
        <f t="shared" si="68"/>
        <v>0</v>
      </c>
      <c r="AB160" s="1549">
        <v>0</v>
      </c>
      <c r="AC160" s="1549">
        <v>0</v>
      </c>
      <c r="AD160" s="1560">
        <v>0</v>
      </c>
      <c r="AE160" s="1560">
        <v>0</v>
      </c>
      <c r="AF160" s="1549">
        <v>0</v>
      </c>
      <c r="AG160" s="1549">
        <v>0</v>
      </c>
      <c r="AH160" s="803"/>
      <c r="AI160" s="531" t="s">
        <v>3257</v>
      </c>
      <c r="AJ160" s="1625">
        <v>0</v>
      </c>
      <c r="AK160" s="1626">
        <v>0</v>
      </c>
      <c r="AL160" s="1620">
        <v>0</v>
      </c>
      <c r="AM160" s="1620">
        <v>0</v>
      </c>
      <c r="AN160" s="1620">
        <v>0</v>
      </c>
      <c r="AO160" s="1620">
        <v>0</v>
      </c>
      <c r="AP160" s="1620">
        <v>0</v>
      </c>
      <c r="AQ160" s="1620">
        <v>0</v>
      </c>
      <c r="AR160" s="1620">
        <v>0</v>
      </c>
      <c r="AS160" s="1620">
        <v>0</v>
      </c>
      <c r="AT160" s="1610">
        <v>0</v>
      </c>
      <c r="AU160" s="1610">
        <v>0</v>
      </c>
      <c r="AV160" s="1610">
        <v>0</v>
      </c>
      <c r="AW160" s="1610">
        <v>0</v>
      </c>
      <c r="AX160" s="1600">
        <f t="shared" si="69"/>
        <v>0</v>
      </c>
      <c r="AY160" s="1600">
        <f t="shared" si="70"/>
        <v>0</v>
      </c>
      <c r="AZ160" s="1600">
        <v>0</v>
      </c>
      <c r="BA160" s="1600">
        <v>0</v>
      </c>
      <c r="BB160" s="1600">
        <v>0</v>
      </c>
      <c r="BC160" s="1600">
        <v>0</v>
      </c>
      <c r="BD160" s="1600">
        <v>0</v>
      </c>
      <c r="BE160" s="1600">
        <v>0</v>
      </c>
      <c r="BF160" s="1610">
        <v>0</v>
      </c>
      <c r="BG160" s="1610">
        <v>0</v>
      </c>
      <c r="BH160" s="1610">
        <v>0</v>
      </c>
      <c r="BI160" s="1610">
        <v>0</v>
      </c>
      <c r="BJ160" s="1610">
        <v>0</v>
      </c>
      <c r="BK160" s="1610">
        <v>0</v>
      </c>
      <c r="BL160" s="1610">
        <v>0</v>
      </c>
      <c r="BM160" s="1610">
        <v>0</v>
      </c>
      <c r="BN160" s="1610">
        <v>0</v>
      </c>
      <c r="BO160" s="1610">
        <v>0</v>
      </c>
      <c r="BP160" s="1610">
        <v>0</v>
      </c>
      <c r="BQ160" s="1610">
        <v>0</v>
      </c>
    </row>
    <row r="161" spans="1:87" s="809" customFormat="1" ht="34" customHeight="1">
      <c r="A161" s="735" t="s">
        <v>3425</v>
      </c>
      <c r="B161" s="1544">
        <f t="shared" ref="B161:AG161" si="71">SUM(B162:B173)</f>
        <v>120</v>
      </c>
      <c r="C161" s="1544">
        <f t="shared" si="71"/>
        <v>1397777</v>
      </c>
      <c r="D161" s="1544">
        <f t="shared" si="71"/>
        <v>0</v>
      </c>
      <c r="E161" s="1544">
        <f t="shared" si="71"/>
        <v>0</v>
      </c>
      <c r="F161" s="1544">
        <f t="shared" si="71"/>
        <v>53</v>
      </c>
      <c r="G161" s="1544">
        <f t="shared" si="71"/>
        <v>9953</v>
      </c>
      <c r="H161" s="1544">
        <f t="shared" si="71"/>
        <v>0</v>
      </c>
      <c r="I161" s="1553">
        <f t="shared" si="71"/>
        <v>0</v>
      </c>
      <c r="J161" s="1553">
        <f t="shared" si="71"/>
        <v>0</v>
      </c>
      <c r="K161" s="1553">
        <f t="shared" si="71"/>
        <v>0</v>
      </c>
      <c r="L161" s="1553">
        <f t="shared" si="71"/>
        <v>47</v>
      </c>
      <c r="M161" s="1553">
        <f t="shared" si="71"/>
        <v>9627</v>
      </c>
      <c r="N161" s="1544">
        <f t="shared" si="71"/>
        <v>4</v>
      </c>
      <c r="O161" s="1544">
        <f t="shared" si="71"/>
        <v>240</v>
      </c>
      <c r="P161" s="1553">
        <f t="shared" si="71"/>
        <v>2</v>
      </c>
      <c r="Q161" s="1547">
        <f t="shared" si="71"/>
        <v>86</v>
      </c>
      <c r="R161" s="1547">
        <f t="shared" si="71"/>
        <v>0</v>
      </c>
      <c r="S161" s="1547">
        <f t="shared" si="71"/>
        <v>0</v>
      </c>
      <c r="T161" s="1547">
        <f t="shared" si="71"/>
        <v>52</v>
      </c>
      <c r="U161" s="1547">
        <f t="shared" si="71"/>
        <v>1382645</v>
      </c>
      <c r="V161" s="1547">
        <f t="shared" si="71"/>
        <v>6</v>
      </c>
      <c r="W161" s="1547">
        <f t="shared" si="71"/>
        <v>4696</v>
      </c>
      <c r="X161" s="1553">
        <f t="shared" si="71"/>
        <v>0</v>
      </c>
      <c r="Y161" s="1553">
        <f t="shared" si="71"/>
        <v>0</v>
      </c>
      <c r="Z161" s="1544">
        <f t="shared" si="71"/>
        <v>2</v>
      </c>
      <c r="AA161" s="1544">
        <f t="shared" si="71"/>
        <v>478</v>
      </c>
      <c r="AB161" s="1544">
        <f t="shared" si="71"/>
        <v>0</v>
      </c>
      <c r="AC161" s="1544">
        <f t="shared" si="71"/>
        <v>0</v>
      </c>
      <c r="AD161" s="1544">
        <f t="shared" si="71"/>
        <v>0</v>
      </c>
      <c r="AE161" s="1544">
        <f t="shared" si="71"/>
        <v>0</v>
      </c>
      <c r="AF161" s="1544">
        <f t="shared" si="71"/>
        <v>0</v>
      </c>
      <c r="AG161" s="1544">
        <f t="shared" si="71"/>
        <v>0</v>
      </c>
      <c r="AH161" s="834"/>
      <c r="AI161" s="735" t="s">
        <v>3425</v>
      </c>
      <c r="AJ161" s="1544">
        <f t="shared" ref="AJ161:AW161" si="72">SUM(AJ162:AJ173)</f>
        <v>0</v>
      </c>
      <c r="AK161" s="1544">
        <f t="shared" si="72"/>
        <v>0</v>
      </c>
      <c r="AL161" s="1544">
        <f t="shared" si="72"/>
        <v>2</v>
      </c>
      <c r="AM161" s="1544">
        <f t="shared" si="72"/>
        <v>478</v>
      </c>
      <c r="AN161" s="1544">
        <f t="shared" si="72"/>
        <v>0</v>
      </c>
      <c r="AO161" s="1544">
        <f t="shared" si="72"/>
        <v>0</v>
      </c>
      <c r="AP161" s="1544">
        <f t="shared" si="72"/>
        <v>0</v>
      </c>
      <c r="AQ161" s="1544">
        <f t="shared" si="72"/>
        <v>0</v>
      </c>
      <c r="AR161" s="1544">
        <f t="shared" si="72"/>
        <v>0</v>
      </c>
      <c r="AS161" s="1544">
        <f t="shared" si="72"/>
        <v>0</v>
      </c>
      <c r="AT161" s="1553">
        <f t="shared" si="72"/>
        <v>1</v>
      </c>
      <c r="AU161" s="1553">
        <f t="shared" si="72"/>
        <v>5</v>
      </c>
      <c r="AV161" s="1553">
        <f t="shared" si="72"/>
        <v>0</v>
      </c>
      <c r="AW161" s="1553">
        <f t="shared" si="72"/>
        <v>0</v>
      </c>
      <c r="AX161" s="1553">
        <f>SUM(AX162:AX173)</f>
        <v>6</v>
      </c>
      <c r="AY161" s="1553">
        <f t="shared" ref="AY161:BQ161" si="73">SUM(AY162:AY173)</f>
        <v>0</v>
      </c>
      <c r="AZ161" s="1553">
        <f t="shared" si="73"/>
        <v>1</v>
      </c>
      <c r="BA161" s="1553">
        <f t="shared" si="73"/>
        <v>0</v>
      </c>
      <c r="BB161" s="1553">
        <f t="shared" si="73"/>
        <v>5</v>
      </c>
      <c r="BC161" s="1553">
        <f t="shared" si="73"/>
        <v>0</v>
      </c>
      <c r="BD161" s="1553">
        <f t="shared" si="73"/>
        <v>0</v>
      </c>
      <c r="BE161" s="1553">
        <f t="shared" si="73"/>
        <v>0</v>
      </c>
      <c r="BF161" s="1553">
        <f t="shared" si="73"/>
        <v>0</v>
      </c>
      <c r="BG161" s="1553">
        <f t="shared" si="73"/>
        <v>0</v>
      </c>
      <c r="BH161" s="1553">
        <f t="shared" si="73"/>
        <v>0</v>
      </c>
      <c r="BI161" s="1553">
        <f t="shared" si="73"/>
        <v>0</v>
      </c>
      <c r="BJ161" s="1553">
        <f t="shared" si="73"/>
        <v>0</v>
      </c>
      <c r="BK161" s="1553">
        <f t="shared" si="73"/>
        <v>0</v>
      </c>
      <c r="BL161" s="1553">
        <f t="shared" si="73"/>
        <v>0</v>
      </c>
      <c r="BM161" s="1553">
        <f t="shared" si="73"/>
        <v>0</v>
      </c>
      <c r="BN161" s="1553">
        <f t="shared" si="73"/>
        <v>0</v>
      </c>
      <c r="BO161" s="1553">
        <f t="shared" si="73"/>
        <v>0</v>
      </c>
      <c r="BP161" s="1553">
        <f t="shared" si="73"/>
        <v>0</v>
      </c>
      <c r="BQ161" s="1553">
        <f t="shared" si="73"/>
        <v>0</v>
      </c>
    </row>
    <row r="162" spans="1:87" ht="44.35" customHeight="1" outlineLevel="1">
      <c r="A162" s="530" t="s">
        <v>3262</v>
      </c>
      <c r="B162" s="1544">
        <f t="shared" ref="B162:B173" si="74">F162+D162+T162+X162+Z162+AT162+AV162+AX162+BF162+BH162+BJ162+BP162+V162+BL162+BN162</f>
        <v>8</v>
      </c>
      <c r="C162" s="1545">
        <f t="shared" ref="C162:C173" si="75">G162+E162+U162+Y162+AA162+AU162+AW162+AY162+BG162+BI162+BK162+BQ162+W162+BM162+BO162</f>
        <v>2801</v>
      </c>
      <c r="D162" s="1556">
        <v>0</v>
      </c>
      <c r="E162" s="1548">
        <v>0</v>
      </c>
      <c r="F162" s="1553">
        <f>H162+J162+N162+P162+L162+R162</f>
        <v>1</v>
      </c>
      <c r="G162" s="1553">
        <f>I162+K162+O162+Q162+M162+S162</f>
        <v>2700</v>
      </c>
      <c r="H162" s="1556">
        <v>0</v>
      </c>
      <c r="I162" s="1556">
        <v>0</v>
      </c>
      <c r="J162" s="1556">
        <v>0</v>
      </c>
      <c r="K162" s="1556">
        <v>0</v>
      </c>
      <c r="L162" s="1556">
        <v>1</v>
      </c>
      <c r="M162" s="1556">
        <v>2700</v>
      </c>
      <c r="N162" s="1544">
        <v>0</v>
      </c>
      <c r="O162" s="1544">
        <v>0</v>
      </c>
      <c r="P162" s="1544">
        <v>0</v>
      </c>
      <c r="Q162" s="1545">
        <v>0</v>
      </c>
      <c r="R162" s="1545">
        <v>0</v>
      </c>
      <c r="S162" s="1545">
        <v>0</v>
      </c>
      <c r="T162" s="1544">
        <v>7</v>
      </c>
      <c r="U162" s="1544">
        <v>101</v>
      </c>
      <c r="V162" s="1544">
        <v>0</v>
      </c>
      <c r="W162" s="1544">
        <v>0</v>
      </c>
      <c r="X162" s="1556">
        <v>0</v>
      </c>
      <c r="Y162" s="1548">
        <v>0</v>
      </c>
      <c r="Z162" s="1544">
        <f>AB162+AD162+AF162+AJ162+AL162+AN162+AP162+AR162</f>
        <v>0</v>
      </c>
      <c r="AA162" s="1544">
        <f>AC162+AE162+AG162+AK162+AM162+AO162+AQ162+AS162</f>
        <v>0</v>
      </c>
      <c r="AB162" s="1548">
        <v>0</v>
      </c>
      <c r="AC162" s="1548">
        <v>0</v>
      </c>
      <c r="AD162" s="1548">
        <v>0</v>
      </c>
      <c r="AE162" s="1548">
        <v>0</v>
      </c>
      <c r="AF162" s="1548">
        <v>0</v>
      </c>
      <c r="AG162" s="1548">
        <v>0</v>
      </c>
      <c r="AH162" s="803"/>
      <c r="AI162" s="530" t="s">
        <v>3262</v>
      </c>
      <c r="AJ162" s="1621">
        <v>0</v>
      </c>
      <c r="AK162" s="1621">
        <v>0</v>
      </c>
      <c r="AL162" s="1557">
        <v>0</v>
      </c>
      <c r="AM162" s="1557">
        <v>0</v>
      </c>
      <c r="AN162" s="1557">
        <v>0</v>
      </c>
      <c r="AO162" s="1557">
        <v>0</v>
      </c>
      <c r="AP162" s="1557">
        <v>0</v>
      </c>
      <c r="AQ162" s="1557">
        <v>0</v>
      </c>
      <c r="AR162" s="1557">
        <v>0</v>
      </c>
      <c r="AS162" s="1557">
        <v>0</v>
      </c>
      <c r="AT162" s="1556">
        <v>0</v>
      </c>
      <c r="AU162" s="1556">
        <v>0</v>
      </c>
      <c r="AV162" s="1556">
        <v>0</v>
      </c>
      <c r="AW162" s="1548">
        <v>0</v>
      </c>
      <c r="AX162" s="1544">
        <f>AZ162+BB162+BD162</f>
        <v>0</v>
      </c>
      <c r="AY162" s="1544">
        <f>BA162+BC162+BE162</f>
        <v>0</v>
      </c>
      <c r="AZ162" s="1556">
        <v>0</v>
      </c>
      <c r="BA162" s="1544">
        <v>0</v>
      </c>
      <c r="BB162" s="1544">
        <v>0</v>
      </c>
      <c r="BC162" s="1544">
        <v>0</v>
      </c>
      <c r="BD162" s="1544">
        <v>0</v>
      </c>
      <c r="BE162" s="1544">
        <v>0</v>
      </c>
      <c r="BF162" s="1556">
        <v>0</v>
      </c>
      <c r="BG162" s="1548">
        <v>0</v>
      </c>
      <c r="BH162" s="1556">
        <v>0</v>
      </c>
      <c r="BI162" s="1548">
        <v>0</v>
      </c>
      <c r="BJ162" s="1556">
        <v>0</v>
      </c>
      <c r="BK162" s="1548">
        <v>0</v>
      </c>
      <c r="BL162" s="1548">
        <v>0</v>
      </c>
      <c r="BM162" s="1548">
        <v>0</v>
      </c>
      <c r="BN162" s="1548">
        <v>0</v>
      </c>
      <c r="BO162" s="1548">
        <v>0</v>
      </c>
      <c r="BP162" s="1556">
        <v>0</v>
      </c>
      <c r="BQ162" s="1548">
        <v>0</v>
      </c>
    </row>
    <row r="163" spans="1:87" ht="44.35" customHeight="1" outlineLevel="1">
      <c r="A163" s="530" t="s">
        <v>3263</v>
      </c>
      <c r="B163" s="1544">
        <f t="shared" si="74"/>
        <v>10</v>
      </c>
      <c r="C163" s="1545">
        <f t="shared" si="75"/>
        <v>436</v>
      </c>
      <c r="D163" s="1556">
        <v>0</v>
      </c>
      <c r="E163" s="1548">
        <v>0</v>
      </c>
      <c r="F163" s="1553">
        <f t="shared" ref="F163:F173" si="76">H163+J163+N163+P163+L163+R163</f>
        <v>4</v>
      </c>
      <c r="G163" s="1553">
        <f t="shared" ref="G163:G173" si="77">I163+K163+O163+Q163+M163+S163</f>
        <v>340</v>
      </c>
      <c r="H163" s="1556">
        <v>0</v>
      </c>
      <c r="I163" s="1556">
        <v>0</v>
      </c>
      <c r="J163" s="1556">
        <v>0</v>
      </c>
      <c r="K163" s="1556">
        <v>0</v>
      </c>
      <c r="L163" s="1556">
        <v>4</v>
      </c>
      <c r="M163" s="1556">
        <v>340</v>
      </c>
      <c r="N163" s="1544">
        <v>0</v>
      </c>
      <c r="O163" s="1544">
        <v>0</v>
      </c>
      <c r="P163" s="1544">
        <v>0</v>
      </c>
      <c r="Q163" s="1545">
        <v>0</v>
      </c>
      <c r="R163" s="1545">
        <v>0</v>
      </c>
      <c r="S163" s="1545">
        <v>0</v>
      </c>
      <c r="T163" s="1544">
        <v>6</v>
      </c>
      <c r="U163" s="1544">
        <v>96</v>
      </c>
      <c r="V163" s="1544">
        <v>0</v>
      </c>
      <c r="W163" s="1544">
        <v>0</v>
      </c>
      <c r="X163" s="1556">
        <v>0</v>
      </c>
      <c r="Y163" s="1548">
        <v>0</v>
      </c>
      <c r="Z163" s="1544">
        <f t="shared" ref="Z163:Z173" si="78">AB163+AD163+AF163+AJ163+AL163+AN163+AP163+AR163</f>
        <v>0</v>
      </c>
      <c r="AA163" s="1544">
        <f t="shared" ref="AA163:AA173" si="79">AC163+AE163+AG163+AK163+AM163+AO163+AQ163+AS163</f>
        <v>0</v>
      </c>
      <c r="AB163" s="1548">
        <v>0</v>
      </c>
      <c r="AC163" s="1548">
        <v>0</v>
      </c>
      <c r="AD163" s="1548">
        <v>0</v>
      </c>
      <c r="AE163" s="1548">
        <v>0</v>
      </c>
      <c r="AF163" s="1548">
        <v>0</v>
      </c>
      <c r="AG163" s="1548">
        <v>0</v>
      </c>
      <c r="AH163" s="803"/>
      <c r="AI163" s="530" t="s">
        <v>3263</v>
      </c>
      <c r="AJ163" s="1621">
        <v>0</v>
      </c>
      <c r="AK163" s="1621">
        <v>0</v>
      </c>
      <c r="AL163" s="1557">
        <v>0</v>
      </c>
      <c r="AM163" s="1557">
        <v>0</v>
      </c>
      <c r="AN163" s="1557">
        <v>0</v>
      </c>
      <c r="AO163" s="1557">
        <v>0</v>
      </c>
      <c r="AP163" s="1557">
        <v>0</v>
      </c>
      <c r="AQ163" s="1557">
        <v>0</v>
      </c>
      <c r="AR163" s="1557">
        <v>0</v>
      </c>
      <c r="AS163" s="1557">
        <v>0</v>
      </c>
      <c r="AT163" s="1556">
        <v>0</v>
      </c>
      <c r="AU163" s="1556">
        <v>0</v>
      </c>
      <c r="AV163" s="1556">
        <v>0</v>
      </c>
      <c r="AW163" s="1548">
        <v>0</v>
      </c>
      <c r="AX163" s="1544">
        <f t="shared" ref="AX163:AX173" si="80">AZ163+BB163+BD163</f>
        <v>0</v>
      </c>
      <c r="AY163" s="1544">
        <f t="shared" ref="AY163:AY173" si="81">BA163+BC163+BE163</f>
        <v>0</v>
      </c>
      <c r="AZ163" s="1556">
        <v>0</v>
      </c>
      <c r="BA163" s="1544">
        <v>0</v>
      </c>
      <c r="BB163" s="1544">
        <v>0</v>
      </c>
      <c r="BC163" s="1544">
        <v>0</v>
      </c>
      <c r="BD163" s="1544">
        <v>0</v>
      </c>
      <c r="BE163" s="1544">
        <v>0</v>
      </c>
      <c r="BF163" s="1556">
        <v>0</v>
      </c>
      <c r="BG163" s="1548">
        <v>0</v>
      </c>
      <c r="BH163" s="1556">
        <v>0</v>
      </c>
      <c r="BI163" s="1548">
        <v>0</v>
      </c>
      <c r="BJ163" s="1556">
        <v>0</v>
      </c>
      <c r="BK163" s="1548">
        <v>0</v>
      </c>
      <c r="BL163" s="1548">
        <v>0</v>
      </c>
      <c r="BM163" s="1548">
        <v>0</v>
      </c>
      <c r="BN163" s="1548">
        <v>0</v>
      </c>
      <c r="BO163" s="1548">
        <v>0</v>
      </c>
      <c r="BP163" s="1556">
        <v>0</v>
      </c>
      <c r="BQ163" s="1548">
        <v>0</v>
      </c>
    </row>
    <row r="164" spans="1:87" ht="44.35" customHeight="1" outlineLevel="1">
      <c r="A164" s="530" t="s">
        <v>3248</v>
      </c>
      <c r="B164" s="1544">
        <f t="shared" si="74"/>
        <v>5</v>
      </c>
      <c r="C164" s="1545">
        <f t="shared" si="75"/>
        <v>527</v>
      </c>
      <c r="D164" s="1556">
        <v>0</v>
      </c>
      <c r="E164" s="1548">
        <v>0</v>
      </c>
      <c r="F164" s="1553">
        <f t="shared" si="76"/>
        <v>1</v>
      </c>
      <c r="G164" s="1553">
        <f t="shared" si="77"/>
        <v>15</v>
      </c>
      <c r="H164" s="1556">
        <v>0</v>
      </c>
      <c r="I164" s="1556">
        <v>0</v>
      </c>
      <c r="J164" s="1556">
        <v>0</v>
      </c>
      <c r="K164" s="1556">
        <v>0</v>
      </c>
      <c r="L164" s="1544">
        <v>1</v>
      </c>
      <c r="M164" s="1544">
        <v>15</v>
      </c>
      <c r="N164" s="1544">
        <v>0</v>
      </c>
      <c r="O164" s="1544">
        <v>0</v>
      </c>
      <c r="P164" s="1544">
        <v>0</v>
      </c>
      <c r="Q164" s="1545">
        <v>0</v>
      </c>
      <c r="R164" s="1545">
        <v>0</v>
      </c>
      <c r="S164" s="1545">
        <v>0</v>
      </c>
      <c r="T164" s="1544">
        <v>3</v>
      </c>
      <c r="U164" s="1544">
        <v>512</v>
      </c>
      <c r="V164" s="1544">
        <v>0</v>
      </c>
      <c r="W164" s="1544">
        <v>0</v>
      </c>
      <c r="X164" s="1556">
        <v>0</v>
      </c>
      <c r="Y164" s="1548">
        <v>0</v>
      </c>
      <c r="Z164" s="1544">
        <f t="shared" si="78"/>
        <v>0</v>
      </c>
      <c r="AA164" s="1544">
        <f t="shared" si="79"/>
        <v>0</v>
      </c>
      <c r="AB164" s="1548">
        <v>0</v>
      </c>
      <c r="AC164" s="1548">
        <v>0</v>
      </c>
      <c r="AD164" s="1548">
        <v>0</v>
      </c>
      <c r="AE164" s="1548">
        <v>0</v>
      </c>
      <c r="AF164" s="1548">
        <v>0</v>
      </c>
      <c r="AG164" s="1548">
        <v>0</v>
      </c>
      <c r="AH164" s="803"/>
      <c r="AI164" s="530" t="s">
        <v>3248</v>
      </c>
      <c r="AJ164" s="1621">
        <v>0</v>
      </c>
      <c r="AK164" s="1621">
        <v>0</v>
      </c>
      <c r="AL164" s="1557">
        <v>0</v>
      </c>
      <c r="AM164" s="1557">
        <v>0</v>
      </c>
      <c r="AN164" s="1557">
        <v>0</v>
      </c>
      <c r="AO164" s="1557">
        <v>0</v>
      </c>
      <c r="AP164" s="1557">
        <v>0</v>
      </c>
      <c r="AQ164" s="1557">
        <v>0</v>
      </c>
      <c r="AR164" s="1557">
        <v>0</v>
      </c>
      <c r="AS164" s="1557">
        <v>0</v>
      </c>
      <c r="AT164" s="1556">
        <v>0</v>
      </c>
      <c r="AU164" s="1556">
        <v>0</v>
      </c>
      <c r="AV164" s="1556">
        <v>0</v>
      </c>
      <c r="AW164" s="1548">
        <v>0</v>
      </c>
      <c r="AX164" s="1544">
        <f t="shared" si="80"/>
        <v>1</v>
      </c>
      <c r="AY164" s="1544">
        <f t="shared" si="81"/>
        <v>0</v>
      </c>
      <c r="AZ164" s="1556">
        <v>1</v>
      </c>
      <c r="BA164" s="1544">
        <v>0</v>
      </c>
      <c r="BB164" s="1544">
        <v>0</v>
      </c>
      <c r="BC164" s="1544">
        <v>0</v>
      </c>
      <c r="BD164" s="1544">
        <v>0</v>
      </c>
      <c r="BE164" s="1544">
        <v>0</v>
      </c>
      <c r="BF164" s="1556">
        <v>0</v>
      </c>
      <c r="BG164" s="1548">
        <v>0</v>
      </c>
      <c r="BH164" s="1556">
        <v>0</v>
      </c>
      <c r="BI164" s="1548">
        <v>0</v>
      </c>
      <c r="BJ164" s="1556">
        <v>0</v>
      </c>
      <c r="BK164" s="1548">
        <v>0</v>
      </c>
      <c r="BL164" s="1548">
        <v>0</v>
      </c>
      <c r="BM164" s="1548">
        <v>0</v>
      </c>
      <c r="BN164" s="1548">
        <v>0</v>
      </c>
      <c r="BO164" s="1548">
        <v>0</v>
      </c>
      <c r="BP164" s="1556">
        <v>0</v>
      </c>
      <c r="BQ164" s="1548">
        <v>0</v>
      </c>
    </row>
    <row r="165" spans="1:87" ht="44.35" customHeight="1" outlineLevel="1">
      <c r="A165" s="530" t="s">
        <v>3249</v>
      </c>
      <c r="B165" s="1544">
        <f t="shared" si="74"/>
        <v>15</v>
      </c>
      <c r="C165" s="1545">
        <f t="shared" si="75"/>
        <v>14860</v>
      </c>
      <c r="D165" s="1556">
        <v>0</v>
      </c>
      <c r="E165" s="1548">
        <v>0</v>
      </c>
      <c r="F165" s="1553">
        <f t="shared" si="76"/>
        <v>4</v>
      </c>
      <c r="G165" s="1553">
        <f t="shared" si="77"/>
        <v>174</v>
      </c>
      <c r="H165" s="1556">
        <v>0</v>
      </c>
      <c r="I165" s="1556">
        <v>0</v>
      </c>
      <c r="J165" s="1556">
        <v>0</v>
      </c>
      <c r="K165" s="1556">
        <v>0</v>
      </c>
      <c r="L165" s="1557">
        <v>3</v>
      </c>
      <c r="M165" s="1557">
        <v>140</v>
      </c>
      <c r="N165" s="1544">
        <v>0</v>
      </c>
      <c r="O165" s="1544">
        <v>0</v>
      </c>
      <c r="P165" s="1544">
        <v>1</v>
      </c>
      <c r="Q165" s="1545">
        <v>34</v>
      </c>
      <c r="R165" s="1545">
        <v>0</v>
      </c>
      <c r="S165" s="1545">
        <v>0</v>
      </c>
      <c r="T165" s="1544">
        <v>7</v>
      </c>
      <c r="U165" s="1544">
        <v>14095</v>
      </c>
      <c r="V165" s="1544">
        <v>2</v>
      </c>
      <c r="W165" s="1544">
        <v>113</v>
      </c>
      <c r="X165" s="1556">
        <v>0</v>
      </c>
      <c r="Y165" s="1548">
        <v>0</v>
      </c>
      <c r="Z165" s="1544">
        <f t="shared" si="78"/>
        <v>2</v>
      </c>
      <c r="AA165" s="1544">
        <f t="shared" si="79"/>
        <v>478</v>
      </c>
      <c r="AB165" s="1548">
        <v>0</v>
      </c>
      <c r="AC165" s="1548">
        <v>0</v>
      </c>
      <c r="AD165" s="1548">
        <v>0</v>
      </c>
      <c r="AE165" s="1548">
        <v>0</v>
      </c>
      <c r="AF165" s="1548">
        <v>0</v>
      </c>
      <c r="AG165" s="1548">
        <v>0</v>
      </c>
      <c r="AH165" s="803"/>
      <c r="AI165" s="530" t="s">
        <v>3249</v>
      </c>
      <c r="AJ165" s="1621">
        <v>0</v>
      </c>
      <c r="AK165" s="1621">
        <v>0</v>
      </c>
      <c r="AL165" s="1557">
        <v>2</v>
      </c>
      <c r="AM165" s="1557">
        <v>478</v>
      </c>
      <c r="AN165" s="1557">
        <v>0</v>
      </c>
      <c r="AO165" s="1557">
        <v>0</v>
      </c>
      <c r="AP165" s="1557">
        <v>0</v>
      </c>
      <c r="AQ165" s="1557">
        <v>0</v>
      </c>
      <c r="AR165" s="1557">
        <v>0</v>
      </c>
      <c r="AS165" s="1557">
        <v>0</v>
      </c>
      <c r="AT165" s="1556">
        <v>0</v>
      </c>
      <c r="AU165" s="1556">
        <v>0</v>
      </c>
      <c r="AV165" s="1556">
        <v>0</v>
      </c>
      <c r="AW165" s="1548">
        <v>0</v>
      </c>
      <c r="AX165" s="1544">
        <f t="shared" si="80"/>
        <v>0</v>
      </c>
      <c r="AY165" s="1544">
        <f t="shared" si="81"/>
        <v>0</v>
      </c>
      <c r="AZ165" s="1556">
        <v>0</v>
      </c>
      <c r="BA165" s="1544">
        <v>0</v>
      </c>
      <c r="BB165" s="1544">
        <v>0</v>
      </c>
      <c r="BC165" s="1544">
        <v>0</v>
      </c>
      <c r="BD165" s="1544">
        <v>0</v>
      </c>
      <c r="BE165" s="1544">
        <v>0</v>
      </c>
      <c r="BF165" s="1556">
        <v>0</v>
      </c>
      <c r="BG165" s="1548">
        <v>0</v>
      </c>
      <c r="BH165" s="1556">
        <v>0</v>
      </c>
      <c r="BI165" s="1548">
        <v>0</v>
      </c>
      <c r="BJ165" s="1556">
        <v>0</v>
      </c>
      <c r="BK165" s="1548">
        <v>0</v>
      </c>
      <c r="BL165" s="1548">
        <v>0</v>
      </c>
      <c r="BM165" s="1548">
        <v>0</v>
      </c>
      <c r="BN165" s="1548">
        <v>0</v>
      </c>
      <c r="BO165" s="1548">
        <v>0</v>
      </c>
      <c r="BP165" s="1556">
        <v>0</v>
      </c>
      <c r="BQ165" s="1548">
        <v>0</v>
      </c>
    </row>
    <row r="166" spans="1:87" ht="44.35" customHeight="1" outlineLevel="1">
      <c r="A166" s="530" t="s">
        <v>3250</v>
      </c>
      <c r="B166" s="1544">
        <f t="shared" si="74"/>
        <v>22</v>
      </c>
      <c r="C166" s="1545">
        <f t="shared" si="75"/>
        <v>1361978</v>
      </c>
      <c r="D166" s="1556">
        <v>0</v>
      </c>
      <c r="E166" s="1548">
        <v>0</v>
      </c>
      <c r="F166" s="1553">
        <f t="shared" si="76"/>
        <v>8</v>
      </c>
      <c r="G166" s="1553">
        <f t="shared" si="77"/>
        <v>2152</v>
      </c>
      <c r="H166" s="1556">
        <v>0</v>
      </c>
      <c r="I166" s="1556">
        <v>0</v>
      </c>
      <c r="J166" s="1556">
        <v>0</v>
      </c>
      <c r="K166" s="1556">
        <v>0</v>
      </c>
      <c r="L166" s="1544">
        <v>8</v>
      </c>
      <c r="M166" s="1544">
        <v>2152</v>
      </c>
      <c r="N166" s="1544">
        <v>0</v>
      </c>
      <c r="O166" s="1544">
        <v>0</v>
      </c>
      <c r="P166" s="1544">
        <v>0</v>
      </c>
      <c r="Q166" s="1545">
        <v>0</v>
      </c>
      <c r="R166" s="1545">
        <v>0</v>
      </c>
      <c r="S166" s="1545">
        <v>0</v>
      </c>
      <c r="T166" s="1544">
        <v>10</v>
      </c>
      <c r="U166" s="1544">
        <v>1355243</v>
      </c>
      <c r="V166" s="1544">
        <v>4</v>
      </c>
      <c r="W166" s="1544">
        <v>4583</v>
      </c>
      <c r="X166" s="1556">
        <v>0</v>
      </c>
      <c r="Y166" s="1548">
        <v>0</v>
      </c>
      <c r="Z166" s="1544">
        <f t="shared" si="78"/>
        <v>0</v>
      </c>
      <c r="AA166" s="1544">
        <f t="shared" si="79"/>
        <v>0</v>
      </c>
      <c r="AB166" s="1548">
        <v>0</v>
      </c>
      <c r="AC166" s="1548">
        <v>0</v>
      </c>
      <c r="AD166" s="1548">
        <v>0</v>
      </c>
      <c r="AE166" s="1548">
        <v>0</v>
      </c>
      <c r="AF166" s="1548">
        <v>0</v>
      </c>
      <c r="AG166" s="1548">
        <v>0</v>
      </c>
      <c r="AH166" s="803"/>
      <c r="AI166" s="530" t="s">
        <v>3250</v>
      </c>
      <c r="AJ166" s="1621">
        <v>0</v>
      </c>
      <c r="AK166" s="1621">
        <v>0</v>
      </c>
      <c r="AL166" s="1557">
        <v>0</v>
      </c>
      <c r="AM166" s="1557">
        <v>0</v>
      </c>
      <c r="AN166" s="1557">
        <v>0</v>
      </c>
      <c r="AO166" s="1557">
        <v>0</v>
      </c>
      <c r="AP166" s="1557">
        <v>0</v>
      </c>
      <c r="AQ166" s="1557">
        <v>0</v>
      </c>
      <c r="AR166" s="1557">
        <v>0</v>
      </c>
      <c r="AS166" s="1557">
        <v>0</v>
      </c>
      <c r="AT166" s="1556">
        <v>0</v>
      </c>
      <c r="AU166" s="1556">
        <v>0</v>
      </c>
      <c r="AV166" s="1556">
        <v>0</v>
      </c>
      <c r="AW166" s="1548">
        <v>0</v>
      </c>
      <c r="AX166" s="1544">
        <f t="shared" si="80"/>
        <v>0</v>
      </c>
      <c r="AY166" s="1544">
        <f t="shared" si="81"/>
        <v>0</v>
      </c>
      <c r="AZ166" s="1556">
        <v>0</v>
      </c>
      <c r="BA166" s="1544">
        <v>0</v>
      </c>
      <c r="BB166" s="1544">
        <v>0</v>
      </c>
      <c r="BC166" s="1544">
        <v>0</v>
      </c>
      <c r="BD166" s="1544">
        <v>0</v>
      </c>
      <c r="BE166" s="1544">
        <v>0</v>
      </c>
      <c r="BF166" s="1556">
        <v>0</v>
      </c>
      <c r="BG166" s="1548">
        <v>0</v>
      </c>
      <c r="BH166" s="1556">
        <v>0</v>
      </c>
      <c r="BI166" s="1548">
        <v>0</v>
      </c>
      <c r="BJ166" s="1556">
        <v>0</v>
      </c>
      <c r="BK166" s="1548">
        <v>0</v>
      </c>
      <c r="BL166" s="1548">
        <v>0</v>
      </c>
      <c r="BM166" s="1548">
        <v>0</v>
      </c>
      <c r="BN166" s="1548">
        <v>0</v>
      </c>
      <c r="BO166" s="1548">
        <v>0</v>
      </c>
      <c r="BP166" s="1556">
        <v>0</v>
      </c>
      <c r="BQ166" s="1548">
        <v>0</v>
      </c>
    </row>
    <row r="167" spans="1:87" ht="44.35" customHeight="1" outlineLevel="1">
      <c r="A167" s="530" t="s">
        <v>3251</v>
      </c>
      <c r="B167" s="1544">
        <f t="shared" si="74"/>
        <v>4</v>
      </c>
      <c r="C167" s="1545">
        <f t="shared" si="75"/>
        <v>368</v>
      </c>
      <c r="D167" s="1556">
        <v>0</v>
      </c>
      <c r="E167" s="1548">
        <v>0</v>
      </c>
      <c r="F167" s="1553">
        <f t="shared" si="76"/>
        <v>1</v>
      </c>
      <c r="G167" s="1553">
        <f t="shared" si="77"/>
        <v>320</v>
      </c>
      <c r="H167" s="1556">
        <v>0</v>
      </c>
      <c r="I167" s="1556">
        <v>0</v>
      </c>
      <c r="J167" s="1556">
        <v>0</v>
      </c>
      <c r="K167" s="1556">
        <v>0</v>
      </c>
      <c r="L167" s="1544">
        <v>1</v>
      </c>
      <c r="M167" s="1544">
        <v>320</v>
      </c>
      <c r="N167" s="1544">
        <v>0</v>
      </c>
      <c r="O167" s="1544">
        <v>0</v>
      </c>
      <c r="P167" s="1544">
        <v>0</v>
      </c>
      <c r="Q167" s="1545">
        <v>0</v>
      </c>
      <c r="R167" s="1545">
        <v>0</v>
      </c>
      <c r="S167" s="1545">
        <v>0</v>
      </c>
      <c r="T167" s="1544">
        <v>2</v>
      </c>
      <c r="U167" s="1544">
        <v>43</v>
      </c>
      <c r="V167" s="1544">
        <v>0</v>
      </c>
      <c r="W167" s="1544">
        <v>0</v>
      </c>
      <c r="X167" s="1556">
        <v>0</v>
      </c>
      <c r="Y167" s="1548">
        <v>0</v>
      </c>
      <c r="Z167" s="1544">
        <f t="shared" si="78"/>
        <v>0</v>
      </c>
      <c r="AA167" s="1544">
        <f t="shared" si="79"/>
        <v>0</v>
      </c>
      <c r="AB167" s="1548">
        <v>0</v>
      </c>
      <c r="AC167" s="1548">
        <v>0</v>
      </c>
      <c r="AD167" s="1548">
        <v>0</v>
      </c>
      <c r="AE167" s="1548">
        <v>0</v>
      </c>
      <c r="AF167" s="1548">
        <v>0</v>
      </c>
      <c r="AG167" s="1548">
        <v>0</v>
      </c>
      <c r="AH167" s="803"/>
      <c r="AI167" s="530" t="s">
        <v>3251</v>
      </c>
      <c r="AJ167" s="1621">
        <v>0</v>
      </c>
      <c r="AK167" s="1621">
        <v>0</v>
      </c>
      <c r="AL167" s="1557">
        <v>0</v>
      </c>
      <c r="AM167" s="1557">
        <v>0</v>
      </c>
      <c r="AN167" s="1557">
        <v>0</v>
      </c>
      <c r="AO167" s="1557">
        <v>0</v>
      </c>
      <c r="AP167" s="1557">
        <v>0</v>
      </c>
      <c r="AQ167" s="1557">
        <v>0</v>
      </c>
      <c r="AR167" s="1557">
        <v>0</v>
      </c>
      <c r="AS167" s="1557">
        <v>0</v>
      </c>
      <c r="AT167" s="1556">
        <v>1</v>
      </c>
      <c r="AU167" s="1556">
        <v>5</v>
      </c>
      <c r="AV167" s="1556">
        <v>0</v>
      </c>
      <c r="AW167" s="1548">
        <v>0</v>
      </c>
      <c r="AX167" s="1544">
        <f t="shared" si="80"/>
        <v>0</v>
      </c>
      <c r="AY167" s="1544">
        <f t="shared" si="81"/>
        <v>0</v>
      </c>
      <c r="AZ167" s="1556">
        <v>0</v>
      </c>
      <c r="BA167" s="1544">
        <v>0</v>
      </c>
      <c r="BB167" s="1544">
        <v>0</v>
      </c>
      <c r="BC167" s="1544">
        <v>0</v>
      </c>
      <c r="BD167" s="1544">
        <v>0</v>
      </c>
      <c r="BE167" s="1544">
        <v>0</v>
      </c>
      <c r="BF167" s="1556">
        <v>0</v>
      </c>
      <c r="BG167" s="1548">
        <v>0</v>
      </c>
      <c r="BH167" s="1556">
        <v>0</v>
      </c>
      <c r="BI167" s="1548">
        <v>0</v>
      </c>
      <c r="BJ167" s="1556">
        <v>0</v>
      </c>
      <c r="BK167" s="1548">
        <v>0</v>
      </c>
      <c r="BL167" s="1548">
        <v>0</v>
      </c>
      <c r="BM167" s="1548">
        <v>0</v>
      </c>
      <c r="BN167" s="1548">
        <v>0</v>
      </c>
      <c r="BO167" s="1548">
        <v>0</v>
      </c>
      <c r="BP167" s="1556">
        <v>0</v>
      </c>
      <c r="BQ167" s="1548">
        <v>0</v>
      </c>
      <c r="BS167" s="805" t="s">
        <v>50</v>
      </c>
      <c r="BT167" s="805" t="s">
        <v>50</v>
      </c>
      <c r="BU167" s="805" t="s">
        <v>50</v>
      </c>
      <c r="BV167" s="805" t="s">
        <v>50</v>
      </c>
      <c r="BW167" s="805" t="s">
        <v>50</v>
      </c>
      <c r="BX167" s="805" t="s">
        <v>50</v>
      </c>
      <c r="BY167" s="805" t="s">
        <v>50</v>
      </c>
      <c r="BZ167" s="805" t="s">
        <v>50</v>
      </c>
      <c r="CA167" s="806" t="s">
        <v>50</v>
      </c>
      <c r="CB167" s="805" t="s">
        <v>50</v>
      </c>
      <c r="CC167" s="805" t="s">
        <v>50</v>
      </c>
      <c r="CD167" s="805" t="s">
        <v>50</v>
      </c>
      <c r="CE167" s="805" t="s">
        <v>50</v>
      </c>
      <c r="CF167" s="805" t="s">
        <v>50</v>
      </c>
      <c r="CG167" s="805" t="s">
        <v>50</v>
      </c>
      <c r="CH167" s="805" t="s">
        <v>50</v>
      </c>
      <c r="CI167" s="805" t="s">
        <v>50</v>
      </c>
    </row>
    <row r="168" spans="1:87" ht="44.35" customHeight="1" outlineLevel="1">
      <c r="A168" s="530" t="s">
        <v>3252</v>
      </c>
      <c r="B168" s="1544">
        <f t="shared" si="74"/>
        <v>22</v>
      </c>
      <c r="C168" s="1545">
        <f t="shared" si="75"/>
        <v>4141</v>
      </c>
      <c r="D168" s="1556">
        <v>0</v>
      </c>
      <c r="E168" s="1548">
        <v>0</v>
      </c>
      <c r="F168" s="1553">
        <f t="shared" si="76"/>
        <v>20</v>
      </c>
      <c r="G168" s="1553">
        <f t="shared" si="77"/>
        <v>3640</v>
      </c>
      <c r="H168" s="1556">
        <v>0</v>
      </c>
      <c r="I168" s="1556">
        <v>0</v>
      </c>
      <c r="J168" s="1556">
        <v>0</v>
      </c>
      <c r="K168" s="1556">
        <v>0</v>
      </c>
      <c r="L168" s="1556">
        <v>19</v>
      </c>
      <c r="M168" s="1556">
        <v>3630</v>
      </c>
      <c r="N168" s="1544">
        <v>1</v>
      </c>
      <c r="O168" s="1544">
        <v>10</v>
      </c>
      <c r="P168" s="1544">
        <v>0</v>
      </c>
      <c r="Q168" s="1545">
        <v>0</v>
      </c>
      <c r="R168" s="1545">
        <v>0</v>
      </c>
      <c r="S168" s="1545">
        <v>0</v>
      </c>
      <c r="T168" s="1544">
        <v>2</v>
      </c>
      <c r="U168" s="1544">
        <v>501</v>
      </c>
      <c r="V168" s="1544">
        <v>0</v>
      </c>
      <c r="W168" s="1544">
        <v>0</v>
      </c>
      <c r="X168" s="1556">
        <v>0</v>
      </c>
      <c r="Y168" s="1548">
        <v>0</v>
      </c>
      <c r="Z168" s="1544">
        <f t="shared" si="78"/>
        <v>0</v>
      </c>
      <c r="AA168" s="1544">
        <f t="shared" si="79"/>
        <v>0</v>
      </c>
      <c r="AB168" s="1548">
        <v>0</v>
      </c>
      <c r="AC168" s="1548">
        <v>0</v>
      </c>
      <c r="AD168" s="1553">
        <v>0</v>
      </c>
      <c r="AE168" s="1553">
        <v>0</v>
      </c>
      <c r="AF168" s="1548">
        <v>0</v>
      </c>
      <c r="AG168" s="1548">
        <v>0</v>
      </c>
      <c r="AH168" s="803"/>
      <c r="AI168" s="530" t="s">
        <v>3252</v>
      </c>
      <c r="AJ168" s="1621">
        <v>0</v>
      </c>
      <c r="AK168" s="1621">
        <v>0</v>
      </c>
      <c r="AL168" s="1557">
        <v>0</v>
      </c>
      <c r="AM168" s="1557">
        <v>0</v>
      </c>
      <c r="AN168" s="1557">
        <v>0</v>
      </c>
      <c r="AO168" s="1557">
        <v>0</v>
      </c>
      <c r="AP168" s="1557">
        <v>0</v>
      </c>
      <c r="AQ168" s="1557">
        <v>0</v>
      </c>
      <c r="AR168" s="1557">
        <v>0</v>
      </c>
      <c r="AS168" s="1557">
        <v>0</v>
      </c>
      <c r="AT168" s="1556">
        <v>0</v>
      </c>
      <c r="AU168" s="1548">
        <v>0</v>
      </c>
      <c r="AV168" s="1556">
        <v>0</v>
      </c>
      <c r="AW168" s="1548">
        <v>0</v>
      </c>
      <c r="AX168" s="1544">
        <f t="shared" si="80"/>
        <v>0</v>
      </c>
      <c r="AY168" s="1544">
        <f t="shared" si="81"/>
        <v>0</v>
      </c>
      <c r="AZ168" s="1556">
        <v>0</v>
      </c>
      <c r="BA168" s="1544">
        <v>0</v>
      </c>
      <c r="BB168" s="1544">
        <v>0</v>
      </c>
      <c r="BC168" s="1544">
        <v>0</v>
      </c>
      <c r="BD168" s="1544">
        <v>0</v>
      </c>
      <c r="BE168" s="1544">
        <v>0</v>
      </c>
      <c r="BF168" s="1556">
        <v>0</v>
      </c>
      <c r="BG168" s="1548">
        <v>0</v>
      </c>
      <c r="BH168" s="1556">
        <v>0</v>
      </c>
      <c r="BI168" s="1548">
        <v>0</v>
      </c>
      <c r="BJ168" s="1556">
        <v>0</v>
      </c>
      <c r="BK168" s="1548">
        <v>0</v>
      </c>
      <c r="BL168" s="1548">
        <v>0</v>
      </c>
      <c r="BM168" s="1548">
        <v>0</v>
      </c>
      <c r="BN168" s="1548">
        <v>0</v>
      </c>
      <c r="BO168" s="1548">
        <v>0</v>
      </c>
      <c r="BP168" s="1556">
        <v>0</v>
      </c>
      <c r="BQ168" s="1548">
        <v>0</v>
      </c>
    </row>
    <row r="169" spans="1:87" ht="44.35" customHeight="1" outlineLevel="1">
      <c r="A169" s="530" t="s">
        <v>3253</v>
      </c>
      <c r="B169" s="1544">
        <f t="shared" si="74"/>
        <v>7</v>
      </c>
      <c r="C169" s="1545">
        <f t="shared" si="75"/>
        <v>9975</v>
      </c>
      <c r="D169" s="1556">
        <v>0</v>
      </c>
      <c r="E169" s="1548">
        <v>0</v>
      </c>
      <c r="F169" s="1553">
        <f t="shared" si="76"/>
        <v>1</v>
      </c>
      <c r="G169" s="1553">
        <f t="shared" si="77"/>
        <v>20</v>
      </c>
      <c r="H169" s="1556">
        <v>0</v>
      </c>
      <c r="I169" s="1556">
        <v>0</v>
      </c>
      <c r="J169" s="1556">
        <v>0</v>
      </c>
      <c r="K169" s="1556">
        <v>0</v>
      </c>
      <c r="L169" s="1544">
        <v>1</v>
      </c>
      <c r="M169" s="1544">
        <v>20</v>
      </c>
      <c r="N169" s="1544">
        <v>0</v>
      </c>
      <c r="O169" s="1544">
        <v>0</v>
      </c>
      <c r="P169" s="1544">
        <v>0</v>
      </c>
      <c r="Q169" s="1545">
        <v>0</v>
      </c>
      <c r="R169" s="1545">
        <v>0</v>
      </c>
      <c r="S169" s="1545">
        <v>0</v>
      </c>
      <c r="T169" s="1544">
        <v>4</v>
      </c>
      <c r="U169" s="1544">
        <v>9955</v>
      </c>
      <c r="V169" s="1544">
        <v>0</v>
      </c>
      <c r="W169" s="1544">
        <v>0</v>
      </c>
      <c r="X169" s="1556">
        <v>0</v>
      </c>
      <c r="Y169" s="1548">
        <v>0</v>
      </c>
      <c r="Z169" s="1544">
        <f t="shared" si="78"/>
        <v>0</v>
      </c>
      <c r="AA169" s="1544">
        <f t="shared" si="79"/>
        <v>0</v>
      </c>
      <c r="AB169" s="1548">
        <v>0</v>
      </c>
      <c r="AC169" s="1548">
        <v>0</v>
      </c>
      <c r="AD169" s="1548">
        <v>0</v>
      </c>
      <c r="AE169" s="1548">
        <v>0</v>
      </c>
      <c r="AF169" s="1548">
        <v>0</v>
      </c>
      <c r="AG169" s="1548">
        <v>0</v>
      </c>
      <c r="AH169" s="803"/>
      <c r="AI169" s="530" t="s">
        <v>3253</v>
      </c>
      <c r="AJ169" s="1621">
        <v>0</v>
      </c>
      <c r="AK169" s="1621">
        <v>0</v>
      </c>
      <c r="AL169" s="1557">
        <v>0</v>
      </c>
      <c r="AM169" s="1557">
        <v>0</v>
      </c>
      <c r="AN169" s="1557">
        <v>0</v>
      </c>
      <c r="AO169" s="1557">
        <v>0</v>
      </c>
      <c r="AP169" s="1557">
        <v>0</v>
      </c>
      <c r="AQ169" s="1557">
        <v>0</v>
      </c>
      <c r="AR169" s="1557">
        <v>0</v>
      </c>
      <c r="AS169" s="1557">
        <v>0</v>
      </c>
      <c r="AT169" s="1556">
        <v>0</v>
      </c>
      <c r="AU169" s="1548">
        <v>0</v>
      </c>
      <c r="AV169" s="1556">
        <v>0</v>
      </c>
      <c r="AW169" s="1548">
        <v>0</v>
      </c>
      <c r="AX169" s="1544">
        <f t="shared" si="80"/>
        <v>2</v>
      </c>
      <c r="AY169" s="1544">
        <f t="shared" si="81"/>
        <v>0</v>
      </c>
      <c r="AZ169" s="1556">
        <v>0</v>
      </c>
      <c r="BA169" s="1544">
        <v>0</v>
      </c>
      <c r="BB169" s="1544">
        <v>2</v>
      </c>
      <c r="BC169" s="1544">
        <v>0</v>
      </c>
      <c r="BD169" s="1544">
        <v>0</v>
      </c>
      <c r="BE169" s="1544">
        <v>0</v>
      </c>
      <c r="BF169" s="1556">
        <v>0</v>
      </c>
      <c r="BG169" s="1548">
        <v>0</v>
      </c>
      <c r="BH169" s="1556">
        <v>0</v>
      </c>
      <c r="BI169" s="1548">
        <v>0</v>
      </c>
      <c r="BJ169" s="1556">
        <v>0</v>
      </c>
      <c r="BK169" s="1548">
        <v>0</v>
      </c>
      <c r="BL169" s="1548">
        <v>0</v>
      </c>
      <c r="BM169" s="1548">
        <v>0</v>
      </c>
      <c r="BN169" s="1548">
        <v>0</v>
      </c>
      <c r="BO169" s="1548">
        <v>0</v>
      </c>
      <c r="BP169" s="1556">
        <v>0</v>
      </c>
      <c r="BQ169" s="1548">
        <v>0</v>
      </c>
      <c r="BS169" s="806" t="s">
        <v>50</v>
      </c>
      <c r="BT169" s="806" t="s">
        <v>50</v>
      </c>
      <c r="BU169" s="806" t="s">
        <v>50</v>
      </c>
    </row>
    <row r="170" spans="1:87" ht="44.35" customHeight="1" outlineLevel="1">
      <c r="A170" s="530" t="s">
        <v>3254</v>
      </c>
      <c r="B170" s="1544">
        <f t="shared" si="74"/>
        <v>14</v>
      </c>
      <c r="C170" s="1545">
        <f t="shared" si="75"/>
        <v>1825</v>
      </c>
      <c r="D170" s="1556">
        <v>0</v>
      </c>
      <c r="E170" s="1548">
        <v>0</v>
      </c>
      <c r="F170" s="1553">
        <f t="shared" si="76"/>
        <v>10</v>
      </c>
      <c r="G170" s="1553">
        <f t="shared" si="77"/>
        <v>370</v>
      </c>
      <c r="H170" s="1556">
        <v>0</v>
      </c>
      <c r="I170" s="1556">
        <v>0</v>
      </c>
      <c r="J170" s="1556">
        <v>0</v>
      </c>
      <c r="K170" s="1556">
        <v>0</v>
      </c>
      <c r="L170" s="1544">
        <v>8</v>
      </c>
      <c r="M170" s="1544">
        <v>290</v>
      </c>
      <c r="N170" s="1544">
        <v>2</v>
      </c>
      <c r="O170" s="1544">
        <v>80</v>
      </c>
      <c r="P170" s="1544">
        <v>0</v>
      </c>
      <c r="Q170" s="1545">
        <v>0</v>
      </c>
      <c r="R170" s="1545">
        <v>0</v>
      </c>
      <c r="S170" s="1545">
        <v>0</v>
      </c>
      <c r="T170" s="1544">
        <v>3</v>
      </c>
      <c r="U170" s="1544">
        <v>1455</v>
      </c>
      <c r="V170" s="1544">
        <v>0</v>
      </c>
      <c r="W170" s="1544">
        <v>0</v>
      </c>
      <c r="X170" s="1556">
        <v>0</v>
      </c>
      <c r="Y170" s="1548">
        <v>0</v>
      </c>
      <c r="Z170" s="1544">
        <f t="shared" si="78"/>
        <v>0</v>
      </c>
      <c r="AA170" s="1544">
        <f t="shared" si="79"/>
        <v>0</v>
      </c>
      <c r="AB170" s="1548">
        <v>0</v>
      </c>
      <c r="AC170" s="1548">
        <v>0</v>
      </c>
      <c r="AD170" s="1553">
        <v>0</v>
      </c>
      <c r="AE170" s="1553">
        <v>0</v>
      </c>
      <c r="AF170" s="1548">
        <v>0</v>
      </c>
      <c r="AG170" s="1548">
        <v>0</v>
      </c>
      <c r="AH170" s="803"/>
      <c r="AI170" s="530" t="s">
        <v>3254</v>
      </c>
      <c r="AJ170" s="1621">
        <v>0</v>
      </c>
      <c r="AK170" s="1621">
        <v>0</v>
      </c>
      <c r="AL170" s="1557">
        <v>0</v>
      </c>
      <c r="AM170" s="1557">
        <v>0</v>
      </c>
      <c r="AN170" s="1557">
        <v>0</v>
      </c>
      <c r="AO170" s="1557">
        <v>0</v>
      </c>
      <c r="AP170" s="1557">
        <v>0</v>
      </c>
      <c r="AQ170" s="1557">
        <v>0</v>
      </c>
      <c r="AR170" s="1557">
        <v>0</v>
      </c>
      <c r="AS170" s="1557">
        <v>0</v>
      </c>
      <c r="AT170" s="1556">
        <v>0</v>
      </c>
      <c r="AU170" s="1548">
        <v>0</v>
      </c>
      <c r="AV170" s="1556">
        <v>0</v>
      </c>
      <c r="AW170" s="1548">
        <v>0</v>
      </c>
      <c r="AX170" s="1544">
        <f t="shared" si="80"/>
        <v>1</v>
      </c>
      <c r="AY170" s="1544">
        <f t="shared" si="81"/>
        <v>0</v>
      </c>
      <c r="AZ170" s="1556">
        <v>0</v>
      </c>
      <c r="BA170" s="1544">
        <v>0</v>
      </c>
      <c r="BB170" s="1544">
        <v>1</v>
      </c>
      <c r="BC170" s="1544">
        <v>0</v>
      </c>
      <c r="BD170" s="1544">
        <v>0</v>
      </c>
      <c r="BE170" s="1544">
        <v>0</v>
      </c>
      <c r="BF170" s="1556">
        <v>0</v>
      </c>
      <c r="BG170" s="1548">
        <v>0</v>
      </c>
      <c r="BH170" s="1556">
        <v>0</v>
      </c>
      <c r="BI170" s="1548">
        <v>0</v>
      </c>
      <c r="BJ170" s="1556">
        <v>0</v>
      </c>
      <c r="BK170" s="1548">
        <v>0</v>
      </c>
      <c r="BL170" s="1548">
        <v>0</v>
      </c>
      <c r="BM170" s="1548">
        <v>0</v>
      </c>
      <c r="BN170" s="1548">
        <v>0</v>
      </c>
      <c r="BO170" s="1548">
        <v>0</v>
      </c>
      <c r="BP170" s="1556">
        <v>0</v>
      </c>
      <c r="BQ170" s="1548">
        <v>0</v>
      </c>
      <c r="BV170" s="800" t="s">
        <v>50</v>
      </c>
    </row>
    <row r="171" spans="1:87" ht="44.35" customHeight="1" outlineLevel="1">
      <c r="A171" s="530" t="s">
        <v>3255</v>
      </c>
      <c r="B171" s="1544">
        <f t="shared" si="74"/>
        <v>6</v>
      </c>
      <c r="C171" s="1544">
        <f t="shared" si="75"/>
        <v>154</v>
      </c>
      <c r="D171" s="1556">
        <v>0</v>
      </c>
      <c r="E171" s="1548">
        <v>0</v>
      </c>
      <c r="F171" s="1553">
        <f t="shared" si="76"/>
        <v>1</v>
      </c>
      <c r="G171" s="1553">
        <f t="shared" si="77"/>
        <v>52</v>
      </c>
      <c r="H171" s="1556">
        <v>0</v>
      </c>
      <c r="I171" s="1556">
        <v>0</v>
      </c>
      <c r="J171" s="1556">
        <v>0</v>
      </c>
      <c r="K171" s="1556">
        <v>0</v>
      </c>
      <c r="L171" s="1544">
        <v>0</v>
      </c>
      <c r="M171" s="1544">
        <v>0</v>
      </c>
      <c r="N171" s="1544">
        <v>0</v>
      </c>
      <c r="O171" s="1544">
        <v>0</v>
      </c>
      <c r="P171" s="1544">
        <v>1</v>
      </c>
      <c r="Q171" s="1545">
        <v>52</v>
      </c>
      <c r="R171" s="1545">
        <v>0</v>
      </c>
      <c r="S171" s="1545">
        <v>0</v>
      </c>
      <c r="T171" s="1544">
        <v>3</v>
      </c>
      <c r="U171" s="1544">
        <v>102</v>
      </c>
      <c r="V171" s="1544">
        <v>0</v>
      </c>
      <c r="W171" s="1544">
        <v>0</v>
      </c>
      <c r="X171" s="1556">
        <v>0</v>
      </c>
      <c r="Y171" s="1548">
        <v>0</v>
      </c>
      <c r="Z171" s="1544">
        <f t="shared" si="78"/>
        <v>0</v>
      </c>
      <c r="AA171" s="1544">
        <f t="shared" si="79"/>
        <v>0</v>
      </c>
      <c r="AB171" s="1548">
        <v>0</v>
      </c>
      <c r="AC171" s="1548">
        <v>0</v>
      </c>
      <c r="AD171" s="1553">
        <v>0</v>
      </c>
      <c r="AE171" s="1553">
        <v>0</v>
      </c>
      <c r="AF171" s="1548">
        <v>0</v>
      </c>
      <c r="AG171" s="1548">
        <v>0</v>
      </c>
      <c r="AH171" s="803"/>
      <c r="AI171" s="530" t="s">
        <v>3255</v>
      </c>
      <c r="AJ171" s="1621">
        <v>0</v>
      </c>
      <c r="AK171" s="1621">
        <v>0</v>
      </c>
      <c r="AL171" s="1557">
        <v>0</v>
      </c>
      <c r="AM171" s="1557">
        <v>0</v>
      </c>
      <c r="AN171" s="1557">
        <v>0</v>
      </c>
      <c r="AO171" s="1557">
        <v>0</v>
      </c>
      <c r="AP171" s="1557">
        <v>0</v>
      </c>
      <c r="AQ171" s="1557">
        <v>0</v>
      </c>
      <c r="AR171" s="1557">
        <v>0</v>
      </c>
      <c r="AS171" s="1557">
        <v>0</v>
      </c>
      <c r="AT171" s="1556">
        <v>0</v>
      </c>
      <c r="AU171" s="1548">
        <v>0</v>
      </c>
      <c r="AV171" s="1556">
        <v>0</v>
      </c>
      <c r="AW171" s="1548">
        <v>0</v>
      </c>
      <c r="AX171" s="1544">
        <f t="shared" si="80"/>
        <v>2</v>
      </c>
      <c r="AY171" s="1544">
        <f t="shared" si="81"/>
        <v>0</v>
      </c>
      <c r="AZ171" s="1556">
        <v>0</v>
      </c>
      <c r="BA171" s="1544">
        <v>0</v>
      </c>
      <c r="BB171" s="1544">
        <v>2</v>
      </c>
      <c r="BC171" s="1544">
        <v>0</v>
      </c>
      <c r="BD171" s="1544">
        <v>0</v>
      </c>
      <c r="BE171" s="1544">
        <v>0</v>
      </c>
      <c r="BF171" s="1556">
        <v>0</v>
      </c>
      <c r="BG171" s="1548">
        <v>0</v>
      </c>
      <c r="BH171" s="1556">
        <v>0</v>
      </c>
      <c r="BI171" s="1548">
        <v>0</v>
      </c>
      <c r="BJ171" s="1556">
        <v>0</v>
      </c>
      <c r="BK171" s="1548">
        <v>0</v>
      </c>
      <c r="BL171" s="1548">
        <v>0</v>
      </c>
      <c r="BM171" s="1548">
        <v>0</v>
      </c>
      <c r="BN171" s="1548">
        <v>0</v>
      </c>
      <c r="BO171" s="1548">
        <v>0</v>
      </c>
      <c r="BP171" s="1556">
        <v>0</v>
      </c>
      <c r="BQ171" s="1548">
        <v>0</v>
      </c>
    </row>
    <row r="172" spans="1:87" ht="44.35" customHeight="1" outlineLevel="1">
      <c r="A172" s="530" t="s">
        <v>3256</v>
      </c>
      <c r="B172" s="1544">
        <f t="shared" si="74"/>
        <v>7</v>
      </c>
      <c r="C172" s="1544">
        <f t="shared" si="75"/>
        <v>712</v>
      </c>
      <c r="D172" s="1556">
        <v>0</v>
      </c>
      <c r="E172" s="1548">
        <v>0</v>
      </c>
      <c r="F172" s="1553">
        <f t="shared" si="76"/>
        <v>2</v>
      </c>
      <c r="G172" s="1553">
        <f t="shared" si="77"/>
        <v>170</v>
      </c>
      <c r="H172" s="1556">
        <v>0</v>
      </c>
      <c r="I172" s="1556">
        <v>0</v>
      </c>
      <c r="J172" s="1556">
        <v>0</v>
      </c>
      <c r="K172" s="1556">
        <v>0</v>
      </c>
      <c r="L172" s="1556">
        <v>1</v>
      </c>
      <c r="M172" s="1556">
        <v>20</v>
      </c>
      <c r="N172" s="1544">
        <v>1</v>
      </c>
      <c r="O172" s="1544">
        <v>150</v>
      </c>
      <c r="P172" s="1544">
        <v>0</v>
      </c>
      <c r="Q172" s="1544">
        <v>0</v>
      </c>
      <c r="R172" s="1545">
        <v>0</v>
      </c>
      <c r="S172" s="1545">
        <v>0</v>
      </c>
      <c r="T172" s="1544">
        <v>5</v>
      </c>
      <c r="U172" s="1544">
        <v>542</v>
      </c>
      <c r="V172" s="1544">
        <v>0</v>
      </c>
      <c r="W172" s="1544">
        <v>0</v>
      </c>
      <c r="X172" s="1556">
        <v>0</v>
      </c>
      <c r="Y172" s="1548">
        <v>0</v>
      </c>
      <c r="Z172" s="1544">
        <f t="shared" si="78"/>
        <v>0</v>
      </c>
      <c r="AA172" s="1544">
        <f t="shared" si="79"/>
        <v>0</v>
      </c>
      <c r="AB172" s="1548">
        <v>0</v>
      </c>
      <c r="AC172" s="1548">
        <v>0</v>
      </c>
      <c r="AD172" s="1548">
        <v>0</v>
      </c>
      <c r="AE172" s="1548">
        <v>0</v>
      </c>
      <c r="AF172" s="1548">
        <v>0</v>
      </c>
      <c r="AG172" s="1548">
        <v>0</v>
      </c>
      <c r="AH172" s="803"/>
      <c r="AI172" s="530" t="s">
        <v>3256</v>
      </c>
      <c r="AJ172" s="1621">
        <v>0</v>
      </c>
      <c r="AK172" s="1621">
        <v>0</v>
      </c>
      <c r="AL172" s="1557">
        <v>0</v>
      </c>
      <c r="AM172" s="1557">
        <v>0</v>
      </c>
      <c r="AN172" s="1557">
        <v>0</v>
      </c>
      <c r="AO172" s="1557">
        <v>0</v>
      </c>
      <c r="AP172" s="1557">
        <v>0</v>
      </c>
      <c r="AQ172" s="1557">
        <v>0</v>
      </c>
      <c r="AR172" s="1557">
        <v>0</v>
      </c>
      <c r="AS172" s="1557">
        <v>0</v>
      </c>
      <c r="AT172" s="1556">
        <v>0</v>
      </c>
      <c r="AU172" s="1548">
        <v>0</v>
      </c>
      <c r="AV172" s="1556">
        <v>0</v>
      </c>
      <c r="AW172" s="1548">
        <v>0</v>
      </c>
      <c r="AX172" s="1544">
        <f t="shared" si="80"/>
        <v>0</v>
      </c>
      <c r="AY172" s="1544">
        <f t="shared" si="81"/>
        <v>0</v>
      </c>
      <c r="AZ172" s="1556">
        <v>0</v>
      </c>
      <c r="BA172" s="1556">
        <v>0</v>
      </c>
      <c r="BB172" s="1544">
        <v>0</v>
      </c>
      <c r="BC172" s="1544">
        <v>0</v>
      </c>
      <c r="BD172" s="1544">
        <v>0</v>
      </c>
      <c r="BE172" s="1544">
        <v>0</v>
      </c>
      <c r="BF172" s="1556">
        <v>0</v>
      </c>
      <c r="BG172" s="1548">
        <v>0</v>
      </c>
      <c r="BH172" s="1556">
        <v>0</v>
      </c>
      <c r="BI172" s="1548">
        <v>0</v>
      </c>
      <c r="BJ172" s="1556">
        <v>0</v>
      </c>
      <c r="BK172" s="1548">
        <v>0</v>
      </c>
      <c r="BL172" s="1548">
        <v>0</v>
      </c>
      <c r="BM172" s="1548">
        <v>0</v>
      </c>
      <c r="BN172" s="1548">
        <v>0</v>
      </c>
      <c r="BO172" s="1548">
        <v>0</v>
      </c>
      <c r="BP172" s="1556">
        <v>0</v>
      </c>
      <c r="BQ172" s="1548">
        <v>0</v>
      </c>
    </row>
    <row r="173" spans="1:87" ht="44.35" customHeight="1" outlineLevel="1" thickBot="1">
      <c r="A173" s="531" t="s">
        <v>3257</v>
      </c>
      <c r="B173" s="1559">
        <f t="shared" si="74"/>
        <v>0</v>
      </c>
      <c r="C173" s="1600">
        <f t="shared" si="75"/>
        <v>0</v>
      </c>
      <c r="D173" s="1610">
        <v>0</v>
      </c>
      <c r="E173" s="1610">
        <v>0</v>
      </c>
      <c r="F173" s="1600">
        <f t="shared" si="76"/>
        <v>0</v>
      </c>
      <c r="G173" s="1600">
        <f t="shared" si="77"/>
        <v>0</v>
      </c>
      <c r="H173" s="1560">
        <v>0</v>
      </c>
      <c r="I173" s="1560">
        <v>0</v>
      </c>
      <c r="J173" s="1560">
        <v>0</v>
      </c>
      <c r="K173" s="1560">
        <v>0</v>
      </c>
      <c r="L173" s="1560">
        <v>0</v>
      </c>
      <c r="M173" s="1560">
        <v>0</v>
      </c>
      <c r="N173" s="1560">
        <v>0</v>
      </c>
      <c r="O173" s="1560">
        <v>0</v>
      </c>
      <c r="P173" s="1560">
        <v>0</v>
      </c>
      <c r="Q173" s="1560">
        <v>0</v>
      </c>
      <c r="R173" s="1545">
        <v>0</v>
      </c>
      <c r="S173" s="1545">
        <v>0</v>
      </c>
      <c r="T173" s="1560">
        <v>0</v>
      </c>
      <c r="U173" s="1560">
        <v>0</v>
      </c>
      <c r="V173" s="1544">
        <v>0</v>
      </c>
      <c r="W173" s="1544">
        <v>0</v>
      </c>
      <c r="X173" s="1549">
        <v>0</v>
      </c>
      <c r="Y173" s="1549">
        <v>0</v>
      </c>
      <c r="Z173" s="1544">
        <f t="shared" si="78"/>
        <v>0</v>
      </c>
      <c r="AA173" s="1544">
        <f t="shared" si="79"/>
        <v>0</v>
      </c>
      <c r="AB173" s="1549">
        <v>0</v>
      </c>
      <c r="AC173" s="1549">
        <v>0</v>
      </c>
      <c r="AD173" s="1560">
        <v>0</v>
      </c>
      <c r="AE173" s="1560">
        <v>0</v>
      </c>
      <c r="AF173" s="1549">
        <v>0</v>
      </c>
      <c r="AG173" s="1549">
        <v>0</v>
      </c>
      <c r="AH173" s="803"/>
      <c r="AI173" s="531" t="s">
        <v>3257</v>
      </c>
      <c r="AJ173" s="1625">
        <v>0</v>
      </c>
      <c r="AK173" s="1626">
        <v>0</v>
      </c>
      <c r="AL173" s="1620">
        <v>0</v>
      </c>
      <c r="AM173" s="1620">
        <v>0</v>
      </c>
      <c r="AN173" s="1620">
        <v>0</v>
      </c>
      <c r="AO173" s="1620">
        <v>0</v>
      </c>
      <c r="AP173" s="1620">
        <v>0</v>
      </c>
      <c r="AQ173" s="1620">
        <v>0</v>
      </c>
      <c r="AR173" s="1620">
        <v>0</v>
      </c>
      <c r="AS173" s="1620">
        <v>0</v>
      </c>
      <c r="AT173" s="1610">
        <v>0</v>
      </c>
      <c r="AU173" s="1610">
        <v>0</v>
      </c>
      <c r="AV173" s="1610">
        <v>0</v>
      </c>
      <c r="AW173" s="1610">
        <v>0</v>
      </c>
      <c r="AX173" s="1600">
        <f t="shared" si="80"/>
        <v>0</v>
      </c>
      <c r="AY173" s="1600">
        <f t="shared" si="81"/>
        <v>0</v>
      </c>
      <c r="AZ173" s="1600">
        <v>0</v>
      </c>
      <c r="BA173" s="1600">
        <v>0</v>
      </c>
      <c r="BB173" s="1600">
        <v>0</v>
      </c>
      <c r="BC173" s="1600">
        <v>0</v>
      </c>
      <c r="BD173" s="1600">
        <v>0</v>
      </c>
      <c r="BE173" s="1600">
        <v>0</v>
      </c>
      <c r="BF173" s="1610">
        <v>0</v>
      </c>
      <c r="BG173" s="1610">
        <v>0</v>
      </c>
      <c r="BH173" s="1610">
        <v>0</v>
      </c>
      <c r="BI173" s="1610">
        <v>0</v>
      </c>
      <c r="BJ173" s="1610">
        <v>0</v>
      </c>
      <c r="BK173" s="1610">
        <v>0</v>
      </c>
      <c r="BL173" s="1610">
        <v>0</v>
      </c>
      <c r="BM173" s="1610">
        <v>0</v>
      </c>
      <c r="BN173" s="1610">
        <v>0</v>
      </c>
      <c r="BO173" s="1610">
        <v>0</v>
      </c>
      <c r="BP173" s="1610">
        <v>0</v>
      </c>
      <c r="BQ173" s="1610">
        <v>0</v>
      </c>
    </row>
    <row r="174" spans="1:87" s="822" customFormat="1" ht="14.3">
      <c r="A174" s="1623" t="s">
        <v>2230</v>
      </c>
      <c r="B174" s="1624"/>
      <c r="C174" s="1624"/>
      <c r="D174" s="1624"/>
      <c r="E174" s="1624"/>
      <c r="F174" s="1624"/>
      <c r="G174" s="1624"/>
      <c r="H174" s="1624"/>
      <c r="I174" s="821"/>
      <c r="J174" s="821"/>
      <c r="K174" s="821"/>
      <c r="L174" s="821"/>
      <c r="M174" s="821"/>
      <c r="O174" s="821" t="s">
        <v>3264</v>
      </c>
      <c r="P174" s="2059" t="s">
        <v>2231</v>
      </c>
      <c r="Q174" s="2059"/>
      <c r="R174" s="2059"/>
      <c r="S174" s="2059"/>
      <c r="T174" s="2059"/>
      <c r="U174" s="2059"/>
      <c r="V174" s="2059"/>
      <c r="W174" s="2059"/>
      <c r="X174" s="2059"/>
      <c r="Y174" s="2059"/>
      <c r="Z174" s="2059"/>
      <c r="AA174" s="2059"/>
      <c r="AB174" s="1622"/>
      <c r="AC174" s="1622"/>
      <c r="AI174" s="822" t="s">
        <v>2232</v>
      </c>
    </row>
    <row r="175" spans="1:87" s="822" customFormat="1" ht="16.5" customHeight="1">
      <c r="A175" s="2060" t="s">
        <v>3294</v>
      </c>
      <c r="B175" s="2060"/>
      <c r="C175" s="2060"/>
      <c r="D175" s="2060"/>
      <c r="E175" s="2060"/>
      <c r="F175" s="2060"/>
      <c r="G175" s="2060"/>
      <c r="H175" s="2060"/>
      <c r="P175" s="2060" t="s">
        <v>3291</v>
      </c>
      <c r="Q175" s="2060"/>
      <c r="R175" s="2060"/>
      <c r="S175" s="2060"/>
      <c r="T175" s="2060"/>
      <c r="U175" s="2060"/>
      <c r="V175" s="2060"/>
      <c r="W175" s="2060"/>
      <c r="X175" s="2060"/>
      <c r="Y175" s="2060"/>
      <c r="Z175" s="2060"/>
      <c r="AA175" s="2060"/>
      <c r="AB175" s="2060"/>
      <c r="AC175" s="2060"/>
      <c r="AI175" s="822" t="s">
        <v>2233</v>
      </c>
    </row>
    <row r="176" spans="1:87" s="825" customFormat="1" ht="59.3" customHeight="1">
      <c r="I176" s="826">
        <v>65</v>
      </c>
      <c r="J176" s="825" t="s">
        <v>1287</v>
      </c>
      <c r="X176" s="825">
        <v>66</v>
      </c>
      <c r="AA176" s="828"/>
      <c r="AP176" s="2072">
        <v>67</v>
      </c>
      <c r="AQ176" s="2072"/>
      <c r="AV176" s="830"/>
      <c r="BG176" s="826" t="s">
        <v>3275</v>
      </c>
      <c r="BH176" s="828">
        <v>68</v>
      </c>
    </row>
    <row r="177" spans="8:23">
      <c r="H177" s="831"/>
      <c r="I177" s="831"/>
      <c r="J177" s="831"/>
      <c r="K177" s="831"/>
      <c r="L177" s="831"/>
      <c r="M177" s="831"/>
      <c r="N177" s="831"/>
      <c r="O177" s="831"/>
      <c r="P177" s="831"/>
      <c r="Q177" s="831"/>
      <c r="R177" s="831"/>
      <c r="S177" s="831"/>
      <c r="T177" s="831"/>
      <c r="U177" s="831"/>
      <c r="V177" s="831"/>
      <c r="W177" s="831"/>
    </row>
  </sheetData>
  <mergeCells count="88">
    <mergeCell ref="BJ4:BQ4"/>
    <mergeCell ref="AP176:AQ176"/>
    <mergeCell ref="L2:O2"/>
    <mergeCell ref="AU2:AY2"/>
    <mergeCell ref="J3:O3"/>
    <mergeCell ref="AR3:AY3"/>
    <mergeCell ref="AD4:AG4"/>
    <mergeCell ref="AD5:AG5"/>
    <mergeCell ref="BJ5:BQ5"/>
    <mergeCell ref="BH15:BI15"/>
    <mergeCell ref="BJ15:BK16"/>
    <mergeCell ref="BP15:BQ16"/>
    <mergeCell ref="Z15:AG15"/>
    <mergeCell ref="AI15:AI19"/>
    <mergeCell ref="AT15:AU16"/>
    <mergeCell ref="AV15:AW16"/>
    <mergeCell ref="A15:A19"/>
    <mergeCell ref="B15:C16"/>
    <mergeCell ref="D15:E16"/>
    <mergeCell ref="T15:U16"/>
    <mergeCell ref="X15:Y16"/>
    <mergeCell ref="F16:G16"/>
    <mergeCell ref="H16:I16"/>
    <mergeCell ref="J16:K16"/>
    <mergeCell ref="L16:M16"/>
    <mergeCell ref="N16:O16"/>
    <mergeCell ref="P16:Q16"/>
    <mergeCell ref="B17:C17"/>
    <mergeCell ref="D17:E17"/>
    <mergeCell ref="F17:G17"/>
    <mergeCell ref="H17:I17"/>
    <mergeCell ref="J17:K17"/>
    <mergeCell ref="BF15:BG15"/>
    <mergeCell ref="N17:O17"/>
    <mergeCell ref="P17:Q17"/>
    <mergeCell ref="T17:U17"/>
    <mergeCell ref="AR16:AS16"/>
    <mergeCell ref="AX16:AY16"/>
    <mergeCell ref="Z16:AA16"/>
    <mergeCell ref="AB16:AC16"/>
    <mergeCell ref="AD16:AE16"/>
    <mergeCell ref="R16:S16"/>
    <mergeCell ref="V15:W16"/>
    <mergeCell ref="AF16:AG16"/>
    <mergeCell ref="AL16:AM16"/>
    <mergeCell ref="AN16:AO16"/>
    <mergeCell ref="AP16:AQ16"/>
    <mergeCell ref="BF16:BG16"/>
    <mergeCell ref="BP17:BQ17"/>
    <mergeCell ref="P174:AA174"/>
    <mergeCell ref="A175:H175"/>
    <mergeCell ref="P175:AC175"/>
    <mergeCell ref="R17:S17"/>
    <mergeCell ref="V17:W17"/>
    <mergeCell ref="AV17:AW17"/>
    <mergeCell ref="AX17:AY17"/>
    <mergeCell ref="AZ17:BA17"/>
    <mergeCell ref="BB17:BC17"/>
    <mergeCell ref="BF17:BG17"/>
    <mergeCell ref="AF17:AG17"/>
    <mergeCell ref="AL17:AM17"/>
    <mergeCell ref="AN17:AO17"/>
    <mergeCell ref="AP17:AQ17"/>
    <mergeCell ref="AR17:AS17"/>
    <mergeCell ref="F15:L15"/>
    <mergeCell ref="AX15:AZ15"/>
    <mergeCell ref="BA15:BE15"/>
    <mergeCell ref="AJ15:AS15"/>
    <mergeCell ref="AJ16:AK16"/>
    <mergeCell ref="BD16:BE16"/>
    <mergeCell ref="AZ16:BA16"/>
    <mergeCell ref="BB16:BC16"/>
    <mergeCell ref="BL15:BM16"/>
    <mergeCell ref="BN15:BO16"/>
    <mergeCell ref="BL17:BM17"/>
    <mergeCell ref="BN17:BO17"/>
    <mergeCell ref="M15:S15"/>
    <mergeCell ref="AJ17:AK17"/>
    <mergeCell ref="BD17:BE17"/>
    <mergeCell ref="BH17:BI17"/>
    <mergeCell ref="BJ17:BK17"/>
    <mergeCell ref="AT17:AU17"/>
    <mergeCell ref="X17:Y17"/>
    <mergeCell ref="Z17:AA17"/>
    <mergeCell ref="AB17:AC17"/>
    <mergeCell ref="AD17:AE17"/>
    <mergeCell ref="BH16:BI16"/>
    <mergeCell ref="L17:M17"/>
  </mergeCells>
  <phoneticPr fontId="2" type="noConversion"/>
  <pageMargins left="0.54" right="0.59055118110236227" top="0.47244094488188981" bottom="0.35433070866141736" header="0.19685039370078741" footer="0.23622047244094491"/>
  <pageSetup paperSize="9" scale="84" orientation="portrait" r:id="rId1"/>
  <headerFooter alignWithMargins="0"/>
  <colBreaks count="2" manualBreakCount="2">
    <brk id="34" max="111" man="1"/>
    <brk id="51" max="124"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outlinePr summaryBelow="0"/>
  </sheetPr>
  <dimension ref="A1:U282"/>
  <sheetViews>
    <sheetView zoomScaleNormal="100" zoomScaleSheetLayoutView="100" workbookViewId="0">
      <pane xSplit="1" ySplit="94" topLeftCell="B295" activePane="bottomRight" state="frozen"/>
      <selection pane="topRight" activeCell="B1" sqref="B1"/>
      <selection pane="bottomLeft" activeCell="A95" sqref="A95"/>
      <selection pane="bottomRight" activeCell="D283" sqref="D283"/>
    </sheetView>
  </sheetViews>
  <sheetFormatPr defaultColWidth="12.125" defaultRowHeight="17" outlineLevelRow="1"/>
  <cols>
    <col min="1" max="1" width="18.25" style="856" customWidth="1"/>
    <col min="2" max="2" width="9.875" style="856" customWidth="1"/>
    <col min="3" max="3" width="8.25" style="856" customWidth="1"/>
    <col min="4" max="4" width="10.125" style="856" customWidth="1"/>
    <col min="5" max="5" width="8" style="856" customWidth="1"/>
    <col min="6" max="6" width="7.625" style="856" customWidth="1"/>
    <col min="7" max="7" width="8.875" style="856" customWidth="1"/>
    <col min="8" max="8" width="10" style="856" customWidth="1"/>
    <col min="9" max="9" width="10.625" style="856" customWidth="1"/>
    <col min="10" max="10" width="2.125" style="857" customWidth="1"/>
    <col min="11" max="11" width="14.75" style="857" customWidth="1"/>
    <col min="12" max="12" width="16.25" style="856" customWidth="1"/>
    <col min="13" max="13" width="16.75" style="856" customWidth="1"/>
    <col min="14" max="14" width="16.75" style="857" customWidth="1"/>
    <col min="15" max="15" width="17" style="856" customWidth="1"/>
    <col min="16" max="16" width="14.25" style="856" customWidth="1"/>
    <col min="17" max="18" width="14" style="856" customWidth="1"/>
    <col min="19" max="19" width="12.375" style="856" customWidth="1"/>
    <col min="20" max="20" width="11.75" style="856" customWidth="1"/>
    <col min="21" max="21" width="3.125" style="856" customWidth="1"/>
    <col min="22" max="23" width="12.125" style="856"/>
    <col min="24" max="24" width="14.375" style="856" customWidth="1"/>
    <col min="25" max="25" width="3.125" style="856" customWidth="1"/>
    <col min="26" max="26" width="12.125" style="856"/>
    <col min="27" max="27" width="3.125" style="856" customWidth="1"/>
    <col min="28" max="28" width="12.125" style="856"/>
    <col min="29" max="29" width="3.125" style="856" customWidth="1"/>
    <col min="30" max="30" width="12.125" style="856"/>
    <col min="31" max="31" width="3.125" style="856" customWidth="1"/>
    <col min="32" max="32" width="12.125" style="856"/>
    <col min="33" max="33" width="3.125" style="856" customWidth="1"/>
    <col min="34" max="35" width="12.125" style="856"/>
    <col min="36" max="36" width="16.625" style="856" customWidth="1"/>
    <col min="37" max="37" width="3.125" style="856" customWidth="1"/>
    <col min="38" max="38" width="12.125" style="856"/>
    <col min="39" max="39" width="3.125" style="856" customWidth="1"/>
    <col min="40" max="40" width="12.125" style="856"/>
    <col min="41" max="41" width="3.125" style="856" customWidth="1"/>
    <col min="42" max="42" width="12.125" style="856"/>
    <col min="43" max="43" width="3.125" style="856" customWidth="1"/>
    <col min="44" max="44" width="12.125" style="856"/>
    <col min="45" max="45" width="3.125" style="856" customWidth="1"/>
    <col min="46" max="47" width="12.125" style="856"/>
    <col min="48" max="48" width="16.625" style="856" customWidth="1"/>
    <col min="49" max="49" width="3.125" style="856" customWidth="1"/>
    <col min="50" max="50" width="12.125" style="856"/>
    <col min="51" max="51" width="3.125" style="856" customWidth="1"/>
    <col min="52" max="52" width="9.875" style="856" customWidth="1"/>
    <col min="53" max="53" width="3.125" style="856" customWidth="1"/>
    <col min="54" max="54" width="9.875" style="856" customWidth="1"/>
    <col min="55" max="55" width="3.125" style="856" customWidth="1"/>
    <col min="56" max="56" width="9.875" style="856" customWidth="1"/>
    <col min="57" max="57" width="3.125" style="856" customWidth="1"/>
    <col min="58" max="58" width="9.875" style="856" customWidth="1"/>
    <col min="59" max="59" width="3.125" style="856" customWidth="1"/>
    <col min="60" max="60" width="9.875" style="856" customWidth="1"/>
    <col min="61" max="61" width="3.125" style="856" customWidth="1"/>
    <col min="62" max="16384" width="12.125" style="856"/>
  </cols>
  <sheetData>
    <row r="1" spans="1:21" s="849" customFormat="1" ht="14.3" customHeight="1">
      <c r="J1" s="850"/>
      <c r="K1" s="850"/>
      <c r="N1" s="850"/>
      <c r="Q1" s="851" t="s">
        <v>647</v>
      </c>
      <c r="R1" s="851"/>
    </row>
    <row r="2" spans="1:21" s="52" customFormat="1" ht="23.1">
      <c r="A2" s="2092" t="s">
        <v>181</v>
      </c>
      <c r="B2" s="2092"/>
      <c r="C2" s="2092"/>
      <c r="D2" s="2092"/>
      <c r="E2" s="2092"/>
      <c r="F2" s="2092"/>
      <c r="G2" s="2092"/>
      <c r="H2" s="2092"/>
      <c r="I2" s="2092"/>
      <c r="J2" s="852"/>
      <c r="K2" s="51" t="s">
        <v>182</v>
      </c>
      <c r="N2" s="852"/>
    </row>
    <row r="3" spans="1:21" s="849" customFormat="1" ht="23.1">
      <c r="A3" s="2096" t="s">
        <v>1923</v>
      </c>
      <c r="B3" s="2096"/>
      <c r="C3" s="2096"/>
      <c r="D3" s="2096"/>
      <c r="E3" s="2096"/>
      <c r="F3" s="2096"/>
      <c r="G3" s="2096"/>
      <c r="H3" s="2096"/>
      <c r="I3" s="2096"/>
      <c r="J3" s="850"/>
      <c r="K3" s="51"/>
      <c r="L3" s="52"/>
      <c r="N3" s="850"/>
    </row>
    <row r="4" spans="1:21" s="849" customFormat="1" ht="23.1">
      <c r="H4" s="2097" t="s">
        <v>1011</v>
      </c>
      <c r="I4" s="2097"/>
      <c r="J4" s="53"/>
      <c r="N4" s="53"/>
      <c r="O4" s="53"/>
      <c r="P4" s="53"/>
      <c r="Q4" s="854" t="s">
        <v>2520</v>
      </c>
      <c r="R4" s="854"/>
      <c r="S4" s="854"/>
      <c r="T4" s="854" t="s">
        <v>2520</v>
      </c>
      <c r="U4" s="855" t="s">
        <v>2520</v>
      </c>
    </row>
    <row r="5" spans="1:21" ht="13.6" customHeight="1" thickBot="1">
      <c r="D5" s="856" t="s">
        <v>1428</v>
      </c>
      <c r="H5" s="2098" t="s">
        <v>1012</v>
      </c>
      <c r="I5" s="2098"/>
      <c r="R5" s="858"/>
      <c r="S5" s="859"/>
      <c r="U5" s="859" t="s">
        <v>2517</v>
      </c>
    </row>
    <row r="6" spans="1:21" ht="23.3" customHeight="1">
      <c r="A6" s="2080" t="s">
        <v>924</v>
      </c>
      <c r="B6" s="2086" t="s">
        <v>925</v>
      </c>
      <c r="C6" s="2087"/>
      <c r="D6" s="2088"/>
      <c r="E6" s="2086" t="s">
        <v>926</v>
      </c>
      <c r="F6" s="2087"/>
      <c r="G6" s="2088"/>
      <c r="H6" s="2086" t="s">
        <v>927</v>
      </c>
      <c r="I6" s="2087"/>
      <c r="J6" s="860"/>
      <c r="R6" s="860"/>
      <c r="S6" s="861" t="s">
        <v>644</v>
      </c>
      <c r="U6" s="859" t="s">
        <v>2517</v>
      </c>
    </row>
    <row r="7" spans="1:21" ht="19.55" customHeight="1">
      <c r="A7" s="2081"/>
      <c r="B7" s="2093" t="s">
        <v>3050</v>
      </c>
      <c r="C7" s="2094"/>
      <c r="D7" s="2095"/>
      <c r="E7" s="2093" t="s">
        <v>3051</v>
      </c>
      <c r="F7" s="2094"/>
      <c r="G7" s="2095"/>
      <c r="H7" s="2093" t="s">
        <v>3052</v>
      </c>
      <c r="I7" s="2094"/>
      <c r="J7" s="860"/>
      <c r="R7" s="860"/>
      <c r="S7" s="862"/>
      <c r="U7" s="859"/>
    </row>
    <row r="8" spans="1:21">
      <c r="A8" s="2081"/>
      <c r="B8" s="2083" t="s">
        <v>3053</v>
      </c>
      <c r="C8" s="2083" t="s">
        <v>3054</v>
      </c>
      <c r="D8" s="2083" t="s">
        <v>3055</v>
      </c>
      <c r="E8" s="2085" t="s">
        <v>3053</v>
      </c>
      <c r="F8" s="2085" t="s">
        <v>3054</v>
      </c>
      <c r="G8" s="2085" t="s">
        <v>3055</v>
      </c>
      <c r="H8" s="2085" t="s">
        <v>3053</v>
      </c>
      <c r="I8" s="2090" t="s">
        <v>3055</v>
      </c>
      <c r="J8" s="863"/>
      <c r="R8" s="864"/>
      <c r="S8" s="865" t="s">
        <v>928</v>
      </c>
    </row>
    <row r="9" spans="1:21" ht="10.55" customHeight="1">
      <c r="A9" s="2081"/>
      <c r="B9" s="2083"/>
      <c r="C9" s="2083"/>
      <c r="D9" s="2083"/>
      <c r="E9" s="2083"/>
      <c r="F9" s="2083"/>
      <c r="G9" s="2083"/>
      <c r="H9" s="2083"/>
      <c r="I9" s="2091"/>
      <c r="J9" s="860"/>
      <c r="R9" s="866"/>
      <c r="S9" s="857"/>
    </row>
    <row r="10" spans="1:21" ht="17.350000000000001" customHeight="1" thickBot="1">
      <c r="A10" s="2082"/>
      <c r="B10" s="867" t="s">
        <v>2526</v>
      </c>
      <c r="C10" s="867" t="s">
        <v>3048</v>
      </c>
      <c r="D10" s="867" t="s">
        <v>3049</v>
      </c>
      <c r="E10" s="867" t="s">
        <v>2526</v>
      </c>
      <c r="F10" s="867" t="s">
        <v>3048</v>
      </c>
      <c r="G10" s="867" t="s">
        <v>3049</v>
      </c>
      <c r="H10" s="867" t="s">
        <v>2526</v>
      </c>
      <c r="I10" s="868" t="s">
        <v>645</v>
      </c>
      <c r="J10" s="860"/>
      <c r="R10" s="866"/>
      <c r="S10" s="857"/>
    </row>
    <row r="11" spans="1:21" hidden="1">
      <c r="A11" s="877" t="s">
        <v>748</v>
      </c>
      <c r="B11" s="870">
        <v>104</v>
      </c>
      <c r="C11" s="870"/>
      <c r="D11" s="870"/>
      <c r="E11" s="870"/>
      <c r="F11" s="870"/>
      <c r="G11" s="870"/>
      <c r="H11" s="870"/>
      <c r="I11" s="870"/>
      <c r="J11" s="871"/>
      <c r="R11" s="870"/>
      <c r="S11" s="872" t="s">
        <v>646</v>
      </c>
    </row>
    <row r="12" spans="1:21" hidden="1">
      <c r="A12" s="877" t="s">
        <v>749</v>
      </c>
      <c r="B12" s="870">
        <v>121</v>
      </c>
      <c r="C12" s="870"/>
      <c r="D12" s="870"/>
      <c r="E12" s="870"/>
      <c r="F12" s="870"/>
      <c r="G12" s="870"/>
      <c r="H12" s="870"/>
      <c r="I12" s="870"/>
      <c r="J12" s="871"/>
      <c r="R12" s="870"/>
      <c r="S12" s="872" t="s">
        <v>646</v>
      </c>
    </row>
    <row r="13" spans="1:21" hidden="1">
      <c r="A13" s="877" t="s">
        <v>750</v>
      </c>
      <c r="B13" s="870">
        <v>115</v>
      </c>
      <c r="C13" s="870"/>
      <c r="D13" s="870"/>
      <c r="E13" s="870"/>
      <c r="F13" s="870"/>
      <c r="G13" s="870"/>
      <c r="H13" s="870"/>
      <c r="I13" s="870"/>
      <c r="J13" s="871"/>
      <c r="R13" s="870"/>
      <c r="S13" s="872" t="s">
        <v>646</v>
      </c>
    </row>
    <row r="14" spans="1:21" hidden="1">
      <c r="A14" s="877" t="s">
        <v>751</v>
      </c>
      <c r="B14" s="870">
        <v>75</v>
      </c>
      <c r="C14" s="870"/>
      <c r="D14" s="870"/>
      <c r="E14" s="870"/>
      <c r="F14" s="870"/>
      <c r="G14" s="870"/>
      <c r="H14" s="870"/>
      <c r="I14" s="870"/>
      <c r="J14" s="871"/>
      <c r="R14" s="870"/>
      <c r="S14" s="872" t="s">
        <v>646</v>
      </c>
    </row>
    <row r="15" spans="1:21" ht="26.35" hidden="1" customHeight="1">
      <c r="A15" s="877" t="s">
        <v>752</v>
      </c>
      <c r="B15" s="870">
        <v>84</v>
      </c>
      <c r="C15" s="870"/>
      <c r="D15" s="870"/>
      <c r="E15" s="870"/>
      <c r="F15" s="870"/>
      <c r="G15" s="870"/>
      <c r="H15" s="870"/>
      <c r="I15" s="870"/>
      <c r="J15" s="871"/>
      <c r="R15" s="870"/>
      <c r="S15" s="872" t="s">
        <v>646</v>
      </c>
    </row>
    <row r="16" spans="1:21" ht="26.35" hidden="1" customHeight="1">
      <c r="A16" s="877" t="s">
        <v>753</v>
      </c>
      <c r="B16" s="870">
        <v>80</v>
      </c>
      <c r="C16" s="870"/>
      <c r="D16" s="870"/>
      <c r="E16" s="870"/>
      <c r="F16" s="870"/>
      <c r="G16" s="870"/>
      <c r="H16" s="870"/>
      <c r="I16" s="870"/>
      <c r="J16" s="871"/>
      <c r="R16" s="870"/>
      <c r="S16" s="872">
        <v>13627</v>
      </c>
    </row>
    <row r="17" spans="1:21" ht="26.35" hidden="1" customHeight="1">
      <c r="A17" s="877" t="s">
        <v>754</v>
      </c>
      <c r="B17" s="870">
        <v>70</v>
      </c>
      <c r="C17" s="870"/>
      <c r="D17" s="870"/>
      <c r="E17" s="870"/>
      <c r="F17" s="870"/>
      <c r="G17" s="870"/>
      <c r="H17" s="870"/>
      <c r="I17" s="870"/>
      <c r="J17" s="871"/>
      <c r="R17" s="870"/>
      <c r="S17" s="872">
        <v>15086</v>
      </c>
    </row>
    <row r="18" spans="1:21" ht="26.35" hidden="1" customHeight="1">
      <c r="A18" s="877" t="s">
        <v>740</v>
      </c>
      <c r="B18" s="870">
        <v>107</v>
      </c>
      <c r="C18" s="870"/>
      <c r="D18" s="870"/>
      <c r="E18" s="870"/>
      <c r="F18" s="870"/>
      <c r="G18" s="870"/>
      <c r="H18" s="870"/>
      <c r="I18" s="870"/>
      <c r="J18" s="871"/>
      <c r="R18" s="870"/>
      <c r="S18" s="872">
        <v>23574</v>
      </c>
      <c r="U18" s="859" t="s">
        <v>2517</v>
      </c>
    </row>
    <row r="19" spans="1:21" ht="26.35" hidden="1" customHeight="1">
      <c r="A19" s="877" t="s">
        <v>741</v>
      </c>
      <c r="B19" s="870">
        <v>60</v>
      </c>
      <c r="C19" s="870"/>
      <c r="D19" s="870"/>
      <c r="E19" s="870"/>
      <c r="F19" s="870"/>
      <c r="G19" s="870"/>
      <c r="H19" s="870"/>
      <c r="I19" s="870"/>
      <c r="J19" s="871"/>
      <c r="R19" s="870"/>
      <c r="S19" s="872">
        <v>15080</v>
      </c>
    </row>
    <row r="20" spans="1:21" ht="26.35" hidden="1" customHeight="1">
      <c r="A20" s="877" t="s">
        <v>742</v>
      </c>
      <c r="B20" s="870">
        <v>47</v>
      </c>
      <c r="C20" s="870"/>
      <c r="D20" s="870"/>
      <c r="E20" s="870"/>
      <c r="F20" s="870"/>
      <c r="G20" s="870"/>
      <c r="H20" s="870"/>
      <c r="I20" s="870"/>
      <c r="J20" s="871"/>
      <c r="R20" s="870"/>
      <c r="S20" s="872">
        <v>11611</v>
      </c>
    </row>
    <row r="21" spans="1:21" ht="26.35" hidden="1" customHeight="1">
      <c r="A21" s="877" t="s">
        <v>138</v>
      </c>
      <c r="B21" s="870">
        <v>50</v>
      </c>
      <c r="C21" s="870"/>
      <c r="D21" s="870"/>
      <c r="E21" s="870"/>
      <c r="F21" s="870"/>
      <c r="G21" s="870"/>
      <c r="H21" s="870"/>
      <c r="I21" s="870"/>
      <c r="J21" s="871"/>
      <c r="R21" s="870"/>
      <c r="S21" s="872">
        <v>16214</v>
      </c>
    </row>
    <row r="22" spans="1:21" ht="29.25" hidden="1" customHeight="1">
      <c r="A22" s="877" t="s">
        <v>139</v>
      </c>
      <c r="B22" s="870">
        <v>71</v>
      </c>
      <c r="C22" s="870"/>
      <c r="D22" s="870"/>
      <c r="E22" s="870"/>
      <c r="F22" s="870"/>
      <c r="G22" s="870"/>
      <c r="H22" s="870"/>
      <c r="I22" s="870"/>
      <c r="J22" s="871"/>
      <c r="R22" s="870"/>
      <c r="S22" s="872">
        <v>28767</v>
      </c>
    </row>
    <row r="23" spans="1:21" ht="30.1" hidden="1" customHeight="1">
      <c r="A23" s="877" t="s">
        <v>140</v>
      </c>
      <c r="B23" s="870">
        <v>76</v>
      </c>
      <c r="C23" s="870"/>
      <c r="D23" s="870"/>
      <c r="E23" s="870"/>
      <c r="F23" s="870"/>
      <c r="G23" s="870"/>
      <c r="H23" s="870"/>
      <c r="I23" s="870"/>
      <c r="J23" s="871"/>
      <c r="R23" s="870"/>
      <c r="S23" s="872">
        <v>43603</v>
      </c>
      <c r="U23" s="859" t="s">
        <v>2517</v>
      </c>
    </row>
    <row r="24" spans="1:21" ht="30.1" hidden="1" customHeight="1">
      <c r="A24" s="877" t="s">
        <v>141</v>
      </c>
      <c r="B24" s="873">
        <v>81</v>
      </c>
      <c r="C24" s="873">
        <v>73</v>
      </c>
      <c r="D24" s="873">
        <v>53</v>
      </c>
      <c r="E24" s="873">
        <v>81</v>
      </c>
      <c r="F24" s="873">
        <v>73</v>
      </c>
      <c r="G24" s="873">
        <v>53</v>
      </c>
      <c r="H24" s="873">
        <v>0</v>
      </c>
      <c r="I24" s="873">
        <v>0</v>
      </c>
      <c r="J24" s="874"/>
      <c r="R24" s="873"/>
      <c r="S24" s="875">
        <v>54060</v>
      </c>
      <c r="U24" s="859" t="s">
        <v>2517</v>
      </c>
    </row>
    <row r="25" spans="1:21" ht="24.8" hidden="1" customHeight="1">
      <c r="A25" s="876" t="s">
        <v>3172</v>
      </c>
      <c r="B25" s="870">
        <v>50</v>
      </c>
      <c r="C25" s="870">
        <v>45</v>
      </c>
      <c r="D25" s="870">
        <v>37</v>
      </c>
      <c r="E25" s="870">
        <v>50</v>
      </c>
      <c r="F25" s="870">
        <v>45</v>
      </c>
      <c r="G25" s="870">
        <v>37</v>
      </c>
      <c r="H25" s="873">
        <v>0</v>
      </c>
      <c r="I25" s="873">
        <v>0</v>
      </c>
      <c r="J25" s="871"/>
      <c r="R25" s="870"/>
      <c r="S25" s="872">
        <v>2560</v>
      </c>
      <c r="U25" s="859"/>
    </row>
    <row r="26" spans="1:21" ht="24.8" hidden="1" customHeight="1">
      <c r="A26" s="876" t="s">
        <v>3171</v>
      </c>
      <c r="B26" s="873">
        <v>60</v>
      </c>
      <c r="C26" s="873">
        <v>59</v>
      </c>
      <c r="D26" s="873">
        <v>33</v>
      </c>
      <c r="E26" s="873">
        <v>60</v>
      </c>
      <c r="F26" s="873">
        <v>59</v>
      </c>
      <c r="G26" s="873">
        <v>33</v>
      </c>
      <c r="H26" s="873">
        <v>0</v>
      </c>
      <c r="I26" s="873">
        <v>0</v>
      </c>
      <c r="J26" s="874"/>
      <c r="R26" s="873"/>
      <c r="S26" s="872" t="s">
        <v>646</v>
      </c>
      <c r="U26" s="859"/>
    </row>
    <row r="27" spans="1:21" ht="24.8" hidden="1" customHeight="1">
      <c r="A27" s="876" t="s">
        <v>3170</v>
      </c>
      <c r="B27" s="873">
        <v>43</v>
      </c>
      <c r="C27" s="873">
        <v>45</v>
      </c>
      <c r="D27" s="873">
        <v>19</v>
      </c>
      <c r="E27" s="873">
        <v>43</v>
      </c>
      <c r="F27" s="873">
        <v>45</v>
      </c>
      <c r="G27" s="873">
        <v>19</v>
      </c>
      <c r="H27" s="873">
        <v>0</v>
      </c>
      <c r="I27" s="873">
        <v>0</v>
      </c>
      <c r="J27" s="874"/>
      <c r="R27" s="873"/>
      <c r="S27" s="872" t="s">
        <v>646</v>
      </c>
    </row>
    <row r="28" spans="1:21" ht="24.8" hidden="1" customHeight="1">
      <c r="A28" s="876" t="s">
        <v>3169</v>
      </c>
      <c r="B28" s="873">
        <v>2159</v>
      </c>
      <c r="C28" s="873">
        <v>52</v>
      </c>
      <c r="D28" s="873">
        <v>2670</v>
      </c>
      <c r="E28" s="873">
        <v>51</v>
      </c>
      <c r="F28" s="873">
        <v>52</v>
      </c>
      <c r="G28" s="873">
        <v>18</v>
      </c>
      <c r="H28" s="873">
        <f t="shared" ref="H28:H59" si="0">B28-E28</f>
        <v>2108</v>
      </c>
      <c r="I28" s="873">
        <f t="shared" ref="I28:I59" si="1">D28-G28</f>
        <v>2652</v>
      </c>
      <c r="J28" s="874"/>
      <c r="R28" s="873"/>
      <c r="S28" s="872" t="s">
        <v>646</v>
      </c>
    </row>
    <row r="29" spans="1:21" ht="20.25" hidden="1" customHeight="1">
      <c r="A29" s="876" t="s">
        <v>3168</v>
      </c>
      <c r="B29" s="873">
        <v>1707</v>
      </c>
      <c r="C29" s="873">
        <v>50</v>
      </c>
      <c r="D29" s="873">
        <v>2071</v>
      </c>
      <c r="E29" s="873">
        <v>50</v>
      </c>
      <c r="F29" s="873">
        <v>50</v>
      </c>
      <c r="G29" s="873">
        <v>17</v>
      </c>
      <c r="H29" s="873">
        <f t="shared" si="0"/>
        <v>1657</v>
      </c>
      <c r="I29" s="873">
        <f t="shared" si="1"/>
        <v>2054</v>
      </c>
      <c r="J29" s="874"/>
      <c r="R29" s="873"/>
      <c r="S29" s="872" t="s">
        <v>646</v>
      </c>
    </row>
    <row r="30" spans="1:21" ht="18.7" hidden="1" customHeight="1" collapsed="1">
      <c r="A30" s="877" t="s">
        <v>3167</v>
      </c>
      <c r="B30" s="870">
        <v>2389</v>
      </c>
      <c r="C30" s="870">
        <v>45</v>
      </c>
      <c r="D30" s="870">
        <v>2959</v>
      </c>
      <c r="E30" s="870">
        <v>45</v>
      </c>
      <c r="F30" s="870">
        <v>45</v>
      </c>
      <c r="G30" s="870">
        <v>18</v>
      </c>
      <c r="H30" s="873">
        <f t="shared" si="0"/>
        <v>2344</v>
      </c>
      <c r="I30" s="873">
        <f t="shared" si="1"/>
        <v>2941</v>
      </c>
      <c r="J30" s="871"/>
      <c r="R30" s="870"/>
      <c r="S30" s="872" t="s">
        <v>646</v>
      </c>
      <c r="T30" s="872" t="s">
        <v>1428</v>
      </c>
    </row>
    <row r="31" spans="1:21" ht="27" hidden="1" customHeight="1" outlineLevel="1">
      <c r="A31" s="877" t="s">
        <v>142</v>
      </c>
      <c r="B31" s="870">
        <v>2906</v>
      </c>
      <c r="C31" s="870">
        <v>47</v>
      </c>
      <c r="D31" s="870">
        <v>3508</v>
      </c>
      <c r="E31" s="870"/>
      <c r="F31" s="870"/>
      <c r="G31" s="870"/>
      <c r="H31" s="873">
        <f t="shared" si="0"/>
        <v>2906</v>
      </c>
      <c r="I31" s="873">
        <f t="shared" si="1"/>
        <v>3508</v>
      </c>
      <c r="J31" s="871"/>
      <c r="R31" s="870"/>
      <c r="S31" s="872" t="s">
        <v>646</v>
      </c>
    </row>
    <row r="32" spans="1:21" ht="27" hidden="1" customHeight="1" outlineLevel="1">
      <c r="A32" s="877" t="s">
        <v>143</v>
      </c>
      <c r="B32" s="870">
        <v>3324</v>
      </c>
      <c r="C32" s="870">
        <v>36</v>
      </c>
      <c r="D32" s="870">
        <v>4207</v>
      </c>
      <c r="E32" s="870"/>
      <c r="F32" s="870"/>
      <c r="G32" s="870"/>
      <c r="H32" s="873">
        <f t="shared" si="0"/>
        <v>3324</v>
      </c>
      <c r="I32" s="873">
        <f t="shared" si="1"/>
        <v>4207</v>
      </c>
      <c r="J32" s="871"/>
      <c r="R32" s="870"/>
      <c r="S32" s="872" t="s">
        <v>646</v>
      </c>
    </row>
    <row r="33" spans="1:21" ht="27" hidden="1" customHeight="1" outlineLevel="1">
      <c r="A33" s="877" t="s">
        <v>144</v>
      </c>
      <c r="B33" s="870">
        <v>6</v>
      </c>
      <c r="C33" s="870">
        <v>6</v>
      </c>
      <c r="D33" s="870">
        <v>2</v>
      </c>
      <c r="E33" s="870"/>
      <c r="F33" s="870"/>
      <c r="G33" s="870"/>
      <c r="H33" s="873">
        <f t="shared" si="0"/>
        <v>6</v>
      </c>
      <c r="I33" s="873">
        <f t="shared" si="1"/>
        <v>2</v>
      </c>
      <c r="J33" s="871"/>
      <c r="R33" s="870"/>
      <c r="S33" s="872" t="s">
        <v>646</v>
      </c>
    </row>
    <row r="34" spans="1:21" ht="27" hidden="1" customHeight="1" outlineLevel="1">
      <c r="A34" s="877" t="s">
        <v>145</v>
      </c>
      <c r="B34" s="870">
        <v>5</v>
      </c>
      <c r="C34" s="870">
        <v>5</v>
      </c>
      <c r="D34" s="870">
        <v>4</v>
      </c>
      <c r="E34" s="870"/>
      <c r="F34" s="870"/>
      <c r="G34" s="870"/>
      <c r="H34" s="873">
        <f t="shared" si="0"/>
        <v>5</v>
      </c>
      <c r="I34" s="873">
        <f t="shared" si="1"/>
        <v>4</v>
      </c>
      <c r="J34" s="871"/>
      <c r="R34" s="872"/>
      <c r="S34" s="872" t="s">
        <v>646</v>
      </c>
    </row>
    <row r="35" spans="1:21" ht="27" hidden="1" customHeight="1" outlineLevel="1">
      <c r="A35" s="877" t="s">
        <v>146</v>
      </c>
      <c r="B35" s="870">
        <v>0</v>
      </c>
      <c r="C35" s="870">
        <v>0</v>
      </c>
      <c r="D35" s="870">
        <v>0</v>
      </c>
      <c r="E35" s="870"/>
      <c r="F35" s="870"/>
      <c r="G35" s="870"/>
      <c r="H35" s="873">
        <f t="shared" si="0"/>
        <v>0</v>
      </c>
      <c r="I35" s="873">
        <f t="shared" si="1"/>
        <v>0</v>
      </c>
      <c r="J35" s="871"/>
      <c r="R35" s="872"/>
      <c r="S35" s="872" t="s">
        <v>646</v>
      </c>
    </row>
    <row r="36" spans="1:21" ht="27" hidden="1" customHeight="1" outlineLevel="1">
      <c r="A36" s="877" t="s">
        <v>147</v>
      </c>
      <c r="B36" s="870">
        <v>3</v>
      </c>
      <c r="C36" s="870">
        <v>3</v>
      </c>
      <c r="D36" s="870">
        <v>1</v>
      </c>
      <c r="E36" s="870"/>
      <c r="F36" s="870"/>
      <c r="G36" s="870"/>
      <c r="H36" s="873">
        <f t="shared" si="0"/>
        <v>3</v>
      </c>
      <c r="I36" s="873">
        <f t="shared" si="1"/>
        <v>1</v>
      </c>
      <c r="J36" s="871"/>
      <c r="R36" s="870"/>
      <c r="S36" s="872" t="s">
        <v>646</v>
      </c>
    </row>
    <row r="37" spans="1:21" ht="27" hidden="1" customHeight="1" outlineLevel="1">
      <c r="A37" s="877" t="s">
        <v>148</v>
      </c>
      <c r="B37" s="870">
        <v>3</v>
      </c>
      <c r="C37" s="870">
        <v>3</v>
      </c>
      <c r="D37" s="870">
        <v>0</v>
      </c>
      <c r="E37" s="870"/>
      <c r="F37" s="870"/>
      <c r="G37" s="870"/>
      <c r="H37" s="873">
        <f t="shared" si="0"/>
        <v>3</v>
      </c>
      <c r="I37" s="873">
        <f t="shared" si="1"/>
        <v>0</v>
      </c>
      <c r="J37" s="871"/>
      <c r="R37" s="872"/>
      <c r="S37" s="872" t="s">
        <v>646</v>
      </c>
    </row>
    <row r="38" spans="1:21" ht="27" hidden="1" customHeight="1" outlineLevel="1">
      <c r="A38" s="877" t="s">
        <v>149</v>
      </c>
      <c r="B38" s="870">
        <v>1</v>
      </c>
      <c r="C38" s="870">
        <v>1</v>
      </c>
      <c r="D38" s="870">
        <v>0</v>
      </c>
      <c r="E38" s="870"/>
      <c r="F38" s="870"/>
      <c r="G38" s="870"/>
      <c r="H38" s="873">
        <f t="shared" si="0"/>
        <v>1</v>
      </c>
      <c r="I38" s="873">
        <f t="shared" si="1"/>
        <v>0</v>
      </c>
      <c r="J38" s="871"/>
      <c r="R38" s="870"/>
      <c r="S38" s="872" t="s">
        <v>646</v>
      </c>
    </row>
    <row r="39" spans="1:21" ht="27" hidden="1" customHeight="1" outlineLevel="1">
      <c r="A39" s="877" t="s">
        <v>150</v>
      </c>
      <c r="B39" s="870">
        <v>0</v>
      </c>
      <c r="C39" s="870">
        <v>0</v>
      </c>
      <c r="D39" s="870">
        <v>0</v>
      </c>
      <c r="E39" s="870"/>
      <c r="F39" s="870"/>
      <c r="G39" s="870"/>
      <c r="H39" s="873">
        <f t="shared" si="0"/>
        <v>0</v>
      </c>
      <c r="I39" s="873">
        <f t="shared" si="1"/>
        <v>0</v>
      </c>
      <c r="J39" s="871"/>
      <c r="R39" s="872"/>
      <c r="S39" s="872" t="s">
        <v>646</v>
      </c>
    </row>
    <row r="40" spans="1:21" ht="27" hidden="1" customHeight="1" outlineLevel="1">
      <c r="A40" s="877" t="s">
        <v>151</v>
      </c>
      <c r="B40" s="870">
        <v>4</v>
      </c>
      <c r="C40" s="870">
        <v>4</v>
      </c>
      <c r="D40" s="870">
        <v>3</v>
      </c>
      <c r="E40" s="870"/>
      <c r="F40" s="870"/>
      <c r="G40" s="870"/>
      <c r="H40" s="873">
        <f t="shared" si="0"/>
        <v>4</v>
      </c>
      <c r="I40" s="873">
        <f t="shared" si="1"/>
        <v>3</v>
      </c>
      <c r="J40" s="871"/>
      <c r="R40" s="870"/>
      <c r="S40" s="872" t="s">
        <v>646</v>
      </c>
    </row>
    <row r="41" spans="1:21" ht="27" hidden="1" customHeight="1" outlineLevel="1">
      <c r="A41" s="877" t="s">
        <v>152</v>
      </c>
      <c r="B41" s="870">
        <v>6</v>
      </c>
      <c r="C41" s="870">
        <v>6</v>
      </c>
      <c r="D41" s="870">
        <v>2</v>
      </c>
      <c r="E41" s="870"/>
      <c r="F41" s="870"/>
      <c r="G41" s="870"/>
      <c r="H41" s="873">
        <f t="shared" si="0"/>
        <v>6</v>
      </c>
      <c r="I41" s="873">
        <f t="shared" si="1"/>
        <v>2</v>
      </c>
      <c r="J41" s="871"/>
      <c r="R41" s="870"/>
      <c r="S41" s="872" t="s">
        <v>646</v>
      </c>
    </row>
    <row r="42" spans="1:21" ht="27" hidden="1" customHeight="1" outlineLevel="1">
      <c r="A42" s="877" t="s">
        <v>153</v>
      </c>
      <c r="B42" s="871">
        <v>8</v>
      </c>
      <c r="C42" s="871">
        <v>8</v>
      </c>
      <c r="D42" s="871">
        <v>4</v>
      </c>
      <c r="E42" s="871"/>
      <c r="F42" s="871"/>
      <c r="G42" s="871"/>
      <c r="H42" s="873">
        <f t="shared" si="0"/>
        <v>8</v>
      </c>
      <c r="I42" s="873">
        <f t="shared" si="1"/>
        <v>4</v>
      </c>
      <c r="J42" s="871"/>
      <c r="R42" s="878"/>
      <c r="S42" s="878" t="s">
        <v>646</v>
      </c>
      <c r="U42" s="879" t="s">
        <v>2520</v>
      </c>
    </row>
    <row r="43" spans="1:21" s="857" customFormat="1" ht="23.95" hidden="1" customHeight="1" collapsed="1">
      <c r="A43" s="877" t="s">
        <v>3166</v>
      </c>
      <c r="B43" s="871">
        <v>2906</v>
      </c>
      <c r="C43" s="871">
        <v>47</v>
      </c>
      <c r="D43" s="871">
        <v>3508</v>
      </c>
      <c r="E43" s="871">
        <v>47</v>
      </c>
      <c r="F43" s="871">
        <v>47</v>
      </c>
      <c r="G43" s="871">
        <v>22</v>
      </c>
      <c r="H43" s="873">
        <f t="shared" si="0"/>
        <v>2859</v>
      </c>
      <c r="I43" s="873">
        <f t="shared" si="1"/>
        <v>3486</v>
      </c>
      <c r="J43" s="871"/>
      <c r="R43" s="871"/>
      <c r="S43" s="878" t="s">
        <v>646</v>
      </c>
      <c r="T43" s="878" t="s">
        <v>1428</v>
      </c>
    </row>
    <row r="44" spans="1:21" ht="27" hidden="1" customHeight="1" outlineLevel="1">
      <c r="A44" s="869" t="s">
        <v>638</v>
      </c>
      <c r="B44" s="870">
        <v>3324</v>
      </c>
      <c r="C44" s="870">
        <v>4</v>
      </c>
      <c r="D44" s="870">
        <v>4</v>
      </c>
      <c r="E44" s="870"/>
      <c r="F44" s="870"/>
      <c r="G44" s="870"/>
      <c r="H44" s="873">
        <f t="shared" si="0"/>
        <v>3324</v>
      </c>
      <c r="I44" s="873">
        <f t="shared" si="1"/>
        <v>4</v>
      </c>
      <c r="J44" s="871"/>
      <c r="R44" s="870"/>
      <c r="S44" s="872" t="s">
        <v>646</v>
      </c>
    </row>
    <row r="45" spans="1:21" ht="27" hidden="1" customHeight="1" outlineLevel="1">
      <c r="A45" s="869" t="s">
        <v>143</v>
      </c>
      <c r="B45" s="870">
        <v>2</v>
      </c>
      <c r="C45" s="870">
        <v>2</v>
      </c>
      <c r="D45" s="870">
        <v>0</v>
      </c>
      <c r="E45" s="870"/>
      <c r="F45" s="870"/>
      <c r="G45" s="870"/>
      <c r="H45" s="873">
        <f t="shared" si="0"/>
        <v>2</v>
      </c>
      <c r="I45" s="873">
        <f t="shared" si="1"/>
        <v>0</v>
      </c>
      <c r="J45" s="871"/>
      <c r="R45" s="870"/>
      <c r="S45" s="872" t="s">
        <v>646</v>
      </c>
    </row>
    <row r="46" spans="1:21" ht="27" hidden="1" customHeight="1" outlineLevel="1">
      <c r="A46" s="869" t="s">
        <v>144</v>
      </c>
      <c r="B46" s="870">
        <v>3</v>
      </c>
      <c r="C46" s="870">
        <v>3</v>
      </c>
      <c r="D46" s="870">
        <v>1</v>
      </c>
      <c r="E46" s="870"/>
      <c r="F46" s="870"/>
      <c r="G46" s="870"/>
      <c r="H46" s="873">
        <f t="shared" si="0"/>
        <v>3</v>
      </c>
      <c r="I46" s="873">
        <f t="shared" si="1"/>
        <v>1</v>
      </c>
      <c r="J46" s="871"/>
      <c r="R46" s="870"/>
      <c r="S46" s="872" t="s">
        <v>646</v>
      </c>
    </row>
    <row r="47" spans="1:21" ht="27" hidden="1" customHeight="1" outlineLevel="1">
      <c r="A47" s="869" t="s">
        <v>145</v>
      </c>
      <c r="B47" s="870">
        <v>2</v>
      </c>
      <c r="C47" s="870">
        <v>2</v>
      </c>
      <c r="D47" s="870">
        <v>1</v>
      </c>
      <c r="E47" s="870"/>
      <c r="F47" s="870"/>
      <c r="G47" s="870"/>
      <c r="H47" s="873">
        <f t="shared" si="0"/>
        <v>2</v>
      </c>
      <c r="I47" s="873">
        <f t="shared" si="1"/>
        <v>1</v>
      </c>
      <c r="J47" s="871"/>
      <c r="R47" s="872"/>
      <c r="S47" s="872" t="s">
        <v>646</v>
      </c>
    </row>
    <row r="48" spans="1:21" ht="27" hidden="1" customHeight="1" outlineLevel="1">
      <c r="A48" s="869" t="s">
        <v>146</v>
      </c>
      <c r="B48" s="870">
        <v>3</v>
      </c>
      <c r="C48" s="870">
        <v>3</v>
      </c>
      <c r="D48" s="870">
        <v>1</v>
      </c>
      <c r="E48" s="870"/>
      <c r="F48" s="870"/>
      <c r="G48" s="870"/>
      <c r="H48" s="873">
        <f t="shared" si="0"/>
        <v>3</v>
      </c>
      <c r="I48" s="873">
        <f t="shared" si="1"/>
        <v>1</v>
      </c>
      <c r="J48" s="871"/>
      <c r="R48" s="872"/>
      <c r="S48" s="872" t="s">
        <v>646</v>
      </c>
    </row>
    <row r="49" spans="1:21" ht="27" hidden="1" customHeight="1" outlineLevel="1">
      <c r="A49" s="869" t="s">
        <v>147</v>
      </c>
      <c r="B49" s="870">
        <v>7</v>
      </c>
      <c r="C49" s="870">
        <v>7</v>
      </c>
      <c r="D49" s="870">
        <v>1</v>
      </c>
      <c r="E49" s="870"/>
      <c r="F49" s="870"/>
      <c r="G49" s="870"/>
      <c r="H49" s="873">
        <f t="shared" si="0"/>
        <v>7</v>
      </c>
      <c r="I49" s="873">
        <f t="shared" si="1"/>
        <v>1</v>
      </c>
      <c r="J49" s="871"/>
      <c r="R49" s="870"/>
      <c r="S49" s="872" t="s">
        <v>646</v>
      </c>
    </row>
    <row r="50" spans="1:21" ht="27" hidden="1" customHeight="1" outlineLevel="1">
      <c r="A50" s="869" t="s">
        <v>148</v>
      </c>
      <c r="B50" s="870">
        <v>1</v>
      </c>
      <c r="C50" s="870">
        <v>1</v>
      </c>
      <c r="D50" s="870">
        <v>0</v>
      </c>
      <c r="E50" s="870"/>
      <c r="F50" s="870"/>
      <c r="G50" s="870"/>
      <c r="H50" s="873">
        <f t="shared" si="0"/>
        <v>1</v>
      </c>
      <c r="I50" s="873">
        <f t="shared" si="1"/>
        <v>0</v>
      </c>
      <c r="J50" s="871"/>
      <c r="R50" s="872"/>
      <c r="S50" s="872" t="s">
        <v>646</v>
      </c>
    </row>
    <row r="51" spans="1:21" ht="27" hidden="1" customHeight="1" outlineLevel="1">
      <c r="A51" s="869" t="s">
        <v>149</v>
      </c>
      <c r="B51" s="870">
        <v>7</v>
      </c>
      <c r="C51" s="870">
        <v>7</v>
      </c>
      <c r="D51" s="870">
        <v>6</v>
      </c>
      <c r="E51" s="870"/>
      <c r="F51" s="870"/>
      <c r="G51" s="870"/>
      <c r="H51" s="873">
        <f t="shared" si="0"/>
        <v>7</v>
      </c>
      <c r="I51" s="873">
        <f t="shared" si="1"/>
        <v>6</v>
      </c>
      <c r="J51" s="871"/>
      <c r="R51" s="870"/>
      <c r="S51" s="872" t="s">
        <v>646</v>
      </c>
    </row>
    <row r="52" spans="1:21" ht="27" hidden="1" customHeight="1" outlineLevel="1">
      <c r="A52" s="869" t="s">
        <v>150</v>
      </c>
      <c r="B52" s="870">
        <v>3</v>
      </c>
      <c r="C52" s="870">
        <v>3</v>
      </c>
      <c r="D52" s="870">
        <v>1</v>
      </c>
      <c r="E52" s="870"/>
      <c r="F52" s="870"/>
      <c r="G52" s="870"/>
      <c r="H52" s="873">
        <f t="shared" si="0"/>
        <v>3</v>
      </c>
      <c r="I52" s="873">
        <f t="shared" si="1"/>
        <v>1</v>
      </c>
      <c r="J52" s="871"/>
      <c r="R52" s="872"/>
      <c r="S52" s="872" t="s">
        <v>646</v>
      </c>
    </row>
    <row r="53" spans="1:21" ht="27" hidden="1" customHeight="1" outlineLevel="1">
      <c r="A53" s="869" t="s">
        <v>151</v>
      </c>
      <c r="B53" s="870">
        <v>5</v>
      </c>
      <c r="C53" s="870">
        <v>5</v>
      </c>
      <c r="D53" s="870">
        <v>2</v>
      </c>
      <c r="E53" s="870"/>
      <c r="F53" s="870"/>
      <c r="G53" s="870"/>
      <c r="H53" s="873">
        <f t="shared" si="0"/>
        <v>5</v>
      </c>
      <c r="I53" s="873">
        <f t="shared" si="1"/>
        <v>2</v>
      </c>
      <c r="J53" s="871"/>
      <c r="R53" s="870"/>
      <c r="S53" s="872" t="s">
        <v>646</v>
      </c>
    </row>
    <row r="54" spans="1:21" ht="27" hidden="1" customHeight="1" outlineLevel="1">
      <c r="A54" s="869" t="s">
        <v>152</v>
      </c>
      <c r="B54" s="870">
        <v>4</v>
      </c>
      <c r="C54" s="870">
        <v>4</v>
      </c>
      <c r="D54" s="870">
        <v>4</v>
      </c>
      <c r="E54" s="870"/>
      <c r="F54" s="870"/>
      <c r="G54" s="870"/>
      <c r="H54" s="873">
        <f t="shared" si="0"/>
        <v>4</v>
      </c>
      <c r="I54" s="873">
        <f t="shared" si="1"/>
        <v>4</v>
      </c>
      <c r="J54" s="871"/>
      <c r="R54" s="870"/>
      <c r="S54" s="872" t="s">
        <v>646</v>
      </c>
    </row>
    <row r="55" spans="1:21" ht="27" hidden="1" customHeight="1" outlineLevel="1" thickBot="1">
      <c r="A55" s="880" t="s">
        <v>153</v>
      </c>
      <c r="B55" s="881">
        <v>6</v>
      </c>
      <c r="C55" s="881">
        <v>6</v>
      </c>
      <c r="D55" s="881">
        <v>1</v>
      </c>
      <c r="E55" s="881"/>
      <c r="F55" s="881"/>
      <c r="G55" s="881"/>
      <c r="H55" s="873">
        <f t="shared" si="0"/>
        <v>6</v>
      </c>
      <c r="I55" s="873">
        <f t="shared" si="1"/>
        <v>1</v>
      </c>
      <c r="J55" s="871"/>
      <c r="R55" s="878"/>
      <c r="S55" s="882" t="s">
        <v>646</v>
      </c>
      <c r="U55" s="879" t="s">
        <v>2520</v>
      </c>
    </row>
    <row r="56" spans="1:21" s="857" customFormat="1" ht="24.8" hidden="1" customHeight="1" collapsed="1">
      <c r="A56" s="877" t="s">
        <v>3160</v>
      </c>
      <c r="B56" s="871">
        <v>3324</v>
      </c>
      <c r="C56" s="871">
        <v>36</v>
      </c>
      <c r="D56" s="871">
        <v>4207</v>
      </c>
      <c r="E56" s="871">
        <v>36</v>
      </c>
      <c r="F56" s="871">
        <v>36</v>
      </c>
      <c r="G56" s="871">
        <v>11</v>
      </c>
      <c r="H56" s="873">
        <f t="shared" si="0"/>
        <v>3288</v>
      </c>
      <c r="I56" s="873">
        <f t="shared" si="1"/>
        <v>4196</v>
      </c>
      <c r="J56" s="871"/>
      <c r="R56" s="871"/>
      <c r="S56" s="878" t="s">
        <v>646</v>
      </c>
      <c r="T56" s="878" t="s">
        <v>1428</v>
      </c>
    </row>
    <row r="57" spans="1:21" ht="27" hidden="1" customHeight="1" outlineLevel="1">
      <c r="A57" s="530" t="s">
        <v>2202</v>
      </c>
      <c r="B57" s="870">
        <v>3</v>
      </c>
      <c r="C57" s="870">
        <v>3</v>
      </c>
      <c r="D57" s="870">
        <v>1</v>
      </c>
      <c r="E57" s="870"/>
      <c r="F57" s="870"/>
      <c r="G57" s="870"/>
      <c r="H57" s="873">
        <f t="shared" si="0"/>
        <v>3</v>
      </c>
      <c r="I57" s="873">
        <f t="shared" si="1"/>
        <v>1</v>
      </c>
      <c r="J57" s="871"/>
      <c r="R57" s="870"/>
      <c r="S57" s="872" t="s">
        <v>646</v>
      </c>
    </row>
    <row r="58" spans="1:21" ht="27" hidden="1" customHeight="1" outlineLevel="1">
      <c r="A58" s="530" t="s">
        <v>2203</v>
      </c>
      <c r="B58" s="870">
        <v>1</v>
      </c>
      <c r="C58" s="870">
        <v>1</v>
      </c>
      <c r="D58" s="870">
        <v>1</v>
      </c>
      <c r="E58" s="870"/>
      <c r="F58" s="870"/>
      <c r="G58" s="870"/>
      <c r="H58" s="873">
        <f t="shared" si="0"/>
        <v>1</v>
      </c>
      <c r="I58" s="873">
        <f t="shared" si="1"/>
        <v>1</v>
      </c>
      <c r="J58" s="871"/>
      <c r="R58" s="870"/>
      <c r="S58" s="872" t="s">
        <v>646</v>
      </c>
    </row>
    <row r="59" spans="1:21" ht="27" hidden="1" customHeight="1" outlineLevel="1">
      <c r="A59" s="530" t="s">
        <v>2204</v>
      </c>
      <c r="B59" s="870">
        <v>2</v>
      </c>
      <c r="C59" s="870">
        <v>2</v>
      </c>
      <c r="D59" s="870">
        <v>0</v>
      </c>
      <c r="E59" s="870"/>
      <c r="F59" s="870"/>
      <c r="G59" s="870"/>
      <c r="H59" s="873">
        <f t="shared" si="0"/>
        <v>2</v>
      </c>
      <c r="I59" s="873">
        <f t="shared" si="1"/>
        <v>0</v>
      </c>
      <c r="J59" s="871"/>
      <c r="R59" s="870"/>
      <c r="S59" s="872" t="s">
        <v>646</v>
      </c>
    </row>
    <row r="60" spans="1:21" ht="27" hidden="1" customHeight="1" outlineLevel="1">
      <c r="A60" s="530" t="s">
        <v>2205</v>
      </c>
      <c r="B60" s="870">
        <v>5</v>
      </c>
      <c r="C60" s="870">
        <v>5</v>
      </c>
      <c r="D60" s="870">
        <v>1</v>
      </c>
      <c r="E60" s="870"/>
      <c r="F60" s="870"/>
      <c r="G60" s="870"/>
      <c r="H60" s="873">
        <f t="shared" ref="H60:H91" si="2">B60-E60</f>
        <v>5</v>
      </c>
      <c r="I60" s="873">
        <f t="shared" ref="I60:I91" si="3">D60-G60</f>
        <v>1</v>
      </c>
      <c r="J60" s="871"/>
      <c r="R60" s="872"/>
      <c r="S60" s="872" t="s">
        <v>646</v>
      </c>
    </row>
    <row r="61" spans="1:21" ht="27" hidden="1" customHeight="1" outlineLevel="1">
      <c r="A61" s="530" t="s">
        <v>2764</v>
      </c>
      <c r="B61" s="870">
        <v>3</v>
      </c>
      <c r="C61" s="870">
        <v>3</v>
      </c>
      <c r="D61" s="870">
        <v>2</v>
      </c>
      <c r="E61" s="870"/>
      <c r="F61" s="870"/>
      <c r="G61" s="870"/>
      <c r="H61" s="873">
        <f t="shared" si="2"/>
        <v>3</v>
      </c>
      <c r="I61" s="873">
        <f t="shared" si="3"/>
        <v>2</v>
      </c>
      <c r="J61" s="871"/>
      <c r="R61" s="872"/>
      <c r="S61" s="872" t="s">
        <v>646</v>
      </c>
    </row>
    <row r="62" spans="1:21" ht="27" hidden="1" customHeight="1" outlineLevel="1">
      <c r="A62" s="530" t="s">
        <v>2206</v>
      </c>
      <c r="B62" s="870">
        <v>4</v>
      </c>
      <c r="C62" s="870">
        <v>4</v>
      </c>
      <c r="D62" s="870">
        <v>1</v>
      </c>
      <c r="E62" s="870"/>
      <c r="F62" s="870"/>
      <c r="G62" s="870"/>
      <c r="H62" s="873">
        <f t="shared" si="2"/>
        <v>4</v>
      </c>
      <c r="I62" s="873">
        <f t="shared" si="3"/>
        <v>1</v>
      </c>
      <c r="J62" s="871"/>
      <c r="R62" s="870"/>
      <c r="S62" s="872" t="s">
        <v>646</v>
      </c>
    </row>
    <row r="63" spans="1:21" ht="27" hidden="1" customHeight="1" outlineLevel="1">
      <c r="A63" s="530" t="s">
        <v>2210</v>
      </c>
      <c r="B63" s="870">
        <v>4</v>
      </c>
      <c r="C63" s="870">
        <v>4</v>
      </c>
      <c r="D63" s="870">
        <v>1</v>
      </c>
      <c r="E63" s="870"/>
      <c r="F63" s="870"/>
      <c r="G63" s="870"/>
      <c r="H63" s="873">
        <f t="shared" si="2"/>
        <v>4</v>
      </c>
      <c r="I63" s="873">
        <f t="shared" si="3"/>
        <v>1</v>
      </c>
      <c r="J63" s="871"/>
      <c r="R63" s="872"/>
      <c r="S63" s="872" t="s">
        <v>646</v>
      </c>
    </row>
    <row r="64" spans="1:21" ht="27" hidden="1" customHeight="1" outlineLevel="1">
      <c r="A64" s="530" t="s">
        <v>2207</v>
      </c>
      <c r="B64" s="870">
        <v>1</v>
      </c>
      <c r="C64" s="870">
        <v>1</v>
      </c>
      <c r="D64" s="870">
        <v>0</v>
      </c>
      <c r="E64" s="870"/>
      <c r="F64" s="870"/>
      <c r="G64" s="870"/>
      <c r="H64" s="873">
        <f t="shared" si="2"/>
        <v>1</v>
      </c>
      <c r="I64" s="873">
        <f t="shared" si="3"/>
        <v>0</v>
      </c>
      <c r="J64" s="871"/>
      <c r="R64" s="870"/>
      <c r="S64" s="872" t="s">
        <v>646</v>
      </c>
    </row>
    <row r="65" spans="1:21" ht="27" hidden="1" customHeight="1" outlineLevel="1">
      <c r="A65" s="530" t="s">
        <v>2768</v>
      </c>
      <c r="B65" s="870">
        <v>3</v>
      </c>
      <c r="C65" s="870">
        <v>3</v>
      </c>
      <c r="D65" s="870">
        <v>1</v>
      </c>
      <c r="E65" s="870"/>
      <c r="F65" s="870"/>
      <c r="G65" s="870"/>
      <c r="H65" s="873">
        <f t="shared" si="2"/>
        <v>3</v>
      </c>
      <c r="I65" s="873">
        <f t="shared" si="3"/>
        <v>1</v>
      </c>
      <c r="J65" s="871"/>
      <c r="R65" s="872"/>
      <c r="S65" s="872" t="s">
        <v>646</v>
      </c>
    </row>
    <row r="66" spans="1:21" ht="27" hidden="1" customHeight="1" outlineLevel="1">
      <c r="A66" s="530" t="s">
        <v>2769</v>
      </c>
      <c r="B66" s="870">
        <v>4</v>
      </c>
      <c r="C66" s="870">
        <v>4</v>
      </c>
      <c r="D66" s="870">
        <v>1</v>
      </c>
      <c r="E66" s="870"/>
      <c r="F66" s="870"/>
      <c r="G66" s="870"/>
      <c r="H66" s="873">
        <f t="shared" si="2"/>
        <v>4</v>
      </c>
      <c r="I66" s="873">
        <f t="shared" si="3"/>
        <v>1</v>
      </c>
      <c r="J66" s="871"/>
      <c r="R66" s="870"/>
      <c r="S66" s="872" t="s">
        <v>646</v>
      </c>
    </row>
    <row r="67" spans="1:21" ht="27" hidden="1" customHeight="1" outlineLevel="1">
      <c r="A67" s="530" t="s">
        <v>2208</v>
      </c>
      <c r="B67" s="870">
        <v>3</v>
      </c>
      <c r="C67" s="870">
        <v>3</v>
      </c>
      <c r="D67" s="870">
        <v>0</v>
      </c>
      <c r="E67" s="870"/>
      <c r="F67" s="870"/>
      <c r="G67" s="870"/>
      <c r="H67" s="873">
        <f t="shared" si="2"/>
        <v>3</v>
      </c>
      <c r="I67" s="873">
        <f t="shared" si="3"/>
        <v>0</v>
      </c>
      <c r="J67" s="871"/>
      <c r="R67" s="870"/>
      <c r="S67" s="872" t="s">
        <v>646</v>
      </c>
    </row>
    <row r="68" spans="1:21" ht="27" hidden="1" customHeight="1" outlineLevel="1" thickBot="1">
      <c r="A68" s="531" t="s">
        <v>2209</v>
      </c>
      <c r="B68" s="881">
        <v>3</v>
      </c>
      <c r="C68" s="881">
        <v>3</v>
      </c>
      <c r="D68" s="881">
        <v>2</v>
      </c>
      <c r="E68" s="881"/>
      <c r="F68" s="881"/>
      <c r="G68" s="881"/>
      <c r="H68" s="873">
        <f t="shared" si="2"/>
        <v>3</v>
      </c>
      <c r="I68" s="873">
        <f t="shared" si="3"/>
        <v>2</v>
      </c>
      <c r="J68" s="871"/>
      <c r="R68" s="878"/>
      <c r="S68" s="882" t="s">
        <v>646</v>
      </c>
      <c r="U68" s="879" t="s">
        <v>2520</v>
      </c>
    </row>
    <row r="69" spans="1:21" s="857" customFormat="1" ht="24.8" hidden="1" customHeight="1" collapsed="1">
      <c r="A69" s="877" t="s">
        <v>1717</v>
      </c>
      <c r="B69" s="871">
        <f t="shared" ref="B69:G69" si="4">SUM(B70:B81)</f>
        <v>4025</v>
      </c>
      <c r="C69" s="871">
        <f t="shared" si="4"/>
        <v>42</v>
      </c>
      <c r="D69" s="871">
        <f t="shared" si="4"/>
        <v>5083</v>
      </c>
      <c r="E69" s="871">
        <f t="shared" si="4"/>
        <v>42</v>
      </c>
      <c r="F69" s="871">
        <f t="shared" si="4"/>
        <v>42</v>
      </c>
      <c r="G69" s="871">
        <f t="shared" si="4"/>
        <v>21</v>
      </c>
      <c r="H69" s="873">
        <f t="shared" si="2"/>
        <v>3983</v>
      </c>
      <c r="I69" s="873">
        <f t="shared" si="3"/>
        <v>5062</v>
      </c>
      <c r="J69" s="871"/>
      <c r="R69" s="871"/>
      <c r="S69" s="878" t="s">
        <v>646</v>
      </c>
      <c r="T69" s="878" t="s">
        <v>1428</v>
      </c>
    </row>
    <row r="70" spans="1:21" ht="27" hidden="1" customHeight="1" outlineLevel="1">
      <c r="A70" s="530" t="s">
        <v>1900</v>
      </c>
      <c r="B70" s="870">
        <v>320</v>
      </c>
      <c r="C70" s="870">
        <v>5</v>
      </c>
      <c r="D70" s="870">
        <v>385</v>
      </c>
      <c r="E70" s="870">
        <v>5</v>
      </c>
      <c r="F70" s="870">
        <v>5</v>
      </c>
      <c r="G70" s="870">
        <v>0</v>
      </c>
      <c r="H70" s="873">
        <f t="shared" si="2"/>
        <v>315</v>
      </c>
      <c r="I70" s="873">
        <f t="shared" si="3"/>
        <v>385</v>
      </c>
      <c r="J70" s="871"/>
      <c r="R70" s="870"/>
      <c r="S70" s="872" t="s">
        <v>646</v>
      </c>
    </row>
    <row r="71" spans="1:21" ht="27" hidden="1" customHeight="1" outlineLevel="1">
      <c r="A71" s="530" t="s">
        <v>2203</v>
      </c>
      <c r="B71" s="870">
        <v>206</v>
      </c>
      <c r="C71" s="870">
        <v>5</v>
      </c>
      <c r="D71" s="870">
        <v>255</v>
      </c>
      <c r="E71" s="870">
        <v>5</v>
      </c>
      <c r="F71" s="870">
        <v>5</v>
      </c>
      <c r="G71" s="870">
        <v>4</v>
      </c>
      <c r="H71" s="873">
        <f t="shared" si="2"/>
        <v>201</v>
      </c>
      <c r="I71" s="873">
        <f t="shared" si="3"/>
        <v>251</v>
      </c>
      <c r="J71" s="871"/>
      <c r="R71" s="870"/>
      <c r="S71" s="872" t="s">
        <v>646</v>
      </c>
    </row>
    <row r="72" spans="1:21" ht="27" hidden="1" customHeight="1" outlineLevel="1">
      <c r="A72" s="530" t="s">
        <v>2204</v>
      </c>
      <c r="B72" s="870">
        <v>305</v>
      </c>
      <c r="C72" s="870">
        <v>5</v>
      </c>
      <c r="D72" s="870">
        <v>381</v>
      </c>
      <c r="E72" s="870">
        <v>5</v>
      </c>
      <c r="F72" s="870">
        <v>5</v>
      </c>
      <c r="G72" s="870">
        <v>2</v>
      </c>
      <c r="H72" s="873">
        <f t="shared" si="2"/>
        <v>300</v>
      </c>
      <c r="I72" s="873">
        <f t="shared" si="3"/>
        <v>379</v>
      </c>
      <c r="J72" s="871"/>
      <c r="R72" s="870"/>
      <c r="S72" s="872" t="s">
        <v>646</v>
      </c>
    </row>
    <row r="73" spans="1:21" ht="27" hidden="1" customHeight="1" outlineLevel="1">
      <c r="A73" s="530" t="s">
        <v>2205</v>
      </c>
      <c r="B73" s="870">
        <v>288</v>
      </c>
      <c r="C73" s="870">
        <v>0</v>
      </c>
      <c r="D73" s="870">
        <v>371</v>
      </c>
      <c r="E73" s="870">
        <v>0</v>
      </c>
      <c r="F73" s="870">
        <v>0</v>
      </c>
      <c r="G73" s="870">
        <v>0</v>
      </c>
      <c r="H73" s="873">
        <f t="shared" si="2"/>
        <v>288</v>
      </c>
      <c r="I73" s="873">
        <f t="shared" si="3"/>
        <v>371</v>
      </c>
      <c r="J73" s="871"/>
      <c r="R73" s="872"/>
      <c r="S73" s="872" t="s">
        <v>646</v>
      </c>
    </row>
    <row r="74" spans="1:21" ht="27" hidden="1" customHeight="1" outlineLevel="1">
      <c r="A74" s="530" t="s">
        <v>2764</v>
      </c>
      <c r="B74" s="870">
        <v>337</v>
      </c>
      <c r="C74" s="870">
        <v>4</v>
      </c>
      <c r="D74" s="870">
        <v>425</v>
      </c>
      <c r="E74" s="870">
        <v>4</v>
      </c>
      <c r="F74" s="870">
        <v>4</v>
      </c>
      <c r="G74" s="870">
        <v>5</v>
      </c>
      <c r="H74" s="873">
        <f t="shared" si="2"/>
        <v>333</v>
      </c>
      <c r="I74" s="873">
        <f t="shared" si="3"/>
        <v>420</v>
      </c>
      <c r="J74" s="871"/>
      <c r="R74" s="872"/>
      <c r="S74" s="872" t="s">
        <v>646</v>
      </c>
    </row>
    <row r="75" spans="1:21" ht="27" hidden="1" customHeight="1" outlineLevel="1">
      <c r="A75" s="530" t="s">
        <v>2206</v>
      </c>
      <c r="B75" s="870">
        <v>328</v>
      </c>
      <c r="C75" s="870">
        <v>2</v>
      </c>
      <c r="D75" s="870">
        <v>421</v>
      </c>
      <c r="E75" s="870">
        <v>2</v>
      </c>
      <c r="F75" s="870">
        <v>2</v>
      </c>
      <c r="G75" s="870">
        <v>1</v>
      </c>
      <c r="H75" s="873">
        <f t="shared" si="2"/>
        <v>326</v>
      </c>
      <c r="I75" s="873">
        <f t="shared" si="3"/>
        <v>420</v>
      </c>
      <c r="J75" s="871"/>
      <c r="R75" s="870"/>
      <c r="S75" s="872" t="s">
        <v>646</v>
      </c>
    </row>
    <row r="76" spans="1:21" ht="27" hidden="1" customHeight="1" outlineLevel="1">
      <c r="A76" s="530" t="s">
        <v>2210</v>
      </c>
      <c r="B76" s="870">
        <v>345</v>
      </c>
      <c r="C76" s="870">
        <v>4</v>
      </c>
      <c r="D76" s="870">
        <v>432</v>
      </c>
      <c r="E76" s="870">
        <v>4</v>
      </c>
      <c r="F76" s="870">
        <v>4</v>
      </c>
      <c r="G76" s="870">
        <v>0</v>
      </c>
      <c r="H76" s="873">
        <f t="shared" si="2"/>
        <v>341</v>
      </c>
      <c r="I76" s="873">
        <f t="shared" si="3"/>
        <v>432</v>
      </c>
      <c r="J76" s="871"/>
      <c r="R76" s="872"/>
      <c r="S76" s="872" t="s">
        <v>646</v>
      </c>
    </row>
    <row r="77" spans="1:21" ht="27" hidden="1" customHeight="1" outlineLevel="1">
      <c r="A77" s="530" t="s">
        <v>2207</v>
      </c>
      <c r="B77" s="870">
        <v>328</v>
      </c>
      <c r="C77" s="870">
        <v>5</v>
      </c>
      <c r="D77" s="870">
        <v>399</v>
      </c>
      <c r="E77" s="870">
        <v>5</v>
      </c>
      <c r="F77" s="870">
        <v>5</v>
      </c>
      <c r="G77" s="870">
        <v>2</v>
      </c>
      <c r="H77" s="873">
        <f t="shared" si="2"/>
        <v>323</v>
      </c>
      <c r="I77" s="873">
        <f t="shared" si="3"/>
        <v>397</v>
      </c>
      <c r="J77" s="871"/>
      <c r="R77" s="870"/>
      <c r="S77" s="872" t="s">
        <v>646</v>
      </c>
    </row>
    <row r="78" spans="1:21" ht="27" hidden="1" customHeight="1" outlineLevel="1">
      <c r="A78" s="530" t="s">
        <v>2768</v>
      </c>
      <c r="B78" s="870">
        <v>346</v>
      </c>
      <c r="C78" s="870">
        <v>1</v>
      </c>
      <c r="D78" s="870">
        <v>445</v>
      </c>
      <c r="E78" s="870">
        <v>1</v>
      </c>
      <c r="F78" s="870">
        <v>1</v>
      </c>
      <c r="G78" s="870">
        <v>1</v>
      </c>
      <c r="H78" s="873">
        <f t="shared" si="2"/>
        <v>345</v>
      </c>
      <c r="I78" s="873">
        <f t="shared" si="3"/>
        <v>444</v>
      </c>
      <c r="J78" s="871"/>
      <c r="R78" s="872"/>
      <c r="S78" s="872" t="s">
        <v>646</v>
      </c>
    </row>
    <row r="79" spans="1:21" ht="27" hidden="1" customHeight="1" outlineLevel="1">
      <c r="A79" s="530" t="s">
        <v>2769</v>
      </c>
      <c r="B79" s="870">
        <v>375</v>
      </c>
      <c r="C79" s="870">
        <v>3</v>
      </c>
      <c r="D79" s="870">
        <v>493</v>
      </c>
      <c r="E79" s="870">
        <v>3</v>
      </c>
      <c r="F79" s="870">
        <v>3</v>
      </c>
      <c r="G79" s="870">
        <v>3</v>
      </c>
      <c r="H79" s="873">
        <f t="shared" si="2"/>
        <v>372</v>
      </c>
      <c r="I79" s="873">
        <f t="shared" si="3"/>
        <v>490</v>
      </c>
      <c r="J79" s="871"/>
      <c r="R79" s="870"/>
      <c r="S79" s="872" t="s">
        <v>646</v>
      </c>
    </row>
    <row r="80" spans="1:21" ht="27" hidden="1" customHeight="1" outlineLevel="1">
      <c r="A80" s="530" t="s">
        <v>2208</v>
      </c>
      <c r="B80" s="870">
        <v>407</v>
      </c>
      <c r="C80" s="870">
        <v>4</v>
      </c>
      <c r="D80" s="870">
        <v>509</v>
      </c>
      <c r="E80" s="870">
        <v>4</v>
      </c>
      <c r="F80" s="870">
        <v>4</v>
      </c>
      <c r="G80" s="870">
        <v>2</v>
      </c>
      <c r="H80" s="873">
        <f t="shared" si="2"/>
        <v>403</v>
      </c>
      <c r="I80" s="873">
        <f t="shared" si="3"/>
        <v>507</v>
      </c>
      <c r="J80" s="871"/>
      <c r="R80" s="870"/>
      <c r="S80" s="872" t="s">
        <v>646</v>
      </c>
    </row>
    <row r="81" spans="1:21" ht="27" hidden="1" customHeight="1" outlineLevel="1" thickBot="1">
      <c r="A81" s="531" t="s">
        <v>2209</v>
      </c>
      <c r="B81" s="881">
        <v>440</v>
      </c>
      <c r="C81" s="881">
        <v>4</v>
      </c>
      <c r="D81" s="881">
        <v>567</v>
      </c>
      <c r="E81" s="881">
        <v>4</v>
      </c>
      <c r="F81" s="881">
        <v>4</v>
      </c>
      <c r="G81" s="881">
        <v>1</v>
      </c>
      <c r="H81" s="883">
        <f t="shared" si="2"/>
        <v>436</v>
      </c>
      <c r="I81" s="883">
        <f t="shared" si="3"/>
        <v>566</v>
      </c>
      <c r="J81" s="871"/>
      <c r="R81" s="878"/>
      <c r="S81" s="882" t="s">
        <v>646</v>
      </c>
      <c r="U81" s="879" t="s">
        <v>2520</v>
      </c>
    </row>
    <row r="82" spans="1:21" s="857" customFormat="1" ht="23.95" hidden="1" customHeight="1" collapsed="1">
      <c r="A82" s="877" t="s">
        <v>1716</v>
      </c>
      <c r="B82" s="871">
        <f t="shared" ref="B82:G82" si="5">SUM(B83:B94)</f>
        <v>4475</v>
      </c>
      <c r="C82" s="871">
        <f t="shared" si="5"/>
        <v>55</v>
      </c>
      <c r="D82" s="871">
        <f t="shared" si="5"/>
        <v>5666</v>
      </c>
      <c r="E82" s="871">
        <f t="shared" si="5"/>
        <v>53</v>
      </c>
      <c r="F82" s="871">
        <f t="shared" si="5"/>
        <v>55</v>
      </c>
      <c r="G82" s="871">
        <f t="shared" si="5"/>
        <v>13</v>
      </c>
      <c r="H82" s="873">
        <f t="shared" si="2"/>
        <v>4422</v>
      </c>
      <c r="I82" s="873">
        <f t="shared" si="3"/>
        <v>5653</v>
      </c>
      <c r="J82" s="871"/>
      <c r="R82" s="871"/>
      <c r="S82" s="878" t="s">
        <v>646</v>
      </c>
      <c r="T82" s="878" t="s">
        <v>1428</v>
      </c>
    </row>
    <row r="83" spans="1:21" ht="24.8" hidden="1" customHeight="1" outlineLevel="1">
      <c r="A83" s="530" t="s">
        <v>1900</v>
      </c>
      <c r="B83" s="870">
        <v>380</v>
      </c>
      <c r="C83" s="870">
        <v>5</v>
      </c>
      <c r="D83" s="870">
        <v>490</v>
      </c>
      <c r="E83" s="870">
        <v>5</v>
      </c>
      <c r="F83" s="870">
        <v>5</v>
      </c>
      <c r="G83" s="870">
        <v>1</v>
      </c>
      <c r="H83" s="873">
        <f t="shared" si="2"/>
        <v>375</v>
      </c>
      <c r="I83" s="873">
        <f t="shared" si="3"/>
        <v>489</v>
      </c>
      <c r="J83" s="871"/>
      <c r="R83" s="870"/>
      <c r="S83" s="872" t="s">
        <v>646</v>
      </c>
    </row>
    <row r="84" spans="1:21" ht="24.8" hidden="1" customHeight="1" outlineLevel="1">
      <c r="A84" s="530" t="s">
        <v>2203</v>
      </c>
      <c r="B84" s="870">
        <v>303</v>
      </c>
      <c r="C84" s="870">
        <v>1</v>
      </c>
      <c r="D84" s="870">
        <v>380</v>
      </c>
      <c r="E84" s="870">
        <v>1</v>
      </c>
      <c r="F84" s="870">
        <v>1</v>
      </c>
      <c r="G84" s="870">
        <v>0</v>
      </c>
      <c r="H84" s="873">
        <f t="shared" si="2"/>
        <v>302</v>
      </c>
      <c r="I84" s="873">
        <f t="shared" si="3"/>
        <v>380</v>
      </c>
      <c r="J84" s="871"/>
      <c r="R84" s="870"/>
      <c r="S84" s="872" t="s">
        <v>646</v>
      </c>
    </row>
    <row r="85" spans="1:21" ht="24.8" hidden="1" customHeight="1" outlineLevel="1">
      <c r="A85" s="530" t="s">
        <v>2204</v>
      </c>
      <c r="B85" s="870">
        <v>397</v>
      </c>
      <c r="C85" s="870">
        <v>2</v>
      </c>
      <c r="D85" s="870">
        <v>487</v>
      </c>
      <c r="E85" s="870">
        <v>2</v>
      </c>
      <c r="F85" s="870">
        <v>2</v>
      </c>
      <c r="G85" s="870">
        <v>0</v>
      </c>
      <c r="H85" s="873">
        <f t="shared" si="2"/>
        <v>395</v>
      </c>
      <c r="I85" s="873">
        <f t="shared" si="3"/>
        <v>487</v>
      </c>
      <c r="J85" s="871"/>
      <c r="R85" s="870"/>
      <c r="S85" s="872" t="s">
        <v>646</v>
      </c>
    </row>
    <row r="86" spans="1:21" ht="24.8" hidden="1" customHeight="1" outlineLevel="1">
      <c r="A86" s="530" t="s">
        <v>2205</v>
      </c>
      <c r="B86" s="870">
        <v>371</v>
      </c>
      <c r="C86" s="870">
        <v>4</v>
      </c>
      <c r="D86" s="870">
        <v>464</v>
      </c>
      <c r="E86" s="870">
        <v>4</v>
      </c>
      <c r="F86" s="870">
        <v>4</v>
      </c>
      <c r="G86" s="870">
        <v>2</v>
      </c>
      <c r="H86" s="873">
        <f t="shared" si="2"/>
        <v>367</v>
      </c>
      <c r="I86" s="873">
        <f t="shared" si="3"/>
        <v>462</v>
      </c>
      <c r="J86" s="871"/>
      <c r="R86" s="872"/>
      <c r="S86" s="872" t="s">
        <v>646</v>
      </c>
    </row>
    <row r="87" spans="1:21" ht="24.8" hidden="1" customHeight="1" outlineLevel="1">
      <c r="A87" s="530" t="s">
        <v>2764</v>
      </c>
      <c r="B87" s="870">
        <v>385</v>
      </c>
      <c r="C87" s="870">
        <v>3</v>
      </c>
      <c r="D87" s="870">
        <v>481</v>
      </c>
      <c r="E87" s="870">
        <v>3</v>
      </c>
      <c r="F87" s="870">
        <v>3</v>
      </c>
      <c r="G87" s="870">
        <v>2</v>
      </c>
      <c r="H87" s="873">
        <f t="shared" si="2"/>
        <v>382</v>
      </c>
      <c r="I87" s="873">
        <f t="shared" si="3"/>
        <v>479</v>
      </c>
      <c r="J87" s="871"/>
      <c r="R87" s="872"/>
      <c r="S87" s="872" t="s">
        <v>646</v>
      </c>
    </row>
    <row r="88" spans="1:21" ht="24.8" hidden="1" customHeight="1" outlineLevel="1">
      <c r="A88" s="530" t="s">
        <v>2206</v>
      </c>
      <c r="B88" s="870">
        <v>399</v>
      </c>
      <c r="C88" s="870">
        <v>6</v>
      </c>
      <c r="D88" s="870">
        <v>506</v>
      </c>
      <c r="E88" s="870">
        <v>6</v>
      </c>
      <c r="F88" s="870">
        <v>6</v>
      </c>
      <c r="G88" s="870">
        <v>1</v>
      </c>
      <c r="H88" s="873">
        <f t="shared" si="2"/>
        <v>393</v>
      </c>
      <c r="I88" s="873">
        <f t="shared" si="3"/>
        <v>505</v>
      </c>
      <c r="J88" s="871"/>
      <c r="R88" s="870"/>
      <c r="S88" s="872" t="s">
        <v>646</v>
      </c>
    </row>
    <row r="89" spans="1:21" ht="24.8" hidden="1" customHeight="1" outlineLevel="1">
      <c r="A89" s="530" t="s">
        <v>2210</v>
      </c>
      <c r="B89" s="870">
        <v>368</v>
      </c>
      <c r="C89" s="870">
        <v>3</v>
      </c>
      <c r="D89" s="870">
        <v>463</v>
      </c>
      <c r="E89" s="870">
        <v>3</v>
      </c>
      <c r="F89" s="870">
        <v>3</v>
      </c>
      <c r="G89" s="870">
        <v>1</v>
      </c>
      <c r="H89" s="873">
        <f t="shared" si="2"/>
        <v>365</v>
      </c>
      <c r="I89" s="873">
        <f t="shared" si="3"/>
        <v>462</v>
      </c>
      <c r="J89" s="871"/>
      <c r="R89" s="872"/>
      <c r="S89" s="872" t="s">
        <v>646</v>
      </c>
    </row>
    <row r="90" spans="1:21" ht="24.8" hidden="1" customHeight="1" outlineLevel="1">
      <c r="A90" s="530" t="s">
        <v>2207</v>
      </c>
      <c r="B90" s="870">
        <v>361</v>
      </c>
      <c r="C90" s="870">
        <v>3</v>
      </c>
      <c r="D90" s="870">
        <v>461</v>
      </c>
      <c r="E90" s="870">
        <v>3</v>
      </c>
      <c r="F90" s="870">
        <v>3</v>
      </c>
      <c r="G90" s="870">
        <v>0</v>
      </c>
      <c r="H90" s="873">
        <f t="shared" si="2"/>
        <v>358</v>
      </c>
      <c r="I90" s="873">
        <f t="shared" si="3"/>
        <v>461</v>
      </c>
      <c r="J90" s="871"/>
      <c r="R90" s="870"/>
      <c r="S90" s="872" t="s">
        <v>646</v>
      </c>
    </row>
    <row r="91" spans="1:21" ht="24.8" hidden="1" customHeight="1" outlineLevel="1">
      <c r="A91" s="530" t="s">
        <v>2768</v>
      </c>
      <c r="B91" s="870">
        <v>352</v>
      </c>
      <c r="C91" s="870">
        <v>9</v>
      </c>
      <c r="D91" s="870">
        <v>429</v>
      </c>
      <c r="E91" s="870">
        <v>9</v>
      </c>
      <c r="F91" s="870">
        <v>9</v>
      </c>
      <c r="G91" s="870">
        <v>0</v>
      </c>
      <c r="H91" s="873">
        <f t="shared" si="2"/>
        <v>343</v>
      </c>
      <c r="I91" s="873">
        <f t="shared" si="3"/>
        <v>429</v>
      </c>
      <c r="J91" s="871"/>
      <c r="R91" s="872"/>
      <c r="S91" s="872" t="s">
        <v>646</v>
      </c>
    </row>
    <row r="92" spans="1:21" ht="24.8" hidden="1" customHeight="1" outlineLevel="1">
      <c r="A92" s="530" t="s">
        <v>2769</v>
      </c>
      <c r="B92" s="870">
        <v>418</v>
      </c>
      <c r="C92" s="870">
        <v>9</v>
      </c>
      <c r="D92" s="870">
        <v>527</v>
      </c>
      <c r="E92" s="870">
        <v>7</v>
      </c>
      <c r="F92" s="870">
        <v>9</v>
      </c>
      <c r="G92" s="870">
        <v>1</v>
      </c>
      <c r="H92" s="873">
        <f t="shared" ref="H92:H107" si="6">B92-E92</f>
        <v>411</v>
      </c>
      <c r="I92" s="873">
        <f t="shared" ref="I92:I107" si="7">D92-G92</f>
        <v>526</v>
      </c>
      <c r="J92" s="871"/>
      <c r="R92" s="870"/>
      <c r="S92" s="872" t="s">
        <v>646</v>
      </c>
    </row>
    <row r="93" spans="1:21" ht="24.8" hidden="1" customHeight="1" outlineLevel="1">
      <c r="A93" s="530" t="s">
        <v>2208</v>
      </c>
      <c r="B93" s="870">
        <v>359</v>
      </c>
      <c r="C93" s="870">
        <v>7</v>
      </c>
      <c r="D93" s="870">
        <v>487</v>
      </c>
      <c r="E93" s="870">
        <v>7</v>
      </c>
      <c r="F93" s="870">
        <v>7</v>
      </c>
      <c r="G93" s="870">
        <v>5</v>
      </c>
      <c r="H93" s="873">
        <f t="shared" si="6"/>
        <v>352</v>
      </c>
      <c r="I93" s="873">
        <f t="shared" si="7"/>
        <v>482</v>
      </c>
      <c r="J93" s="871"/>
      <c r="R93" s="870"/>
      <c r="S93" s="872" t="s">
        <v>646</v>
      </c>
    </row>
    <row r="94" spans="1:21" ht="24.8" hidden="1" customHeight="1" outlineLevel="1" thickBot="1">
      <c r="A94" s="531" t="s">
        <v>2209</v>
      </c>
      <c r="B94" s="881">
        <v>382</v>
      </c>
      <c r="C94" s="881">
        <v>3</v>
      </c>
      <c r="D94" s="881">
        <v>491</v>
      </c>
      <c r="E94" s="881">
        <v>3</v>
      </c>
      <c r="F94" s="881">
        <v>3</v>
      </c>
      <c r="G94" s="881">
        <v>0</v>
      </c>
      <c r="H94" s="883">
        <f t="shared" si="6"/>
        <v>379</v>
      </c>
      <c r="I94" s="883">
        <f t="shared" si="7"/>
        <v>491</v>
      </c>
      <c r="J94" s="871"/>
      <c r="R94" s="878"/>
      <c r="S94" s="882" t="s">
        <v>646</v>
      </c>
      <c r="U94" s="879" t="s">
        <v>2520</v>
      </c>
    </row>
    <row r="95" spans="1:21" s="857" customFormat="1" ht="23.95" hidden="1" customHeight="1" collapsed="1">
      <c r="A95" s="877" t="s">
        <v>1715</v>
      </c>
      <c r="B95" s="871">
        <f t="shared" ref="B95:G95" si="8">SUM(B96:B107)</f>
        <v>4218</v>
      </c>
      <c r="C95" s="871">
        <f t="shared" si="8"/>
        <v>34</v>
      </c>
      <c r="D95" s="871">
        <f t="shared" si="8"/>
        <v>5504</v>
      </c>
      <c r="E95" s="871">
        <f t="shared" si="8"/>
        <v>33</v>
      </c>
      <c r="F95" s="871">
        <f t="shared" si="8"/>
        <v>34</v>
      </c>
      <c r="G95" s="871">
        <f t="shared" si="8"/>
        <v>10</v>
      </c>
      <c r="H95" s="873">
        <f t="shared" si="6"/>
        <v>4185</v>
      </c>
      <c r="I95" s="873">
        <f t="shared" si="7"/>
        <v>5494</v>
      </c>
      <c r="J95" s="871"/>
      <c r="R95" s="871"/>
      <c r="S95" s="878" t="s">
        <v>646</v>
      </c>
      <c r="T95" s="878" t="s">
        <v>1428</v>
      </c>
    </row>
    <row r="96" spans="1:21" ht="24.8" hidden="1" customHeight="1" outlineLevel="1">
      <c r="A96" s="530" t="s">
        <v>1900</v>
      </c>
      <c r="B96" s="870">
        <v>347</v>
      </c>
      <c r="C96" s="870">
        <v>1</v>
      </c>
      <c r="D96" s="870">
        <v>439</v>
      </c>
      <c r="E96" s="870">
        <v>1</v>
      </c>
      <c r="F96" s="870">
        <v>1</v>
      </c>
      <c r="G96" s="870">
        <v>0</v>
      </c>
      <c r="H96" s="873">
        <f t="shared" si="6"/>
        <v>346</v>
      </c>
      <c r="I96" s="873">
        <f t="shared" si="7"/>
        <v>439</v>
      </c>
      <c r="J96" s="871"/>
      <c r="R96" s="870"/>
      <c r="S96" s="872" t="s">
        <v>646</v>
      </c>
    </row>
    <row r="97" spans="1:21" ht="24.8" hidden="1" customHeight="1" outlineLevel="1">
      <c r="A97" s="530" t="s">
        <v>2203</v>
      </c>
      <c r="B97" s="870">
        <v>297</v>
      </c>
      <c r="C97" s="870">
        <v>3</v>
      </c>
      <c r="D97" s="870">
        <v>370</v>
      </c>
      <c r="E97" s="870">
        <v>2</v>
      </c>
      <c r="F97" s="870">
        <v>3</v>
      </c>
      <c r="G97" s="870">
        <v>0</v>
      </c>
      <c r="H97" s="873">
        <f t="shared" si="6"/>
        <v>295</v>
      </c>
      <c r="I97" s="873">
        <f t="shared" si="7"/>
        <v>370</v>
      </c>
      <c r="J97" s="871"/>
      <c r="R97" s="870"/>
      <c r="S97" s="872" t="s">
        <v>646</v>
      </c>
    </row>
    <row r="98" spans="1:21" ht="24.8" hidden="1" customHeight="1" outlineLevel="1">
      <c r="A98" s="530" t="s">
        <v>2204</v>
      </c>
      <c r="B98" s="870">
        <v>304</v>
      </c>
      <c r="C98" s="870">
        <v>2</v>
      </c>
      <c r="D98" s="870">
        <v>370</v>
      </c>
      <c r="E98" s="870">
        <v>2</v>
      </c>
      <c r="F98" s="870">
        <v>2</v>
      </c>
      <c r="G98" s="870">
        <v>0</v>
      </c>
      <c r="H98" s="873">
        <f t="shared" si="6"/>
        <v>302</v>
      </c>
      <c r="I98" s="873">
        <f t="shared" si="7"/>
        <v>370</v>
      </c>
      <c r="J98" s="871"/>
      <c r="R98" s="870"/>
      <c r="S98" s="872" t="s">
        <v>646</v>
      </c>
    </row>
    <row r="99" spans="1:21" ht="24.8" hidden="1" customHeight="1" outlineLevel="1">
      <c r="A99" s="530" t="s">
        <v>2205</v>
      </c>
      <c r="B99" s="870">
        <v>330</v>
      </c>
      <c r="C99" s="870">
        <v>3</v>
      </c>
      <c r="D99" s="870">
        <v>436</v>
      </c>
      <c r="E99" s="870">
        <v>3</v>
      </c>
      <c r="F99" s="870">
        <v>3</v>
      </c>
      <c r="G99" s="870">
        <v>0</v>
      </c>
      <c r="H99" s="873">
        <f t="shared" si="6"/>
        <v>327</v>
      </c>
      <c r="I99" s="873">
        <f t="shared" si="7"/>
        <v>436</v>
      </c>
      <c r="J99" s="871"/>
      <c r="R99" s="872"/>
      <c r="S99" s="872" t="s">
        <v>646</v>
      </c>
    </row>
    <row r="100" spans="1:21" ht="24.8" hidden="1" customHeight="1" outlineLevel="1">
      <c r="A100" s="530" t="s">
        <v>2764</v>
      </c>
      <c r="B100" s="870">
        <v>368</v>
      </c>
      <c r="C100" s="870">
        <v>1</v>
      </c>
      <c r="D100" s="870">
        <v>498</v>
      </c>
      <c r="E100" s="870">
        <v>1</v>
      </c>
      <c r="F100" s="870">
        <v>1</v>
      </c>
      <c r="G100" s="870">
        <v>0</v>
      </c>
      <c r="H100" s="873">
        <f t="shared" si="6"/>
        <v>367</v>
      </c>
      <c r="I100" s="873">
        <f t="shared" si="7"/>
        <v>498</v>
      </c>
      <c r="J100" s="871"/>
      <c r="R100" s="872"/>
      <c r="S100" s="872" t="s">
        <v>646</v>
      </c>
    </row>
    <row r="101" spans="1:21" ht="24.8" hidden="1" customHeight="1" outlineLevel="1">
      <c r="A101" s="530" t="s">
        <v>2206</v>
      </c>
      <c r="B101" s="870">
        <v>347</v>
      </c>
      <c r="C101" s="870">
        <v>1</v>
      </c>
      <c r="D101" s="870">
        <v>458</v>
      </c>
      <c r="E101" s="870">
        <v>1</v>
      </c>
      <c r="F101" s="870">
        <v>1</v>
      </c>
      <c r="G101" s="870">
        <v>0</v>
      </c>
      <c r="H101" s="873">
        <f t="shared" si="6"/>
        <v>346</v>
      </c>
      <c r="I101" s="873">
        <f t="shared" si="7"/>
        <v>458</v>
      </c>
      <c r="J101" s="871"/>
      <c r="R101" s="870"/>
      <c r="S101" s="872" t="s">
        <v>646</v>
      </c>
    </row>
    <row r="102" spans="1:21" ht="24.8" hidden="1" customHeight="1" outlineLevel="1">
      <c r="A102" s="530" t="s">
        <v>2210</v>
      </c>
      <c r="B102" s="870">
        <v>352</v>
      </c>
      <c r="C102" s="870">
        <v>3</v>
      </c>
      <c r="D102" s="870">
        <v>456</v>
      </c>
      <c r="E102" s="870">
        <v>3</v>
      </c>
      <c r="F102" s="870">
        <v>3</v>
      </c>
      <c r="G102" s="870">
        <v>2</v>
      </c>
      <c r="H102" s="873">
        <f t="shared" si="6"/>
        <v>349</v>
      </c>
      <c r="I102" s="873">
        <f t="shared" si="7"/>
        <v>454</v>
      </c>
      <c r="J102" s="871"/>
      <c r="R102" s="872"/>
      <c r="S102" s="872" t="s">
        <v>646</v>
      </c>
    </row>
    <row r="103" spans="1:21" ht="24.8" hidden="1" customHeight="1" outlineLevel="1">
      <c r="A103" s="530" t="s">
        <v>2207</v>
      </c>
      <c r="B103" s="870">
        <v>335</v>
      </c>
      <c r="C103" s="870">
        <v>6</v>
      </c>
      <c r="D103" s="870">
        <v>438</v>
      </c>
      <c r="E103" s="870">
        <v>6</v>
      </c>
      <c r="F103" s="870">
        <v>6</v>
      </c>
      <c r="G103" s="870">
        <v>7</v>
      </c>
      <c r="H103" s="873">
        <f t="shared" si="6"/>
        <v>329</v>
      </c>
      <c r="I103" s="873">
        <f t="shared" si="7"/>
        <v>431</v>
      </c>
      <c r="J103" s="871"/>
      <c r="R103" s="870"/>
      <c r="S103" s="872" t="s">
        <v>646</v>
      </c>
    </row>
    <row r="104" spans="1:21" ht="24.8" hidden="1" customHeight="1" outlineLevel="1">
      <c r="A104" s="530" t="s">
        <v>2768</v>
      </c>
      <c r="B104" s="870">
        <v>321</v>
      </c>
      <c r="C104" s="870">
        <v>5</v>
      </c>
      <c r="D104" s="870">
        <v>440</v>
      </c>
      <c r="E104" s="870">
        <v>5</v>
      </c>
      <c r="F104" s="870">
        <v>5</v>
      </c>
      <c r="G104" s="870">
        <v>0</v>
      </c>
      <c r="H104" s="873">
        <f t="shared" si="6"/>
        <v>316</v>
      </c>
      <c r="I104" s="873">
        <f t="shared" si="7"/>
        <v>440</v>
      </c>
      <c r="J104" s="871"/>
      <c r="R104" s="872"/>
      <c r="S104" s="872" t="s">
        <v>646</v>
      </c>
    </row>
    <row r="105" spans="1:21" ht="24.8" hidden="1" customHeight="1" outlineLevel="1">
      <c r="A105" s="530" t="s">
        <v>2769</v>
      </c>
      <c r="B105" s="870">
        <v>381</v>
      </c>
      <c r="C105" s="870">
        <v>2</v>
      </c>
      <c r="D105" s="870">
        <v>518</v>
      </c>
      <c r="E105" s="870">
        <v>2</v>
      </c>
      <c r="F105" s="870">
        <v>2</v>
      </c>
      <c r="G105" s="870">
        <v>0</v>
      </c>
      <c r="H105" s="873">
        <f t="shared" si="6"/>
        <v>379</v>
      </c>
      <c r="I105" s="873">
        <f t="shared" si="7"/>
        <v>518</v>
      </c>
      <c r="J105" s="871"/>
      <c r="R105" s="870"/>
      <c r="S105" s="872" t="s">
        <v>646</v>
      </c>
    </row>
    <row r="106" spans="1:21" ht="24.8" hidden="1" customHeight="1" outlineLevel="1">
      <c r="A106" s="530" t="s">
        <v>2208</v>
      </c>
      <c r="B106" s="870">
        <v>428</v>
      </c>
      <c r="C106" s="870">
        <v>3</v>
      </c>
      <c r="D106" s="870">
        <v>545</v>
      </c>
      <c r="E106" s="870">
        <v>3</v>
      </c>
      <c r="F106" s="870">
        <v>3</v>
      </c>
      <c r="G106" s="870">
        <v>1</v>
      </c>
      <c r="H106" s="873">
        <f t="shared" si="6"/>
        <v>425</v>
      </c>
      <c r="I106" s="873">
        <f t="shared" si="7"/>
        <v>544</v>
      </c>
      <c r="J106" s="871"/>
      <c r="R106" s="870"/>
      <c r="S106" s="872" t="s">
        <v>646</v>
      </c>
    </row>
    <row r="107" spans="1:21" ht="24.8" hidden="1" customHeight="1" outlineLevel="1" thickBot="1">
      <c r="A107" s="531" t="s">
        <v>2209</v>
      </c>
      <c r="B107" s="881">
        <v>408</v>
      </c>
      <c r="C107" s="881">
        <v>4</v>
      </c>
      <c r="D107" s="881">
        <v>536</v>
      </c>
      <c r="E107" s="881">
        <v>4</v>
      </c>
      <c r="F107" s="881">
        <v>4</v>
      </c>
      <c r="G107" s="881">
        <v>0</v>
      </c>
      <c r="H107" s="883">
        <f t="shared" si="6"/>
        <v>404</v>
      </c>
      <c r="I107" s="883">
        <f t="shared" si="7"/>
        <v>536</v>
      </c>
      <c r="J107" s="871"/>
      <c r="R107" s="878"/>
      <c r="S107" s="882" t="s">
        <v>646</v>
      </c>
      <c r="U107" s="879" t="s">
        <v>2520</v>
      </c>
    </row>
    <row r="108" spans="1:21" hidden="1">
      <c r="A108" s="859" t="s">
        <v>929</v>
      </c>
    </row>
    <row r="109" spans="1:21" s="857" customFormat="1" ht="23.95" hidden="1" customHeight="1" collapsed="1">
      <c r="A109" s="877" t="s">
        <v>1714</v>
      </c>
      <c r="B109" s="871">
        <f t="shared" ref="B109:G109" si="9">SUM(B110:B121)</f>
        <v>3901</v>
      </c>
      <c r="C109" s="871">
        <f t="shared" si="9"/>
        <v>29</v>
      </c>
      <c r="D109" s="871">
        <f t="shared" si="9"/>
        <v>5161</v>
      </c>
      <c r="E109" s="871">
        <f t="shared" si="9"/>
        <v>28</v>
      </c>
      <c r="F109" s="871">
        <f t="shared" si="9"/>
        <v>29</v>
      </c>
      <c r="G109" s="871">
        <f t="shared" si="9"/>
        <v>16</v>
      </c>
      <c r="H109" s="873">
        <f t="shared" ref="H109:H134" si="10">B109-E109</f>
        <v>3873</v>
      </c>
      <c r="I109" s="873">
        <f t="shared" ref="I109:I134" si="11">D109-G109</f>
        <v>5145</v>
      </c>
      <c r="J109" s="871"/>
      <c r="R109" s="871"/>
      <c r="S109" s="878"/>
      <c r="T109" s="878" t="s">
        <v>1428</v>
      </c>
    </row>
    <row r="110" spans="1:21" ht="24.8" hidden="1" customHeight="1" outlineLevel="1">
      <c r="A110" s="530" t="s">
        <v>1900</v>
      </c>
      <c r="B110" s="884">
        <v>354</v>
      </c>
      <c r="C110" s="871">
        <v>4</v>
      </c>
      <c r="D110" s="871">
        <v>440</v>
      </c>
      <c r="E110" s="870">
        <v>4</v>
      </c>
      <c r="F110" s="870">
        <v>4</v>
      </c>
      <c r="G110" s="870">
        <v>2</v>
      </c>
      <c r="H110" s="873">
        <f t="shared" si="10"/>
        <v>350</v>
      </c>
      <c r="I110" s="873">
        <f t="shared" si="11"/>
        <v>438</v>
      </c>
      <c r="J110" s="871"/>
      <c r="R110" s="870"/>
      <c r="S110" s="872"/>
    </row>
    <row r="111" spans="1:21" ht="24.8" hidden="1" customHeight="1" outlineLevel="1">
      <c r="A111" s="530" t="s">
        <v>2203</v>
      </c>
      <c r="B111" s="884">
        <v>250</v>
      </c>
      <c r="C111" s="871">
        <v>2</v>
      </c>
      <c r="D111" s="871">
        <v>327</v>
      </c>
      <c r="E111" s="870">
        <v>2</v>
      </c>
      <c r="F111" s="870">
        <v>2</v>
      </c>
      <c r="G111" s="870">
        <v>0</v>
      </c>
      <c r="H111" s="873">
        <f t="shared" si="10"/>
        <v>248</v>
      </c>
      <c r="I111" s="873">
        <f t="shared" si="11"/>
        <v>327</v>
      </c>
      <c r="J111" s="871"/>
      <c r="R111" s="870"/>
      <c r="S111" s="872"/>
    </row>
    <row r="112" spans="1:21" ht="24.8" hidden="1" customHeight="1" outlineLevel="1">
      <c r="A112" s="530" t="s">
        <v>2204</v>
      </c>
      <c r="B112" s="884">
        <v>328</v>
      </c>
      <c r="C112" s="871">
        <v>3</v>
      </c>
      <c r="D112" s="871">
        <v>432</v>
      </c>
      <c r="E112" s="870">
        <v>3</v>
      </c>
      <c r="F112" s="870">
        <v>3</v>
      </c>
      <c r="G112" s="870">
        <v>1</v>
      </c>
      <c r="H112" s="873">
        <f t="shared" si="10"/>
        <v>325</v>
      </c>
      <c r="I112" s="873">
        <f t="shared" si="11"/>
        <v>431</v>
      </c>
      <c r="J112" s="871"/>
      <c r="R112" s="870"/>
      <c r="S112" s="872"/>
    </row>
    <row r="113" spans="1:21" ht="24.8" hidden="1" customHeight="1" outlineLevel="1">
      <c r="A113" s="530" t="s">
        <v>2205</v>
      </c>
      <c r="B113" s="884">
        <v>287</v>
      </c>
      <c r="C113" s="871">
        <v>2</v>
      </c>
      <c r="D113" s="871">
        <v>369</v>
      </c>
      <c r="E113" s="870">
        <v>2</v>
      </c>
      <c r="F113" s="870">
        <v>2</v>
      </c>
      <c r="G113" s="870">
        <v>1</v>
      </c>
      <c r="H113" s="873">
        <f t="shared" si="10"/>
        <v>285</v>
      </c>
      <c r="I113" s="873">
        <f t="shared" si="11"/>
        <v>368</v>
      </c>
      <c r="J113" s="871"/>
      <c r="R113" s="872"/>
      <c r="S113" s="872"/>
    </row>
    <row r="114" spans="1:21" ht="24.8" hidden="1" customHeight="1" outlineLevel="1">
      <c r="A114" s="530" t="s">
        <v>2764</v>
      </c>
      <c r="B114" s="884">
        <v>354</v>
      </c>
      <c r="C114" s="871">
        <v>3</v>
      </c>
      <c r="D114" s="871">
        <v>472</v>
      </c>
      <c r="E114" s="870">
        <v>3</v>
      </c>
      <c r="F114" s="870">
        <v>3</v>
      </c>
      <c r="G114" s="870">
        <v>1</v>
      </c>
      <c r="H114" s="873">
        <f t="shared" si="10"/>
        <v>351</v>
      </c>
      <c r="I114" s="873">
        <f t="shared" si="11"/>
        <v>471</v>
      </c>
      <c r="J114" s="871"/>
      <c r="R114" s="872"/>
      <c r="S114" s="872"/>
    </row>
    <row r="115" spans="1:21" ht="24.8" hidden="1" customHeight="1" outlineLevel="1">
      <c r="A115" s="530" t="s">
        <v>2206</v>
      </c>
      <c r="B115" s="884">
        <v>322</v>
      </c>
      <c r="C115" s="871">
        <v>2</v>
      </c>
      <c r="D115" s="871">
        <v>417</v>
      </c>
      <c r="E115" s="870">
        <v>1</v>
      </c>
      <c r="F115" s="870">
        <v>2</v>
      </c>
      <c r="G115" s="870">
        <v>0</v>
      </c>
      <c r="H115" s="873">
        <f t="shared" si="10"/>
        <v>321</v>
      </c>
      <c r="I115" s="873">
        <f t="shared" si="11"/>
        <v>417</v>
      </c>
      <c r="J115" s="871"/>
      <c r="R115" s="870"/>
      <c r="S115" s="872"/>
    </row>
    <row r="116" spans="1:21" ht="24.8" hidden="1" customHeight="1" outlineLevel="1">
      <c r="A116" s="530" t="s">
        <v>2210</v>
      </c>
      <c r="B116" s="884">
        <v>339</v>
      </c>
      <c r="C116" s="871">
        <v>3</v>
      </c>
      <c r="D116" s="871">
        <v>441</v>
      </c>
      <c r="E116" s="870">
        <v>3</v>
      </c>
      <c r="F116" s="870">
        <v>3</v>
      </c>
      <c r="G116" s="870">
        <v>2</v>
      </c>
      <c r="H116" s="873">
        <f t="shared" si="10"/>
        <v>336</v>
      </c>
      <c r="I116" s="873">
        <f t="shared" si="11"/>
        <v>439</v>
      </c>
      <c r="J116" s="871"/>
      <c r="R116" s="872"/>
      <c r="S116" s="872"/>
    </row>
    <row r="117" spans="1:21" ht="24.8" hidden="1" customHeight="1" outlineLevel="1">
      <c r="A117" s="530" t="s">
        <v>2207</v>
      </c>
      <c r="B117" s="884">
        <v>318</v>
      </c>
      <c r="C117" s="871">
        <v>3</v>
      </c>
      <c r="D117" s="871">
        <v>448</v>
      </c>
      <c r="E117" s="870">
        <v>3</v>
      </c>
      <c r="F117" s="870">
        <v>3</v>
      </c>
      <c r="G117" s="870">
        <v>3</v>
      </c>
      <c r="H117" s="873">
        <f t="shared" si="10"/>
        <v>315</v>
      </c>
      <c r="I117" s="873">
        <f t="shared" si="11"/>
        <v>445</v>
      </c>
      <c r="J117" s="871"/>
      <c r="R117" s="870"/>
      <c r="S117" s="872"/>
    </row>
    <row r="118" spans="1:21" ht="24.8" hidden="1" customHeight="1" outlineLevel="1">
      <c r="A118" s="530" t="s">
        <v>2768</v>
      </c>
      <c r="B118" s="884">
        <v>329</v>
      </c>
      <c r="C118" s="871">
        <v>3</v>
      </c>
      <c r="D118" s="871">
        <v>446</v>
      </c>
      <c r="E118" s="870">
        <v>3</v>
      </c>
      <c r="F118" s="870">
        <v>3</v>
      </c>
      <c r="G118" s="870">
        <v>2</v>
      </c>
      <c r="H118" s="873">
        <f t="shared" si="10"/>
        <v>326</v>
      </c>
      <c r="I118" s="873">
        <f t="shared" si="11"/>
        <v>444</v>
      </c>
      <c r="J118" s="871"/>
      <c r="R118" s="872"/>
      <c r="S118" s="872"/>
    </row>
    <row r="119" spans="1:21" ht="24.8" hidden="1" customHeight="1" outlineLevel="1">
      <c r="A119" s="530" t="s">
        <v>2769</v>
      </c>
      <c r="B119" s="884">
        <v>321</v>
      </c>
      <c r="C119" s="871">
        <v>1</v>
      </c>
      <c r="D119" s="871">
        <v>422</v>
      </c>
      <c r="E119" s="870">
        <v>1</v>
      </c>
      <c r="F119" s="870">
        <v>1</v>
      </c>
      <c r="G119" s="870">
        <v>2</v>
      </c>
      <c r="H119" s="873">
        <f t="shared" si="10"/>
        <v>320</v>
      </c>
      <c r="I119" s="873">
        <f t="shared" si="11"/>
        <v>420</v>
      </c>
      <c r="J119" s="871"/>
      <c r="R119" s="870"/>
      <c r="S119" s="872"/>
    </row>
    <row r="120" spans="1:21" ht="24.8" hidden="1" customHeight="1" outlineLevel="1">
      <c r="A120" s="530" t="s">
        <v>2208</v>
      </c>
      <c r="B120" s="884">
        <v>326</v>
      </c>
      <c r="C120" s="871">
        <v>2</v>
      </c>
      <c r="D120" s="871">
        <v>450</v>
      </c>
      <c r="E120" s="870">
        <v>2</v>
      </c>
      <c r="F120" s="870">
        <v>2</v>
      </c>
      <c r="G120" s="870">
        <v>2</v>
      </c>
      <c r="H120" s="873">
        <f t="shared" si="10"/>
        <v>324</v>
      </c>
      <c r="I120" s="873">
        <f t="shared" si="11"/>
        <v>448</v>
      </c>
      <c r="J120" s="871"/>
      <c r="R120" s="870"/>
      <c r="S120" s="872"/>
    </row>
    <row r="121" spans="1:21" ht="24.8" hidden="1" customHeight="1" outlineLevel="1" thickBot="1">
      <c r="A121" s="531" t="s">
        <v>2209</v>
      </c>
      <c r="B121" s="885">
        <v>373</v>
      </c>
      <c r="C121" s="881">
        <v>1</v>
      </c>
      <c r="D121" s="881">
        <v>497</v>
      </c>
      <c r="E121" s="881">
        <v>1</v>
      </c>
      <c r="F121" s="881">
        <v>1</v>
      </c>
      <c r="G121" s="881">
        <v>0</v>
      </c>
      <c r="H121" s="883">
        <f t="shared" si="10"/>
        <v>372</v>
      </c>
      <c r="I121" s="883">
        <f t="shared" si="11"/>
        <v>497</v>
      </c>
      <c r="J121" s="871"/>
      <c r="R121" s="878"/>
      <c r="S121" s="882"/>
      <c r="U121" s="879" t="s">
        <v>2520</v>
      </c>
    </row>
    <row r="122" spans="1:21" s="857" customFormat="1" ht="23.95" hidden="1" customHeight="1" collapsed="1">
      <c r="A122" s="877" t="s">
        <v>1713</v>
      </c>
      <c r="B122" s="871">
        <f t="shared" ref="B122:G122" si="12">SUM(B123:B134)</f>
        <v>4575</v>
      </c>
      <c r="C122" s="871">
        <f t="shared" si="12"/>
        <v>31</v>
      </c>
      <c r="D122" s="871">
        <f t="shared" si="12"/>
        <v>6035</v>
      </c>
      <c r="E122" s="871">
        <f t="shared" si="12"/>
        <v>31</v>
      </c>
      <c r="F122" s="871">
        <f t="shared" si="12"/>
        <v>31</v>
      </c>
      <c r="G122" s="871">
        <f t="shared" si="12"/>
        <v>10</v>
      </c>
      <c r="H122" s="873">
        <f t="shared" si="10"/>
        <v>4544</v>
      </c>
      <c r="I122" s="873">
        <f t="shared" si="11"/>
        <v>6025</v>
      </c>
      <c r="J122" s="871"/>
      <c r="R122" s="871"/>
      <c r="S122" s="878"/>
      <c r="T122" s="878" t="s">
        <v>1428</v>
      </c>
    </row>
    <row r="123" spans="1:21" ht="24.8" hidden="1" customHeight="1" outlineLevel="1">
      <c r="A123" s="530" t="s">
        <v>1900</v>
      </c>
      <c r="B123" s="884">
        <v>305</v>
      </c>
      <c r="C123" s="871">
        <v>6</v>
      </c>
      <c r="D123" s="871">
        <v>378</v>
      </c>
      <c r="E123" s="870">
        <v>6</v>
      </c>
      <c r="F123" s="870">
        <v>6</v>
      </c>
      <c r="G123" s="870">
        <v>1</v>
      </c>
      <c r="H123" s="873">
        <f t="shared" si="10"/>
        <v>299</v>
      </c>
      <c r="I123" s="873">
        <f t="shared" si="11"/>
        <v>377</v>
      </c>
      <c r="J123" s="871"/>
      <c r="R123" s="870"/>
      <c r="S123" s="872"/>
    </row>
    <row r="124" spans="1:21" ht="24.8" hidden="1" customHeight="1" outlineLevel="1">
      <c r="A124" s="530" t="s">
        <v>2203</v>
      </c>
      <c r="B124" s="884">
        <v>280</v>
      </c>
      <c r="C124" s="871">
        <v>1</v>
      </c>
      <c r="D124" s="871">
        <v>379</v>
      </c>
      <c r="E124" s="870">
        <v>1</v>
      </c>
      <c r="F124" s="870">
        <v>1</v>
      </c>
      <c r="G124" s="870">
        <v>0</v>
      </c>
      <c r="H124" s="873">
        <f t="shared" si="10"/>
        <v>279</v>
      </c>
      <c r="I124" s="873">
        <f t="shared" si="11"/>
        <v>379</v>
      </c>
      <c r="J124" s="871"/>
      <c r="R124" s="870"/>
      <c r="S124" s="872"/>
    </row>
    <row r="125" spans="1:21" ht="24.8" hidden="1" customHeight="1" outlineLevel="1">
      <c r="A125" s="530" t="s">
        <v>2204</v>
      </c>
      <c r="B125" s="884">
        <v>310</v>
      </c>
      <c r="C125" s="871">
        <v>5</v>
      </c>
      <c r="D125" s="871">
        <v>386</v>
      </c>
      <c r="E125" s="870">
        <v>5</v>
      </c>
      <c r="F125" s="870">
        <v>5</v>
      </c>
      <c r="G125" s="870">
        <v>3</v>
      </c>
      <c r="H125" s="873">
        <f t="shared" si="10"/>
        <v>305</v>
      </c>
      <c r="I125" s="873">
        <f t="shared" si="11"/>
        <v>383</v>
      </c>
      <c r="J125" s="871"/>
      <c r="R125" s="870"/>
      <c r="S125" s="872"/>
    </row>
    <row r="126" spans="1:21" ht="24.8" hidden="1" customHeight="1" outlineLevel="1">
      <c r="A126" s="530" t="s">
        <v>2205</v>
      </c>
      <c r="B126" s="884">
        <v>317</v>
      </c>
      <c r="C126" s="871">
        <v>1</v>
      </c>
      <c r="D126" s="871">
        <v>404</v>
      </c>
      <c r="E126" s="870">
        <v>1</v>
      </c>
      <c r="F126" s="870">
        <v>1</v>
      </c>
      <c r="G126" s="870">
        <v>0</v>
      </c>
      <c r="H126" s="873">
        <f t="shared" si="10"/>
        <v>316</v>
      </c>
      <c r="I126" s="873">
        <f t="shared" si="11"/>
        <v>404</v>
      </c>
      <c r="J126" s="871"/>
      <c r="R126" s="872"/>
      <c r="S126" s="872"/>
    </row>
    <row r="127" spans="1:21" ht="24.8" hidden="1" customHeight="1" outlineLevel="1">
      <c r="A127" s="530" t="s">
        <v>2764</v>
      </c>
      <c r="B127" s="884">
        <v>360</v>
      </c>
      <c r="C127" s="871">
        <v>2</v>
      </c>
      <c r="D127" s="871">
        <v>476</v>
      </c>
      <c r="E127" s="870">
        <v>2</v>
      </c>
      <c r="F127" s="870">
        <v>2</v>
      </c>
      <c r="G127" s="870">
        <v>1</v>
      </c>
      <c r="H127" s="873">
        <f t="shared" si="10"/>
        <v>358</v>
      </c>
      <c r="I127" s="873">
        <f t="shared" si="11"/>
        <v>475</v>
      </c>
      <c r="J127" s="871"/>
      <c r="R127" s="872"/>
      <c r="S127" s="872"/>
    </row>
    <row r="128" spans="1:21" ht="24.8" hidden="1" customHeight="1" outlineLevel="1">
      <c r="A128" s="530" t="s">
        <v>2206</v>
      </c>
      <c r="B128" s="884">
        <v>398</v>
      </c>
      <c r="C128" s="871">
        <v>0</v>
      </c>
      <c r="D128" s="871">
        <v>540</v>
      </c>
      <c r="E128" s="870">
        <v>0</v>
      </c>
      <c r="F128" s="870">
        <v>0</v>
      </c>
      <c r="G128" s="870">
        <v>0</v>
      </c>
      <c r="H128" s="873">
        <f t="shared" si="10"/>
        <v>398</v>
      </c>
      <c r="I128" s="873">
        <f t="shared" si="11"/>
        <v>540</v>
      </c>
      <c r="J128" s="871"/>
      <c r="R128" s="870"/>
      <c r="S128" s="872"/>
    </row>
    <row r="129" spans="1:21" ht="24.8" hidden="1" customHeight="1" outlineLevel="1">
      <c r="A129" s="530" t="s">
        <v>2210</v>
      </c>
      <c r="B129" s="884">
        <v>439</v>
      </c>
      <c r="C129" s="871">
        <v>0</v>
      </c>
      <c r="D129" s="871">
        <v>585</v>
      </c>
      <c r="E129" s="870">
        <v>0</v>
      </c>
      <c r="F129" s="870">
        <v>0</v>
      </c>
      <c r="G129" s="870">
        <v>0</v>
      </c>
      <c r="H129" s="873">
        <f t="shared" si="10"/>
        <v>439</v>
      </c>
      <c r="I129" s="873">
        <f t="shared" si="11"/>
        <v>585</v>
      </c>
      <c r="J129" s="871"/>
      <c r="R129" s="872"/>
      <c r="S129" s="872"/>
    </row>
    <row r="130" spans="1:21" ht="24.8" hidden="1" customHeight="1" outlineLevel="1">
      <c r="A130" s="530" t="s">
        <v>2207</v>
      </c>
      <c r="B130" s="884">
        <v>401</v>
      </c>
      <c r="C130" s="871">
        <v>4</v>
      </c>
      <c r="D130" s="871">
        <v>513</v>
      </c>
      <c r="E130" s="870">
        <v>4</v>
      </c>
      <c r="F130" s="870">
        <v>4</v>
      </c>
      <c r="G130" s="870">
        <v>2</v>
      </c>
      <c r="H130" s="873">
        <f t="shared" si="10"/>
        <v>397</v>
      </c>
      <c r="I130" s="873">
        <f t="shared" si="11"/>
        <v>511</v>
      </c>
      <c r="J130" s="871"/>
      <c r="R130" s="870"/>
      <c r="S130" s="872"/>
    </row>
    <row r="131" spans="1:21" ht="24.8" hidden="1" customHeight="1" outlineLevel="1">
      <c r="A131" s="530" t="s">
        <v>2768</v>
      </c>
      <c r="B131" s="884">
        <v>450</v>
      </c>
      <c r="C131" s="871">
        <v>4</v>
      </c>
      <c r="D131" s="871">
        <v>612</v>
      </c>
      <c r="E131" s="870">
        <v>4</v>
      </c>
      <c r="F131" s="870">
        <v>4</v>
      </c>
      <c r="G131" s="870">
        <v>2</v>
      </c>
      <c r="H131" s="873">
        <f t="shared" si="10"/>
        <v>446</v>
      </c>
      <c r="I131" s="873">
        <f t="shared" si="11"/>
        <v>610</v>
      </c>
      <c r="J131" s="871"/>
      <c r="R131" s="872"/>
      <c r="S131" s="872"/>
    </row>
    <row r="132" spans="1:21" ht="24.8" hidden="1" customHeight="1" outlineLevel="1">
      <c r="A132" s="530" t="s">
        <v>2769</v>
      </c>
      <c r="B132" s="884">
        <v>390</v>
      </c>
      <c r="C132" s="871">
        <v>1</v>
      </c>
      <c r="D132" s="871">
        <v>524</v>
      </c>
      <c r="E132" s="870">
        <v>1</v>
      </c>
      <c r="F132" s="870">
        <v>1</v>
      </c>
      <c r="G132" s="870">
        <v>0</v>
      </c>
      <c r="H132" s="873">
        <f t="shared" si="10"/>
        <v>389</v>
      </c>
      <c r="I132" s="873">
        <f t="shared" si="11"/>
        <v>524</v>
      </c>
      <c r="J132" s="871"/>
      <c r="R132" s="870"/>
      <c r="S132" s="872"/>
    </row>
    <row r="133" spans="1:21" ht="24.8" hidden="1" customHeight="1" outlineLevel="1">
      <c r="A133" s="530" t="s">
        <v>2208</v>
      </c>
      <c r="B133" s="884">
        <v>430</v>
      </c>
      <c r="C133" s="871">
        <v>1</v>
      </c>
      <c r="D133" s="871">
        <v>582</v>
      </c>
      <c r="E133" s="870">
        <v>1</v>
      </c>
      <c r="F133" s="870">
        <v>1</v>
      </c>
      <c r="G133" s="870">
        <v>1</v>
      </c>
      <c r="H133" s="873">
        <f t="shared" si="10"/>
        <v>429</v>
      </c>
      <c r="I133" s="873">
        <f t="shared" si="11"/>
        <v>581</v>
      </c>
      <c r="J133" s="871"/>
      <c r="R133" s="870"/>
      <c r="S133" s="872"/>
    </row>
    <row r="134" spans="1:21" ht="24.8" hidden="1" customHeight="1" outlineLevel="1" thickBot="1">
      <c r="A134" s="531" t="s">
        <v>2209</v>
      </c>
      <c r="B134" s="885">
        <v>495</v>
      </c>
      <c r="C134" s="881">
        <v>6</v>
      </c>
      <c r="D134" s="881">
        <v>656</v>
      </c>
      <c r="E134" s="881">
        <v>6</v>
      </c>
      <c r="F134" s="881">
        <v>6</v>
      </c>
      <c r="G134" s="881">
        <v>0</v>
      </c>
      <c r="H134" s="883">
        <f t="shared" si="10"/>
        <v>489</v>
      </c>
      <c r="I134" s="883">
        <f t="shared" si="11"/>
        <v>656</v>
      </c>
      <c r="J134" s="871"/>
      <c r="R134" s="878"/>
      <c r="S134" s="882"/>
      <c r="U134" s="879" t="s">
        <v>2520</v>
      </c>
    </row>
    <row r="135" spans="1:21" s="857" customFormat="1" ht="23.95" hidden="1" customHeight="1" collapsed="1">
      <c r="A135" s="877" t="s">
        <v>1712</v>
      </c>
      <c r="B135" s="871">
        <f t="shared" ref="B135:G135" si="13">SUM(B136:B147)</f>
        <v>5715</v>
      </c>
      <c r="C135" s="871">
        <f t="shared" si="13"/>
        <v>19</v>
      </c>
      <c r="D135" s="871">
        <f t="shared" si="13"/>
        <v>7686</v>
      </c>
      <c r="E135" s="871">
        <f t="shared" si="13"/>
        <v>18</v>
      </c>
      <c r="F135" s="871">
        <f t="shared" si="13"/>
        <v>19</v>
      </c>
      <c r="G135" s="871">
        <f t="shared" si="13"/>
        <v>9</v>
      </c>
      <c r="H135" s="873">
        <f t="shared" ref="H135:H147" si="14">B135-E135</f>
        <v>5697</v>
      </c>
      <c r="I135" s="873">
        <f t="shared" ref="I135:I147" si="15">D135-G135</f>
        <v>7677</v>
      </c>
      <c r="J135" s="871"/>
      <c r="R135" s="871"/>
      <c r="S135" s="878"/>
      <c r="T135" s="878" t="s">
        <v>1428</v>
      </c>
    </row>
    <row r="136" spans="1:21" ht="24.8" hidden="1" customHeight="1" outlineLevel="1">
      <c r="A136" s="530" t="s">
        <v>1900</v>
      </c>
      <c r="B136" s="884">
        <v>427</v>
      </c>
      <c r="C136" s="871">
        <v>2</v>
      </c>
      <c r="D136" s="871">
        <v>583</v>
      </c>
      <c r="E136" s="870">
        <v>2</v>
      </c>
      <c r="F136" s="870">
        <v>2</v>
      </c>
      <c r="G136" s="870">
        <v>3</v>
      </c>
      <c r="H136" s="873">
        <f t="shared" si="14"/>
        <v>425</v>
      </c>
      <c r="I136" s="873">
        <f t="shared" si="15"/>
        <v>580</v>
      </c>
      <c r="J136" s="871"/>
      <c r="R136" s="870"/>
      <c r="S136" s="872"/>
    </row>
    <row r="137" spans="1:21" ht="24.8" hidden="1" customHeight="1" outlineLevel="1">
      <c r="A137" s="530" t="s">
        <v>2203</v>
      </c>
      <c r="B137" s="884">
        <v>355</v>
      </c>
      <c r="C137" s="871">
        <v>4</v>
      </c>
      <c r="D137" s="871">
        <v>467</v>
      </c>
      <c r="E137" s="870">
        <v>4</v>
      </c>
      <c r="F137" s="870">
        <v>4</v>
      </c>
      <c r="G137" s="870">
        <v>0</v>
      </c>
      <c r="H137" s="873">
        <f t="shared" si="14"/>
        <v>351</v>
      </c>
      <c r="I137" s="873">
        <f t="shared" si="15"/>
        <v>467</v>
      </c>
      <c r="J137" s="871"/>
      <c r="R137" s="870"/>
      <c r="S137" s="872"/>
    </row>
    <row r="138" spans="1:21" ht="24.8" hidden="1" customHeight="1" outlineLevel="1">
      <c r="A138" s="530" t="s">
        <v>2204</v>
      </c>
      <c r="B138" s="884">
        <v>433</v>
      </c>
      <c r="C138" s="871">
        <v>2</v>
      </c>
      <c r="D138" s="871">
        <v>574</v>
      </c>
      <c r="E138" s="870">
        <v>2</v>
      </c>
      <c r="F138" s="870">
        <v>2</v>
      </c>
      <c r="G138" s="870">
        <v>0</v>
      </c>
      <c r="H138" s="873">
        <f t="shared" si="14"/>
        <v>431</v>
      </c>
      <c r="I138" s="873">
        <f t="shared" si="15"/>
        <v>574</v>
      </c>
      <c r="J138" s="871"/>
      <c r="R138" s="870"/>
      <c r="S138" s="872"/>
    </row>
    <row r="139" spans="1:21" ht="24.8" hidden="1" customHeight="1" outlineLevel="1">
      <c r="A139" s="530" t="s">
        <v>2205</v>
      </c>
      <c r="B139" s="884">
        <v>422</v>
      </c>
      <c r="C139" s="871">
        <v>3</v>
      </c>
      <c r="D139" s="871">
        <v>549</v>
      </c>
      <c r="E139" s="870">
        <v>3</v>
      </c>
      <c r="F139" s="870">
        <v>3</v>
      </c>
      <c r="G139" s="870">
        <v>1</v>
      </c>
      <c r="H139" s="873">
        <f t="shared" si="14"/>
        <v>419</v>
      </c>
      <c r="I139" s="873">
        <f t="shared" si="15"/>
        <v>548</v>
      </c>
      <c r="J139" s="871"/>
      <c r="R139" s="872"/>
      <c r="S139" s="872"/>
    </row>
    <row r="140" spans="1:21" ht="24.8" hidden="1" customHeight="1" outlineLevel="1">
      <c r="A140" s="530" t="s">
        <v>2764</v>
      </c>
      <c r="B140" s="884">
        <v>474</v>
      </c>
      <c r="C140" s="871">
        <v>1</v>
      </c>
      <c r="D140" s="871">
        <v>627</v>
      </c>
      <c r="E140" s="870">
        <v>1</v>
      </c>
      <c r="F140" s="870">
        <v>1</v>
      </c>
      <c r="G140" s="870">
        <v>0</v>
      </c>
      <c r="H140" s="873">
        <f t="shared" si="14"/>
        <v>473</v>
      </c>
      <c r="I140" s="873">
        <f t="shared" si="15"/>
        <v>627</v>
      </c>
      <c r="J140" s="871"/>
      <c r="R140" s="872"/>
      <c r="S140" s="872"/>
    </row>
    <row r="141" spans="1:21" ht="24.8" hidden="1" customHeight="1" outlineLevel="1">
      <c r="A141" s="530" t="s">
        <v>2206</v>
      </c>
      <c r="B141" s="884">
        <v>488</v>
      </c>
      <c r="C141" s="871">
        <v>1</v>
      </c>
      <c r="D141" s="871">
        <v>661</v>
      </c>
      <c r="E141" s="870">
        <v>1</v>
      </c>
      <c r="F141" s="870">
        <v>1</v>
      </c>
      <c r="G141" s="870">
        <v>0</v>
      </c>
      <c r="H141" s="873">
        <f t="shared" si="14"/>
        <v>487</v>
      </c>
      <c r="I141" s="873">
        <f t="shared" si="15"/>
        <v>661</v>
      </c>
      <c r="J141" s="871"/>
      <c r="R141" s="870"/>
      <c r="S141" s="872"/>
    </row>
    <row r="142" spans="1:21" ht="24.8" hidden="1" customHeight="1" outlineLevel="1">
      <c r="A142" s="530" t="s">
        <v>2210</v>
      </c>
      <c r="B142" s="884">
        <v>481</v>
      </c>
      <c r="C142" s="871">
        <v>2</v>
      </c>
      <c r="D142" s="871">
        <v>650</v>
      </c>
      <c r="E142" s="870">
        <v>2</v>
      </c>
      <c r="F142" s="870">
        <v>2</v>
      </c>
      <c r="G142" s="870">
        <v>1</v>
      </c>
      <c r="H142" s="873">
        <f t="shared" si="14"/>
        <v>479</v>
      </c>
      <c r="I142" s="873">
        <f t="shared" si="15"/>
        <v>649</v>
      </c>
      <c r="J142" s="871"/>
      <c r="R142" s="872"/>
      <c r="S142" s="872"/>
    </row>
    <row r="143" spans="1:21" ht="24.8" hidden="1" customHeight="1" outlineLevel="1">
      <c r="A143" s="530" t="s">
        <v>2207</v>
      </c>
      <c r="B143" s="884">
        <v>502</v>
      </c>
      <c r="C143" s="871">
        <v>0</v>
      </c>
      <c r="D143" s="871">
        <v>666</v>
      </c>
      <c r="E143" s="870">
        <v>0</v>
      </c>
      <c r="F143" s="870">
        <v>0</v>
      </c>
      <c r="G143" s="870">
        <v>0</v>
      </c>
      <c r="H143" s="873">
        <f t="shared" si="14"/>
        <v>502</v>
      </c>
      <c r="I143" s="873">
        <f t="shared" si="15"/>
        <v>666</v>
      </c>
      <c r="J143" s="871"/>
      <c r="R143" s="870"/>
      <c r="S143" s="872"/>
    </row>
    <row r="144" spans="1:21" ht="24.8" hidden="1" customHeight="1" outlineLevel="1">
      <c r="A144" s="530" t="s">
        <v>2768</v>
      </c>
      <c r="B144" s="884">
        <v>513</v>
      </c>
      <c r="C144" s="871">
        <v>1</v>
      </c>
      <c r="D144" s="871">
        <v>706</v>
      </c>
      <c r="E144" s="870">
        <v>1</v>
      </c>
      <c r="F144" s="870">
        <v>1</v>
      </c>
      <c r="G144" s="870">
        <v>1</v>
      </c>
      <c r="H144" s="873">
        <f t="shared" si="14"/>
        <v>512</v>
      </c>
      <c r="I144" s="873">
        <f t="shared" si="15"/>
        <v>705</v>
      </c>
      <c r="J144" s="871"/>
      <c r="R144" s="872"/>
      <c r="S144" s="872"/>
    </row>
    <row r="145" spans="1:21" ht="24.8" hidden="1" customHeight="1" outlineLevel="1">
      <c r="A145" s="530" t="s">
        <v>2769</v>
      </c>
      <c r="B145" s="884">
        <v>550</v>
      </c>
      <c r="C145" s="871">
        <v>0</v>
      </c>
      <c r="D145" s="871">
        <v>741</v>
      </c>
      <c r="E145" s="870">
        <v>0</v>
      </c>
      <c r="F145" s="870">
        <v>0</v>
      </c>
      <c r="G145" s="870">
        <v>0</v>
      </c>
      <c r="H145" s="873">
        <f t="shared" si="14"/>
        <v>550</v>
      </c>
      <c r="I145" s="873">
        <f t="shared" si="15"/>
        <v>741</v>
      </c>
      <c r="J145" s="871"/>
      <c r="R145" s="870"/>
      <c r="S145" s="872"/>
    </row>
    <row r="146" spans="1:21" ht="24.8" hidden="1" customHeight="1" outlineLevel="1">
      <c r="A146" s="530" t="s">
        <v>2208</v>
      </c>
      <c r="B146" s="884">
        <v>511</v>
      </c>
      <c r="C146" s="871">
        <v>2</v>
      </c>
      <c r="D146" s="871">
        <v>702</v>
      </c>
      <c r="E146" s="870">
        <v>1</v>
      </c>
      <c r="F146" s="870">
        <v>2</v>
      </c>
      <c r="G146" s="870">
        <v>3</v>
      </c>
      <c r="H146" s="873">
        <f t="shared" si="14"/>
        <v>510</v>
      </c>
      <c r="I146" s="873">
        <f t="shared" si="15"/>
        <v>699</v>
      </c>
      <c r="J146" s="871"/>
      <c r="R146" s="870"/>
      <c r="S146" s="872"/>
    </row>
    <row r="147" spans="1:21" ht="24.8" hidden="1" customHeight="1" outlineLevel="1" thickBot="1">
      <c r="A147" s="531" t="s">
        <v>2209</v>
      </c>
      <c r="B147" s="885">
        <v>559</v>
      </c>
      <c r="C147" s="881">
        <v>1</v>
      </c>
      <c r="D147" s="881">
        <v>760</v>
      </c>
      <c r="E147" s="881">
        <v>1</v>
      </c>
      <c r="F147" s="881">
        <v>1</v>
      </c>
      <c r="G147" s="881">
        <v>0</v>
      </c>
      <c r="H147" s="883">
        <f t="shared" si="14"/>
        <v>558</v>
      </c>
      <c r="I147" s="883">
        <f t="shared" si="15"/>
        <v>760</v>
      </c>
      <c r="J147" s="871"/>
      <c r="R147" s="878"/>
      <c r="S147" s="882"/>
      <c r="U147" s="879" t="s">
        <v>2520</v>
      </c>
    </row>
    <row r="148" spans="1:21" s="857" customFormat="1" ht="23.95" customHeight="1" collapsed="1">
      <c r="A148" s="877" t="s">
        <v>2099</v>
      </c>
      <c r="B148" s="871">
        <f t="shared" ref="B148:G148" si="16">SUM(B149:B160)</f>
        <v>5198</v>
      </c>
      <c r="C148" s="871">
        <f t="shared" si="16"/>
        <v>36</v>
      </c>
      <c r="D148" s="871">
        <f t="shared" si="16"/>
        <v>7040</v>
      </c>
      <c r="E148" s="871">
        <f t="shared" si="16"/>
        <v>34</v>
      </c>
      <c r="F148" s="871">
        <f t="shared" si="16"/>
        <v>36</v>
      </c>
      <c r="G148" s="871">
        <f t="shared" si="16"/>
        <v>13</v>
      </c>
      <c r="H148" s="873">
        <f t="shared" ref="H148:H160" si="17">B148-E148</f>
        <v>5164</v>
      </c>
      <c r="I148" s="873">
        <f t="shared" ref="I148:I160" si="18">D148-G148</f>
        <v>7027</v>
      </c>
      <c r="J148" s="871"/>
      <c r="R148" s="871"/>
      <c r="S148" s="878"/>
      <c r="T148" s="878" t="s">
        <v>1428</v>
      </c>
    </row>
    <row r="149" spans="1:21" ht="24.8" hidden="1" customHeight="1" outlineLevel="1">
      <c r="A149" s="530" t="s">
        <v>1900</v>
      </c>
      <c r="B149" s="884">
        <v>552</v>
      </c>
      <c r="C149" s="871">
        <v>1</v>
      </c>
      <c r="D149" s="871">
        <v>684</v>
      </c>
      <c r="E149" s="870">
        <v>1</v>
      </c>
      <c r="F149" s="870">
        <v>1</v>
      </c>
      <c r="G149" s="870">
        <v>0</v>
      </c>
      <c r="H149" s="873">
        <f t="shared" si="17"/>
        <v>551</v>
      </c>
      <c r="I149" s="873">
        <f t="shared" si="18"/>
        <v>684</v>
      </c>
      <c r="J149" s="871"/>
      <c r="R149" s="870"/>
      <c r="S149" s="872"/>
    </row>
    <row r="150" spans="1:21" ht="24.8" hidden="1" customHeight="1" outlineLevel="1">
      <c r="A150" s="530" t="s">
        <v>2203</v>
      </c>
      <c r="B150" s="884">
        <v>385</v>
      </c>
      <c r="C150" s="871">
        <v>3</v>
      </c>
      <c r="D150" s="871">
        <v>506</v>
      </c>
      <c r="E150" s="870">
        <v>3</v>
      </c>
      <c r="F150" s="870">
        <v>3</v>
      </c>
      <c r="G150" s="870">
        <v>0</v>
      </c>
      <c r="H150" s="873">
        <f t="shared" si="17"/>
        <v>382</v>
      </c>
      <c r="I150" s="873">
        <f t="shared" si="18"/>
        <v>506</v>
      </c>
      <c r="J150" s="871"/>
      <c r="R150" s="870"/>
      <c r="S150" s="872"/>
    </row>
    <row r="151" spans="1:21" ht="24.8" hidden="1" customHeight="1" outlineLevel="1">
      <c r="A151" s="530" t="s">
        <v>2204</v>
      </c>
      <c r="B151" s="884">
        <v>475</v>
      </c>
      <c r="C151" s="871">
        <v>2</v>
      </c>
      <c r="D151" s="871">
        <v>634</v>
      </c>
      <c r="E151" s="870">
        <v>2</v>
      </c>
      <c r="F151" s="870">
        <v>2</v>
      </c>
      <c r="G151" s="870">
        <v>0</v>
      </c>
      <c r="H151" s="873">
        <f t="shared" si="17"/>
        <v>473</v>
      </c>
      <c r="I151" s="873">
        <f t="shared" si="18"/>
        <v>634</v>
      </c>
      <c r="J151" s="871"/>
      <c r="R151" s="870"/>
      <c r="S151" s="872"/>
    </row>
    <row r="152" spans="1:21" ht="24.8" hidden="1" customHeight="1" outlineLevel="1">
      <c r="A152" s="530" t="s">
        <v>2205</v>
      </c>
      <c r="B152" s="884">
        <v>469</v>
      </c>
      <c r="C152" s="871">
        <v>0</v>
      </c>
      <c r="D152" s="871">
        <v>668</v>
      </c>
      <c r="E152" s="870">
        <v>0</v>
      </c>
      <c r="F152" s="870">
        <v>0</v>
      </c>
      <c r="G152" s="870">
        <v>0</v>
      </c>
      <c r="H152" s="873">
        <f t="shared" si="17"/>
        <v>469</v>
      </c>
      <c r="I152" s="873">
        <f t="shared" si="18"/>
        <v>668</v>
      </c>
      <c r="J152" s="871"/>
      <c r="R152" s="872"/>
      <c r="S152" s="872"/>
    </row>
    <row r="153" spans="1:21" ht="24.8" hidden="1" customHeight="1" outlineLevel="1">
      <c r="A153" s="530" t="s">
        <v>2764</v>
      </c>
      <c r="B153" s="884">
        <v>444</v>
      </c>
      <c r="C153" s="871">
        <v>2</v>
      </c>
      <c r="D153" s="871">
        <v>581</v>
      </c>
      <c r="E153" s="870">
        <v>2</v>
      </c>
      <c r="F153" s="870">
        <v>2</v>
      </c>
      <c r="G153" s="870">
        <v>2</v>
      </c>
      <c r="H153" s="873">
        <f t="shared" si="17"/>
        <v>442</v>
      </c>
      <c r="I153" s="873">
        <f t="shared" si="18"/>
        <v>579</v>
      </c>
      <c r="J153" s="871"/>
      <c r="R153" s="872"/>
      <c r="S153" s="872"/>
    </row>
    <row r="154" spans="1:21" ht="24.8" hidden="1" customHeight="1" outlineLevel="1">
      <c r="A154" s="530" t="s">
        <v>2206</v>
      </c>
      <c r="B154" s="884">
        <v>374</v>
      </c>
      <c r="C154" s="871">
        <v>5</v>
      </c>
      <c r="D154" s="871">
        <v>528</v>
      </c>
      <c r="E154" s="870">
        <v>4</v>
      </c>
      <c r="F154" s="870">
        <v>5</v>
      </c>
      <c r="G154" s="870">
        <v>1</v>
      </c>
      <c r="H154" s="873">
        <f t="shared" si="17"/>
        <v>370</v>
      </c>
      <c r="I154" s="873">
        <f t="shared" si="18"/>
        <v>527</v>
      </c>
      <c r="J154" s="871"/>
      <c r="R154" s="870"/>
      <c r="S154" s="872"/>
    </row>
    <row r="155" spans="1:21" ht="24.8" hidden="1" customHeight="1" outlineLevel="1">
      <c r="A155" s="530" t="s">
        <v>2210</v>
      </c>
      <c r="B155" s="884">
        <v>409</v>
      </c>
      <c r="C155" s="871">
        <v>5</v>
      </c>
      <c r="D155" s="871">
        <v>552</v>
      </c>
      <c r="E155" s="870">
        <v>5</v>
      </c>
      <c r="F155" s="870">
        <v>5</v>
      </c>
      <c r="G155" s="870">
        <v>4</v>
      </c>
      <c r="H155" s="873">
        <f t="shared" si="17"/>
        <v>404</v>
      </c>
      <c r="I155" s="873">
        <f t="shared" si="18"/>
        <v>548</v>
      </c>
      <c r="J155" s="871"/>
      <c r="R155" s="872"/>
      <c r="S155" s="872"/>
    </row>
    <row r="156" spans="1:21" ht="24.8" hidden="1" customHeight="1" outlineLevel="1">
      <c r="A156" s="530" t="s">
        <v>2207</v>
      </c>
      <c r="B156" s="884">
        <v>422</v>
      </c>
      <c r="C156" s="871">
        <v>5</v>
      </c>
      <c r="D156" s="871">
        <v>592</v>
      </c>
      <c r="E156" s="870">
        <v>5</v>
      </c>
      <c r="F156" s="870">
        <v>5</v>
      </c>
      <c r="G156" s="870">
        <v>0</v>
      </c>
      <c r="H156" s="873">
        <f t="shared" si="17"/>
        <v>417</v>
      </c>
      <c r="I156" s="873">
        <f t="shared" si="18"/>
        <v>592</v>
      </c>
      <c r="J156" s="871"/>
      <c r="R156" s="870"/>
      <c r="S156" s="872"/>
    </row>
    <row r="157" spans="1:21" ht="24.8" hidden="1" customHeight="1" outlineLevel="1">
      <c r="A157" s="530" t="s">
        <v>2768</v>
      </c>
      <c r="B157" s="884">
        <v>402</v>
      </c>
      <c r="C157" s="871">
        <v>5</v>
      </c>
      <c r="D157" s="871">
        <v>559</v>
      </c>
      <c r="E157" s="870">
        <v>5</v>
      </c>
      <c r="F157" s="870">
        <v>5</v>
      </c>
      <c r="G157" s="870">
        <v>0</v>
      </c>
      <c r="H157" s="873">
        <f t="shared" si="17"/>
        <v>397</v>
      </c>
      <c r="I157" s="873">
        <f t="shared" si="18"/>
        <v>559</v>
      </c>
      <c r="J157" s="871"/>
      <c r="R157" s="872"/>
      <c r="S157" s="872"/>
    </row>
    <row r="158" spans="1:21" ht="24.8" hidden="1" customHeight="1" outlineLevel="1">
      <c r="A158" s="530" t="s">
        <v>2769</v>
      </c>
      <c r="B158" s="884">
        <v>449</v>
      </c>
      <c r="C158" s="871">
        <v>3</v>
      </c>
      <c r="D158" s="871">
        <v>608</v>
      </c>
      <c r="E158" s="870">
        <v>2</v>
      </c>
      <c r="F158" s="870">
        <v>3</v>
      </c>
      <c r="G158" s="870">
        <v>4</v>
      </c>
      <c r="H158" s="873">
        <f t="shared" si="17"/>
        <v>447</v>
      </c>
      <c r="I158" s="873">
        <f t="shared" si="18"/>
        <v>604</v>
      </c>
      <c r="J158" s="871"/>
      <c r="R158" s="870"/>
      <c r="S158" s="872"/>
    </row>
    <row r="159" spans="1:21" ht="24.8" hidden="1" customHeight="1" outlineLevel="1">
      <c r="A159" s="530" t="s">
        <v>2208</v>
      </c>
      <c r="B159" s="884">
        <v>420</v>
      </c>
      <c r="C159" s="871">
        <v>3</v>
      </c>
      <c r="D159" s="871">
        <v>575</v>
      </c>
      <c r="E159" s="870">
        <v>3</v>
      </c>
      <c r="F159" s="870">
        <v>3</v>
      </c>
      <c r="G159" s="870">
        <v>1</v>
      </c>
      <c r="H159" s="873">
        <f t="shared" si="17"/>
        <v>417</v>
      </c>
      <c r="I159" s="873">
        <f t="shared" si="18"/>
        <v>574</v>
      </c>
      <c r="J159" s="871"/>
      <c r="R159" s="870"/>
      <c r="S159" s="872"/>
    </row>
    <row r="160" spans="1:21" ht="24.8" hidden="1" customHeight="1" outlineLevel="1" thickBot="1">
      <c r="A160" s="531" t="s">
        <v>2209</v>
      </c>
      <c r="B160" s="885">
        <v>397</v>
      </c>
      <c r="C160" s="881">
        <v>2</v>
      </c>
      <c r="D160" s="881">
        <v>553</v>
      </c>
      <c r="E160" s="881">
        <v>2</v>
      </c>
      <c r="F160" s="881">
        <v>2</v>
      </c>
      <c r="G160" s="881">
        <v>1</v>
      </c>
      <c r="H160" s="883">
        <f t="shared" si="17"/>
        <v>395</v>
      </c>
      <c r="I160" s="883">
        <f t="shared" si="18"/>
        <v>552</v>
      </c>
      <c r="J160" s="871"/>
      <c r="R160" s="878"/>
      <c r="S160" s="882"/>
      <c r="U160" s="879" t="s">
        <v>2520</v>
      </c>
    </row>
    <row r="161" spans="1:21" s="857" customFormat="1" ht="23.95" customHeight="1" collapsed="1">
      <c r="A161" s="877" t="s">
        <v>55</v>
      </c>
      <c r="B161" s="871">
        <f t="shared" ref="B161:G161" si="19">SUM(B162:B173)</f>
        <v>4759</v>
      </c>
      <c r="C161" s="871">
        <f t="shared" si="19"/>
        <v>31</v>
      </c>
      <c r="D161" s="871">
        <f t="shared" si="19"/>
        <v>6453</v>
      </c>
      <c r="E161" s="871">
        <f t="shared" si="19"/>
        <v>30</v>
      </c>
      <c r="F161" s="871">
        <f t="shared" si="19"/>
        <v>31</v>
      </c>
      <c r="G161" s="871">
        <f t="shared" si="19"/>
        <v>18</v>
      </c>
      <c r="H161" s="873">
        <f t="shared" ref="H161:H173" si="20">B161-E161</f>
        <v>4729</v>
      </c>
      <c r="I161" s="873">
        <f t="shared" ref="I161:I173" si="21">D161-G161</f>
        <v>6435</v>
      </c>
      <c r="J161" s="871"/>
      <c r="R161" s="871"/>
      <c r="S161" s="878"/>
      <c r="T161" s="878" t="s">
        <v>1428</v>
      </c>
    </row>
    <row r="162" spans="1:21" ht="24.8" hidden="1" customHeight="1" outlineLevel="1">
      <c r="A162" s="530" t="s">
        <v>1900</v>
      </c>
      <c r="B162" s="884">
        <v>340</v>
      </c>
      <c r="C162" s="871">
        <v>5</v>
      </c>
      <c r="D162" s="871">
        <v>469</v>
      </c>
      <c r="E162" s="870">
        <v>5</v>
      </c>
      <c r="F162" s="870">
        <v>5</v>
      </c>
      <c r="G162" s="870">
        <v>5</v>
      </c>
      <c r="H162" s="873">
        <f t="shared" si="20"/>
        <v>335</v>
      </c>
      <c r="I162" s="873">
        <f t="shared" si="21"/>
        <v>464</v>
      </c>
      <c r="J162" s="871"/>
      <c r="R162" s="870"/>
      <c r="S162" s="872"/>
    </row>
    <row r="163" spans="1:21" ht="24.8" hidden="1" customHeight="1" outlineLevel="1">
      <c r="A163" s="530" t="s">
        <v>2203</v>
      </c>
      <c r="B163" s="884">
        <v>341</v>
      </c>
      <c r="C163" s="871">
        <v>3</v>
      </c>
      <c r="D163" s="871">
        <v>450</v>
      </c>
      <c r="E163" s="870">
        <v>3</v>
      </c>
      <c r="F163" s="870">
        <v>3</v>
      </c>
      <c r="G163" s="870">
        <v>1</v>
      </c>
      <c r="H163" s="873">
        <f t="shared" si="20"/>
        <v>338</v>
      </c>
      <c r="I163" s="873">
        <f t="shared" si="21"/>
        <v>449</v>
      </c>
      <c r="J163" s="871"/>
      <c r="R163" s="870"/>
      <c r="S163" s="872"/>
    </row>
    <row r="164" spans="1:21" ht="24.8" hidden="1" customHeight="1" outlineLevel="1">
      <c r="A164" s="530" t="s">
        <v>2204</v>
      </c>
      <c r="B164" s="884">
        <v>405</v>
      </c>
      <c r="C164" s="871">
        <v>2</v>
      </c>
      <c r="D164" s="871">
        <v>542</v>
      </c>
      <c r="E164" s="870">
        <v>2</v>
      </c>
      <c r="F164" s="870">
        <v>2</v>
      </c>
      <c r="G164" s="870">
        <v>2</v>
      </c>
      <c r="H164" s="873">
        <f t="shared" si="20"/>
        <v>403</v>
      </c>
      <c r="I164" s="873">
        <f t="shared" si="21"/>
        <v>540</v>
      </c>
      <c r="J164" s="871"/>
      <c r="R164" s="870"/>
      <c r="S164" s="872"/>
    </row>
    <row r="165" spans="1:21" ht="24.8" hidden="1" customHeight="1" outlineLevel="1">
      <c r="A165" s="530" t="s">
        <v>2205</v>
      </c>
      <c r="B165" s="884">
        <v>375</v>
      </c>
      <c r="C165" s="871">
        <v>0</v>
      </c>
      <c r="D165" s="871">
        <v>505</v>
      </c>
      <c r="E165" s="870">
        <v>0</v>
      </c>
      <c r="F165" s="870">
        <v>0</v>
      </c>
      <c r="G165" s="870">
        <v>0</v>
      </c>
      <c r="H165" s="873">
        <f t="shared" si="20"/>
        <v>375</v>
      </c>
      <c r="I165" s="873">
        <f t="shared" si="21"/>
        <v>505</v>
      </c>
      <c r="J165" s="871"/>
      <c r="R165" s="872"/>
      <c r="S165" s="872"/>
    </row>
    <row r="166" spans="1:21" ht="24.8" hidden="1" customHeight="1" outlineLevel="1">
      <c r="A166" s="530" t="s">
        <v>2764</v>
      </c>
      <c r="B166" s="884">
        <v>400</v>
      </c>
      <c r="C166" s="871">
        <v>6</v>
      </c>
      <c r="D166" s="871">
        <v>547</v>
      </c>
      <c r="E166" s="870">
        <v>5</v>
      </c>
      <c r="F166" s="870">
        <v>6</v>
      </c>
      <c r="G166" s="870">
        <v>4</v>
      </c>
      <c r="H166" s="873">
        <f t="shared" si="20"/>
        <v>395</v>
      </c>
      <c r="I166" s="873">
        <f t="shared" si="21"/>
        <v>543</v>
      </c>
      <c r="J166" s="871"/>
      <c r="R166" s="872"/>
      <c r="S166" s="872"/>
    </row>
    <row r="167" spans="1:21" ht="24.8" hidden="1" customHeight="1" outlineLevel="1">
      <c r="A167" s="530" t="s">
        <v>2206</v>
      </c>
      <c r="B167" s="884">
        <v>340</v>
      </c>
      <c r="C167" s="871">
        <v>3</v>
      </c>
      <c r="D167" s="871">
        <v>462</v>
      </c>
      <c r="E167" s="870">
        <v>3</v>
      </c>
      <c r="F167" s="870">
        <v>3</v>
      </c>
      <c r="G167" s="870">
        <v>0</v>
      </c>
      <c r="H167" s="873">
        <f t="shared" si="20"/>
        <v>337</v>
      </c>
      <c r="I167" s="873">
        <f t="shared" si="21"/>
        <v>462</v>
      </c>
      <c r="J167" s="871"/>
      <c r="R167" s="870"/>
      <c r="S167" s="872"/>
    </row>
    <row r="168" spans="1:21" ht="24.8" hidden="1" customHeight="1" outlineLevel="1">
      <c r="A168" s="530" t="s">
        <v>2210</v>
      </c>
      <c r="B168" s="884">
        <v>414</v>
      </c>
      <c r="C168" s="871">
        <v>1</v>
      </c>
      <c r="D168" s="871">
        <v>573</v>
      </c>
      <c r="E168" s="870">
        <v>1</v>
      </c>
      <c r="F168" s="870">
        <v>1</v>
      </c>
      <c r="G168" s="870">
        <v>1</v>
      </c>
      <c r="H168" s="873">
        <f t="shared" si="20"/>
        <v>413</v>
      </c>
      <c r="I168" s="873">
        <f t="shared" si="21"/>
        <v>572</v>
      </c>
      <c r="J168" s="871"/>
      <c r="R168" s="872"/>
      <c r="S168" s="872"/>
    </row>
    <row r="169" spans="1:21" ht="24.8" hidden="1" customHeight="1" outlineLevel="1">
      <c r="A169" s="530" t="s">
        <v>2207</v>
      </c>
      <c r="B169" s="884">
        <v>357</v>
      </c>
      <c r="C169" s="871">
        <v>2</v>
      </c>
      <c r="D169" s="871">
        <v>492</v>
      </c>
      <c r="E169" s="870">
        <v>2</v>
      </c>
      <c r="F169" s="870">
        <v>2</v>
      </c>
      <c r="G169" s="870">
        <v>1</v>
      </c>
      <c r="H169" s="873">
        <f t="shared" si="20"/>
        <v>355</v>
      </c>
      <c r="I169" s="873">
        <f t="shared" si="21"/>
        <v>491</v>
      </c>
      <c r="J169" s="871"/>
      <c r="R169" s="870"/>
      <c r="S169" s="872"/>
    </row>
    <row r="170" spans="1:21" ht="24.8" hidden="1" customHeight="1" outlineLevel="1">
      <c r="A170" s="530" t="s">
        <v>2768</v>
      </c>
      <c r="B170" s="884">
        <v>368</v>
      </c>
      <c r="C170" s="871">
        <v>4</v>
      </c>
      <c r="D170" s="871">
        <v>505</v>
      </c>
      <c r="E170" s="870">
        <v>4</v>
      </c>
      <c r="F170" s="870">
        <v>4</v>
      </c>
      <c r="G170" s="870">
        <v>3</v>
      </c>
      <c r="H170" s="873">
        <f t="shared" si="20"/>
        <v>364</v>
      </c>
      <c r="I170" s="873">
        <f t="shared" si="21"/>
        <v>502</v>
      </c>
      <c r="J170" s="871"/>
      <c r="R170" s="872"/>
      <c r="S170" s="872"/>
    </row>
    <row r="171" spans="1:21" ht="24.8" hidden="1" customHeight="1" outlineLevel="1">
      <c r="A171" s="530" t="s">
        <v>2769</v>
      </c>
      <c r="B171" s="884">
        <v>459</v>
      </c>
      <c r="C171" s="871">
        <v>2</v>
      </c>
      <c r="D171" s="871">
        <v>640</v>
      </c>
      <c r="E171" s="870">
        <v>2</v>
      </c>
      <c r="F171" s="870">
        <v>2</v>
      </c>
      <c r="G171" s="870">
        <v>0</v>
      </c>
      <c r="H171" s="873">
        <f t="shared" si="20"/>
        <v>457</v>
      </c>
      <c r="I171" s="873">
        <f t="shared" si="21"/>
        <v>640</v>
      </c>
      <c r="J171" s="871"/>
      <c r="R171" s="870"/>
      <c r="S171" s="872"/>
    </row>
    <row r="172" spans="1:21" ht="24.8" hidden="1" customHeight="1" outlineLevel="1">
      <c r="A172" s="530" t="s">
        <v>2208</v>
      </c>
      <c r="B172" s="884">
        <v>472</v>
      </c>
      <c r="C172" s="871">
        <v>1</v>
      </c>
      <c r="D172" s="871">
        <v>625</v>
      </c>
      <c r="E172" s="870">
        <v>1</v>
      </c>
      <c r="F172" s="870">
        <v>1</v>
      </c>
      <c r="G172" s="870">
        <v>1</v>
      </c>
      <c r="H172" s="873">
        <f t="shared" si="20"/>
        <v>471</v>
      </c>
      <c r="I172" s="873">
        <f t="shared" si="21"/>
        <v>624</v>
      </c>
      <c r="J172" s="871"/>
      <c r="R172" s="870"/>
      <c r="S172" s="872"/>
    </row>
    <row r="173" spans="1:21" ht="24.8" hidden="1" customHeight="1" outlineLevel="1" thickBot="1">
      <c r="A173" s="531" t="s">
        <v>2209</v>
      </c>
      <c r="B173" s="885">
        <v>488</v>
      </c>
      <c r="C173" s="881">
        <v>2</v>
      </c>
      <c r="D173" s="881">
        <v>643</v>
      </c>
      <c r="E173" s="881">
        <v>2</v>
      </c>
      <c r="F173" s="881">
        <v>2</v>
      </c>
      <c r="G173" s="881">
        <v>0</v>
      </c>
      <c r="H173" s="883">
        <f t="shared" si="20"/>
        <v>486</v>
      </c>
      <c r="I173" s="883">
        <f t="shared" si="21"/>
        <v>643</v>
      </c>
      <c r="J173" s="871"/>
      <c r="R173" s="878"/>
      <c r="S173" s="882"/>
      <c r="U173" s="879" t="s">
        <v>2520</v>
      </c>
    </row>
    <row r="174" spans="1:21" s="857" customFormat="1" ht="23.95" customHeight="1" collapsed="1">
      <c r="A174" s="877" t="s">
        <v>2572</v>
      </c>
      <c r="B174" s="871">
        <f t="shared" ref="B174:G174" si="22">SUM(B175:B186)</f>
        <v>5486</v>
      </c>
      <c r="C174" s="871">
        <f t="shared" si="22"/>
        <v>31</v>
      </c>
      <c r="D174" s="871">
        <f t="shared" si="22"/>
        <v>7480</v>
      </c>
      <c r="E174" s="871">
        <f t="shared" si="22"/>
        <v>31</v>
      </c>
      <c r="F174" s="871">
        <f t="shared" si="22"/>
        <v>31</v>
      </c>
      <c r="G174" s="871">
        <f t="shared" si="22"/>
        <v>13</v>
      </c>
      <c r="H174" s="873">
        <f t="shared" ref="H174:H186" si="23">B174-E174</f>
        <v>5455</v>
      </c>
      <c r="I174" s="873">
        <f t="shared" ref="I174:I186" si="24">D174-G174</f>
        <v>7467</v>
      </c>
      <c r="J174" s="871"/>
      <c r="R174" s="871"/>
      <c r="S174" s="878"/>
      <c r="T174" s="878" t="s">
        <v>1428</v>
      </c>
    </row>
    <row r="175" spans="1:21" ht="24.8" hidden="1" customHeight="1" outlineLevel="1">
      <c r="A175" s="530" t="s">
        <v>1900</v>
      </c>
      <c r="B175" s="884">
        <v>502</v>
      </c>
      <c r="C175" s="871">
        <v>4</v>
      </c>
      <c r="D175" s="871">
        <v>670</v>
      </c>
      <c r="E175" s="870">
        <v>4</v>
      </c>
      <c r="F175" s="870">
        <v>4</v>
      </c>
      <c r="G175" s="870">
        <v>3</v>
      </c>
      <c r="H175" s="873">
        <f t="shared" si="23"/>
        <v>498</v>
      </c>
      <c r="I175" s="873">
        <f t="shared" si="24"/>
        <v>667</v>
      </c>
      <c r="J175" s="871"/>
      <c r="R175" s="870"/>
      <c r="S175" s="872"/>
    </row>
    <row r="176" spans="1:21" ht="24.8" hidden="1" customHeight="1" outlineLevel="1">
      <c r="A176" s="530" t="s">
        <v>2203</v>
      </c>
      <c r="B176" s="884">
        <v>403</v>
      </c>
      <c r="C176" s="871">
        <v>1</v>
      </c>
      <c r="D176" s="871">
        <v>552</v>
      </c>
      <c r="E176" s="870">
        <v>1</v>
      </c>
      <c r="F176" s="870">
        <v>1</v>
      </c>
      <c r="G176" s="870">
        <v>0</v>
      </c>
      <c r="H176" s="873">
        <f t="shared" si="23"/>
        <v>402</v>
      </c>
      <c r="I176" s="873">
        <f t="shared" si="24"/>
        <v>552</v>
      </c>
      <c r="J176" s="871"/>
      <c r="R176" s="870"/>
      <c r="S176" s="872"/>
    </row>
    <row r="177" spans="1:21" ht="24.8" hidden="1" customHeight="1" outlineLevel="1">
      <c r="A177" s="530" t="s">
        <v>2204</v>
      </c>
      <c r="B177" s="884">
        <v>455</v>
      </c>
      <c r="C177" s="871">
        <v>2</v>
      </c>
      <c r="D177" s="871">
        <v>639</v>
      </c>
      <c r="E177" s="870">
        <v>2</v>
      </c>
      <c r="F177" s="870">
        <v>2</v>
      </c>
      <c r="G177" s="870">
        <v>0</v>
      </c>
      <c r="H177" s="873">
        <f t="shared" si="23"/>
        <v>453</v>
      </c>
      <c r="I177" s="873">
        <f t="shared" si="24"/>
        <v>639</v>
      </c>
      <c r="J177" s="871"/>
      <c r="R177" s="870"/>
      <c r="S177" s="872"/>
    </row>
    <row r="178" spans="1:21" ht="24.8" hidden="1" customHeight="1" outlineLevel="1">
      <c r="A178" s="530" t="s">
        <v>2205</v>
      </c>
      <c r="B178" s="884">
        <v>376</v>
      </c>
      <c r="C178" s="871">
        <v>3</v>
      </c>
      <c r="D178" s="871">
        <v>489</v>
      </c>
      <c r="E178" s="870">
        <v>3</v>
      </c>
      <c r="F178" s="870">
        <v>3</v>
      </c>
      <c r="G178" s="870">
        <v>0</v>
      </c>
      <c r="H178" s="873">
        <f t="shared" si="23"/>
        <v>373</v>
      </c>
      <c r="I178" s="873">
        <f t="shared" si="24"/>
        <v>489</v>
      </c>
      <c r="J178" s="871"/>
      <c r="R178" s="872"/>
      <c r="S178" s="872"/>
    </row>
    <row r="179" spans="1:21" ht="24.8" hidden="1" customHeight="1" outlineLevel="1">
      <c r="A179" s="530" t="s">
        <v>2764</v>
      </c>
      <c r="B179" s="884">
        <v>434</v>
      </c>
      <c r="C179" s="871">
        <v>1</v>
      </c>
      <c r="D179" s="871">
        <v>591</v>
      </c>
      <c r="E179" s="870">
        <v>1</v>
      </c>
      <c r="F179" s="870">
        <v>1</v>
      </c>
      <c r="G179" s="870">
        <v>0</v>
      </c>
      <c r="H179" s="873">
        <f t="shared" si="23"/>
        <v>433</v>
      </c>
      <c r="I179" s="873">
        <f t="shared" si="24"/>
        <v>591</v>
      </c>
      <c r="J179" s="871"/>
      <c r="R179" s="872"/>
      <c r="S179" s="872"/>
    </row>
    <row r="180" spans="1:21" ht="24.8" hidden="1" customHeight="1" outlineLevel="1">
      <c r="A180" s="530" t="s">
        <v>2206</v>
      </c>
      <c r="B180" s="884">
        <v>434</v>
      </c>
      <c r="C180" s="871">
        <v>1</v>
      </c>
      <c r="D180" s="871">
        <v>597</v>
      </c>
      <c r="E180" s="870">
        <v>1</v>
      </c>
      <c r="F180" s="870">
        <v>1</v>
      </c>
      <c r="G180" s="870">
        <v>0</v>
      </c>
      <c r="H180" s="873">
        <f t="shared" si="23"/>
        <v>433</v>
      </c>
      <c r="I180" s="873">
        <f t="shared" si="24"/>
        <v>597</v>
      </c>
      <c r="J180" s="871"/>
      <c r="R180" s="870"/>
      <c r="S180" s="872"/>
    </row>
    <row r="181" spans="1:21" ht="24.8" hidden="1" customHeight="1" outlineLevel="1">
      <c r="A181" s="530" t="s">
        <v>2210</v>
      </c>
      <c r="B181" s="884">
        <v>490</v>
      </c>
      <c r="C181" s="871">
        <v>4</v>
      </c>
      <c r="D181" s="871">
        <v>662</v>
      </c>
      <c r="E181" s="870">
        <v>4</v>
      </c>
      <c r="F181" s="870">
        <v>4</v>
      </c>
      <c r="G181" s="870">
        <v>1</v>
      </c>
      <c r="H181" s="873">
        <f t="shared" si="23"/>
        <v>486</v>
      </c>
      <c r="I181" s="873">
        <f t="shared" si="24"/>
        <v>661</v>
      </c>
      <c r="J181" s="871"/>
      <c r="R181" s="872"/>
      <c r="S181" s="872"/>
    </row>
    <row r="182" spans="1:21" ht="24.8" hidden="1" customHeight="1" outlineLevel="1">
      <c r="A182" s="530" t="s">
        <v>2207</v>
      </c>
      <c r="B182" s="884">
        <v>458</v>
      </c>
      <c r="C182" s="871">
        <v>5</v>
      </c>
      <c r="D182" s="871">
        <v>633</v>
      </c>
      <c r="E182" s="870">
        <v>5</v>
      </c>
      <c r="F182" s="870">
        <v>5</v>
      </c>
      <c r="G182" s="870">
        <v>4</v>
      </c>
      <c r="H182" s="873">
        <f t="shared" si="23"/>
        <v>453</v>
      </c>
      <c r="I182" s="873">
        <f t="shared" si="24"/>
        <v>629</v>
      </c>
      <c r="J182" s="871"/>
      <c r="R182" s="870"/>
      <c r="S182" s="872"/>
    </row>
    <row r="183" spans="1:21" ht="24.8" hidden="1" customHeight="1" outlineLevel="1">
      <c r="A183" s="530" t="s">
        <v>2768</v>
      </c>
      <c r="B183" s="884">
        <v>439</v>
      </c>
      <c r="C183" s="871">
        <v>6</v>
      </c>
      <c r="D183" s="871">
        <v>589</v>
      </c>
      <c r="E183" s="870">
        <v>6</v>
      </c>
      <c r="F183" s="870">
        <v>6</v>
      </c>
      <c r="G183" s="870">
        <v>3</v>
      </c>
      <c r="H183" s="873">
        <f t="shared" si="23"/>
        <v>433</v>
      </c>
      <c r="I183" s="873">
        <f t="shared" si="24"/>
        <v>586</v>
      </c>
      <c r="J183" s="871"/>
      <c r="R183" s="872"/>
      <c r="S183" s="872"/>
    </row>
    <row r="184" spans="1:21" ht="24.8" hidden="1" customHeight="1" outlineLevel="1">
      <c r="A184" s="530" t="s">
        <v>2769</v>
      </c>
      <c r="B184" s="884">
        <v>507</v>
      </c>
      <c r="C184" s="871">
        <v>2</v>
      </c>
      <c r="D184" s="871">
        <v>731</v>
      </c>
      <c r="E184" s="870">
        <v>2</v>
      </c>
      <c r="F184" s="870">
        <v>2</v>
      </c>
      <c r="G184" s="870">
        <v>0</v>
      </c>
      <c r="H184" s="873">
        <f t="shared" si="23"/>
        <v>505</v>
      </c>
      <c r="I184" s="873">
        <f t="shared" si="24"/>
        <v>731</v>
      </c>
      <c r="J184" s="871"/>
      <c r="R184" s="870"/>
      <c r="S184" s="872"/>
    </row>
    <row r="185" spans="1:21" ht="24.8" hidden="1" customHeight="1" outlineLevel="1">
      <c r="A185" s="530" t="s">
        <v>2208</v>
      </c>
      <c r="B185" s="884">
        <v>489</v>
      </c>
      <c r="C185" s="871">
        <v>2</v>
      </c>
      <c r="D185" s="871">
        <v>667</v>
      </c>
      <c r="E185" s="870">
        <v>2</v>
      </c>
      <c r="F185" s="870">
        <v>2</v>
      </c>
      <c r="G185" s="870">
        <v>2</v>
      </c>
      <c r="H185" s="873">
        <f t="shared" si="23"/>
        <v>487</v>
      </c>
      <c r="I185" s="873">
        <f t="shared" si="24"/>
        <v>665</v>
      </c>
      <c r="J185" s="871"/>
      <c r="R185" s="870"/>
      <c r="S185" s="872"/>
    </row>
    <row r="186" spans="1:21" ht="24.8" hidden="1" customHeight="1" outlineLevel="1" thickBot="1">
      <c r="A186" s="531" t="s">
        <v>2209</v>
      </c>
      <c r="B186" s="885">
        <v>499</v>
      </c>
      <c r="C186" s="881">
        <v>0</v>
      </c>
      <c r="D186" s="881">
        <v>660</v>
      </c>
      <c r="E186" s="881">
        <v>0</v>
      </c>
      <c r="F186" s="881">
        <v>0</v>
      </c>
      <c r="G186" s="881">
        <v>0</v>
      </c>
      <c r="H186" s="883">
        <f t="shared" si="23"/>
        <v>499</v>
      </c>
      <c r="I186" s="883">
        <f t="shared" si="24"/>
        <v>660</v>
      </c>
      <c r="J186" s="871"/>
      <c r="R186" s="878"/>
      <c r="S186" s="882"/>
      <c r="U186" s="879" t="s">
        <v>2520</v>
      </c>
    </row>
    <row r="187" spans="1:21" s="857" customFormat="1" ht="23.95" customHeight="1" collapsed="1">
      <c r="A187" s="877" t="s">
        <v>697</v>
      </c>
      <c r="B187" s="871">
        <f t="shared" ref="B187:G187" si="25">SUM(B188:B199)</f>
        <v>6308</v>
      </c>
      <c r="C187" s="871">
        <f t="shared" si="25"/>
        <v>37</v>
      </c>
      <c r="D187" s="871">
        <f t="shared" si="25"/>
        <v>8496</v>
      </c>
      <c r="E187" s="871">
        <f t="shared" si="25"/>
        <v>36</v>
      </c>
      <c r="F187" s="871">
        <f t="shared" si="25"/>
        <v>37</v>
      </c>
      <c r="G187" s="871">
        <f t="shared" si="25"/>
        <v>9</v>
      </c>
      <c r="H187" s="873">
        <f t="shared" ref="H187:H199" si="26">B187-E187</f>
        <v>6272</v>
      </c>
      <c r="I187" s="873">
        <f t="shared" ref="I187:I199" si="27">D187-G187</f>
        <v>8487</v>
      </c>
      <c r="J187" s="871"/>
      <c r="R187" s="871"/>
      <c r="S187" s="878"/>
      <c r="T187" s="878" t="s">
        <v>1428</v>
      </c>
    </row>
    <row r="188" spans="1:21" ht="23.3" hidden="1" customHeight="1" outlineLevel="1">
      <c r="A188" s="530" t="s">
        <v>1900</v>
      </c>
      <c r="B188" s="884">
        <v>572</v>
      </c>
      <c r="C188" s="871">
        <v>5</v>
      </c>
      <c r="D188" s="871">
        <v>774</v>
      </c>
      <c r="E188" s="870">
        <v>4</v>
      </c>
      <c r="F188" s="870">
        <v>5</v>
      </c>
      <c r="G188" s="870">
        <v>2</v>
      </c>
      <c r="H188" s="873">
        <f t="shared" si="26"/>
        <v>568</v>
      </c>
      <c r="I188" s="873">
        <f t="shared" si="27"/>
        <v>772</v>
      </c>
      <c r="J188" s="871"/>
      <c r="R188" s="870"/>
      <c r="S188" s="872"/>
    </row>
    <row r="189" spans="1:21" ht="23.3" hidden="1" customHeight="1" outlineLevel="1">
      <c r="A189" s="530" t="s">
        <v>2203</v>
      </c>
      <c r="B189" s="884">
        <v>413</v>
      </c>
      <c r="C189" s="871">
        <v>4</v>
      </c>
      <c r="D189" s="871">
        <v>538</v>
      </c>
      <c r="E189" s="870">
        <v>4</v>
      </c>
      <c r="F189" s="870">
        <v>4</v>
      </c>
      <c r="G189" s="870">
        <v>0</v>
      </c>
      <c r="H189" s="873">
        <f t="shared" si="26"/>
        <v>409</v>
      </c>
      <c r="I189" s="873">
        <f t="shared" si="27"/>
        <v>538</v>
      </c>
      <c r="J189" s="871"/>
      <c r="R189" s="870"/>
      <c r="S189" s="872"/>
    </row>
    <row r="190" spans="1:21" ht="23.3" hidden="1" customHeight="1" outlineLevel="1">
      <c r="A190" s="530" t="s">
        <v>2204</v>
      </c>
      <c r="B190" s="884">
        <v>500</v>
      </c>
      <c r="C190" s="871">
        <v>3</v>
      </c>
      <c r="D190" s="871">
        <v>674</v>
      </c>
      <c r="E190" s="870">
        <v>3</v>
      </c>
      <c r="F190" s="870">
        <v>3</v>
      </c>
      <c r="G190" s="870">
        <v>0</v>
      </c>
      <c r="H190" s="873">
        <f t="shared" si="26"/>
        <v>497</v>
      </c>
      <c r="I190" s="873">
        <f t="shared" si="27"/>
        <v>674</v>
      </c>
      <c r="J190" s="871"/>
      <c r="R190" s="870"/>
      <c r="S190" s="872"/>
    </row>
    <row r="191" spans="1:21" ht="23.3" hidden="1" customHeight="1" outlineLevel="1">
      <c r="A191" s="530" t="s">
        <v>2205</v>
      </c>
      <c r="B191" s="884">
        <v>472</v>
      </c>
      <c r="C191" s="871">
        <v>2</v>
      </c>
      <c r="D191" s="871">
        <v>652</v>
      </c>
      <c r="E191" s="870">
        <v>2</v>
      </c>
      <c r="F191" s="870">
        <v>2</v>
      </c>
      <c r="G191" s="870">
        <v>0</v>
      </c>
      <c r="H191" s="873">
        <f t="shared" si="26"/>
        <v>470</v>
      </c>
      <c r="I191" s="873">
        <f t="shared" si="27"/>
        <v>652</v>
      </c>
      <c r="J191" s="871"/>
      <c r="R191" s="872"/>
      <c r="S191" s="872"/>
    </row>
    <row r="192" spans="1:21" ht="23.3" hidden="1" customHeight="1" outlineLevel="1">
      <c r="A192" s="530" t="s">
        <v>2764</v>
      </c>
      <c r="B192" s="884">
        <v>470</v>
      </c>
      <c r="C192" s="871">
        <v>0</v>
      </c>
      <c r="D192" s="871">
        <v>621</v>
      </c>
      <c r="E192" s="870">
        <v>0</v>
      </c>
      <c r="F192" s="870">
        <v>0</v>
      </c>
      <c r="G192" s="870">
        <v>0</v>
      </c>
      <c r="H192" s="873">
        <f t="shared" si="26"/>
        <v>470</v>
      </c>
      <c r="I192" s="873">
        <f t="shared" si="27"/>
        <v>621</v>
      </c>
      <c r="J192" s="871"/>
      <c r="R192" s="872"/>
      <c r="S192" s="872"/>
    </row>
    <row r="193" spans="1:21" ht="23.3" hidden="1" customHeight="1" outlineLevel="1">
      <c r="A193" s="530" t="s">
        <v>2206</v>
      </c>
      <c r="B193" s="884">
        <v>470</v>
      </c>
      <c r="C193" s="871">
        <v>4</v>
      </c>
      <c r="D193" s="871">
        <v>648</v>
      </c>
      <c r="E193" s="870">
        <v>4</v>
      </c>
      <c r="F193" s="870">
        <v>4</v>
      </c>
      <c r="G193" s="870">
        <v>0</v>
      </c>
      <c r="H193" s="873">
        <f t="shared" si="26"/>
        <v>466</v>
      </c>
      <c r="I193" s="873">
        <f t="shared" si="27"/>
        <v>648</v>
      </c>
      <c r="J193" s="871"/>
      <c r="R193" s="870"/>
      <c r="S193" s="872"/>
    </row>
    <row r="194" spans="1:21" ht="23.3" hidden="1" customHeight="1" outlineLevel="1">
      <c r="A194" s="530" t="s">
        <v>2210</v>
      </c>
      <c r="B194" s="884">
        <v>492</v>
      </c>
      <c r="C194" s="871">
        <v>1</v>
      </c>
      <c r="D194" s="871">
        <v>660</v>
      </c>
      <c r="E194" s="870">
        <v>1</v>
      </c>
      <c r="F194" s="870">
        <v>1</v>
      </c>
      <c r="G194" s="870">
        <v>0</v>
      </c>
      <c r="H194" s="873">
        <f t="shared" si="26"/>
        <v>491</v>
      </c>
      <c r="I194" s="873">
        <f t="shared" si="27"/>
        <v>660</v>
      </c>
      <c r="J194" s="871"/>
      <c r="R194" s="872"/>
      <c r="S194" s="872"/>
    </row>
    <row r="195" spans="1:21" ht="23.3" hidden="1" customHeight="1" outlineLevel="1">
      <c r="A195" s="530" t="s">
        <v>2207</v>
      </c>
      <c r="B195" s="884">
        <v>520</v>
      </c>
      <c r="C195" s="871">
        <v>2</v>
      </c>
      <c r="D195" s="871">
        <v>713</v>
      </c>
      <c r="E195" s="870">
        <v>2</v>
      </c>
      <c r="F195" s="870">
        <v>2</v>
      </c>
      <c r="G195" s="870">
        <v>2</v>
      </c>
      <c r="H195" s="873">
        <f t="shared" si="26"/>
        <v>518</v>
      </c>
      <c r="I195" s="873">
        <f t="shared" si="27"/>
        <v>711</v>
      </c>
      <c r="J195" s="871"/>
      <c r="R195" s="870"/>
      <c r="S195" s="872"/>
    </row>
    <row r="196" spans="1:21" ht="23.3" hidden="1" customHeight="1" outlineLevel="1">
      <c r="A196" s="530" t="s">
        <v>2768</v>
      </c>
      <c r="B196" s="884">
        <v>549</v>
      </c>
      <c r="C196" s="871">
        <v>4</v>
      </c>
      <c r="D196" s="871">
        <v>762</v>
      </c>
      <c r="E196" s="870">
        <v>4</v>
      </c>
      <c r="F196" s="870">
        <v>4</v>
      </c>
      <c r="G196" s="870">
        <v>0</v>
      </c>
      <c r="H196" s="873">
        <f t="shared" si="26"/>
        <v>545</v>
      </c>
      <c r="I196" s="873">
        <f t="shared" si="27"/>
        <v>762</v>
      </c>
      <c r="J196" s="871"/>
      <c r="R196" s="872"/>
      <c r="S196" s="872"/>
    </row>
    <row r="197" spans="1:21" ht="23.3" hidden="1" customHeight="1" outlineLevel="1">
      <c r="A197" s="530" t="s">
        <v>2769</v>
      </c>
      <c r="B197" s="884">
        <v>588</v>
      </c>
      <c r="C197" s="871">
        <v>5</v>
      </c>
      <c r="D197" s="871">
        <v>801</v>
      </c>
      <c r="E197" s="870">
        <v>5</v>
      </c>
      <c r="F197" s="870">
        <v>5</v>
      </c>
      <c r="G197" s="870">
        <v>3</v>
      </c>
      <c r="H197" s="873">
        <f t="shared" si="26"/>
        <v>583</v>
      </c>
      <c r="I197" s="873">
        <f t="shared" si="27"/>
        <v>798</v>
      </c>
      <c r="J197" s="871"/>
      <c r="R197" s="870"/>
      <c r="S197" s="872"/>
    </row>
    <row r="198" spans="1:21" ht="23.3" hidden="1" customHeight="1" outlineLevel="1">
      <c r="A198" s="530" t="s">
        <v>2208</v>
      </c>
      <c r="B198" s="884">
        <v>570</v>
      </c>
      <c r="C198" s="871">
        <v>2</v>
      </c>
      <c r="D198" s="871">
        <v>757</v>
      </c>
      <c r="E198" s="870">
        <v>2</v>
      </c>
      <c r="F198" s="870">
        <v>2</v>
      </c>
      <c r="G198" s="870">
        <v>0</v>
      </c>
      <c r="H198" s="873">
        <f t="shared" si="26"/>
        <v>568</v>
      </c>
      <c r="I198" s="873">
        <f t="shared" si="27"/>
        <v>757</v>
      </c>
      <c r="J198" s="871"/>
      <c r="R198" s="870"/>
      <c r="S198" s="872"/>
    </row>
    <row r="199" spans="1:21" ht="23.3" hidden="1" customHeight="1" outlineLevel="1" thickBot="1">
      <c r="A199" s="531" t="s">
        <v>2209</v>
      </c>
      <c r="B199" s="885">
        <v>692</v>
      </c>
      <c r="C199" s="881">
        <v>5</v>
      </c>
      <c r="D199" s="881">
        <v>896</v>
      </c>
      <c r="E199" s="881">
        <v>5</v>
      </c>
      <c r="F199" s="881">
        <v>5</v>
      </c>
      <c r="G199" s="881">
        <v>2</v>
      </c>
      <c r="H199" s="883">
        <f t="shared" si="26"/>
        <v>687</v>
      </c>
      <c r="I199" s="883">
        <f t="shared" si="27"/>
        <v>894</v>
      </c>
      <c r="J199" s="871"/>
      <c r="R199" s="878"/>
      <c r="S199" s="882"/>
      <c r="U199" s="879" t="s">
        <v>2520</v>
      </c>
    </row>
    <row r="200" spans="1:21" s="857" customFormat="1" ht="23.95" customHeight="1" collapsed="1">
      <c r="A200" s="877" t="s">
        <v>161</v>
      </c>
      <c r="B200" s="871">
        <f t="shared" ref="B200:G200" si="28">SUM(B201:B212)</f>
        <v>6444</v>
      </c>
      <c r="C200" s="871">
        <f t="shared" si="28"/>
        <v>25</v>
      </c>
      <c r="D200" s="871">
        <f t="shared" si="28"/>
        <v>8685</v>
      </c>
      <c r="E200" s="871">
        <f t="shared" si="28"/>
        <v>23</v>
      </c>
      <c r="F200" s="871">
        <f t="shared" si="28"/>
        <v>25</v>
      </c>
      <c r="G200" s="871">
        <f t="shared" si="28"/>
        <v>7</v>
      </c>
      <c r="H200" s="873">
        <f t="shared" ref="H200:H212" si="29">B200-E200</f>
        <v>6421</v>
      </c>
      <c r="I200" s="873">
        <f t="shared" ref="I200:I212" si="30">D200-G200</f>
        <v>8678</v>
      </c>
      <c r="J200" s="871"/>
      <c r="R200" s="871"/>
      <c r="S200" s="878"/>
      <c r="T200" s="878" t="s">
        <v>1428</v>
      </c>
    </row>
    <row r="201" spans="1:21" ht="23.3" hidden="1" customHeight="1" outlineLevel="1">
      <c r="A201" s="530" t="s">
        <v>1900</v>
      </c>
      <c r="B201" s="884">
        <v>604</v>
      </c>
      <c r="C201" s="871">
        <v>3</v>
      </c>
      <c r="D201" s="871">
        <v>798</v>
      </c>
      <c r="E201" s="870">
        <v>3</v>
      </c>
      <c r="F201" s="870">
        <v>3</v>
      </c>
      <c r="G201" s="870">
        <v>2</v>
      </c>
      <c r="H201" s="873">
        <f t="shared" si="29"/>
        <v>601</v>
      </c>
      <c r="I201" s="873">
        <f t="shared" si="30"/>
        <v>796</v>
      </c>
      <c r="J201" s="871"/>
      <c r="R201" s="870"/>
      <c r="S201" s="872"/>
    </row>
    <row r="202" spans="1:21" ht="23.3" hidden="1" customHeight="1" outlineLevel="1">
      <c r="A202" s="530" t="s">
        <v>2203</v>
      </c>
      <c r="B202" s="884">
        <v>521</v>
      </c>
      <c r="C202" s="871">
        <v>0</v>
      </c>
      <c r="D202" s="871">
        <v>686</v>
      </c>
      <c r="E202" s="870">
        <v>0</v>
      </c>
      <c r="F202" s="870">
        <v>0</v>
      </c>
      <c r="G202" s="870">
        <v>0</v>
      </c>
      <c r="H202" s="873">
        <f t="shared" si="29"/>
        <v>521</v>
      </c>
      <c r="I202" s="873">
        <f t="shared" si="30"/>
        <v>686</v>
      </c>
      <c r="J202" s="871"/>
      <c r="R202" s="870"/>
      <c r="S202" s="872"/>
    </row>
    <row r="203" spans="1:21" ht="23.3" hidden="1" customHeight="1" outlineLevel="1">
      <c r="A203" s="530" t="s">
        <v>2204</v>
      </c>
      <c r="B203" s="884">
        <v>549</v>
      </c>
      <c r="C203" s="871">
        <v>2</v>
      </c>
      <c r="D203" s="871">
        <v>756</v>
      </c>
      <c r="E203" s="870">
        <v>2</v>
      </c>
      <c r="F203" s="870">
        <v>2</v>
      </c>
      <c r="G203" s="870">
        <v>0</v>
      </c>
      <c r="H203" s="873">
        <f t="shared" si="29"/>
        <v>547</v>
      </c>
      <c r="I203" s="873">
        <f t="shared" si="30"/>
        <v>756</v>
      </c>
      <c r="J203" s="871"/>
      <c r="R203" s="870"/>
      <c r="S203" s="872"/>
    </row>
    <row r="204" spans="1:21" ht="23.3" hidden="1" customHeight="1" outlineLevel="1">
      <c r="A204" s="530" t="s">
        <v>2205</v>
      </c>
      <c r="B204" s="884">
        <v>539</v>
      </c>
      <c r="C204" s="871">
        <v>1</v>
      </c>
      <c r="D204" s="871">
        <v>720</v>
      </c>
      <c r="E204" s="870">
        <v>1</v>
      </c>
      <c r="F204" s="870">
        <v>1</v>
      </c>
      <c r="G204" s="870">
        <v>0</v>
      </c>
      <c r="H204" s="873">
        <f t="shared" si="29"/>
        <v>538</v>
      </c>
      <c r="I204" s="873">
        <f t="shared" si="30"/>
        <v>720</v>
      </c>
      <c r="J204" s="871"/>
      <c r="R204" s="872"/>
      <c r="S204" s="872"/>
    </row>
    <row r="205" spans="1:21" ht="23.3" hidden="1" customHeight="1" outlineLevel="1">
      <c r="A205" s="530" t="s">
        <v>2764</v>
      </c>
      <c r="B205" s="884">
        <v>536</v>
      </c>
      <c r="C205" s="871">
        <v>4</v>
      </c>
      <c r="D205" s="871">
        <v>728</v>
      </c>
      <c r="E205" s="870">
        <v>4</v>
      </c>
      <c r="F205" s="870">
        <v>4</v>
      </c>
      <c r="G205" s="870">
        <v>1</v>
      </c>
      <c r="H205" s="873">
        <f t="shared" si="29"/>
        <v>532</v>
      </c>
      <c r="I205" s="873">
        <f t="shared" si="30"/>
        <v>727</v>
      </c>
      <c r="J205" s="871"/>
      <c r="R205" s="872"/>
      <c r="S205" s="872"/>
    </row>
    <row r="206" spans="1:21" ht="23.3" hidden="1" customHeight="1" outlineLevel="1">
      <c r="A206" s="530" t="s">
        <v>2206</v>
      </c>
      <c r="B206" s="884">
        <v>409</v>
      </c>
      <c r="C206" s="871">
        <v>0</v>
      </c>
      <c r="D206" s="871">
        <v>550</v>
      </c>
      <c r="E206" s="870">
        <v>0</v>
      </c>
      <c r="F206" s="870">
        <v>0</v>
      </c>
      <c r="G206" s="870">
        <v>0</v>
      </c>
      <c r="H206" s="873">
        <f t="shared" si="29"/>
        <v>409</v>
      </c>
      <c r="I206" s="873">
        <f t="shared" si="30"/>
        <v>550</v>
      </c>
      <c r="J206" s="871"/>
      <c r="R206" s="870"/>
      <c r="S206" s="872"/>
    </row>
    <row r="207" spans="1:21" ht="23.3" hidden="1" customHeight="1" outlineLevel="1">
      <c r="A207" s="530" t="s">
        <v>2210</v>
      </c>
      <c r="B207" s="884">
        <v>448</v>
      </c>
      <c r="C207" s="871">
        <v>1</v>
      </c>
      <c r="D207" s="871">
        <v>604</v>
      </c>
      <c r="E207" s="870">
        <v>1</v>
      </c>
      <c r="F207" s="870">
        <v>1</v>
      </c>
      <c r="G207" s="870">
        <v>1</v>
      </c>
      <c r="H207" s="873">
        <f t="shared" si="29"/>
        <v>447</v>
      </c>
      <c r="I207" s="873">
        <f t="shared" si="30"/>
        <v>603</v>
      </c>
      <c r="J207" s="871"/>
      <c r="R207" s="872"/>
      <c r="S207" s="872"/>
    </row>
    <row r="208" spans="1:21" ht="23.3" hidden="1" customHeight="1" outlineLevel="1">
      <c r="A208" s="530" t="s">
        <v>2207</v>
      </c>
      <c r="B208" s="884">
        <v>553</v>
      </c>
      <c r="C208" s="871">
        <v>1</v>
      </c>
      <c r="D208" s="871">
        <v>745</v>
      </c>
      <c r="E208" s="870">
        <v>1</v>
      </c>
      <c r="F208" s="870">
        <v>1</v>
      </c>
      <c r="G208" s="870">
        <v>0</v>
      </c>
      <c r="H208" s="873">
        <f t="shared" si="29"/>
        <v>552</v>
      </c>
      <c r="I208" s="873">
        <f t="shared" si="30"/>
        <v>745</v>
      </c>
      <c r="J208" s="871"/>
      <c r="R208" s="870"/>
      <c r="S208" s="872"/>
    </row>
    <row r="209" spans="1:21" ht="23.3" hidden="1" customHeight="1" outlineLevel="1">
      <c r="A209" s="530" t="s">
        <v>2768</v>
      </c>
      <c r="B209" s="884">
        <v>532</v>
      </c>
      <c r="C209" s="871">
        <v>4</v>
      </c>
      <c r="D209" s="871">
        <v>716</v>
      </c>
      <c r="E209" s="870">
        <v>4</v>
      </c>
      <c r="F209" s="870">
        <v>4</v>
      </c>
      <c r="G209" s="870">
        <v>1</v>
      </c>
      <c r="H209" s="873">
        <f t="shared" si="29"/>
        <v>528</v>
      </c>
      <c r="I209" s="873">
        <f t="shared" si="30"/>
        <v>715</v>
      </c>
      <c r="J209" s="871"/>
      <c r="R209" s="872"/>
      <c r="S209" s="872"/>
    </row>
    <row r="210" spans="1:21" ht="23.3" hidden="1" customHeight="1" outlineLevel="1">
      <c r="A210" s="530" t="s">
        <v>2769</v>
      </c>
      <c r="B210" s="884">
        <v>591</v>
      </c>
      <c r="C210" s="871">
        <v>2</v>
      </c>
      <c r="D210" s="871">
        <v>842</v>
      </c>
      <c r="E210" s="870">
        <v>2</v>
      </c>
      <c r="F210" s="870">
        <v>2</v>
      </c>
      <c r="G210" s="870">
        <v>0</v>
      </c>
      <c r="H210" s="873">
        <f t="shared" si="29"/>
        <v>589</v>
      </c>
      <c r="I210" s="873">
        <f t="shared" si="30"/>
        <v>842</v>
      </c>
      <c r="J210" s="871"/>
      <c r="R210" s="870"/>
      <c r="S210" s="872"/>
    </row>
    <row r="211" spans="1:21" ht="23.3" hidden="1" customHeight="1" outlineLevel="1">
      <c r="A211" s="530" t="s">
        <v>2208</v>
      </c>
      <c r="B211" s="884">
        <v>546</v>
      </c>
      <c r="C211" s="871">
        <v>5</v>
      </c>
      <c r="D211" s="871">
        <v>738</v>
      </c>
      <c r="E211" s="870">
        <v>3</v>
      </c>
      <c r="F211" s="870">
        <v>5</v>
      </c>
      <c r="G211" s="870">
        <v>0</v>
      </c>
      <c r="H211" s="873">
        <f t="shared" si="29"/>
        <v>543</v>
      </c>
      <c r="I211" s="873">
        <f t="shared" si="30"/>
        <v>738</v>
      </c>
      <c r="J211" s="871"/>
      <c r="R211" s="870"/>
      <c r="S211" s="872"/>
    </row>
    <row r="212" spans="1:21" ht="23.3" hidden="1" customHeight="1" outlineLevel="1" thickBot="1">
      <c r="A212" s="531" t="s">
        <v>2209</v>
      </c>
      <c r="B212" s="885">
        <v>616</v>
      </c>
      <c r="C212" s="881">
        <v>2</v>
      </c>
      <c r="D212" s="881">
        <v>802</v>
      </c>
      <c r="E212" s="881">
        <v>2</v>
      </c>
      <c r="F212" s="881">
        <v>2</v>
      </c>
      <c r="G212" s="881">
        <v>2</v>
      </c>
      <c r="H212" s="883">
        <f t="shared" si="29"/>
        <v>614</v>
      </c>
      <c r="I212" s="883">
        <f t="shared" si="30"/>
        <v>800</v>
      </c>
      <c r="J212" s="871"/>
      <c r="R212" s="878"/>
      <c r="S212" s="882"/>
      <c r="U212" s="879" t="s">
        <v>2520</v>
      </c>
    </row>
    <row r="213" spans="1:21" s="857" customFormat="1" ht="23.95" customHeight="1" collapsed="1">
      <c r="A213" s="877" t="s">
        <v>3187</v>
      </c>
      <c r="B213" s="871">
        <f t="shared" ref="B213:G213" si="31">SUM(B214:B225)</f>
        <v>6747</v>
      </c>
      <c r="C213" s="871">
        <f>SUM(C214:C225)</f>
        <v>23</v>
      </c>
      <c r="D213" s="871">
        <f t="shared" si="31"/>
        <v>7821</v>
      </c>
      <c r="E213" s="871">
        <f t="shared" si="31"/>
        <v>23</v>
      </c>
      <c r="F213" s="871">
        <f t="shared" si="31"/>
        <v>23</v>
      </c>
      <c r="G213" s="871">
        <f t="shared" si="31"/>
        <v>6</v>
      </c>
      <c r="H213" s="873">
        <f t="shared" ref="H213:H225" si="32">B213-E213</f>
        <v>6724</v>
      </c>
      <c r="I213" s="873">
        <f t="shared" ref="I213:I225" si="33">D213-G213</f>
        <v>7815</v>
      </c>
      <c r="J213" s="871"/>
      <c r="R213" s="871"/>
      <c r="S213" s="878"/>
      <c r="T213" s="878" t="s">
        <v>51</v>
      </c>
    </row>
    <row r="214" spans="1:21" ht="23.3" hidden="1" customHeight="1" outlineLevel="1">
      <c r="A214" s="530" t="s">
        <v>1899</v>
      </c>
      <c r="B214" s="884">
        <v>624</v>
      </c>
      <c r="C214" s="870">
        <v>3</v>
      </c>
      <c r="D214" s="871">
        <v>788</v>
      </c>
      <c r="E214" s="870">
        <v>3</v>
      </c>
      <c r="F214" s="870">
        <v>3</v>
      </c>
      <c r="G214" s="870">
        <v>0</v>
      </c>
      <c r="H214" s="873">
        <f t="shared" si="32"/>
        <v>621</v>
      </c>
      <c r="I214" s="873">
        <f t="shared" si="33"/>
        <v>788</v>
      </c>
      <c r="J214" s="871"/>
      <c r="R214" s="870"/>
      <c r="S214" s="872"/>
    </row>
    <row r="215" spans="1:21" ht="23.3" hidden="1" customHeight="1" outlineLevel="1">
      <c r="A215" s="530" t="s">
        <v>951</v>
      </c>
      <c r="B215" s="884">
        <v>557</v>
      </c>
      <c r="C215" s="870">
        <v>3</v>
      </c>
      <c r="D215" s="871">
        <v>727</v>
      </c>
      <c r="E215" s="870">
        <v>3</v>
      </c>
      <c r="F215" s="870">
        <v>3</v>
      </c>
      <c r="G215" s="870">
        <v>1</v>
      </c>
      <c r="H215" s="873">
        <f t="shared" si="32"/>
        <v>554</v>
      </c>
      <c r="I215" s="873">
        <f t="shared" si="33"/>
        <v>726</v>
      </c>
      <c r="J215" s="871"/>
      <c r="R215" s="870"/>
      <c r="S215" s="872"/>
    </row>
    <row r="216" spans="1:21" ht="23.3" hidden="1" customHeight="1" outlineLevel="1">
      <c r="A216" s="530" t="s">
        <v>952</v>
      </c>
      <c r="B216" s="884">
        <v>608</v>
      </c>
      <c r="C216" s="870">
        <v>0</v>
      </c>
      <c r="D216" s="871">
        <v>778</v>
      </c>
      <c r="E216" s="870">
        <v>0</v>
      </c>
      <c r="F216" s="870">
        <v>0</v>
      </c>
      <c r="G216" s="870">
        <v>0</v>
      </c>
      <c r="H216" s="873">
        <f t="shared" si="32"/>
        <v>608</v>
      </c>
      <c r="I216" s="873">
        <f t="shared" si="33"/>
        <v>778</v>
      </c>
      <c r="J216" s="871"/>
      <c r="R216" s="870"/>
      <c r="S216" s="872"/>
    </row>
    <row r="217" spans="1:21" ht="23.3" hidden="1" customHeight="1" outlineLevel="1">
      <c r="A217" s="530" t="s">
        <v>953</v>
      </c>
      <c r="B217" s="884">
        <v>543</v>
      </c>
      <c r="C217" s="870">
        <v>3</v>
      </c>
      <c r="D217" s="871">
        <v>704</v>
      </c>
      <c r="E217" s="870">
        <v>3</v>
      </c>
      <c r="F217" s="870">
        <v>3</v>
      </c>
      <c r="G217" s="870">
        <v>2</v>
      </c>
      <c r="H217" s="873">
        <f t="shared" si="32"/>
        <v>540</v>
      </c>
      <c r="I217" s="873">
        <f t="shared" si="33"/>
        <v>702</v>
      </c>
      <c r="J217" s="871"/>
      <c r="R217" s="872"/>
      <c r="S217" s="872"/>
    </row>
    <row r="218" spans="1:21" ht="23.3" hidden="1" customHeight="1" outlineLevel="1">
      <c r="A218" s="530" t="s">
        <v>954</v>
      </c>
      <c r="B218" s="884">
        <v>579</v>
      </c>
      <c r="C218" s="870">
        <v>0</v>
      </c>
      <c r="D218" s="871">
        <v>749</v>
      </c>
      <c r="E218" s="870">
        <v>0</v>
      </c>
      <c r="F218" s="870">
        <v>0</v>
      </c>
      <c r="G218" s="870">
        <v>0</v>
      </c>
      <c r="H218" s="873">
        <f t="shared" si="32"/>
        <v>579</v>
      </c>
      <c r="I218" s="873">
        <f t="shared" si="33"/>
        <v>749</v>
      </c>
      <c r="J218" s="871"/>
      <c r="R218" s="872"/>
      <c r="S218" s="872"/>
    </row>
    <row r="219" spans="1:21" ht="23.3" hidden="1" customHeight="1" outlineLevel="1">
      <c r="A219" s="530" t="s">
        <v>955</v>
      </c>
      <c r="B219" s="884">
        <v>538</v>
      </c>
      <c r="C219" s="870">
        <v>3</v>
      </c>
      <c r="D219" s="871">
        <v>622</v>
      </c>
      <c r="E219" s="870">
        <v>3</v>
      </c>
      <c r="F219" s="870">
        <v>3</v>
      </c>
      <c r="G219" s="870">
        <v>1</v>
      </c>
      <c r="H219" s="873">
        <f t="shared" si="32"/>
        <v>535</v>
      </c>
      <c r="I219" s="873">
        <f t="shared" si="33"/>
        <v>621</v>
      </c>
      <c r="J219" s="871"/>
      <c r="R219" s="870"/>
      <c r="S219" s="872"/>
    </row>
    <row r="220" spans="1:21" ht="23.3" hidden="1" customHeight="1" outlineLevel="1">
      <c r="A220" s="530" t="s">
        <v>956</v>
      </c>
      <c r="B220" s="884">
        <v>587</v>
      </c>
      <c r="C220" s="870">
        <v>0</v>
      </c>
      <c r="D220" s="871">
        <v>637</v>
      </c>
      <c r="E220" s="870">
        <v>0</v>
      </c>
      <c r="F220" s="870">
        <v>0</v>
      </c>
      <c r="G220" s="870">
        <v>0</v>
      </c>
      <c r="H220" s="873">
        <f t="shared" si="32"/>
        <v>587</v>
      </c>
      <c r="I220" s="873">
        <f t="shared" si="33"/>
        <v>637</v>
      </c>
      <c r="J220" s="871"/>
      <c r="R220" s="872"/>
      <c r="S220" s="872"/>
    </row>
    <row r="221" spans="1:21" ht="23.3" hidden="1" customHeight="1" outlineLevel="1">
      <c r="A221" s="530" t="s">
        <v>957</v>
      </c>
      <c r="B221" s="884">
        <v>565</v>
      </c>
      <c r="C221" s="870">
        <v>1</v>
      </c>
      <c r="D221" s="871">
        <v>581</v>
      </c>
      <c r="E221" s="870">
        <v>1</v>
      </c>
      <c r="F221" s="870">
        <v>1</v>
      </c>
      <c r="G221" s="870">
        <v>0</v>
      </c>
      <c r="H221" s="873">
        <f t="shared" si="32"/>
        <v>564</v>
      </c>
      <c r="I221" s="873">
        <f t="shared" si="33"/>
        <v>581</v>
      </c>
      <c r="J221" s="871"/>
      <c r="R221" s="870"/>
      <c r="S221" s="872"/>
    </row>
    <row r="222" spans="1:21" ht="23.3" hidden="1" customHeight="1" outlineLevel="1">
      <c r="A222" s="530" t="s">
        <v>958</v>
      </c>
      <c r="B222" s="884">
        <v>522</v>
      </c>
      <c r="C222" s="870">
        <v>2</v>
      </c>
      <c r="D222" s="871">
        <v>520</v>
      </c>
      <c r="E222" s="870">
        <v>2</v>
      </c>
      <c r="F222" s="870">
        <v>2</v>
      </c>
      <c r="G222" s="870">
        <v>0</v>
      </c>
      <c r="H222" s="873">
        <f t="shared" si="32"/>
        <v>520</v>
      </c>
      <c r="I222" s="873">
        <f t="shared" si="33"/>
        <v>520</v>
      </c>
      <c r="J222" s="871"/>
      <c r="R222" s="872"/>
      <c r="S222" s="872"/>
    </row>
    <row r="223" spans="1:21" ht="23.3" hidden="1" customHeight="1" outlineLevel="1">
      <c r="A223" s="530" t="s">
        <v>959</v>
      </c>
      <c r="B223" s="884">
        <v>587</v>
      </c>
      <c r="C223" s="870">
        <v>3</v>
      </c>
      <c r="D223" s="871">
        <v>589</v>
      </c>
      <c r="E223" s="870">
        <v>3</v>
      </c>
      <c r="F223" s="870">
        <v>3</v>
      </c>
      <c r="G223" s="870">
        <v>1</v>
      </c>
      <c r="H223" s="873">
        <f t="shared" si="32"/>
        <v>584</v>
      </c>
      <c r="I223" s="873">
        <f t="shared" si="33"/>
        <v>588</v>
      </c>
      <c r="J223" s="871"/>
      <c r="R223" s="870"/>
      <c r="S223" s="872"/>
    </row>
    <row r="224" spans="1:21" ht="23.3" hidden="1" customHeight="1" outlineLevel="1">
      <c r="A224" s="530" t="s">
        <v>960</v>
      </c>
      <c r="B224" s="884">
        <v>529</v>
      </c>
      <c r="C224" s="870">
        <v>2</v>
      </c>
      <c r="D224" s="871">
        <v>565</v>
      </c>
      <c r="E224" s="870">
        <v>2</v>
      </c>
      <c r="F224" s="870">
        <v>2</v>
      </c>
      <c r="G224" s="870">
        <v>0</v>
      </c>
      <c r="H224" s="873">
        <f t="shared" si="32"/>
        <v>527</v>
      </c>
      <c r="I224" s="873">
        <f t="shared" si="33"/>
        <v>565</v>
      </c>
      <c r="J224" s="871"/>
      <c r="R224" s="870"/>
      <c r="S224" s="872"/>
    </row>
    <row r="225" spans="1:21" ht="23.3" hidden="1" customHeight="1" outlineLevel="1" thickBot="1">
      <c r="A225" s="531" t="s">
        <v>961</v>
      </c>
      <c r="B225" s="885">
        <v>508</v>
      </c>
      <c r="C225" s="881">
        <v>3</v>
      </c>
      <c r="D225" s="881">
        <v>561</v>
      </c>
      <c r="E225" s="881">
        <v>3</v>
      </c>
      <c r="F225" s="881">
        <v>3</v>
      </c>
      <c r="G225" s="881">
        <v>1</v>
      </c>
      <c r="H225" s="883">
        <f t="shared" si="32"/>
        <v>505</v>
      </c>
      <c r="I225" s="883">
        <f t="shared" si="33"/>
        <v>560</v>
      </c>
      <c r="J225" s="871"/>
      <c r="R225" s="878"/>
      <c r="S225" s="882"/>
      <c r="U225" s="879" t="s">
        <v>50</v>
      </c>
    </row>
    <row r="226" spans="1:21" s="857" customFormat="1" ht="23.95" customHeight="1" collapsed="1">
      <c r="A226" s="877" t="s">
        <v>3228</v>
      </c>
      <c r="B226" s="871">
        <f t="shared" ref="B226" si="34">SUM(B227:B238)</f>
        <v>5867</v>
      </c>
      <c r="C226" s="871">
        <f>SUM(C227:C238)</f>
        <v>25</v>
      </c>
      <c r="D226" s="871">
        <f t="shared" ref="D226:G226" si="35">SUM(D227:D238)</f>
        <v>6881</v>
      </c>
      <c r="E226" s="871">
        <f t="shared" si="35"/>
        <v>25</v>
      </c>
      <c r="F226" s="871">
        <f t="shared" si="35"/>
        <v>25</v>
      </c>
      <c r="G226" s="871">
        <f t="shared" si="35"/>
        <v>8</v>
      </c>
      <c r="H226" s="873">
        <f t="shared" ref="H226:H238" si="36">B226-E226</f>
        <v>5842</v>
      </c>
      <c r="I226" s="873">
        <f t="shared" ref="I226:I238" si="37">D226-G226</f>
        <v>6873</v>
      </c>
      <c r="J226" s="871"/>
      <c r="R226" s="871"/>
      <c r="S226" s="878"/>
      <c r="T226" s="878" t="s">
        <v>51</v>
      </c>
    </row>
    <row r="227" spans="1:21" ht="23.3" hidden="1" customHeight="1" outlineLevel="1">
      <c r="A227" s="530" t="s">
        <v>1899</v>
      </c>
      <c r="B227" s="884">
        <v>426</v>
      </c>
      <c r="C227" s="870">
        <v>2</v>
      </c>
      <c r="D227" s="871">
        <v>434</v>
      </c>
      <c r="E227" s="870">
        <v>2</v>
      </c>
      <c r="F227" s="870">
        <v>2</v>
      </c>
      <c r="G227" s="870">
        <v>0</v>
      </c>
      <c r="H227" s="873">
        <f t="shared" si="36"/>
        <v>424</v>
      </c>
      <c r="I227" s="873">
        <f t="shared" si="37"/>
        <v>434</v>
      </c>
      <c r="J227" s="871"/>
      <c r="R227" s="870"/>
      <c r="S227" s="872"/>
    </row>
    <row r="228" spans="1:21" ht="23.3" hidden="1" customHeight="1" outlineLevel="1">
      <c r="A228" s="530" t="s">
        <v>951</v>
      </c>
      <c r="B228" s="884">
        <v>269</v>
      </c>
      <c r="C228" s="870">
        <v>2</v>
      </c>
      <c r="D228" s="871">
        <v>270</v>
      </c>
      <c r="E228" s="870">
        <v>2</v>
      </c>
      <c r="F228" s="870">
        <v>2</v>
      </c>
      <c r="G228" s="870">
        <v>0</v>
      </c>
      <c r="H228" s="873">
        <f t="shared" si="36"/>
        <v>267</v>
      </c>
      <c r="I228" s="873">
        <f t="shared" si="37"/>
        <v>270</v>
      </c>
      <c r="J228" s="871"/>
      <c r="R228" s="870"/>
      <c r="S228" s="872"/>
    </row>
    <row r="229" spans="1:21" ht="23.3" hidden="1" customHeight="1" outlineLevel="1">
      <c r="A229" s="530" t="s">
        <v>952</v>
      </c>
      <c r="B229" s="884">
        <v>344</v>
      </c>
      <c r="C229" s="870">
        <v>4</v>
      </c>
      <c r="D229" s="871">
        <v>348</v>
      </c>
      <c r="E229" s="870">
        <v>4</v>
      </c>
      <c r="F229" s="870">
        <v>4</v>
      </c>
      <c r="G229" s="870">
        <v>4</v>
      </c>
      <c r="H229" s="873">
        <f t="shared" si="36"/>
        <v>340</v>
      </c>
      <c r="I229" s="873">
        <f t="shared" si="37"/>
        <v>344</v>
      </c>
      <c r="J229" s="871"/>
      <c r="R229" s="870"/>
      <c r="S229" s="872"/>
    </row>
    <row r="230" spans="1:21" ht="23.3" hidden="1" customHeight="1" outlineLevel="1">
      <c r="A230" s="530" t="s">
        <v>953</v>
      </c>
      <c r="B230" s="884">
        <v>271</v>
      </c>
      <c r="C230" s="870">
        <v>1</v>
      </c>
      <c r="D230" s="871">
        <v>276</v>
      </c>
      <c r="E230" s="870">
        <v>1</v>
      </c>
      <c r="F230" s="870">
        <v>1</v>
      </c>
      <c r="G230" s="870">
        <v>0</v>
      </c>
      <c r="H230" s="873">
        <f t="shared" si="36"/>
        <v>270</v>
      </c>
      <c r="I230" s="873">
        <f t="shared" si="37"/>
        <v>276</v>
      </c>
      <c r="J230" s="871"/>
      <c r="R230" s="872"/>
      <c r="S230" s="872"/>
    </row>
    <row r="231" spans="1:21" ht="23.3" hidden="1" customHeight="1" outlineLevel="1">
      <c r="A231" s="530" t="s">
        <v>954</v>
      </c>
      <c r="B231" s="884">
        <v>533</v>
      </c>
      <c r="C231" s="870">
        <v>3</v>
      </c>
      <c r="D231" s="871">
        <v>594</v>
      </c>
      <c r="E231" s="870">
        <v>3</v>
      </c>
      <c r="F231" s="870">
        <v>3</v>
      </c>
      <c r="G231" s="870">
        <v>1</v>
      </c>
      <c r="H231" s="873">
        <f t="shared" si="36"/>
        <v>530</v>
      </c>
      <c r="I231" s="873">
        <f t="shared" si="37"/>
        <v>593</v>
      </c>
      <c r="J231" s="871"/>
      <c r="R231" s="872"/>
      <c r="S231" s="872"/>
    </row>
    <row r="232" spans="1:21" ht="23.3" hidden="1" customHeight="1" outlineLevel="1">
      <c r="A232" s="530" t="s">
        <v>955</v>
      </c>
      <c r="B232" s="884">
        <v>501</v>
      </c>
      <c r="C232" s="870">
        <v>0</v>
      </c>
      <c r="D232" s="871">
        <v>533</v>
      </c>
      <c r="E232" s="870">
        <v>0</v>
      </c>
      <c r="F232" s="870">
        <v>0</v>
      </c>
      <c r="G232" s="870">
        <v>0</v>
      </c>
      <c r="H232" s="873">
        <f t="shared" si="36"/>
        <v>501</v>
      </c>
      <c r="I232" s="873">
        <f t="shared" si="37"/>
        <v>533</v>
      </c>
      <c r="J232" s="871"/>
      <c r="R232" s="870"/>
      <c r="S232" s="872"/>
    </row>
    <row r="233" spans="1:21" ht="23.3" hidden="1" customHeight="1" outlineLevel="1">
      <c r="A233" s="530" t="s">
        <v>956</v>
      </c>
      <c r="B233" s="884">
        <v>537</v>
      </c>
      <c r="C233" s="870">
        <v>3</v>
      </c>
      <c r="D233" s="871">
        <v>576</v>
      </c>
      <c r="E233" s="870">
        <v>3</v>
      </c>
      <c r="F233" s="870">
        <v>3</v>
      </c>
      <c r="G233" s="870">
        <v>0</v>
      </c>
      <c r="H233" s="873">
        <f t="shared" si="36"/>
        <v>534</v>
      </c>
      <c r="I233" s="873">
        <f t="shared" si="37"/>
        <v>576</v>
      </c>
      <c r="J233" s="871"/>
      <c r="R233" s="872"/>
      <c r="S233" s="872"/>
    </row>
    <row r="234" spans="1:21" ht="23.3" hidden="1" customHeight="1" outlineLevel="1">
      <c r="A234" s="530" t="s">
        <v>957</v>
      </c>
      <c r="B234" s="884">
        <v>589</v>
      </c>
      <c r="C234" s="870">
        <v>1</v>
      </c>
      <c r="D234" s="871">
        <v>733</v>
      </c>
      <c r="E234" s="870">
        <v>1</v>
      </c>
      <c r="F234" s="870">
        <v>1</v>
      </c>
      <c r="G234" s="870">
        <v>1</v>
      </c>
      <c r="H234" s="873">
        <f t="shared" si="36"/>
        <v>588</v>
      </c>
      <c r="I234" s="873">
        <f t="shared" si="37"/>
        <v>732</v>
      </c>
      <c r="J234" s="871"/>
      <c r="R234" s="870"/>
      <c r="S234" s="872"/>
    </row>
    <row r="235" spans="1:21" ht="23.3" hidden="1" customHeight="1" outlineLevel="1">
      <c r="A235" s="530" t="s">
        <v>958</v>
      </c>
      <c r="B235" s="884">
        <v>558</v>
      </c>
      <c r="C235" s="870">
        <v>3</v>
      </c>
      <c r="D235" s="871">
        <v>687</v>
      </c>
      <c r="E235" s="870">
        <v>3</v>
      </c>
      <c r="F235" s="870">
        <v>3</v>
      </c>
      <c r="G235" s="870">
        <v>1</v>
      </c>
      <c r="H235" s="873">
        <f t="shared" si="36"/>
        <v>555</v>
      </c>
      <c r="I235" s="873">
        <f t="shared" si="37"/>
        <v>686</v>
      </c>
      <c r="J235" s="871"/>
      <c r="R235" s="872"/>
      <c r="S235" s="872"/>
    </row>
    <row r="236" spans="1:21" ht="23.3" hidden="1" customHeight="1" outlineLevel="1">
      <c r="A236" s="530" t="s">
        <v>959</v>
      </c>
      <c r="B236" s="884">
        <v>580</v>
      </c>
      <c r="C236" s="870">
        <v>4</v>
      </c>
      <c r="D236" s="871">
        <v>777</v>
      </c>
      <c r="E236" s="870">
        <v>4</v>
      </c>
      <c r="F236" s="870">
        <v>4</v>
      </c>
      <c r="G236" s="870">
        <v>1</v>
      </c>
      <c r="H236" s="873">
        <f t="shared" si="36"/>
        <v>576</v>
      </c>
      <c r="I236" s="873">
        <f t="shared" si="37"/>
        <v>776</v>
      </c>
      <c r="J236" s="871"/>
      <c r="R236" s="870"/>
      <c r="S236" s="872"/>
    </row>
    <row r="237" spans="1:21" ht="23.3" hidden="1" customHeight="1" outlineLevel="1">
      <c r="A237" s="530" t="s">
        <v>960</v>
      </c>
      <c r="B237" s="884">
        <v>600</v>
      </c>
      <c r="C237" s="870">
        <v>1</v>
      </c>
      <c r="D237" s="871">
        <v>785</v>
      </c>
      <c r="E237" s="870">
        <v>1</v>
      </c>
      <c r="F237" s="870">
        <v>1</v>
      </c>
      <c r="G237" s="870">
        <v>0</v>
      </c>
      <c r="H237" s="873">
        <f t="shared" si="36"/>
        <v>599</v>
      </c>
      <c r="I237" s="873">
        <f t="shared" si="37"/>
        <v>785</v>
      </c>
      <c r="J237" s="871"/>
      <c r="R237" s="870"/>
      <c r="S237" s="872"/>
    </row>
    <row r="238" spans="1:21" ht="23.3" hidden="1" customHeight="1" outlineLevel="1" thickBot="1">
      <c r="A238" s="531" t="s">
        <v>961</v>
      </c>
      <c r="B238" s="885">
        <v>659</v>
      </c>
      <c r="C238" s="881">
        <v>1</v>
      </c>
      <c r="D238" s="881">
        <v>868</v>
      </c>
      <c r="E238" s="881">
        <v>1</v>
      </c>
      <c r="F238" s="881">
        <v>1</v>
      </c>
      <c r="G238" s="881">
        <v>0</v>
      </c>
      <c r="H238" s="883">
        <f t="shared" si="36"/>
        <v>658</v>
      </c>
      <c r="I238" s="883">
        <f t="shared" si="37"/>
        <v>868</v>
      </c>
      <c r="J238" s="871"/>
      <c r="R238" s="878"/>
      <c r="S238" s="882"/>
      <c r="U238" s="879" t="s">
        <v>50</v>
      </c>
    </row>
    <row r="239" spans="1:21" s="857" customFormat="1" ht="23.95" customHeight="1" collapsed="1">
      <c r="A239" s="877" t="s">
        <v>3325</v>
      </c>
      <c r="B239" s="871">
        <f t="shared" ref="B239" si="38">SUM(B240:B251)</f>
        <v>7458</v>
      </c>
      <c r="C239" s="871">
        <f>SUM(C240:C251)</f>
        <v>22</v>
      </c>
      <c r="D239" s="871">
        <f t="shared" ref="D239:G239" si="39">SUM(D240:D251)</f>
        <v>9995</v>
      </c>
      <c r="E239" s="871">
        <f t="shared" si="39"/>
        <v>22</v>
      </c>
      <c r="F239" s="871">
        <f t="shared" si="39"/>
        <v>22</v>
      </c>
      <c r="G239" s="871">
        <f t="shared" si="39"/>
        <v>11</v>
      </c>
      <c r="H239" s="873">
        <f t="shared" ref="H239:H251" si="40">B239-E239</f>
        <v>7436</v>
      </c>
      <c r="I239" s="873">
        <f t="shared" ref="I239:I251" si="41">D239-G239</f>
        <v>9984</v>
      </c>
      <c r="J239" s="871"/>
      <c r="R239" s="871"/>
      <c r="S239" s="878"/>
      <c r="T239" s="878" t="s">
        <v>51</v>
      </c>
    </row>
    <row r="240" spans="1:21" ht="23.3" hidden="1" customHeight="1" outlineLevel="1">
      <c r="A240" s="530" t="s">
        <v>1899</v>
      </c>
      <c r="B240" s="884">
        <v>673</v>
      </c>
      <c r="C240" s="870">
        <v>0</v>
      </c>
      <c r="D240" s="871">
        <v>880</v>
      </c>
      <c r="E240" s="870">
        <v>0</v>
      </c>
      <c r="F240" s="870">
        <v>0</v>
      </c>
      <c r="G240" s="870">
        <v>0</v>
      </c>
      <c r="H240" s="873">
        <f t="shared" si="40"/>
        <v>673</v>
      </c>
      <c r="I240" s="873">
        <f t="shared" si="41"/>
        <v>880</v>
      </c>
      <c r="J240" s="871"/>
      <c r="R240" s="870"/>
      <c r="S240" s="872"/>
    </row>
    <row r="241" spans="1:21" ht="23.3" hidden="1" customHeight="1" outlineLevel="1">
      <c r="A241" s="530" t="s">
        <v>951</v>
      </c>
      <c r="B241" s="884">
        <v>537</v>
      </c>
      <c r="C241" s="870">
        <v>1</v>
      </c>
      <c r="D241" s="871">
        <v>686</v>
      </c>
      <c r="E241" s="870">
        <v>1</v>
      </c>
      <c r="F241" s="870">
        <v>1</v>
      </c>
      <c r="G241" s="870">
        <v>0</v>
      </c>
      <c r="H241" s="873">
        <f t="shared" si="40"/>
        <v>536</v>
      </c>
      <c r="I241" s="873">
        <f t="shared" si="41"/>
        <v>686</v>
      </c>
      <c r="J241" s="871"/>
      <c r="R241" s="870"/>
      <c r="S241" s="872"/>
    </row>
    <row r="242" spans="1:21" ht="23.3" hidden="1" customHeight="1" outlineLevel="1">
      <c r="A242" s="530" t="s">
        <v>952</v>
      </c>
      <c r="B242" s="884">
        <v>550</v>
      </c>
      <c r="C242" s="870">
        <v>0</v>
      </c>
      <c r="D242" s="871">
        <v>739</v>
      </c>
      <c r="E242" s="870">
        <v>0</v>
      </c>
      <c r="F242" s="870">
        <v>0</v>
      </c>
      <c r="G242" s="870">
        <v>0</v>
      </c>
      <c r="H242" s="873">
        <f t="shared" si="40"/>
        <v>550</v>
      </c>
      <c r="I242" s="873">
        <f t="shared" si="41"/>
        <v>739</v>
      </c>
      <c r="J242" s="871"/>
      <c r="R242" s="870"/>
      <c r="S242" s="872"/>
    </row>
    <row r="243" spans="1:21" ht="23.3" hidden="1" customHeight="1" outlineLevel="1">
      <c r="A243" s="530" t="s">
        <v>953</v>
      </c>
      <c r="B243" s="884">
        <v>525</v>
      </c>
      <c r="C243" s="870">
        <v>2</v>
      </c>
      <c r="D243" s="871">
        <v>700</v>
      </c>
      <c r="E243" s="870">
        <v>2</v>
      </c>
      <c r="F243" s="870">
        <v>2</v>
      </c>
      <c r="G243" s="870">
        <v>3</v>
      </c>
      <c r="H243" s="873">
        <f t="shared" si="40"/>
        <v>523</v>
      </c>
      <c r="I243" s="873">
        <f t="shared" si="41"/>
        <v>697</v>
      </c>
      <c r="J243" s="871"/>
      <c r="R243" s="872"/>
      <c r="S243" s="872"/>
    </row>
    <row r="244" spans="1:21" ht="23.3" hidden="1" customHeight="1" outlineLevel="1">
      <c r="A244" s="530" t="s">
        <v>954</v>
      </c>
      <c r="B244" s="884">
        <v>629</v>
      </c>
      <c r="C244" s="870">
        <v>2</v>
      </c>
      <c r="D244" s="871">
        <v>843</v>
      </c>
      <c r="E244" s="870">
        <v>2</v>
      </c>
      <c r="F244" s="870">
        <v>2</v>
      </c>
      <c r="G244" s="870">
        <v>0</v>
      </c>
      <c r="H244" s="873">
        <f t="shared" si="40"/>
        <v>627</v>
      </c>
      <c r="I244" s="873">
        <f t="shared" si="41"/>
        <v>843</v>
      </c>
      <c r="J244" s="871"/>
      <c r="R244" s="872"/>
      <c r="S244" s="872"/>
    </row>
    <row r="245" spans="1:21" ht="23.3" hidden="1" customHeight="1" outlineLevel="1">
      <c r="A245" s="530" t="s">
        <v>955</v>
      </c>
      <c r="B245" s="884">
        <v>562</v>
      </c>
      <c r="C245" s="870">
        <v>2</v>
      </c>
      <c r="D245" s="871">
        <v>764</v>
      </c>
      <c r="E245" s="870">
        <v>2</v>
      </c>
      <c r="F245" s="870">
        <v>2</v>
      </c>
      <c r="G245" s="870">
        <v>0</v>
      </c>
      <c r="H245" s="873">
        <f t="shared" si="40"/>
        <v>560</v>
      </c>
      <c r="I245" s="873">
        <f t="shared" si="41"/>
        <v>764</v>
      </c>
      <c r="J245" s="871"/>
      <c r="R245" s="870"/>
      <c r="S245" s="872"/>
    </row>
    <row r="246" spans="1:21" ht="23.3" hidden="1" customHeight="1" outlineLevel="1">
      <c r="A246" s="530" t="s">
        <v>956</v>
      </c>
      <c r="B246" s="884">
        <v>610</v>
      </c>
      <c r="C246" s="870">
        <v>1</v>
      </c>
      <c r="D246" s="871">
        <v>826</v>
      </c>
      <c r="E246" s="870">
        <v>1</v>
      </c>
      <c r="F246" s="870">
        <v>1</v>
      </c>
      <c r="G246" s="870">
        <v>0</v>
      </c>
      <c r="H246" s="873">
        <f t="shared" si="40"/>
        <v>609</v>
      </c>
      <c r="I246" s="873">
        <f t="shared" si="41"/>
        <v>826</v>
      </c>
      <c r="J246" s="871"/>
      <c r="R246" s="872"/>
      <c r="S246" s="872"/>
    </row>
    <row r="247" spans="1:21" ht="23.3" hidden="1" customHeight="1" outlineLevel="1">
      <c r="A247" s="530" t="s">
        <v>957</v>
      </c>
      <c r="B247" s="884">
        <v>611</v>
      </c>
      <c r="C247" s="870">
        <v>2</v>
      </c>
      <c r="D247" s="871">
        <v>804</v>
      </c>
      <c r="E247" s="870">
        <v>2</v>
      </c>
      <c r="F247" s="870">
        <v>2</v>
      </c>
      <c r="G247" s="870">
        <v>0</v>
      </c>
      <c r="H247" s="873">
        <f t="shared" si="40"/>
        <v>609</v>
      </c>
      <c r="I247" s="873">
        <f t="shared" si="41"/>
        <v>804</v>
      </c>
      <c r="J247" s="871"/>
      <c r="R247" s="870"/>
      <c r="S247" s="872"/>
    </row>
    <row r="248" spans="1:21" ht="23.3" hidden="1" customHeight="1" outlineLevel="1">
      <c r="A248" s="530" t="s">
        <v>958</v>
      </c>
      <c r="B248" s="884">
        <v>609</v>
      </c>
      <c r="C248" s="870">
        <v>5</v>
      </c>
      <c r="D248" s="871">
        <v>826</v>
      </c>
      <c r="E248" s="870">
        <v>5</v>
      </c>
      <c r="F248" s="870">
        <v>5</v>
      </c>
      <c r="G248" s="870">
        <v>2</v>
      </c>
      <c r="H248" s="873">
        <f t="shared" si="40"/>
        <v>604</v>
      </c>
      <c r="I248" s="873">
        <f t="shared" si="41"/>
        <v>824</v>
      </c>
      <c r="J248" s="871"/>
      <c r="R248" s="872"/>
      <c r="S248" s="872"/>
    </row>
    <row r="249" spans="1:21" ht="23.3" hidden="1" customHeight="1" outlineLevel="1">
      <c r="A249" s="530" t="s">
        <v>959</v>
      </c>
      <c r="B249" s="884">
        <v>755</v>
      </c>
      <c r="C249" s="870">
        <v>4</v>
      </c>
      <c r="D249" s="871">
        <v>1026</v>
      </c>
      <c r="E249" s="870">
        <v>4</v>
      </c>
      <c r="F249" s="870">
        <v>4</v>
      </c>
      <c r="G249" s="870">
        <v>2</v>
      </c>
      <c r="H249" s="873">
        <f t="shared" si="40"/>
        <v>751</v>
      </c>
      <c r="I249" s="873">
        <f t="shared" si="41"/>
        <v>1024</v>
      </c>
      <c r="J249" s="871"/>
      <c r="R249" s="870"/>
      <c r="S249" s="872"/>
    </row>
    <row r="250" spans="1:21" ht="23.3" hidden="1" customHeight="1" outlineLevel="1">
      <c r="A250" s="530" t="s">
        <v>960</v>
      </c>
      <c r="B250" s="884">
        <v>697</v>
      </c>
      <c r="C250" s="870">
        <v>2</v>
      </c>
      <c r="D250" s="871">
        <v>942</v>
      </c>
      <c r="E250" s="870">
        <v>2</v>
      </c>
      <c r="F250" s="870">
        <v>2</v>
      </c>
      <c r="G250" s="870">
        <v>4</v>
      </c>
      <c r="H250" s="873">
        <f t="shared" si="40"/>
        <v>695</v>
      </c>
      <c r="I250" s="873">
        <f t="shared" si="41"/>
        <v>938</v>
      </c>
      <c r="J250" s="871"/>
      <c r="R250" s="870"/>
      <c r="S250" s="872"/>
    </row>
    <row r="251" spans="1:21" ht="23.3" hidden="1" customHeight="1" outlineLevel="1" thickBot="1">
      <c r="A251" s="531" t="s">
        <v>961</v>
      </c>
      <c r="B251" s="885">
        <v>700</v>
      </c>
      <c r="C251" s="881">
        <v>1</v>
      </c>
      <c r="D251" s="881">
        <v>959</v>
      </c>
      <c r="E251" s="881">
        <v>1</v>
      </c>
      <c r="F251" s="881">
        <v>1</v>
      </c>
      <c r="G251" s="881">
        <v>0</v>
      </c>
      <c r="H251" s="883">
        <f t="shared" si="40"/>
        <v>699</v>
      </c>
      <c r="I251" s="883">
        <f t="shared" si="41"/>
        <v>959</v>
      </c>
      <c r="J251" s="871"/>
      <c r="R251" s="878"/>
      <c r="S251" s="882"/>
      <c r="U251" s="879" t="s">
        <v>50</v>
      </c>
    </row>
    <row r="252" spans="1:21" s="857" customFormat="1" ht="23.95" customHeight="1" collapsed="1">
      <c r="A252" s="877" t="s">
        <v>3376</v>
      </c>
      <c r="B252" s="871">
        <f t="shared" ref="B252" si="42">SUM(B253:B264)</f>
        <v>8684</v>
      </c>
      <c r="C252" s="871">
        <f>SUM(C253:C264)</f>
        <v>25</v>
      </c>
      <c r="D252" s="1726">
        <f t="shared" ref="D252:G252" si="43">SUM(D253:D264)</f>
        <v>11629</v>
      </c>
      <c r="E252" s="871">
        <f t="shared" si="43"/>
        <v>25</v>
      </c>
      <c r="F252" s="871">
        <f t="shared" si="43"/>
        <v>25</v>
      </c>
      <c r="G252" s="871">
        <f t="shared" si="43"/>
        <v>6</v>
      </c>
      <c r="H252" s="873">
        <f t="shared" ref="H252:H264" si="44">B252-E252</f>
        <v>8659</v>
      </c>
      <c r="I252" s="1727">
        <f t="shared" ref="I252:I264" si="45">D252-G252</f>
        <v>11623</v>
      </c>
      <c r="J252" s="871"/>
      <c r="R252" s="871"/>
      <c r="S252" s="878"/>
      <c r="T252" s="878" t="s">
        <v>51</v>
      </c>
    </row>
    <row r="253" spans="1:21" ht="23.3" hidden="1" customHeight="1" outlineLevel="1">
      <c r="A253" s="530" t="s">
        <v>1899</v>
      </c>
      <c r="B253" s="884">
        <v>800</v>
      </c>
      <c r="C253" s="870">
        <v>2</v>
      </c>
      <c r="D253" s="871">
        <v>1076</v>
      </c>
      <c r="E253" s="870">
        <v>2</v>
      </c>
      <c r="F253" s="870">
        <v>2</v>
      </c>
      <c r="G253" s="870">
        <v>1</v>
      </c>
      <c r="H253" s="873">
        <f t="shared" si="44"/>
        <v>798</v>
      </c>
      <c r="I253" s="873">
        <f t="shared" si="45"/>
        <v>1075</v>
      </c>
      <c r="J253" s="871"/>
      <c r="R253" s="870"/>
      <c r="S253" s="872"/>
    </row>
    <row r="254" spans="1:21" ht="23.3" hidden="1" customHeight="1" outlineLevel="1">
      <c r="A254" s="530" t="s">
        <v>951</v>
      </c>
      <c r="B254" s="884">
        <v>594</v>
      </c>
      <c r="C254" s="870">
        <v>3</v>
      </c>
      <c r="D254" s="871">
        <v>778</v>
      </c>
      <c r="E254" s="870">
        <v>3</v>
      </c>
      <c r="F254" s="870">
        <v>3</v>
      </c>
      <c r="G254" s="870">
        <v>3</v>
      </c>
      <c r="H254" s="873">
        <f t="shared" si="44"/>
        <v>591</v>
      </c>
      <c r="I254" s="873">
        <f t="shared" si="45"/>
        <v>775</v>
      </c>
      <c r="J254" s="871"/>
      <c r="R254" s="870"/>
      <c r="S254" s="872"/>
    </row>
    <row r="255" spans="1:21" ht="23.3" hidden="1" customHeight="1" outlineLevel="1">
      <c r="A255" s="530" t="s">
        <v>952</v>
      </c>
      <c r="B255" s="884">
        <v>694</v>
      </c>
      <c r="C255" s="870">
        <v>2</v>
      </c>
      <c r="D255" s="871">
        <v>930</v>
      </c>
      <c r="E255" s="870">
        <v>2</v>
      </c>
      <c r="F255" s="870">
        <v>2</v>
      </c>
      <c r="G255" s="870">
        <v>0</v>
      </c>
      <c r="H255" s="873">
        <f t="shared" si="44"/>
        <v>692</v>
      </c>
      <c r="I255" s="873">
        <f t="shared" si="45"/>
        <v>930</v>
      </c>
      <c r="J255" s="871"/>
      <c r="R255" s="870"/>
      <c r="S255" s="872"/>
    </row>
    <row r="256" spans="1:21" ht="23.3" hidden="1" customHeight="1" outlineLevel="1">
      <c r="A256" s="530" t="s">
        <v>953</v>
      </c>
      <c r="B256" s="884">
        <v>695</v>
      </c>
      <c r="C256" s="870">
        <v>4</v>
      </c>
      <c r="D256" s="871">
        <v>928</v>
      </c>
      <c r="E256" s="870">
        <v>4</v>
      </c>
      <c r="F256" s="870">
        <v>4</v>
      </c>
      <c r="G256" s="870">
        <v>1</v>
      </c>
      <c r="H256" s="873">
        <f t="shared" si="44"/>
        <v>691</v>
      </c>
      <c r="I256" s="873">
        <f t="shared" si="45"/>
        <v>927</v>
      </c>
      <c r="J256" s="871"/>
      <c r="R256" s="872"/>
      <c r="S256" s="872"/>
    </row>
    <row r="257" spans="1:21" ht="23.3" hidden="1" customHeight="1" outlineLevel="1">
      <c r="A257" s="530" t="s">
        <v>954</v>
      </c>
      <c r="B257" s="884">
        <v>699</v>
      </c>
      <c r="C257" s="870">
        <v>1</v>
      </c>
      <c r="D257" s="871">
        <v>939</v>
      </c>
      <c r="E257" s="870">
        <v>1</v>
      </c>
      <c r="F257" s="870">
        <v>1</v>
      </c>
      <c r="G257" s="870">
        <v>0</v>
      </c>
      <c r="H257" s="873">
        <f t="shared" si="44"/>
        <v>698</v>
      </c>
      <c r="I257" s="873">
        <f t="shared" si="45"/>
        <v>939</v>
      </c>
      <c r="J257" s="871"/>
      <c r="R257" s="872"/>
      <c r="S257" s="872"/>
    </row>
    <row r="258" spans="1:21" ht="23.3" hidden="1" customHeight="1" outlineLevel="1">
      <c r="A258" s="530" t="s">
        <v>955</v>
      </c>
      <c r="B258" s="884">
        <v>718</v>
      </c>
      <c r="C258" s="870">
        <v>3</v>
      </c>
      <c r="D258" s="871">
        <v>951</v>
      </c>
      <c r="E258" s="870">
        <v>3</v>
      </c>
      <c r="F258" s="870">
        <v>3</v>
      </c>
      <c r="G258" s="870">
        <v>0</v>
      </c>
      <c r="H258" s="873">
        <f t="shared" si="44"/>
        <v>715</v>
      </c>
      <c r="I258" s="873">
        <f t="shared" si="45"/>
        <v>951</v>
      </c>
      <c r="J258" s="871"/>
      <c r="R258" s="870"/>
      <c r="S258" s="872"/>
    </row>
    <row r="259" spans="1:21" ht="23.3" hidden="1" customHeight="1" outlineLevel="1">
      <c r="A259" s="530" t="s">
        <v>956</v>
      </c>
      <c r="B259" s="884">
        <v>719</v>
      </c>
      <c r="C259" s="870">
        <v>2</v>
      </c>
      <c r="D259" s="871">
        <v>959</v>
      </c>
      <c r="E259" s="870">
        <v>2</v>
      </c>
      <c r="F259" s="870">
        <v>2</v>
      </c>
      <c r="G259" s="870">
        <v>0</v>
      </c>
      <c r="H259" s="873">
        <f t="shared" si="44"/>
        <v>717</v>
      </c>
      <c r="I259" s="873">
        <f t="shared" si="45"/>
        <v>959</v>
      </c>
      <c r="J259" s="871"/>
      <c r="R259" s="872"/>
      <c r="S259" s="872"/>
    </row>
    <row r="260" spans="1:21" ht="23.3" hidden="1" customHeight="1" outlineLevel="1">
      <c r="A260" s="530" t="s">
        <v>957</v>
      </c>
      <c r="B260" s="884">
        <v>708</v>
      </c>
      <c r="C260" s="870">
        <v>1</v>
      </c>
      <c r="D260" s="871">
        <v>938</v>
      </c>
      <c r="E260" s="870">
        <v>1</v>
      </c>
      <c r="F260" s="870">
        <v>1</v>
      </c>
      <c r="G260" s="870">
        <v>0</v>
      </c>
      <c r="H260" s="873">
        <f t="shared" si="44"/>
        <v>707</v>
      </c>
      <c r="I260" s="873">
        <f t="shared" si="45"/>
        <v>938</v>
      </c>
      <c r="J260" s="871"/>
      <c r="R260" s="870"/>
      <c r="S260" s="872"/>
    </row>
    <row r="261" spans="1:21" ht="23.3" hidden="1" customHeight="1" outlineLevel="1">
      <c r="A261" s="530" t="s">
        <v>958</v>
      </c>
      <c r="B261" s="884">
        <v>685</v>
      </c>
      <c r="C261" s="870">
        <v>0</v>
      </c>
      <c r="D261" s="871">
        <v>929</v>
      </c>
      <c r="E261" s="870">
        <v>0</v>
      </c>
      <c r="F261" s="870">
        <v>0</v>
      </c>
      <c r="G261" s="870">
        <v>0</v>
      </c>
      <c r="H261" s="873">
        <f t="shared" si="44"/>
        <v>685</v>
      </c>
      <c r="I261" s="873">
        <f t="shared" si="45"/>
        <v>929</v>
      </c>
      <c r="J261" s="871"/>
      <c r="R261" s="872"/>
      <c r="S261" s="872"/>
    </row>
    <row r="262" spans="1:21" ht="23.3" hidden="1" customHeight="1" outlineLevel="1">
      <c r="A262" s="530" t="s">
        <v>959</v>
      </c>
      <c r="B262" s="884">
        <v>762</v>
      </c>
      <c r="C262" s="870">
        <v>5</v>
      </c>
      <c r="D262" s="871">
        <v>1051</v>
      </c>
      <c r="E262" s="870">
        <v>5</v>
      </c>
      <c r="F262" s="870">
        <v>5</v>
      </c>
      <c r="G262" s="870">
        <v>0</v>
      </c>
      <c r="H262" s="873">
        <f t="shared" si="44"/>
        <v>757</v>
      </c>
      <c r="I262" s="873">
        <f t="shared" si="45"/>
        <v>1051</v>
      </c>
      <c r="J262" s="871"/>
      <c r="R262" s="870"/>
      <c r="S262" s="872"/>
    </row>
    <row r="263" spans="1:21" ht="23.3" hidden="1" customHeight="1" outlineLevel="1">
      <c r="A263" s="530" t="s">
        <v>960</v>
      </c>
      <c r="B263" s="884">
        <v>822</v>
      </c>
      <c r="C263" s="870">
        <v>0</v>
      </c>
      <c r="D263" s="871">
        <v>1111</v>
      </c>
      <c r="E263" s="870">
        <v>0</v>
      </c>
      <c r="F263" s="870">
        <v>0</v>
      </c>
      <c r="G263" s="870">
        <v>0</v>
      </c>
      <c r="H263" s="873">
        <f t="shared" si="44"/>
        <v>822</v>
      </c>
      <c r="I263" s="873">
        <f t="shared" si="45"/>
        <v>1111</v>
      </c>
      <c r="J263" s="871"/>
      <c r="R263" s="870"/>
      <c r="S263" s="872"/>
    </row>
    <row r="264" spans="1:21" ht="23.3" hidden="1" customHeight="1" outlineLevel="1" thickBot="1">
      <c r="A264" s="531" t="s">
        <v>961</v>
      </c>
      <c r="B264" s="885">
        <v>788</v>
      </c>
      <c r="C264" s="881">
        <v>2</v>
      </c>
      <c r="D264" s="881">
        <v>1039</v>
      </c>
      <c r="E264" s="881">
        <v>2</v>
      </c>
      <c r="F264" s="881">
        <v>2</v>
      </c>
      <c r="G264" s="881">
        <v>1</v>
      </c>
      <c r="H264" s="883">
        <f t="shared" si="44"/>
        <v>786</v>
      </c>
      <c r="I264" s="883">
        <f t="shared" si="45"/>
        <v>1038</v>
      </c>
      <c r="J264" s="871"/>
      <c r="R264" s="878"/>
      <c r="S264" s="882"/>
      <c r="U264" s="879" t="s">
        <v>50</v>
      </c>
    </row>
    <row r="265" spans="1:21" s="857" customFormat="1" ht="23.95" customHeight="1">
      <c r="A265" s="877" t="s">
        <v>3425</v>
      </c>
      <c r="B265" s="871">
        <f t="shared" ref="B265" si="46">SUM(B266:B277)</f>
        <v>9339</v>
      </c>
      <c r="C265" s="871">
        <f>SUM(C266:C277)</f>
        <v>34</v>
      </c>
      <c r="D265" s="1726">
        <f t="shared" ref="D265:G265" si="47">SUM(D266:D277)</f>
        <v>12404</v>
      </c>
      <c r="E265" s="871">
        <f t="shared" si="47"/>
        <v>34</v>
      </c>
      <c r="F265" s="871">
        <f t="shared" si="47"/>
        <v>34</v>
      </c>
      <c r="G265" s="871">
        <f t="shared" si="47"/>
        <v>19</v>
      </c>
      <c r="H265" s="873">
        <f t="shared" ref="H265:H277" si="48">B265-E265</f>
        <v>9305</v>
      </c>
      <c r="I265" s="1727">
        <f t="shared" ref="I265:I277" si="49">D265-G265</f>
        <v>12385</v>
      </c>
      <c r="J265" s="871"/>
      <c r="R265" s="871"/>
      <c r="S265" s="878"/>
      <c r="T265" s="878" t="s">
        <v>51</v>
      </c>
    </row>
    <row r="266" spans="1:21" ht="23.3" customHeight="1" outlineLevel="1">
      <c r="A266" s="530" t="s">
        <v>1899</v>
      </c>
      <c r="B266" s="884">
        <v>788</v>
      </c>
      <c r="C266" s="870">
        <v>3</v>
      </c>
      <c r="D266" s="871">
        <v>1071</v>
      </c>
      <c r="E266" s="870">
        <v>3</v>
      </c>
      <c r="F266" s="870">
        <v>3</v>
      </c>
      <c r="G266" s="870">
        <v>0</v>
      </c>
      <c r="H266" s="873">
        <f t="shared" si="48"/>
        <v>785</v>
      </c>
      <c r="I266" s="873">
        <f t="shared" si="49"/>
        <v>1071</v>
      </c>
      <c r="J266" s="871"/>
      <c r="R266" s="870"/>
      <c r="S266" s="872"/>
    </row>
    <row r="267" spans="1:21" ht="23.3" customHeight="1" outlineLevel="1">
      <c r="A267" s="530" t="s">
        <v>951</v>
      </c>
      <c r="B267" s="884">
        <v>703</v>
      </c>
      <c r="C267" s="870">
        <v>3</v>
      </c>
      <c r="D267" s="871">
        <v>924</v>
      </c>
      <c r="E267" s="870">
        <v>3</v>
      </c>
      <c r="F267" s="870">
        <v>3</v>
      </c>
      <c r="G267" s="870">
        <v>1</v>
      </c>
      <c r="H267" s="873">
        <f t="shared" si="48"/>
        <v>700</v>
      </c>
      <c r="I267" s="873">
        <f t="shared" si="49"/>
        <v>923</v>
      </c>
      <c r="J267" s="871"/>
      <c r="R267" s="870"/>
      <c r="S267" s="872"/>
    </row>
    <row r="268" spans="1:21" ht="23.3" customHeight="1" outlineLevel="1">
      <c r="A268" s="530" t="s">
        <v>952</v>
      </c>
      <c r="B268" s="884">
        <v>729</v>
      </c>
      <c r="C268" s="870">
        <v>3</v>
      </c>
      <c r="D268" s="871">
        <v>977</v>
      </c>
      <c r="E268" s="870">
        <v>3</v>
      </c>
      <c r="F268" s="870">
        <v>3</v>
      </c>
      <c r="G268" s="870">
        <v>3</v>
      </c>
      <c r="H268" s="873">
        <f t="shared" si="48"/>
        <v>726</v>
      </c>
      <c r="I268" s="873">
        <f t="shared" si="49"/>
        <v>974</v>
      </c>
      <c r="J268" s="871"/>
      <c r="R268" s="870"/>
      <c r="S268" s="872"/>
    </row>
    <row r="269" spans="1:21" ht="23.3" customHeight="1" outlineLevel="1">
      <c r="A269" s="530" t="s">
        <v>953</v>
      </c>
      <c r="B269" s="884">
        <v>665</v>
      </c>
      <c r="C269" s="870">
        <v>3</v>
      </c>
      <c r="D269" s="871">
        <v>875</v>
      </c>
      <c r="E269" s="870">
        <v>3</v>
      </c>
      <c r="F269" s="870">
        <v>3</v>
      </c>
      <c r="G269" s="870">
        <v>1</v>
      </c>
      <c r="H269" s="873">
        <f t="shared" si="48"/>
        <v>662</v>
      </c>
      <c r="I269" s="873">
        <f t="shared" si="49"/>
        <v>874</v>
      </c>
      <c r="J269" s="871"/>
      <c r="R269" s="872"/>
      <c r="S269" s="872"/>
    </row>
    <row r="270" spans="1:21" ht="23.3" customHeight="1" outlineLevel="1">
      <c r="A270" s="530" t="s">
        <v>954</v>
      </c>
      <c r="B270" s="884">
        <v>726</v>
      </c>
      <c r="C270" s="870">
        <v>1</v>
      </c>
      <c r="D270" s="871">
        <v>947</v>
      </c>
      <c r="E270" s="870">
        <v>1</v>
      </c>
      <c r="F270" s="870">
        <v>1</v>
      </c>
      <c r="G270" s="870">
        <v>0</v>
      </c>
      <c r="H270" s="873">
        <f t="shared" si="48"/>
        <v>725</v>
      </c>
      <c r="I270" s="873">
        <f t="shared" si="49"/>
        <v>947</v>
      </c>
      <c r="J270" s="871"/>
      <c r="R270" s="872"/>
      <c r="S270" s="872"/>
    </row>
    <row r="271" spans="1:21" ht="23.3" customHeight="1" outlineLevel="1">
      <c r="A271" s="530" t="s">
        <v>955</v>
      </c>
      <c r="B271" s="884">
        <v>759</v>
      </c>
      <c r="C271" s="870">
        <v>6</v>
      </c>
      <c r="D271" s="871">
        <v>1014</v>
      </c>
      <c r="E271" s="870">
        <v>6</v>
      </c>
      <c r="F271" s="870">
        <v>6</v>
      </c>
      <c r="G271" s="870">
        <v>7</v>
      </c>
      <c r="H271" s="873">
        <f t="shared" si="48"/>
        <v>753</v>
      </c>
      <c r="I271" s="873">
        <f t="shared" si="49"/>
        <v>1007</v>
      </c>
      <c r="J271" s="871"/>
      <c r="R271" s="870"/>
      <c r="S271" s="872"/>
    </row>
    <row r="272" spans="1:21" ht="23.3" customHeight="1" outlineLevel="1">
      <c r="A272" s="530" t="s">
        <v>956</v>
      </c>
      <c r="B272" s="884">
        <v>810</v>
      </c>
      <c r="C272" s="870">
        <v>3</v>
      </c>
      <c r="D272" s="871">
        <v>1082</v>
      </c>
      <c r="E272" s="870">
        <v>3</v>
      </c>
      <c r="F272" s="870">
        <v>3</v>
      </c>
      <c r="G272" s="870">
        <v>1</v>
      </c>
      <c r="H272" s="873">
        <f t="shared" si="48"/>
        <v>807</v>
      </c>
      <c r="I272" s="873">
        <f t="shared" si="49"/>
        <v>1081</v>
      </c>
      <c r="J272" s="871"/>
      <c r="R272" s="872"/>
      <c r="S272" s="872"/>
    </row>
    <row r="273" spans="1:21" ht="23.3" customHeight="1" outlineLevel="1">
      <c r="A273" s="530" t="s">
        <v>957</v>
      </c>
      <c r="B273" s="884">
        <v>773</v>
      </c>
      <c r="C273" s="870">
        <v>3</v>
      </c>
      <c r="D273" s="871">
        <v>1021</v>
      </c>
      <c r="E273" s="870">
        <v>3</v>
      </c>
      <c r="F273" s="870">
        <v>3</v>
      </c>
      <c r="G273" s="870">
        <v>3</v>
      </c>
      <c r="H273" s="873">
        <f t="shared" si="48"/>
        <v>770</v>
      </c>
      <c r="I273" s="873">
        <f t="shared" si="49"/>
        <v>1018</v>
      </c>
      <c r="J273" s="871"/>
      <c r="R273" s="870"/>
      <c r="S273" s="872"/>
    </row>
    <row r="274" spans="1:21" ht="23.3" customHeight="1" outlineLevel="1">
      <c r="A274" s="530" t="s">
        <v>958</v>
      </c>
      <c r="B274" s="884">
        <v>794</v>
      </c>
      <c r="C274" s="870">
        <v>1</v>
      </c>
      <c r="D274" s="871">
        <v>1037</v>
      </c>
      <c r="E274" s="870">
        <v>1</v>
      </c>
      <c r="F274" s="870">
        <v>1</v>
      </c>
      <c r="G274" s="870">
        <v>1</v>
      </c>
      <c r="H274" s="873">
        <f t="shared" si="48"/>
        <v>793</v>
      </c>
      <c r="I274" s="873">
        <f t="shared" si="49"/>
        <v>1036</v>
      </c>
      <c r="J274" s="871"/>
      <c r="R274" s="872"/>
      <c r="S274" s="872"/>
    </row>
    <row r="275" spans="1:21" ht="23.3" customHeight="1" outlineLevel="1">
      <c r="A275" s="530" t="s">
        <v>959</v>
      </c>
      <c r="B275" s="884">
        <v>822</v>
      </c>
      <c r="C275" s="870">
        <v>2</v>
      </c>
      <c r="D275" s="871">
        <v>1093</v>
      </c>
      <c r="E275" s="870">
        <v>2</v>
      </c>
      <c r="F275" s="870">
        <v>2</v>
      </c>
      <c r="G275" s="870">
        <v>0</v>
      </c>
      <c r="H275" s="873">
        <f t="shared" si="48"/>
        <v>820</v>
      </c>
      <c r="I275" s="873">
        <f t="shared" si="49"/>
        <v>1093</v>
      </c>
      <c r="J275" s="871"/>
      <c r="R275" s="870"/>
      <c r="S275" s="872"/>
    </row>
    <row r="276" spans="1:21" ht="23.3" customHeight="1" outlineLevel="1">
      <c r="A276" s="530" t="s">
        <v>960</v>
      </c>
      <c r="B276" s="884">
        <v>855</v>
      </c>
      <c r="C276" s="870">
        <v>3</v>
      </c>
      <c r="D276" s="871">
        <v>1134</v>
      </c>
      <c r="E276" s="870">
        <v>3</v>
      </c>
      <c r="F276" s="870">
        <v>3</v>
      </c>
      <c r="G276" s="870">
        <v>2</v>
      </c>
      <c r="H276" s="873">
        <f t="shared" si="48"/>
        <v>852</v>
      </c>
      <c r="I276" s="873">
        <f t="shared" si="49"/>
        <v>1132</v>
      </c>
      <c r="J276" s="871"/>
      <c r="R276" s="870"/>
      <c r="S276" s="872"/>
    </row>
    <row r="277" spans="1:21" ht="23.3" customHeight="1" outlineLevel="1" thickBot="1">
      <c r="A277" s="531" t="s">
        <v>961</v>
      </c>
      <c r="B277" s="885">
        <v>915</v>
      </c>
      <c r="C277" s="881">
        <v>3</v>
      </c>
      <c r="D277" s="881">
        <v>1229</v>
      </c>
      <c r="E277" s="881">
        <v>3</v>
      </c>
      <c r="F277" s="881">
        <v>3</v>
      </c>
      <c r="G277" s="881">
        <v>0</v>
      </c>
      <c r="H277" s="883">
        <f t="shared" si="48"/>
        <v>912</v>
      </c>
      <c r="I277" s="883">
        <f t="shared" si="49"/>
        <v>1229</v>
      </c>
      <c r="J277" s="871"/>
      <c r="R277" s="878"/>
      <c r="S277" s="882"/>
      <c r="U277" s="879" t="s">
        <v>50</v>
      </c>
    </row>
    <row r="278" spans="1:21" s="887" customFormat="1" ht="16" customHeight="1">
      <c r="A278" s="886" t="s">
        <v>2117</v>
      </c>
      <c r="J278" s="888"/>
      <c r="K278" s="888"/>
      <c r="N278" s="888"/>
      <c r="S278" s="889"/>
    </row>
    <row r="279" spans="1:21" s="887" customFormat="1" ht="24.8" customHeight="1">
      <c r="A279" s="2089" t="s">
        <v>1704</v>
      </c>
      <c r="B279" s="2089"/>
      <c r="C279" s="2089"/>
      <c r="D279" s="2089"/>
      <c r="E279" s="2089"/>
      <c r="F279" s="2089"/>
      <c r="G279" s="2089"/>
      <c r="H279" s="2089"/>
      <c r="I279" s="2089"/>
      <c r="J279" s="888"/>
      <c r="K279" s="888"/>
      <c r="N279" s="888"/>
      <c r="S279" s="889"/>
    </row>
    <row r="280" spans="1:21" s="887" customFormat="1" ht="31.6" customHeight="1">
      <c r="A280" s="2084" t="s">
        <v>1702</v>
      </c>
      <c r="B280" s="2084"/>
      <c r="C280" s="2084"/>
      <c r="D280" s="2084"/>
      <c r="E280" s="2084"/>
      <c r="F280" s="2084"/>
      <c r="G280" s="2084"/>
      <c r="H280" s="2084"/>
      <c r="I280" s="2084"/>
      <c r="J280" s="890"/>
      <c r="K280" s="888"/>
      <c r="N280" s="888"/>
      <c r="R280" s="891"/>
    </row>
    <row r="281" spans="1:21" ht="36" customHeight="1">
      <c r="A281" s="2079" t="s">
        <v>3319</v>
      </c>
      <c r="B281" s="2079"/>
      <c r="C281" s="2079"/>
      <c r="D281" s="2079"/>
      <c r="E281" s="2079"/>
      <c r="F281" s="2079"/>
      <c r="G281" s="2079"/>
      <c r="H281" s="2079"/>
      <c r="I281" s="2079"/>
    </row>
    <row r="282" spans="1:21" ht="28.55" customHeight="1">
      <c r="D282" s="892"/>
      <c r="E282" s="1371">
        <v>69</v>
      </c>
    </row>
  </sheetData>
  <dataConsolidate link="1"/>
  <mergeCells count="22">
    <mergeCell ref="A2:I2"/>
    <mergeCell ref="B7:D7"/>
    <mergeCell ref="A3:I3"/>
    <mergeCell ref="H4:I4"/>
    <mergeCell ref="H7:I7"/>
    <mergeCell ref="E6:G6"/>
    <mergeCell ref="H6:I6"/>
    <mergeCell ref="E7:G7"/>
    <mergeCell ref="H5:I5"/>
    <mergeCell ref="A281:I281"/>
    <mergeCell ref="A6:A10"/>
    <mergeCell ref="C8:C9"/>
    <mergeCell ref="A280:I280"/>
    <mergeCell ref="G8:G9"/>
    <mergeCell ref="B6:D6"/>
    <mergeCell ref="A279:I279"/>
    <mergeCell ref="I8:I9"/>
    <mergeCell ref="B8:B9"/>
    <mergeCell ref="F8:F9"/>
    <mergeCell ref="D8:D9"/>
    <mergeCell ref="H8:H9"/>
    <mergeCell ref="E8:E9"/>
  </mergeCells>
  <phoneticPr fontId="11" type="noConversion"/>
  <pageMargins left="0.78740157480314965" right="0.39370078740157483" top="0.39370078740157483" bottom="0.31496062992125984" header="0.19685039370078741" footer="0.23622047244094491"/>
  <pageSetup paperSize="9" scale="98" orientation="portrait" r:id="rId1"/>
  <headerFooter alignWithMargins="0"/>
  <colBreaks count="1" manualBreakCount="1">
    <brk id="19"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outlinePr summaryBelow="0"/>
  </sheetPr>
  <dimension ref="B1:S312"/>
  <sheetViews>
    <sheetView topLeftCell="A5" zoomScaleNormal="100" zoomScaleSheetLayoutView="100" workbookViewId="0">
      <pane xSplit="2" ySplit="49" topLeftCell="C295" activePane="bottomRight" state="frozen"/>
      <selection activeCell="A5" sqref="A5"/>
      <selection pane="topRight" activeCell="C5" sqref="C5"/>
      <selection pane="bottomLeft" activeCell="A54" sqref="A54"/>
      <selection pane="bottomRight" activeCell="D306" sqref="D306"/>
    </sheetView>
  </sheetViews>
  <sheetFormatPr defaultRowHeight="17" outlineLevelRow="1"/>
  <cols>
    <col min="1" max="1" width="4.5" style="54" customWidth="1"/>
    <col min="2" max="2" width="17.75" style="54" customWidth="1"/>
    <col min="3" max="3" width="11.875" style="54" customWidth="1"/>
    <col min="4" max="4" width="11.625" style="54" customWidth="1"/>
    <col min="5" max="5" width="10.75" style="54" customWidth="1"/>
    <col min="6" max="6" width="11.25" style="54" customWidth="1"/>
    <col min="7" max="7" width="13.375" style="54" customWidth="1"/>
    <col min="8" max="8" width="10.125" style="54" customWidth="1"/>
    <col min="9" max="16384" width="9" style="54"/>
  </cols>
  <sheetData>
    <row r="1" spans="2:10" ht="12.1" customHeight="1"/>
    <row r="2" spans="2:10" ht="23.1">
      <c r="B2" s="2092" t="s">
        <v>2250</v>
      </c>
      <c r="C2" s="2092"/>
      <c r="D2" s="2092"/>
      <c r="E2" s="2092"/>
      <c r="F2" s="2092"/>
      <c r="G2" s="2092"/>
      <c r="H2" s="2092"/>
    </row>
    <row r="3" spans="2:10" ht="19.05">
      <c r="B3" s="2096" t="s">
        <v>2881</v>
      </c>
      <c r="C3" s="2096"/>
      <c r="D3" s="2096"/>
      <c r="E3" s="2096"/>
      <c r="F3" s="2096"/>
      <c r="G3" s="2096"/>
      <c r="H3" s="2096"/>
    </row>
    <row r="4" spans="2:10" s="856" customFormat="1">
      <c r="H4" s="853" t="s">
        <v>939</v>
      </c>
      <c r="I4" s="858"/>
      <c r="J4" s="900"/>
    </row>
    <row r="5" spans="2:10" s="856" customFormat="1" ht="13.6" customHeight="1" thickBot="1">
      <c r="B5" s="901"/>
      <c r="C5" s="901"/>
      <c r="D5" s="902" t="s">
        <v>2520</v>
      </c>
      <c r="E5" s="901"/>
      <c r="F5" s="902" t="s">
        <v>2520</v>
      </c>
      <c r="G5" s="902" t="s">
        <v>2520</v>
      </c>
      <c r="H5" s="903" t="s">
        <v>2917</v>
      </c>
      <c r="I5" s="862"/>
      <c r="J5" s="857"/>
    </row>
    <row r="6" spans="2:10" s="856" customFormat="1" ht="19.55" customHeight="1">
      <c r="B6" s="2107" t="s">
        <v>930</v>
      </c>
      <c r="C6" s="2105" t="s">
        <v>931</v>
      </c>
      <c r="D6" s="895" t="s">
        <v>699</v>
      </c>
      <c r="E6" s="894" t="s">
        <v>2882</v>
      </c>
      <c r="F6" s="2099" t="s">
        <v>932</v>
      </c>
      <c r="G6" s="2101" t="s">
        <v>933</v>
      </c>
      <c r="H6" s="2103" t="s">
        <v>934</v>
      </c>
      <c r="I6" s="860"/>
    </row>
    <row r="7" spans="2:10" s="856" customFormat="1" ht="21.75" customHeight="1">
      <c r="B7" s="2108"/>
      <c r="C7" s="2106"/>
      <c r="D7" s="897" t="s">
        <v>2883</v>
      </c>
      <c r="E7" s="896" t="s">
        <v>2884</v>
      </c>
      <c r="F7" s="2100"/>
      <c r="G7" s="2102"/>
      <c r="H7" s="2104"/>
      <c r="I7" s="860"/>
    </row>
    <row r="8" spans="2:10" s="856" customFormat="1" ht="32.950000000000003" customHeight="1" thickBot="1">
      <c r="B8" s="2109"/>
      <c r="C8" s="898" t="s">
        <v>935</v>
      </c>
      <c r="D8" s="899" t="s">
        <v>936</v>
      </c>
      <c r="E8" s="899" t="s">
        <v>937</v>
      </c>
      <c r="F8" s="899" t="s">
        <v>938</v>
      </c>
      <c r="G8" s="904" t="s">
        <v>940</v>
      </c>
      <c r="H8" s="898" t="s">
        <v>2534</v>
      </c>
      <c r="I8" s="860"/>
    </row>
    <row r="9" spans="2:10" hidden="1">
      <c r="B9" s="55" t="s">
        <v>748</v>
      </c>
      <c r="C9" s="71"/>
      <c r="D9" s="56">
        <v>88</v>
      </c>
      <c r="E9" s="58">
        <v>0</v>
      </c>
      <c r="F9" s="56">
        <v>12</v>
      </c>
      <c r="G9" s="58">
        <v>0</v>
      </c>
      <c r="H9" s="56">
        <v>4</v>
      </c>
      <c r="I9" s="57"/>
    </row>
    <row r="10" spans="2:10" hidden="1">
      <c r="B10" s="55" t="s">
        <v>749</v>
      </c>
      <c r="C10" s="71"/>
      <c r="D10" s="56">
        <v>116</v>
      </c>
      <c r="E10" s="56">
        <v>1</v>
      </c>
      <c r="F10" s="56">
        <v>4</v>
      </c>
      <c r="G10" s="58">
        <v>0</v>
      </c>
      <c r="H10" s="58">
        <v>0</v>
      </c>
      <c r="I10" s="65"/>
    </row>
    <row r="11" spans="2:10" hidden="1">
      <c r="B11" s="55" t="s">
        <v>750</v>
      </c>
      <c r="C11" s="71"/>
      <c r="D11" s="56">
        <v>115</v>
      </c>
      <c r="E11" s="58">
        <v>0</v>
      </c>
      <c r="F11" s="58">
        <v>0</v>
      </c>
      <c r="G11" s="58">
        <v>0</v>
      </c>
      <c r="H11" s="58">
        <v>0</v>
      </c>
      <c r="I11" s="65"/>
    </row>
    <row r="12" spans="2:10" hidden="1">
      <c r="B12" s="55" t="s">
        <v>751</v>
      </c>
      <c r="C12" s="71"/>
      <c r="D12" s="56">
        <v>73</v>
      </c>
      <c r="E12" s="56">
        <v>1</v>
      </c>
      <c r="F12" s="58">
        <v>0</v>
      </c>
      <c r="G12" s="56">
        <v>1</v>
      </c>
      <c r="H12" s="58">
        <v>0</v>
      </c>
      <c r="I12" s="65"/>
    </row>
    <row r="13" spans="2:10" hidden="1">
      <c r="B13" s="55" t="s">
        <v>752</v>
      </c>
      <c r="C13" s="71"/>
      <c r="D13" s="56">
        <v>80</v>
      </c>
      <c r="E13" s="56">
        <v>3</v>
      </c>
      <c r="F13" s="56">
        <v>1</v>
      </c>
      <c r="G13" s="58">
        <v>0</v>
      </c>
      <c r="H13" s="58">
        <v>0</v>
      </c>
      <c r="I13" s="65"/>
    </row>
    <row r="14" spans="2:10" hidden="1">
      <c r="B14" s="55" t="s">
        <v>753</v>
      </c>
      <c r="C14" s="71"/>
      <c r="D14" s="56">
        <v>78</v>
      </c>
      <c r="E14" s="56">
        <v>2</v>
      </c>
      <c r="F14" s="58">
        <v>0</v>
      </c>
      <c r="G14" s="58">
        <v>0</v>
      </c>
      <c r="H14" s="58">
        <v>0</v>
      </c>
      <c r="I14" s="65"/>
    </row>
    <row r="15" spans="2:10" hidden="1">
      <c r="B15" s="55" t="s">
        <v>754</v>
      </c>
      <c r="C15" s="71"/>
      <c r="D15" s="56">
        <v>69</v>
      </c>
      <c r="E15" s="58">
        <v>0</v>
      </c>
      <c r="F15" s="58">
        <v>0</v>
      </c>
      <c r="G15" s="58">
        <v>0</v>
      </c>
      <c r="H15" s="56">
        <v>1</v>
      </c>
      <c r="I15" s="57"/>
    </row>
    <row r="16" spans="2:10" hidden="1">
      <c r="B16" s="55" t="s">
        <v>740</v>
      </c>
      <c r="C16" s="71"/>
      <c r="D16" s="56">
        <v>103</v>
      </c>
      <c r="E16" s="56">
        <v>2</v>
      </c>
      <c r="F16" s="56">
        <v>1</v>
      </c>
      <c r="G16" s="58">
        <v>0</v>
      </c>
      <c r="H16" s="56">
        <v>1</v>
      </c>
      <c r="I16" s="57"/>
    </row>
    <row r="17" spans="2:9" hidden="1">
      <c r="B17" s="55" t="s">
        <v>908</v>
      </c>
      <c r="C17" s="71"/>
      <c r="D17" s="56">
        <v>57</v>
      </c>
      <c r="E17" s="56">
        <v>2</v>
      </c>
      <c r="F17" s="56">
        <v>1</v>
      </c>
      <c r="G17" s="58">
        <v>0</v>
      </c>
      <c r="H17" s="58">
        <v>0</v>
      </c>
      <c r="I17" s="65"/>
    </row>
    <row r="18" spans="2:9" hidden="1">
      <c r="B18" s="55" t="s">
        <v>742</v>
      </c>
      <c r="C18" s="71"/>
      <c r="D18" s="56">
        <v>47</v>
      </c>
      <c r="E18" s="58">
        <v>0</v>
      </c>
      <c r="F18" s="58">
        <v>0</v>
      </c>
      <c r="G18" s="58">
        <v>0</v>
      </c>
      <c r="H18" s="58">
        <v>0</v>
      </c>
      <c r="I18" s="65"/>
    </row>
    <row r="19" spans="2:9" hidden="1">
      <c r="B19" s="55" t="s">
        <v>138</v>
      </c>
      <c r="C19" s="71"/>
      <c r="D19" s="56">
        <v>50</v>
      </c>
      <c r="E19" s="58">
        <v>0</v>
      </c>
      <c r="F19" s="58">
        <v>0</v>
      </c>
      <c r="G19" s="58">
        <v>0</v>
      </c>
      <c r="H19" s="58">
        <v>0</v>
      </c>
      <c r="I19" s="65"/>
    </row>
    <row r="20" spans="2:9" hidden="1">
      <c r="B20" s="55" t="s">
        <v>139</v>
      </c>
      <c r="C20" s="71"/>
      <c r="D20" s="56">
        <v>63</v>
      </c>
      <c r="E20" s="58">
        <v>0</v>
      </c>
      <c r="F20" s="58">
        <v>0</v>
      </c>
      <c r="G20" s="58">
        <v>0</v>
      </c>
      <c r="H20" s="58">
        <v>8</v>
      </c>
      <c r="I20" s="65"/>
    </row>
    <row r="21" spans="2:9" hidden="1">
      <c r="B21" s="55" t="s">
        <v>140</v>
      </c>
      <c r="C21" s="71"/>
      <c r="D21" s="56">
        <v>76</v>
      </c>
      <c r="E21" s="58">
        <v>0</v>
      </c>
      <c r="F21" s="58">
        <v>0</v>
      </c>
      <c r="G21" s="58">
        <v>0</v>
      </c>
      <c r="H21" s="58">
        <v>0</v>
      </c>
      <c r="I21" s="65"/>
    </row>
    <row r="22" spans="2:9" ht="0.7" hidden="1" customHeight="1">
      <c r="B22" s="55" t="s">
        <v>141</v>
      </c>
      <c r="C22" s="72">
        <f t="shared" ref="C22:C53" si="0">SUM(D22:H22)</f>
        <v>81</v>
      </c>
      <c r="D22" s="59">
        <v>81</v>
      </c>
      <c r="E22" s="58">
        <v>0</v>
      </c>
      <c r="F22" s="58">
        <v>0</v>
      </c>
      <c r="G22" s="58">
        <v>0</v>
      </c>
      <c r="H22" s="58">
        <v>0</v>
      </c>
      <c r="I22" s="65"/>
    </row>
    <row r="23" spans="2:9" ht="23.95" hidden="1" customHeight="1">
      <c r="B23" s="61" t="s">
        <v>909</v>
      </c>
      <c r="C23" s="72">
        <f t="shared" si="0"/>
        <v>50</v>
      </c>
      <c r="D23" s="56">
        <v>49</v>
      </c>
      <c r="E23" s="58">
        <v>0</v>
      </c>
      <c r="F23" s="58">
        <v>1</v>
      </c>
      <c r="G23" s="58">
        <v>0</v>
      </c>
      <c r="H23" s="58">
        <v>0</v>
      </c>
      <c r="I23" s="65"/>
    </row>
    <row r="24" spans="2:9" ht="23.95" hidden="1" customHeight="1">
      <c r="B24" s="61" t="s">
        <v>910</v>
      </c>
      <c r="C24" s="72">
        <f t="shared" si="0"/>
        <v>60</v>
      </c>
      <c r="D24" s="59">
        <v>58</v>
      </c>
      <c r="E24" s="58">
        <v>0</v>
      </c>
      <c r="F24" s="58">
        <v>2</v>
      </c>
      <c r="G24" s="58">
        <v>0</v>
      </c>
      <c r="H24" s="59">
        <v>0</v>
      </c>
      <c r="I24" s="60"/>
    </row>
    <row r="25" spans="2:9" ht="23.95" hidden="1" customHeight="1">
      <c r="B25" s="61" t="s">
        <v>911</v>
      </c>
      <c r="C25" s="72">
        <f t="shared" si="0"/>
        <v>43</v>
      </c>
      <c r="D25" s="59">
        <v>43</v>
      </c>
      <c r="E25" s="56">
        <v>0</v>
      </c>
      <c r="F25" s="56">
        <v>0</v>
      </c>
      <c r="G25" s="56">
        <v>0</v>
      </c>
      <c r="H25" s="59">
        <v>0</v>
      </c>
      <c r="I25" s="60"/>
    </row>
    <row r="26" spans="2:9" ht="23.95" hidden="1" customHeight="1">
      <c r="B26" s="61" t="s">
        <v>912</v>
      </c>
      <c r="C26" s="72">
        <f t="shared" si="0"/>
        <v>2159</v>
      </c>
      <c r="D26" s="59">
        <v>2139</v>
      </c>
      <c r="E26" s="56">
        <v>1</v>
      </c>
      <c r="F26" s="56">
        <v>12</v>
      </c>
      <c r="G26" s="56">
        <v>1</v>
      </c>
      <c r="H26" s="59">
        <v>6</v>
      </c>
      <c r="I26" s="60"/>
    </row>
    <row r="27" spans="2:9" ht="23.95" hidden="1" customHeight="1">
      <c r="B27" s="61" t="s">
        <v>913</v>
      </c>
      <c r="C27" s="72">
        <f t="shared" si="0"/>
        <v>1707</v>
      </c>
      <c r="D27" s="59">
        <v>1694</v>
      </c>
      <c r="E27" s="63">
        <v>2</v>
      </c>
      <c r="F27" s="63">
        <v>8</v>
      </c>
      <c r="G27" s="63">
        <v>2</v>
      </c>
      <c r="H27" s="63">
        <v>1</v>
      </c>
      <c r="I27" s="64"/>
    </row>
    <row r="28" spans="2:9" ht="24.8" hidden="1" customHeight="1" collapsed="1">
      <c r="B28" s="62" t="s">
        <v>914</v>
      </c>
      <c r="C28" s="72">
        <f t="shared" si="0"/>
        <v>2389</v>
      </c>
      <c r="D28" s="63">
        <v>2359</v>
      </c>
      <c r="E28" s="63">
        <v>9</v>
      </c>
      <c r="F28" s="63">
        <v>17</v>
      </c>
      <c r="G28" s="63">
        <v>3</v>
      </c>
      <c r="H28" s="63">
        <v>1</v>
      </c>
      <c r="I28" s="64"/>
    </row>
    <row r="29" spans="2:9" ht="28.55" hidden="1" customHeight="1" outlineLevel="1">
      <c r="B29" s="66" t="s">
        <v>915</v>
      </c>
      <c r="C29" s="72">
        <f t="shared" si="0"/>
        <v>2906</v>
      </c>
      <c r="D29" s="56">
        <v>2878</v>
      </c>
      <c r="E29" s="58">
        <v>6</v>
      </c>
      <c r="F29" s="58">
        <v>14</v>
      </c>
      <c r="G29" s="58">
        <v>5</v>
      </c>
      <c r="H29" s="58">
        <v>3</v>
      </c>
      <c r="I29" s="65"/>
    </row>
    <row r="30" spans="2:9" ht="28.55" hidden="1" customHeight="1" outlineLevel="1">
      <c r="B30" s="66" t="s">
        <v>143</v>
      </c>
      <c r="C30" s="72">
        <f t="shared" si="0"/>
        <v>3324</v>
      </c>
      <c r="D30" s="56">
        <v>3286</v>
      </c>
      <c r="E30" s="58">
        <v>6</v>
      </c>
      <c r="F30" s="58">
        <v>18</v>
      </c>
      <c r="G30" s="58">
        <v>2</v>
      </c>
      <c r="H30" s="58">
        <v>12</v>
      </c>
      <c r="I30" s="65"/>
    </row>
    <row r="31" spans="2:9" ht="28.55" hidden="1" customHeight="1" outlineLevel="1">
      <c r="B31" s="66" t="s">
        <v>144</v>
      </c>
      <c r="C31" s="72">
        <f t="shared" si="0"/>
        <v>6</v>
      </c>
      <c r="D31" s="56">
        <v>6</v>
      </c>
      <c r="E31" s="58">
        <v>0</v>
      </c>
      <c r="F31" s="58">
        <v>0</v>
      </c>
      <c r="G31" s="58">
        <v>0</v>
      </c>
      <c r="H31" s="58">
        <v>0</v>
      </c>
      <c r="I31" s="65"/>
    </row>
    <row r="32" spans="2:9" ht="28.55" hidden="1" customHeight="1" outlineLevel="1">
      <c r="B32" s="66" t="s">
        <v>145</v>
      </c>
      <c r="C32" s="72">
        <f t="shared" si="0"/>
        <v>5</v>
      </c>
      <c r="D32" s="56">
        <v>5</v>
      </c>
      <c r="E32" s="58">
        <v>0</v>
      </c>
      <c r="F32" s="58">
        <v>0</v>
      </c>
      <c r="G32" s="58">
        <v>0</v>
      </c>
      <c r="H32" s="58">
        <v>0</v>
      </c>
      <c r="I32" s="65"/>
    </row>
    <row r="33" spans="2:9" ht="28.55" hidden="1" customHeight="1" outlineLevel="1">
      <c r="B33" s="66" t="s">
        <v>146</v>
      </c>
      <c r="C33" s="72">
        <f t="shared" si="0"/>
        <v>0</v>
      </c>
      <c r="D33" s="56">
        <v>0</v>
      </c>
      <c r="E33" s="58">
        <v>0</v>
      </c>
      <c r="F33" s="58">
        <v>0</v>
      </c>
      <c r="G33" s="58">
        <v>0</v>
      </c>
      <c r="H33" s="58">
        <v>0</v>
      </c>
      <c r="I33" s="65"/>
    </row>
    <row r="34" spans="2:9" ht="28.55" hidden="1" customHeight="1" outlineLevel="1">
      <c r="B34" s="66" t="s">
        <v>147</v>
      </c>
      <c r="C34" s="72">
        <f t="shared" si="0"/>
        <v>3</v>
      </c>
      <c r="D34" s="56">
        <v>3</v>
      </c>
      <c r="E34" s="58">
        <v>0</v>
      </c>
      <c r="F34" s="58">
        <v>0</v>
      </c>
      <c r="G34" s="58">
        <v>0</v>
      </c>
      <c r="H34" s="58">
        <v>0</v>
      </c>
      <c r="I34" s="65"/>
    </row>
    <row r="35" spans="2:9" ht="28.55" hidden="1" customHeight="1" outlineLevel="1">
      <c r="B35" s="66" t="s">
        <v>148</v>
      </c>
      <c r="C35" s="72">
        <f t="shared" si="0"/>
        <v>3</v>
      </c>
      <c r="D35" s="56">
        <v>3</v>
      </c>
      <c r="E35" s="58">
        <v>0</v>
      </c>
      <c r="F35" s="58">
        <v>0</v>
      </c>
      <c r="G35" s="58">
        <v>0</v>
      </c>
      <c r="H35" s="58">
        <v>0</v>
      </c>
      <c r="I35" s="65"/>
    </row>
    <row r="36" spans="2:9" ht="28.55" hidden="1" customHeight="1" outlineLevel="1">
      <c r="B36" s="66" t="s">
        <v>149</v>
      </c>
      <c r="C36" s="72">
        <f t="shared" si="0"/>
        <v>1</v>
      </c>
      <c r="D36" s="56">
        <v>1</v>
      </c>
      <c r="E36" s="58">
        <v>0</v>
      </c>
      <c r="F36" s="58">
        <v>0</v>
      </c>
      <c r="G36" s="58">
        <v>0</v>
      </c>
      <c r="H36" s="58">
        <v>0</v>
      </c>
      <c r="I36" s="65"/>
    </row>
    <row r="37" spans="2:9" ht="28.55" hidden="1" customHeight="1" outlineLevel="1">
      <c r="B37" s="66" t="s">
        <v>150</v>
      </c>
      <c r="C37" s="72">
        <f t="shared" si="0"/>
        <v>0</v>
      </c>
      <c r="D37" s="58">
        <v>0</v>
      </c>
      <c r="E37" s="58">
        <v>0</v>
      </c>
      <c r="F37" s="58">
        <v>0</v>
      </c>
      <c r="G37" s="58">
        <v>0</v>
      </c>
      <c r="H37" s="58">
        <v>0</v>
      </c>
      <c r="I37" s="65"/>
    </row>
    <row r="38" spans="2:9" ht="28.55" hidden="1" customHeight="1" outlineLevel="1">
      <c r="B38" s="66" t="s">
        <v>151</v>
      </c>
      <c r="C38" s="72">
        <f t="shared" si="0"/>
        <v>4</v>
      </c>
      <c r="D38" s="56">
        <v>4</v>
      </c>
      <c r="E38" s="58">
        <v>0</v>
      </c>
      <c r="F38" s="58">
        <v>0</v>
      </c>
      <c r="G38" s="58">
        <v>0</v>
      </c>
      <c r="H38" s="58">
        <v>0</v>
      </c>
      <c r="I38" s="65"/>
    </row>
    <row r="39" spans="2:9" ht="28.55" hidden="1" customHeight="1" outlineLevel="1">
      <c r="B39" s="66" t="s">
        <v>152</v>
      </c>
      <c r="C39" s="72">
        <f t="shared" si="0"/>
        <v>6</v>
      </c>
      <c r="D39" s="56">
        <v>6</v>
      </c>
      <c r="E39" s="58">
        <v>0</v>
      </c>
      <c r="F39" s="58">
        <v>0</v>
      </c>
      <c r="G39" s="58">
        <v>0</v>
      </c>
      <c r="H39" s="58">
        <v>0</v>
      </c>
      <c r="I39" s="65"/>
    </row>
    <row r="40" spans="2:9" ht="28.55" hidden="1" customHeight="1" outlineLevel="1" thickBot="1">
      <c r="B40" s="67" t="s">
        <v>153</v>
      </c>
      <c r="C40" s="72">
        <f t="shared" si="0"/>
        <v>8</v>
      </c>
      <c r="D40" s="57">
        <v>7</v>
      </c>
      <c r="E40" s="65">
        <v>0</v>
      </c>
      <c r="F40" s="65">
        <v>1</v>
      </c>
      <c r="G40" s="65">
        <v>0</v>
      </c>
      <c r="H40" s="65">
        <v>0</v>
      </c>
      <c r="I40" s="65"/>
    </row>
    <row r="41" spans="2:9" ht="26.35" hidden="1" customHeight="1" collapsed="1">
      <c r="B41" s="73" t="s">
        <v>916</v>
      </c>
      <c r="C41" s="72">
        <f t="shared" si="0"/>
        <v>2906</v>
      </c>
      <c r="D41" s="64">
        <v>2878</v>
      </c>
      <c r="E41" s="64">
        <v>6</v>
      </c>
      <c r="F41" s="64">
        <v>14</v>
      </c>
      <c r="G41" s="64">
        <v>5</v>
      </c>
      <c r="H41" s="64">
        <v>3</v>
      </c>
      <c r="I41" s="64"/>
    </row>
    <row r="42" spans="2:9" ht="26.35" hidden="1" customHeight="1" outlineLevel="1">
      <c r="B42" s="62" t="s">
        <v>915</v>
      </c>
      <c r="C42" s="72">
        <f t="shared" si="0"/>
        <v>3310</v>
      </c>
      <c r="D42" s="57">
        <v>3286</v>
      </c>
      <c r="E42" s="65">
        <v>6</v>
      </c>
      <c r="F42" s="65">
        <v>18</v>
      </c>
      <c r="G42" s="65">
        <v>0</v>
      </c>
      <c r="H42" s="65">
        <v>0</v>
      </c>
      <c r="I42" s="65"/>
    </row>
    <row r="43" spans="2:9" ht="26.35" hidden="1" customHeight="1" outlineLevel="1">
      <c r="B43" s="62" t="s">
        <v>143</v>
      </c>
      <c r="C43" s="72">
        <f t="shared" si="0"/>
        <v>2</v>
      </c>
      <c r="D43" s="57">
        <v>1</v>
      </c>
      <c r="E43" s="65">
        <v>0</v>
      </c>
      <c r="F43" s="65">
        <v>1</v>
      </c>
      <c r="G43" s="65">
        <v>0</v>
      </c>
      <c r="H43" s="65">
        <v>0</v>
      </c>
      <c r="I43" s="65"/>
    </row>
    <row r="44" spans="2:9" ht="26.35" hidden="1" customHeight="1" outlineLevel="1">
      <c r="B44" s="62" t="s">
        <v>144</v>
      </c>
      <c r="C44" s="72">
        <f t="shared" si="0"/>
        <v>3</v>
      </c>
      <c r="D44" s="57">
        <v>3</v>
      </c>
      <c r="E44" s="65">
        <v>0</v>
      </c>
      <c r="F44" s="65">
        <v>0</v>
      </c>
      <c r="G44" s="65">
        <v>0</v>
      </c>
      <c r="H44" s="65">
        <v>0</v>
      </c>
      <c r="I44" s="65"/>
    </row>
    <row r="45" spans="2:9" ht="26.35" hidden="1" customHeight="1" outlineLevel="1">
      <c r="B45" s="62" t="s">
        <v>145</v>
      </c>
      <c r="C45" s="72">
        <f t="shared" si="0"/>
        <v>2</v>
      </c>
      <c r="D45" s="57">
        <v>2</v>
      </c>
      <c r="E45" s="65">
        <v>0</v>
      </c>
      <c r="F45" s="65">
        <v>0</v>
      </c>
      <c r="G45" s="65">
        <v>0</v>
      </c>
      <c r="H45" s="65">
        <v>0</v>
      </c>
      <c r="I45" s="65"/>
    </row>
    <row r="46" spans="2:9" ht="26.35" hidden="1" customHeight="1" outlineLevel="1">
      <c r="B46" s="62" t="s">
        <v>146</v>
      </c>
      <c r="C46" s="72">
        <f t="shared" si="0"/>
        <v>3</v>
      </c>
      <c r="D46" s="57">
        <v>3</v>
      </c>
      <c r="E46" s="65">
        <v>0</v>
      </c>
      <c r="F46" s="65">
        <v>0</v>
      </c>
      <c r="G46" s="65">
        <v>0</v>
      </c>
      <c r="H46" s="65">
        <v>0</v>
      </c>
      <c r="I46" s="65"/>
    </row>
    <row r="47" spans="2:9" ht="26.35" hidden="1" customHeight="1" outlineLevel="1">
      <c r="B47" s="62" t="s">
        <v>147</v>
      </c>
      <c r="C47" s="72">
        <f t="shared" si="0"/>
        <v>7</v>
      </c>
      <c r="D47" s="57">
        <v>7</v>
      </c>
      <c r="E47" s="65">
        <v>0</v>
      </c>
      <c r="F47" s="65">
        <v>0</v>
      </c>
      <c r="G47" s="65">
        <v>0</v>
      </c>
      <c r="H47" s="65">
        <v>0</v>
      </c>
      <c r="I47" s="65"/>
    </row>
    <row r="48" spans="2:9" ht="26.35" hidden="1" customHeight="1" outlineLevel="1">
      <c r="B48" s="62" t="s">
        <v>148</v>
      </c>
      <c r="C48" s="72">
        <f t="shared" si="0"/>
        <v>1</v>
      </c>
      <c r="D48" s="57">
        <v>1</v>
      </c>
      <c r="E48" s="65">
        <v>0</v>
      </c>
      <c r="F48" s="65">
        <v>0</v>
      </c>
      <c r="G48" s="65">
        <v>0</v>
      </c>
      <c r="H48" s="65">
        <v>0</v>
      </c>
      <c r="I48" s="65"/>
    </row>
    <row r="49" spans="2:9" ht="26.35" hidden="1" customHeight="1" outlineLevel="1">
      <c r="B49" s="62" t="s">
        <v>149</v>
      </c>
      <c r="C49" s="72">
        <f t="shared" si="0"/>
        <v>7</v>
      </c>
      <c r="D49" s="57">
        <v>7</v>
      </c>
      <c r="E49" s="65">
        <v>0</v>
      </c>
      <c r="F49" s="65">
        <v>0</v>
      </c>
      <c r="G49" s="65">
        <v>0</v>
      </c>
      <c r="H49" s="65">
        <v>0</v>
      </c>
      <c r="I49" s="65"/>
    </row>
    <row r="50" spans="2:9" ht="26.35" hidden="1" customHeight="1" outlineLevel="1">
      <c r="B50" s="62" t="s">
        <v>150</v>
      </c>
      <c r="C50" s="72">
        <f t="shared" si="0"/>
        <v>3</v>
      </c>
      <c r="D50" s="65">
        <v>3</v>
      </c>
      <c r="E50" s="65">
        <v>0</v>
      </c>
      <c r="F50" s="65">
        <v>0</v>
      </c>
      <c r="G50" s="65">
        <v>0</v>
      </c>
      <c r="H50" s="65">
        <v>0</v>
      </c>
      <c r="I50" s="65"/>
    </row>
    <row r="51" spans="2:9" ht="26.35" hidden="1" customHeight="1" outlineLevel="1">
      <c r="B51" s="62" t="s">
        <v>151</v>
      </c>
      <c r="C51" s="72">
        <f t="shared" si="0"/>
        <v>5</v>
      </c>
      <c r="D51" s="57">
        <v>5</v>
      </c>
      <c r="E51" s="65">
        <v>0</v>
      </c>
      <c r="F51" s="65">
        <v>0</v>
      </c>
      <c r="G51" s="65">
        <v>0</v>
      </c>
      <c r="H51" s="65">
        <v>0</v>
      </c>
      <c r="I51" s="65"/>
    </row>
    <row r="52" spans="2:9" ht="26.35" hidden="1" customHeight="1" outlineLevel="1">
      <c r="B52" s="62" t="s">
        <v>152</v>
      </c>
      <c r="C52" s="72">
        <f t="shared" si="0"/>
        <v>4</v>
      </c>
      <c r="D52" s="57">
        <v>4</v>
      </c>
      <c r="E52" s="65">
        <v>0</v>
      </c>
      <c r="F52" s="65">
        <v>0</v>
      </c>
      <c r="G52" s="65">
        <v>0</v>
      </c>
      <c r="H52" s="65">
        <v>0</v>
      </c>
      <c r="I52" s="65"/>
    </row>
    <row r="53" spans="2:9" ht="26.35" hidden="1" customHeight="1" outlineLevel="1" collapsed="1" thickBot="1">
      <c r="B53" s="69" t="s">
        <v>153</v>
      </c>
      <c r="C53" s="72">
        <f t="shared" si="0"/>
        <v>6</v>
      </c>
      <c r="D53" s="57">
        <v>6</v>
      </c>
      <c r="E53" s="65">
        <v>0</v>
      </c>
      <c r="F53" s="65">
        <v>0</v>
      </c>
      <c r="G53" s="65">
        <v>0</v>
      </c>
      <c r="H53" s="65">
        <v>0</v>
      </c>
      <c r="I53" s="65"/>
    </row>
    <row r="54" spans="2:9" s="856" customFormat="1" ht="26.35" hidden="1" customHeight="1" collapsed="1">
      <c r="B54" s="877" t="s">
        <v>2249</v>
      </c>
      <c r="C54" s="893">
        <f t="shared" ref="C54:C85" si="1">SUM(D54:H54)</f>
        <v>3324</v>
      </c>
      <c r="D54" s="871">
        <v>3286</v>
      </c>
      <c r="E54" s="871">
        <v>6</v>
      </c>
      <c r="F54" s="871">
        <v>18</v>
      </c>
      <c r="G54" s="871">
        <v>2</v>
      </c>
      <c r="H54" s="871">
        <v>12</v>
      </c>
      <c r="I54" s="871"/>
    </row>
    <row r="55" spans="2:9" ht="26.35" hidden="1" customHeight="1" outlineLevel="1">
      <c r="B55" s="62" t="s">
        <v>915</v>
      </c>
      <c r="C55" s="72">
        <f t="shared" si="1"/>
        <v>3</v>
      </c>
      <c r="D55" s="57">
        <v>3</v>
      </c>
      <c r="E55" s="65">
        <v>0</v>
      </c>
      <c r="F55" s="65">
        <v>0</v>
      </c>
      <c r="G55" s="65">
        <v>0</v>
      </c>
      <c r="H55" s="65">
        <v>0</v>
      </c>
      <c r="I55" s="65"/>
    </row>
    <row r="56" spans="2:9" ht="26.35" hidden="1" customHeight="1" outlineLevel="1">
      <c r="B56" s="62" t="s">
        <v>143</v>
      </c>
      <c r="C56" s="72">
        <f t="shared" si="1"/>
        <v>1</v>
      </c>
      <c r="D56" s="57">
        <v>1</v>
      </c>
      <c r="E56" s="65">
        <v>0</v>
      </c>
      <c r="F56" s="65">
        <v>0</v>
      </c>
      <c r="G56" s="65">
        <v>0</v>
      </c>
      <c r="H56" s="65">
        <v>0</v>
      </c>
      <c r="I56" s="65"/>
    </row>
    <row r="57" spans="2:9" ht="26.35" hidden="1" customHeight="1" outlineLevel="1">
      <c r="B57" s="62" t="s">
        <v>144</v>
      </c>
      <c r="C57" s="72">
        <f t="shared" si="1"/>
        <v>2</v>
      </c>
      <c r="D57" s="57">
        <v>2</v>
      </c>
      <c r="E57" s="65">
        <v>0</v>
      </c>
      <c r="F57" s="65">
        <v>0</v>
      </c>
      <c r="G57" s="65">
        <v>0</v>
      </c>
      <c r="H57" s="65">
        <v>0</v>
      </c>
      <c r="I57" s="65"/>
    </row>
    <row r="58" spans="2:9" ht="26.35" hidden="1" customHeight="1" outlineLevel="1">
      <c r="B58" s="62" t="s">
        <v>145</v>
      </c>
      <c r="C58" s="72">
        <f t="shared" si="1"/>
        <v>5</v>
      </c>
      <c r="D58" s="57">
        <v>5</v>
      </c>
      <c r="E58" s="65">
        <v>0</v>
      </c>
      <c r="F58" s="65">
        <v>0</v>
      </c>
      <c r="G58" s="65">
        <v>0</v>
      </c>
      <c r="H58" s="65">
        <v>0</v>
      </c>
      <c r="I58" s="65"/>
    </row>
    <row r="59" spans="2:9" ht="26.35" hidden="1" customHeight="1" outlineLevel="1">
      <c r="B59" s="62" t="s">
        <v>146</v>
      </c>
      <c r="C59" s="72">
        <f t="shared" si="1"/>
        <v>3</v>
      </c>
      <c r="D59" s="57">
        <v>3</v>
      </c>
      <c r="E59" s="65">
        <v>0</v>
      </c>
      <c r="F59" s="65">
        <v>0</v>
      </c>
      <c r="G59" s="65">
        <v>0</v>
      </c>
      <c r="H59" s="65">
        <v>0</v>
      </c>
      <c r="I59" s="65"/>
    </row>
    <row r="60" spans="2:9" ht="26.35" hidden="1" customHeight="1" outlineLevel="1">
      <c r="B60" s="62" t="s">
        <v>147</v>
      </c>
      <c r="C60" s="72">
        <f t="shared" si="1"/>
        <v>4</v>
      </c>
      <c r="D60" s="57">
        <v>4</v>
      </c>
      <c r="E60" s="65">
        <v>0</v>
      </c>
      <c r="F60" s="65">
        <v>0</v>
      </c>
      <c r="G60" s="65">
        <v>0</v>
      </c>
      <c r="H60" s="65">
        <v>0</v>
      </c>
      <c r="I60" s="65"/>
    </row>
    <row r="61" spans="2:9" ht="26.35" hidden="1" customHeight="1" outlineLevel="1">
      <c r="B61" s="62" t="s">
        <v>148</v>
      </c>
      <c r="C61" s="72">
        <f t="shared" si="1"/>
        <v>4</v>
      </c>
      <c r="D61" s="57">
        <v>4</v>
      </c>
      <c r="E61" s="65">
        <v>0</v>
      </c>
      <c r="F61" s="65">
        <v>0</v>
      </c>
      <c r="G61" s="65">
        <v>0</v>
      </c>
      <c r="H61" s="65">
        <v>0</v>
      </c>
      <c r="I61" s="65"/>
    </row>
    <row r="62" spans="2:9" ht="26.35" hidden="1" customHeight="1" outlineLevel="1">
      <c r="B62" s="62" t="s">
        <v>149</v>
      </c>
      <c r="C62" s="72">
        <f t="shared" si="1"/>
        <v>1</v>
      </c>
      <c r="D62" s="57">
        <v>1</v>
      </c>
      <c r="E62" s="65">
        <v>0</v>
      </c>
      <c r="F62" s="65">
        <v>0</v>
      </c>
      <c r="G62" s="65">
        <v>0</v>
      </c>
      <c r="H62" s="65">
        <v>0</v>
      </c>
      <c r="I62" s="65"/>
    </row>
    <row r="63" spans="2:9" ht="26.35" hidden="1" customHeight="1" outlineLevel="1">
      <c r="B63" s="62" t="s">
        <v>150</v>
      </c>
      <c r="C63" s="72">
        <f t="shared" si="1"/>
        <v>3</v>
      </c>
      <c r="D63" s="65">
        <v>3</v>
      </c>
      <c r="E63" s="65">
        <v>0</v>
      </c>
      <c r="F63" s="65">
        <v>0</v>
      </c>
      <c r="G63" s="65">
        <v>0</v>
      </c>
      <c r="H63" s="65">
        <v>0</v>
      </c>
      <c r="I63" s="65"/>
    </row>
    <row r="64" spans="2:9" ht="26.35" hidden="1" customHeight="1" outlineLevel="1">
      <c r="B64" s="62" t="s">
        <v>151</v>
      </c>
      <c r="C64" s="72">
        <f t="shared" si="1"/>
        <v>4</v>
      </c>
      <c r="D64" s="57">
        <v>4</v>
      </c>
      <c r="E64" s="65">
        <v>0</v>
      </c>
      <c r="F64" s="65">
        <v>0</v>
      </c>
      <c r="G64" s="65">
        <v>0</v>
      </c>
      <c r="H64" s="65">
        <v>0</v>
      </c>
      <c r="I64" s="65"/>
    </row>
    <row r="65" spans="2:9" ht="26.35" hidden="1" customHeight="1" outlineLevel="1">
      <c r="B65" s="62" t="s">
        <v>152</v>
      </c>
      <c r="C65" s="72">
        <f t="shared" si="1"/>
        <v>3</v>
      </c>
      <c r="D65" s="57">
        <v>3</v>
      </c>
      <c r="E65" s="65">
        <v>0</v>
      </c>
      <c r="F65" s="65">
        <v>0</v>
      </c>
      <c r="G65" s="65">
        <v>0</v>
      </c>
      <c r="H65" s="65">
        <v>0</v>
      </c>
      <c r="I65" s="65"/>
    </row>
    <row r="66" spans="2:9" ht="26.35" hidden="1" customHeight="1" outlineLevel="1" collapsed="1" thickBot="1">
      <c r="B66" s="69" t="s">
        <v>153</v>
      </c>
      <c r="C66" s="72">
        <f t="shared" si="1"/>
        <v>3</v>
      </c>
      <c r="D66" s="57">
        <v>3</v>
      </c>
      <c r="E66" s="65">
        <v>0</v>
      </c>
      <c r="F66" s="65">
        <v>0</v>
      </c>
      <c r="G66" s="65">
        <v>0</v>
      </c>
      <c r="H66" s="65">
        <v>0</v>
      </c>
      <c r="I66" s="65"/>
    </row>
    <row r="67" spans="2:9" s="856" customFormat="1" ht="26.35" hidden="1" customHeight="1" collapsed="1">
      <c r="B67" s="877" t="s">
        <v>1711</v>
      </c>
      <c r="C67" s="893">
        <f t="shared" si="1"/>
        <v>4025</v>
      </c>
      <c r="D67" s="871">
        <v>3986</v>
      </c>
      <c r="E67" s="871">
        <v>7</v>
      </c>
      <c r="F67" s="871">
        <v>26</v>
      </c>
      <c r="G67" s="871">
        <v>2</v>
      </c>
      <c r="H67" s="871">
        <v>4</v>
      </c>
      <c r="I67" s="871"/>
    </row>
    <row r="68" spans="2:9" ht="26.35" hidden="1" customHeight="1" outlineLevel="1">
      <c r="B68" s="66" t="s">
        <v>1100</v>
      </c>
      <c r="C68" s="72">
        <f t="shared" si="1"/>
        <v>320</v>
      </c>
      <c r="D68" s="56">
        <v>320</v>
      </c>
      <c r="E68" s="58">
        <v>0</v>
      </c>
      <c r="F68" s="58">
        <v>0</v>
      </c>
      <c r="G68" s="58">
        <v>0</v>
      </c>
      <c r="H68" s="58">
        <v>0</v>
      </c>
      <c r="I68" s="65"/>
    </row>
    <row r="69" spans="2:9" ht="26.35" hidden="1" customHeight="1" outlineLevel="1">
      <c r="B69" s="66" t="s">
        <v>154</v>
      </c>
      <c r="C69" s="72">
        <f t="shared" si="1"/>
        <v>206</v>
      </c>
      <c r="D69" s="56">
        <v>204</v>
      </c>
      <c r="E69" s="58">
        <v>0</v>
      </c>
      <c r="F69" s="58">
        <v>2</v>
      </c>
      <c r="G69" s="58">
        <v>0</v>
      </c>
      <c r="H69" s="58">
        <v>0</v>
      </c>
      <c r="I69" s="65"/>
    </row>
    <row r="70" spans="2:9" ht="26.35" hidden="1" customHeight="1" outlineLevel="1">
      <c r="B70" s="66" t="s">
        <v>155</v>
      </c>
      <c r="C70" s="72">
        <f t="shared" si="1"/>
        <v>305</v>
      </c>
      <c r="D70" s="56">
        <v>302</v>
      </c>
      <c r="E70" s="58">
        <v>0</v>
      </c>
      <c r="F70" s="58">
        <v>1</v>
      </c>
      <c r="G70" s="58">
        <v>1</v>
      </c>
      <c r="H70" s="58">
        <v>1</v>
      </c>
      <c r="I70" s="65"/>
    </row>
    <row r="71" spans="2:9" ht="26.35" hidden="1" customHeight="1" outlineLevel="1">
      <c r="B71" s="66" t="s">
        <v>156</v>
      </c>
      <c r="C71" s="72">
        <f t="shared" si="1"/>
        <v>288</v>
      </c>
      <c r="D71" s="56">
        <v>283</v>
      </c>
      <c r="E71" s="58">
        <v>1</v>
      </c>
      <c r="F71" s="58">
        <v>4</v>
      </c>
      <c r="G71" s="58">
        <v>0</v>
      </c>
      <c r="H71" s="58">
        <v>0</v>
      </c>
      <c r="I71" s="65"/>
    </row>
    <row r="72" spans="2:9" ht="26.35" hidden="1" customHeight="1" outlineLevel="1">
      <c r="B72" s="66" t="s">
        <v>157</v>
      </c>
      <c r="C72" s="72">
        <f t="shared" si="1"/>
        <v>337</v>
      </c>
      <c r="D72" s="56">
        <v>334</v>
      </c>
      <c r="E72" s="58">
        <v>1</v>
      </c>
      <c r="F72" s="58">
        <v>2</v>
      </c>
      <c r="G72" s="58">
        <v>0</v>
      </c>
      <c r="H72" s="58">
        <v>0</v>
      </c>
      <c r="I72" s="65"/>
    </row>
    <row r="73" spans="2:9" ht="26.35" hidden="1" customHeight="1" outlineLevel="1">
      <c r="B73" s="66" t="s">
        <v>158</v>
      </c>
      <c r="C73" s="72">
        <f t="shared" si="1"/>
        <v>328</v>
      </c>
      <c r="D73" s="56">
        <v>322</v>
      </c>
      <c r="E73" s="58">
        <v>1</v>
      </c>
      <c r="F73" s="58">
        <v>3</v>
      </c>
      <c r="G73" s="58">
        <v>1</v>
      </c>
      <c r="H73" s="58">
        <v>1</v>
      </c>
      <c r="I73" s="65"/>
    </row>
    <row r="74" spans="2:9" ht="26.35" hidden="1" customHeight="1" outlineLevel="1">
      <c r="B74" s="66" t="s">
        <v>159</v>
      </c>
      <c r="C74" s="72">
        <f t="shared" si="1"/>
        <v>345</v>
      </c>
      <c r="D74" s="56">
        <v>341</v>
      </c>
      <c r="E74" s="58">
        <v>1</v>
      </c>
      <c r="F74" s="58">
        <v>3</v>
      </c>
      <c r="G74" s="58">
        <v>0</v>
      </c>
      <c r="H74" s="58">
        <v>0</v>
      </c>
      <c r="I74" s="65"/>
    </row>
    <row r="75" spans="2:9" ht="26.35" hidden="1" customHeight="1" outlineLevel="1">
      <c r="B75" s="66" t="s">
        <v>46</v>
      </c>
      <c r="C75" s="72">
        <f t="shared" si="1"/>
        <v>328</v>
      </c>
      <c r="D75" s="56">
        <v>327</v>
      </c>
      <c r="E75" s="58">
        <v>1</v>
      </c>
      <c r="F75" s="58">
        <v>0</v>
      </c>
      <c r="G75" s="58">
        <v>0</v>
      </c>
      <c r="H75" s="58">
        <v>0</v>
      </c>
      <c r="I75" s="65"/>
    </row>
    <row r="76" spans="2:9" ht="26.35" hidden="1" customHeight="1" outlineLevel="1">
      <c r="B76" s="66" t="s">
        <v>47</v>
      </c>
      <c r="C76" s="72">
        <f t="shared" si="1"/>
        <v>346</v>
      </c>
      <c r="D76" s="56">
        <v>342</v>
      </c>
      <c r="E76" s="58">
        <v>0</v>
      </c>
      <c r="F76" s="58">
        <v>4</v>
      </c>
      <c r="G76" s="58">
        <v>0</v>
      </c>
      <c r="H76" s="58">
        <v>0</v>
      </c>
      <c r="I76" s="65"/>
    </row>
    <row r="77" spans="2:9" ht="26.35" hidden="1" customHeight="1" outlineLevel="1">
      <c r="B77" s="66" t="s">
        <v>1101</v>
      </c>
      <c r="C77" s="72">
        <f t="shared" si="1"/>
        <v>375</v>
      </c>
      <c r="D77" s="56">
        <v>373</v>
      </c>
      <c r="E77" s="58">
        <v>0</v>
      </c>
      <c r="F77" s="58">
        <v>1</v>
      </c>
      <c r="G77" s="58">
        <v>0</v>
      </c>
      <c r="H77" s="58">
        <v>1</v>
      </c>
      <c r="I77" s="65"/>
    </row>
    <row r="78" spans="2:9" ht="26.35" hidden="1" customHeight="1" outlineLevel="1">
      <c r="B78" s="66" t="s">
        <v>1102</v>
      </c>
      <c r="C78" s="72">
        <f t="shared" si="1"/>
        <v>407</v>
      </c>
      <c r="D78" s="56">
        <v>402</v>
      </c>
      <c r="E78" s="58">
        <v>1</v>
      </c>
      <c r="F78" s="58">
        <v>3</v>
      </c>
      <c r="G78" s="58">
        <v>0</v>
      </c>
      <c r="H78" s="58">
        <v>1</v>
      </c>
      <c r="I78" s="65"/>
    </row>
    <row r="79" spans="2:9" ht="26.35" hidden="1" customHeight="1" outlineLevel="1">
      <c r="B79" s="66" t="s">
        <v>1404</v>
      </c>
      <c r="C79" s="72">
        <f t="shared" si="1"/>
        <v>440</v>
      </c>
      <c r="D79" s="57">
        <v>436</v>
      </c>
      <c r="E79" s="65">
        <v>1</v>
      </c>
      <c r="F79" s="65">
        <v>3</v>
      </c>
      <c r="G79" s="65">
        <v>0</v>
      </c>
      <c r="H79" s="65">
        <v>0</v>
      </c>
      <c r="I79" s="65"/>
    </row>
    <row r="80" spans="2:9" ht="26.35" hidden="1" customHeight="1" outlineLevel="1">
      <c r="B80" s="62" t="s">
        <v>1405</v>
      </c>
      <c r="C80" s="72">
        <f t="shared" si="1"/>
        <v>42</v>
      </c>
      <c r="D80" s="57">
        <v>41</v>
      </c>
      <c r="E80" s="65">
        <v>0</v>
      </c>
      <c r="F80" s="65">
        <v>1</v>
      </c>
      <c r="G80" s="65">
        <v>0</v>
      </c>
      <c r="H80" s="65">
        <v>0</v>
      </c>
      <c r="I80" s="65"/>
    </row>
    <row r="81" spans="2:9" ht="26.35" hidden="1" customHeight="1" outlineLevel="1" thickBot="1">
      <c r="B81" s="69" t="s">
        <v>1406</v>
      </c>
      <c r="C81" s="74">
        <f t="shared" si="1"/>
        <v>3983</v>
      </c>
      <c r="D81" s="68">
        <f>D67-D80</f>
        <v>3945</v>
      </c>
      <c r="E81" s="68">
        <f>E67-E80</f>
        <v>7</v>
      </c>
      <c r="F81" s="68">
        <f>F67-F80</f>
        <v>25</v>
      </c>
      <c r="G81" s="68">
        <f>G67-G80</f>
        <v>2</v>
      </c>
      <c r="H81" s="68">
        <f>H67-H80</f>
        <v>4</v>
      </c>
      <c r="I81" s="65"/>
    </row>
    <row r="82" spans="2:9" s="856" customFormat="1" ht="26.35" hidden="1" customHeight="1" collapsed="1">
      <c r="B82" s="877" t="s">
        <v>1710</v>
      </c>
      <c r="C82" s="893">
        <f t="shared" si="1"/>
        <v>4475</v>
      </c>
      <c r="D82" s="871">
        <f>SUM(D83:D94)</f>
        <v>4403</v>
      </c>
      <c r="E82" s="871">
        <f>SUM(E83:E94)</f>
        <v>17</v>
      </c>
      <c r="F82" s="871">
        <f>SUM(F83:F94)</f>
        <v>38</v>
      </c>
      <c r="G82" s="871">
        <f>SUM(G83:G94)</f>
        <v>9</v>
      </c>
      <c r="H82" s="871">
        <f>SUM(H83:H94)</f>
        <v>8</v>
      </c>
      <c r="I82" s="871"/>
    </row>
    <row r="83" spans="2:9" ht="19.55" hidden="1" customHeight="1" outlineLevel="1">
      <c r="B83" s="70" t="s">
        <v>60</v>
      </c>
      <c r="C83" s="72">
        <f t="shared" si="1"/>
        <v>380</v>
      </c>
      <c r="D83" s="56">
        <v>368</v>
      </c>
      <c r="E83" s="58">
        <v>1</v>
      </c>
      <c r="F83" s="58">
        <v>10</v>
      </c>
      <c r="G83" s="58">
        <v>0</v>
      </c>
      <c r="H83" s="58">
        <v>1</v>
      </c>
      <c r="I83" s="65"/>
    </row>
    <row r="84" spans="2:9" ht="19.55" hidden="1" customHeight="1" outlineLevel="1">
      <c r="B84" s="70" t="s">
        <v>653</v>
      </c>
      <c r="C84" s="72">
        <f t="shared" si="1"/>
        <v>303</v>
      </c>
      <c r="D84" s="56">
        <v>294</v>
      </c>
      <c r="E84" s="58">
        <v>2</v>
      </c>
      <c r="F84" s="58">
        <v>7</v>
      </c>
      <c r="G84" s="58">
        <v>0</v>
      </c>
      <c r="H84" s="58">
        <v>0</v>
      </c>
      <c r="I84" s="65"/>
    </row>
    <row r="85" spans="2:9" ht="19.55" hidden="1" customHeight="1" outlineLevel="1">
      <c r="B85" s="70" t="s">
        <v>65</v>
      </c>
      <c r="C85" s="72">
        <f t="shared" si="1"/>
        <v>397</v>
      </c>
      <c r="D85" s="56">
        <v>393</v>
      </c>
      <c r="E85" s="58">
        <v>1</v>
      </c>
      <c r="F85" s="58">
        <v>3</v>
      </c>
      <c r="G85" s="58">
        <v>0</v>
      </c>
      <c r="H85" s="58">
        <v>0</v>
      </c>
      <c r="I85" s="65"/>
    </row>
    <row r="86" spans="2:9" ht="19.55" hidden="1" customHeight="1" outlineLevel="1">
      <c r="B86" s="70" t="s">
        <v>2422</v>
      </c>
      <c r="C86" s="72">
        <f t="shared" ref="C86:C117" si="2">SUM(D86:H86)</f>
        <v>371</v>
      </c>
      <c r="D86" s="56">
        <v>367</v>
      </c>
      <c r="E86" s="58">
        <v>2</v>
      </c>
      <c r="F86" s="58">
        <v>1</v>
      </c>
      <c r="G86" s="58">
        <v>1</v>
      </c>
      <c r="H86" s="58">
        <v>0</v>
      </c>
      <c r="I86" s="65"/>
    </row>
    <row r="87" spans="2:9" ht="19.55" hidden="1" customHeight="1" outlineLevel="1">
      <c r="B87" s="70" t="s">
        <v>2423</v>
      </c>
      <c r="C87" s="72">
        <f t="shared" si="2"/>
        <v>385</v>
      </c>
      <c r="D87" s="56">
        <v>380</v>
      </c>
      <c r="E87" s="58">
        <v>3</v>
      </c>
      <c r="F87" s="58">
        <v>1</v>
      </c>
      <c r="G87" s="58">
        <v>0</v>
      </c>
      <c r="H87" s="58">
        <v>1</v>
      </c>
      <c r="I87" s="65"/>
    </row>
    <row r="88" spans="2:9" ht="19.55" hidden="1" customHeight="1" outlineLevel="1">
      <c r="B88" s="70" t="s">
        <v>2424</v>
      </c>
      <c r="C88" s="72">
        <f t="shared" si="2"/>
        <v>399</v>
      </c>
      <c r="D88" s="56">
        <v>389</v>
      </c>
      <c r="E88" s="58">
        <v>2</v>
      </c>
      <c r="F88" s="58">
        <v>1</v>
      </c>
      <c r="G88" s="58">
        <v>6</v>
      </c>
      <c r="H88" s="58">
        <v>1</v>
      </c>
      <c r="I88" s="65"/>
    </row>
    <row r="89" spans="2:9" ht="19.55" hidden="1" customHeight="1" outlineLevel="1">
      <c r="B89" s="70" t="s">
        <v>2425</v>
      </c>
      <c r="C89" s="72">
        <f t="shared" si="2"/>
        <v>368</v>
      </c>
      <c r="D89" s="56">
        <v>361</v>
      </c>
      <c r="E89" s="58">
        <v>3</v>
      </c>
      <c r="F89" s="58">
        <v>3</v>
      </c>
      <c r="G89" s="58">
        <v>0</v>
      </c>
      <c r="H89" s="58">
        <v>1</v>
      </c>
      <c r="I89" s="65"/>
    </row>
    <row r="90" spans="2:9" ht="19.55" hidden="1" customHeight="1" outlineLevel="1">
      <c r="B90" s="70" t="s">
        <v>2426</v>
      </c>
      <c r="C90" s="72">
        <f t="shared" si="2"/>
        <v>361</v>
      </c>
      <c r="D90" s="56">
        <v>357</v>
      </c>
      <c r="E90" s="58">
        <v>0</v>
      </c>
      <c r="F90" s="58">
        <v>4</v>
      </c>
      <c r="G90" s="58">
        <v>0</v>
      </c>
      <c r="H90" s="58">
        <v>0</v>
      </c>
      <c r="I90" s="65"/>
    </row>
    <row r="91" spans="2:9" ht="19.55" hidden="1" customHeight="1" outlineLevel="1">
      <c r="B91" s="70" t="s">
        <v>2427</v>
      </c>
      <c r="C91" s="72">
        <f t="shared" si="2"/>
        <v>352</v>
      </c>
      <c r="D91" s="56">
        <v>346</v>
      </c>
      <c r="E91" s="58">
        <v>1</v>
      </c>
      <c r="F91" s="58">
        <v>4</v>
      </c>
      <c r="G91" s="58">
        <v>0</v>
      </c>
      <c r="H91" s="58">
        <v>1</v>
      </c>
      <c r="I91" s="65"/>
    </row>
    <row r="92" spans="2:9" ht="19.55" hidden="1" customHeight="1" outlineLevel="1">
      <c r="B92" s="70" t="s">
        <v>2428</v>
      </c>
      <c r="C92" s="72">
        <f t="shared" si="2"/>
        <v>418</v>
      </c>
      <c r="D92" s="56">
        <v>416</v>
      </c>
      <c r="E92" s="58">
        <v>1</v>
      </c>
      <c r="F92" s="58">
        <v>1</v>
      </c>
      <c r="G92" s="58">
        <v>0</v>
      </c>
      <c r="H92" s="58">
        <v>0</v>
      </c>
      <c r="I92" s="65"/>
    </row>
    <row r="93" spans="2:9" ht="19.55" hidden="1" customHeight="1" outlineLevel="1">
      <c r="B93" s="70" t="s">
        <v>2429</v>
      </c>
      <c r="C93" s="72">
        <f t="shared" si="2"/>
        <v>359</v>
      </c>
      <c r="D93" s="75">
        <v>355</v>
      </c>
      <c r="E93" s="58">
        <v>1</v>
      </c>
      <c r="F93" s="58">
        <v>1</v>
      </c>
      <c r="G93" s="58">
        <v>0</v>
      </c>
      <c r="H93" s="58">
        <v>2</v>
      </c>
      <c r="I93" s="65"/>
    </row>
    <row r="94" spans="2:9" ht="19.55" hidden="1" customHeight="1" outlineLevel="1">
      <c r="B94" s="70" t="s">
        <v>2430</v>
      </c>
      <c r="C94" s="72">
        <f t="shared" si="2"/>
        <v>382</v>
      </c>
      <c r="D94" s="57">
        <v>377</v>
      </c>
      <c r="E94" s="65">
        <v>0</v>
      </c>
      <c r="F94" s="65">
        <v>2</v>
      </c>
      <c r="G94" s="65">
        <v>2</v>
      </c>
      <c r="H94" s="65">
        <v>1</v>
      </c>
      <c r="I94" s="65"/>
    </row>
    <row r="95" spans="2:9" ht="32.299999999999997" hidden="1" customHeight="1" outlineLevel="1">
      <c r="B95" s="76" t="s">
        <v>2431</v>
      </c>
      <c r="C95" s="72">
        <f t="shared" si="2"/>
        <v>53</v>
      </c>
      <c r="D95" s="57">
        <v>53</v>
      </c>
      <c r="E95" s="65">
        <v>0</v>
      </c>
      <c r="F95" s="65">
        <v>0</v>
      </c>
      <c r="G95" s="65">
        <v>0</v>
      </c>
      <c r="H95" s="65">
        <v>0</v>
      </c>
      <c r="I95" s="65"/>
    </row>
    <row r="96" spans="2:9" ht="31.6" hidden="1" customHeight="1" outlineLevel="1" thickBot="1">
      <c r="B96" s="77" t="s">
        <v>61</v>
      </c>
      <c r="C96" s="74">
        <f t="shared" si="2"/>
        <v>4422</v>
      </c>
      <c r="D96" s="68">
        <f>D82-D95</f>
        <v>4350</v>
      </c>
      <c r="E96" s="68">
        <f>E82-E95</f>
        <v>17</v>
      </c>
      <c r="F96" s="68">
        <f>F82-F95</f>
        <v>38</v>
      </c>
      <c r="G96" s="68">
        <f>G82-G95</f>
        <v>9</v>
      </c>
      <c r="H96" s="68">
        <f>H82-H95</f>
        <v>8</v>
      </c>
      <c r="I96" s="65"/>
    </row>
    <row r="97" spans="2:9" s="856" customFormat="1" ht="26.35" hidden="1" customHeight="1" collapsed="1">
      <c r="B97" s="877" t="s">
        <v>1709</v>
      </c>
      <c r="C97" s="893">
        <f t="shared" si="2"/>
        <v>4218</v>
      </c>
      <c r="D97" s="871">
        <f>SUM(D98:D109)</f>
        <v>4165</v>
      </c>
      <c r="E97" s="871">
        <f>SUM(E98:E109)</f>
        <v>12</v>
      </c>
      <c r="F97" s="871">
        <f>SUM(F98:F109)</f>
        <v>31</v>
      </c>
      <c r="G97" s="871">
        <f>SUM(G98:G109)</f>
        <v>6</v>
      </c>
      <c r="H97" s="871">
        <f>SUM(H98:H109)</f>
        <v>4</v>
      </c>
      <c r="I97" s="871"/>
    </row>
    <row r="98" spans="2:9" ht="19.55" hidden="1" customHeight="1" outlineLevel="1">
      <c r="B98" s="70" t="s">
        <v>60</v>
      </c>
      <c r="C98" s="72">
        <f t="shared" si="2"/>
        <v>347</v>
      </c>
      <c r="D98" s="56">
        <v>344</v>
      </c>
      <c r="E98" s="58">
        <v>1</v>
      </c>
      <c r="F98" s="58">
        <v>1</v>
      </c>
      <c r="G98" s="58">
        <v>1</v>
      </c>
      <c r="H98" s="58">
        <v>0</v>
      </c>
      <c r="I98" s="65"/>
    </row>
    <row r="99" spans="2:9" ht="19.55" hidden="1" customHeight="1" outlineLevel="1">
      <c r="B99" s="70" t="s">
        <v>653</v>
      </c>
      <c r="C99" s="72">
        <f t="shared" si="2"/>
        <v>297</v>
      </c>
      <c r="D99" s="56">
        <v>293</v>
      </c>
      <c r="E99" s="58">
        <v>0</v>
      </c>
      <c r="F99" s="58">
        <v>4</v>
      </c>
      <c r="G99" s="58">
        <v>0</v>
      </c>
      <c r="H99" s="58">
        <v>0</v>
      </c>
      <c r="I99" s="65"/>
    </row>
    <row r="100" spans="2:9" ht="19.55" hidden="1" customHeight="1" outlineLevel="1">
      <c r="B100" s="70" t="s">
        <v>65</v>
      </c>
      <c r="C100" s="72">
        <f t="shared" si="2"/>
        <v>304</v>
      </c>
      <c r="D100" s="56">
        <v>301</v>
      </c>
      <c r="E100" s="58">
        <v>2</v>
      </c>
      <c r="F100" s="58">
        <v>1</v>
      </c>
      <c r="G100" s="58">
        <v>0</v>
      </c>
      <c r="H100" s="58">
        <v>0</v>
      </c>
      <c r="I100" s="65"/>
    </row>
    <row r="101" spans="2:9" ht="19.55" hidden="1" customHeight="1" outlineLevel="1">
      <c r="B101" s="70" t="s">
        <v>2422</v>
      </c>
      <c r="C101" s="72">
        <f t="shared" si="2"/>
        <v>330</v>
      </c>
      <c r="D101" s="56">
        <v>327</v>
      </c>
      <c r="E101" s="58">
        <v>0</v>
      </c>
      <c r="F101" s="58">
        <v>3</v>
      </c>
      <c r="G101" s="58">
        <v>0</v>
      </c>
      <c r="H101" s="58">
        <v>0</v>
      </c>
      <c r="I101" s="65"/>
    </row>
    <row r="102" spans="2:9" ht="19.55" hidden="1" customHeight="1" outlineLevel="1">
      <c r="B102" s="70" t="s">
        <v>2423</v>
      </c>
      <c r="C102" s="72">
        <f t="shared" si="2"/>
        <v>368</v>
      </c>
      <c r="D102" s="56">
        <v>363</v>
      </c>
      <c r="E102" s="58">
        <v>0</v>
      </c>
      <c r="F102" s="58">
        <v>4</v>
      </c>
      <c r="G102" s="58">
        <v>1</v>
      </c>
      <c r="H102" s="58">
        <v>0</v>
      </c>
      <c r="I102" s="65"/>
    </row>
    <row r="103" spans="2:9" ht="19.55" hidden="1" customHeight="1" outlineLevel="1">
      <c r="B103" s="70" t="s">
        <v>2424</v>
      </c>
      <c r="C103" s="72">
        <f t="shared" si="2"/>
        <v>347</v>
      </c>
      <c r="D103" s="56">
        <v>344</v>
      </c>
      <c r="E103" s="58">
        <v>0</v>
      </c>
      <c r="F103" s="58">
        <v>3</v>
      </c>
      <c r="G103" s="58">
        <v>0</v>
      </c>
      <c r="H103" s="58">
        <v>0</v>
      </c>
      <c r="I103" s="65"/>
    </row>
    <row r="104" spans="2:9" ht="19.55" hidden="1" customHeight="1" outlineLevel="1">
      <c r="B104" s="70" t="s">
        <v>2425</v>
      </c>
      <c r="C104" s="72">
        <f t="shared" si="2"/>
        <v>352</v>
      </c>
      <c r="D104" s="56">
        <v>348</v>
      </c>
      <c r="E104" s="58">
        <v>0</v>
      </c>
      <c r="F104" s="58">
        <v>3</v>
      </c>
      <c r="G104" s="58">
        <v>1</v>
      </c>
      <c r="H104" s="58">
        <v>0</v>
      </c>
      <c r="I104" s="65"/>
    </row>
    <row r="105" spans="2:9" ht="19.55" hidden="1" customHeight="1" outlineLevel="1">
      <c r="B105" s="70" t="s">
        <v>2426</v>
      </c>
      <c r="C105" s="72">
        <f t="shared" si="2"/>
        <v>335</v>
      </c>
      <c r="D105" s="56">
        <v>328</v>
      </c>
      <c r="E105" s="58">
        <v>4</v>
      </c>
      <c r="F105" s="58">
        <v>3</v>
      </c>
      <c r="G105" s="58">
        <v>0</v>
      </c>
      <c r="H105" s="58">
        <v>0</v>
      </c>
      <c r="I105" s="65"/>
    </row>
    <row r="106" spans="2:9" ht="19.55" hidden="1" customHeight="1" outlineLevel="1">
      <c r="B106" s="70" t="s">
        <v>2427</v>
      </c>
      <c r="C106" s="72">
        <f t="shared" si="2"/>
        <v>321</v>
      </c>
      <c r="D106" s="56">
        <v>317</v>
      </c>
      <c r="E106" s="58">
        <v>1</v>
      </c>
      <c r="F106" s="58">
        <v>2</v>
      </c>
      <c r="G106" s="58">
        <v>1</v>
      </c>
      <c r="H106" s="58">
        <v>0</v>
      </c>
      <c r="I106" s="65"/>
    </row>
    <row r="107" spans="2:9" ht="19.55" hidden="1" customHeight="1" outlineLevel="1">
      <c r="B107" s="70" t="s">
        <v>2428</v>
      </c>
      <c r="C107" s="72">
        <f t="shared" si="2"/>
        <v>381</v>
      </c>
      <c r="D107" s="56">
        <v>376</v>
      </c>
      <c r="E107" s="58">
        <v>1</v>
      </c>
      <c r="F107" s="58">
        <v>4</v>
      </c>
      <c r="G107" s="58">
        <v>0</v>
      </c>
      <c r="H107" s="58">
        <v>0</v>
      </c>
      <c r="I107" s="65"/>
    </row>
    <row r="108" spans="2:9" ht="19.55" hidden="1" customHeight="1" outlineLevel="1">
      <c r="B108" s="70" t="s">
        <v>2429</v>
      </c>
      <c r="C108" s="72">
        <f t="shared" si="2"/>
        <v>428</v>
      </c>
      <c r="D108" s="75">
        <v>423</v>
      </c>
      <c r="E108" s="58">
        <v>1</v>
      </c>
      <c r="F108" s="58">
        <v>1</v>
      </c>
      <c r="G108" s="58">
        <v>2</v>
      </c>
      <c r="H108" s="58">
        <v>1</v>
      </c>
      <c r="I108" s="65"/>
    </row>
    <row r="109" spans="2:9" ht="19.55" hidden="1" customHeight="1" outlineLevel="1">
      <c r="B109" s="70" t="s">
        <v>2430</v>
      </c>
      <c r="C109" s="72">
        <f t="shared" si="2"/>
        <v>408</v>
      </c>
      <c r="D109" s="57">
        <v>401</v>
      </c>
      <c r="E109" s="65">
        <v>2</v>
      </c>
      <c r="F109" s="65">
        <v>2</v>
      </c>
      <c r="G109" s="65">
        <v>0</v>
      </c>
      <c r="H109" s="65">
        <v>3</v>
      </c>
      <c r="I109" s="65"/>
    </row>
    <row r="110" spans="2:9" ht="33.799999999999997" hidden="1" customHeight="1" outlineLevel="1">
      <c r="B110" s="76" t="s">
        <v>2431</v>
      </c>
      <c r="C110" s="72">
        <f t="shared" si="2"/>
        <v>33</v>
      </c>
      <c r="D110" s="57">
        <v>33</v>
      </c>
      <c r="E110" s="65">
        <v>0</v>
      </c>
      <c r="F110" s="65">
        <v>0</v>
      </c>
      <c r="G110" s="65">
        <v>0</v>
      </c>
      <c r="H110" s="65">
        <v>0</v>
      </c>
      <c r="I110" s="65"/>
    </row>
    <row r="111" spans="2:9" ht="31.6" hidden="1" customHeight="1" outlineLevel="1" thickBot="1">
      <c r="B111" s="77" t="s">
        <v>85</v>
      </c>
      <c r="C111" s="74">
        <f t="shared" si="2"/>
        <v>4185</v>
      </c>
      <c r="D111" s="68">
        <f>D97-D110</f>
        <v>4132</v>
      </c>
      <c r="E111" s="68">
        <f>E97-E110</f>
        <v>12</v>
      </c>
      <c r="F111" s="68">
        <f>F97-F110</f>
        <v>31</v>
      </c>
      <c r="G111" s="68">
        <f>G97-G110</f>
        <v>6</v>
      </c>
      <c r="H111" s="68">
        <f>H97-H110</f>
        <v>4</v>
      </c>
      <c r="I111" s="65"/>
    </row>
    <row r="112" spans="2:9" s="856" customFormat="1" ht="23.95" hidden="1" customHeight="1" collapsed="1">
      <c r="B112" s="877" t="s">
        <v>1708</v>
      </c>
      <c r="C112" s="893">
        <f t="shared" si="2"/>
        <v>3901</v>
      </c>
      <c r="D112" s="871">
        <f>SUM(D113:D124)</f>
        <v>3841</v>
      </c>
      <c r="E112" s="871">
        <f>SUM(E113:E124)</f>
        <v>15</v>
      </c>
      <c r="F112" s="871">
        <f>SUM(F113:F124)</f>
        <v>29</v>
      </c>
      <c r="G112" s="871">
        <f>SUM(G113:G124)</f>
        <v>7</v>
      </c>
      <c r="H112" s="871">
        <f>SUM(H113:H124)</f>
        <v>9</v>
      </c>
      <c r="I112" s="871"/>
    </row>
    <row r="113" spans="2:14" ht="19.55" hidden="1" customHeight="1" outlineLevel="1">
      <c r="B113" s="70" t="s">
        <v>60</v>
      </c>
      <c r="C113" s="72">
        <f t="shared" si="2"/>
        <v>354</v>
      </c>
      <c r="D113" s="64">
        <v>349</v>
      </c>
      <c r="E113" s="64">
        <v>1</v>
      </c>
      <c r="F113" s="64">
        <v>4</v>
      </c>
      <c r="G113" s="64">
        <v>0</v>
      </c>
      <c r="H113" s="64">
        <v>0</v>
      </c>
      <c r="I113" s="65"/>
    </row>
    <row r="114" spans="2:14" ht="19.55" hidden="1" customHeight="1" outlineLevel="1">
      <c r="B114" s="70" t="s">
        <v>653</v>
      </c>
      <c r="C114" s="72">
        <f t="shared" si="2"/>
        <v>250</v>
      </c>
      <c r="D114" s="64">
        <v>247</v>
      </c>
      <c r="E114" s="64">
        <v>1</v>
      </c>
      <c r="F114" s="64">
        <v>1</v>
      </c>
      <c r="G114" s="64">
        <v>0</v>
      </c>
      <c r="H114" s="64">
        <v>1</v>
      </c>
      <c r="I114" s="65"/>
    </row>
    <row r="115" spans="2:14" ht="19.55" hidden="1" customHeight="1" outlineLevel="1">
      <c r="B115" s="70" t="s">
        <v>65</v>
      </c>
      <c r="C115" s="72">
        <f t="shared" si="2"/>
        <v>328</v>
      </c>
      <c r="D115" s="64">
        <v>323</v>
      </c>
      <c r="E115" s="64">
        <v>2</v>
      </c>
      <c r="F115" s="64">
        <v>1</v>
      </c>
      <c r="G115" s="64">
        <v>2</v>
      </c>
      <c r="H115" s="64">
        <v>0</v>
      </c>
      <c r="I115" s="65"/>
    </row>
    <row r="116" spans="2:14" ht="19.55" hidden="1" customHeight="1" outlineLevel="1">
      <c r="B116" s="70" t="s">
        <v>2422</v>
      </c>
      <c r="C116" s="72">
        <f t="shared" si="2"/>
        <v>287</v>
      </c>
      <c r="D116" s="64">
        <v>283</v>
      </c>
      <c r="E116" s="64">
        <v>2</v>
      </c>
      <c r="F116" s="64">
        <v>1</v>
      </c>
      <c r="G116" s="64">
        <v>0</v>
      </c>
      <c r="H116" s="64">
        <v>1</v>
      </c>
      <c r="I116" s="65"/>
    </row>
    <row r="117" spans="2:14" ht="19.55" hidden="1" customHeight="1" outlineLevel="1">
      <c r="B117" s="70" t="s">
        <v>2423</v>
      </c>
      <c r="C117" s="72">
        <f t="shared" si="2"/>
        <v>354</v>
      </c>
      <c r="D117" s="64">
        <v>348</v>
      </c>
      <c r="E117" s="64">
        <v>2</v>
      </c>
      <c r="F117" s="64">
        <v>3</v>
      </c>
      <c r="G117" s="64">
        <v>1</v>
      </c>
      <c r="H117" s="64">
        <v>0</v>
      </c>
      <c r="I117" s="65"/>
    </row>
    <row r="118" spans="2:14" ht="19.55" hidden="1" customHeight="1" outlineLevel="1">
      <c r="B118" s="70" t="s">
        <v>2424</v>
      </c>
      <c r="C118" s="72">
        <f t="shared" ref="C118:C141" si="3">SUM(D118:H118)</f>
        <v>322</v>
      </c>
      <c r="D118" s="64">
        <v>317</v>
      </c>
      <c r="E118" s="64">
        <v>0</v>
      </c>
      <c r="F118" s="64">
        <v>3</v>
      </c>
      <c r="G118" s="64">
        <v>1</v>
      </c>
      <c r="H118" s="64">
        <v>1</v>
      </c>
      <c r="I118" s="65"/>
    </row>
    <row r="119" spans="2:14" ht="19.55" hidden="1" customHeight="1" outlineLevel="1">
      <c r="B119" s="70" t="s">
        <v>2425</v>
      </c>
      <c r="C119" s="72">
        <f t="shared" si="3"/>
        <v>339</v>
      </c>
      <c r="D119" s="64">
        <v>335</v>
      </c>
      <c r="E119" s="64">
        <v>0</v>
      </c>
      <c r="F119" s="64">
        <v>3</v>
      </c>
      <c r="G119" s="64">
        <v>0</v>
      </c>
      <c r="H119" s="64">
        <v>1</v>
      </c>
      <c r="I119" s="65"/>
    </row>
    <row r="120" spans="2:14" ht="19.55" hidden="1" customHeight="1" outlineLevel="1">
      <c r="B120" s="70" t="s">
        <v>2426</v>
      </c>
      <c r="C120" s="72">
        <f t="shared" si="3"/>
        <v>318</v>
      </c>
      <c r="D120" s="64">
        <v>317</v>
      </c>
      <c r="E120" s="64">
        <v>0</v>
      </c>
      <c r="F120" s="64">
        <v>0</v>
      </c>
      <c r="G120" s="64">
        <v>0</v>
      </c>
      <c r="H120" s="64">
        <v>1</v>
      </c>
      <c r="I120" s="65"/>
    </row>
    <row r="121" spans="2:14" ht="19.55" hidden="1" customHeight="1" outlineLevel="1">
      <c r="B121" s="70" t="s">
        <v>2427</v>
      </c>
      <c r="C121" s="72">
        <f t="shared" si="3"/>
        <v>329</v>
      </c>
      <c r="D121" s="64">
        <v>322</v>
      </c>
      <c r="E121" s="64">
        <v>2</v>
      </c>
      <c r="F121" s="64">
        <v>3</v>
      </c>
      <c r="G121" s="64">
        <v>1</v>
      </c>
      <c r="H121" s="64">
        <v>1</v>
      </c>
      <c r="I121" s="65"/>
    </row>
    <row r="122" spans="2:14" ht="19.55" hidden="1" customHeight="1" outlineLevel="1">
      <c r="B122" s="70" t="s">
        <v>2428</v>
      </c>
      <c r="C122" s="72">
        <f t="shared" si="3"/>
        <v>321</v>
      </c>
      <c r="D122" s="64">
        <v>315</v>
      </c>
      <c r="E122" s="64">
        <v>1</v>
      </c>
      <c r="F122" s="64">
        <v>2</v>
      </c>
      <c r="G122" s="64">
        <v>1</v>
      </c>
      <c r="H122" s="64">
        <v>2</v>
      </c>
      <c r="I122" s="65"/>
    </row>
    <row r="123" spans="2:14" ht="19.55" hidden="1" customHeight="1" outlineLevel="1">
      <c r="B123" s="70" t="s">
        <v>2429</v>
      </c>
      <c r="C123" s="72">
        <f t="shared" si="3"/>
        <v>326</v>
      </c>
      <c r="D123" s="64">
        <v>320</v>
      </c>
      <c r="E123" s="64">
        <v>1</v>
      </c>
      <c r="F123" s="64">
        <v>3</v>
      </c>
      <c r="G123" s="64">
        <v>1</v>
      </c>
      <c r="H123" s="64">
        <v>1</v>
      </c>
      <c r="I123" s="65"/>
    </row>
    <row r="124" spans="2:14" ht="19.55" hidden="1" customHeight="1" outlineLevel="1">
      <c r="B124" s="70" t="s">
        <v>2430</v>
      </c>
      <c r="C124" s="72">
        <f t="shared" si="3"/>
        <v>373</v>
      </c>
      <c r="D124" s="64">
        <v>365</v>
      </c>
      <c r="E124" s="64">
        <v>3</v>
      </c>
      <c r="F124" s="64">
        <v>5</v>
      </c>
      <c r="G124" s="64">
        <v>0</v>
      </c>
      <c r="H124" s="64">
        <v>0</v>
      </c>
      <c r="I124" s="65"/>
    </row>
    <row r="125" spans="2:14" ht="33.799999999999997" hidden="1" customHeight="1" outlineLevel="1">
      <c r="B125" s="76" t="s">
        <v>2431</v>
      </c>
      <c r="C125" s="72">
        <f t="shared" si="3"/>
        <v>28</v>
      </c>
      <c r="D125" s="57">
        <v>27</v>
      </c>
      <c r="E125" s="65">
        <v>0</v>
      </c>
      <c r="F125" s="65">
        <v>0</v>
      </c>
      <c r="G125" s="65">
        <v>1</v>
      </c>
      <c r="H125" s="65">
        <v>0</v>
      </c>
      <c r="I125" s="65"/>
    </row>
    <row r="126" spans="2:14" ht="31.6" hidden="1" customHeight="1" outlineLevel="1" thickBot="1">
      <c r="B126" s="77" t="s">
        <v>85</v>
      </c>
      <c r="C126" s="74">
        <f t="shared" si="3"/>
        <v>3873</v>
      </c>
      <c r="D126" s="68">
        <f>D112-D125</f>
        <v>3814</v>
      </c>
      <c r="E126" s="68">
        <f>E112-E125</f>
        <v>15</v>
      </c>
      <c r="F126" s="68">
        <f>F112-F125</f>
        <v>29</v>
      </c>
      <c r="G126" s="68">
        <f>G112-G125</f>
        <v>6</v>
      </c>
      <c r="H126" s="68">
        <f>H112-H125</f>
        <v>9</v>
      </c>
      <c r="I126" s="65"/>
    </row>
    <row r="127" spans="2:14" s="856" customFormat="1" ht="23.95" hidden="1" customHeight="1" collapsed="1">
      <c r="B127" s="877" t="s">
        <v>1707</v>
      </c>
      <c r="C127" s="893">
        <f t="shared" si="3"/>
        <v>4575</v>
      </c>
      <c r="D127" s="871">
        <f>SUM(D128:D139)</f>
        <v>4496</v>
      </c>
      <c r="E127" s="871">
        <f>SUM(E128:E139)</f>
        <v>11</v>
      </c>
      <c r="F127" s="871">
        <f>SUM(F128:F139)</f>
        <v>50</v>
      </c>
      <c r="G127" s="871">
        <f>SUM(G128:G139)</f>
        <v>7</v>
      </c>
      <c r="H127" s="871">
        <f>SUM(H128:H139)</f>
        <v>11</v>
      </c>
      <c r="I127" s="177"/>
      <c r="J127" s="177"/>
      <c r="K127" s="177"/>
      <c r="L127" s="177"/>
      <c r="M127" s="177"/>
      <c r="N127" s="177"/>
    </row>
    <row r="128" spans="2:14" ht="19.55" hidden="1" customHeight="1" outlineLevel="1">
      <c r="B128" s="70" t="s">
        <v>60</v>
      </c>
      <c r="C128" s="72">
        <f t="shared" si="3"/>
        <v>305</v>
      </c>
      <c r="D128" s="64">
        <v>301</v>
      </c>
      <c r="E128" s="64">
        <v>0</v>
      </c>
      <c r="F128" s="64">
        <v>2</v>
      </c>
      <c r="G128" s="64">
        <v>0</v>
      </c>
      <c r="H128" s="64">
        <v>2</v>
      </c>
      <c r="I128"/>
      <c r="J128"/>
      <c r="K128"/>
      <c r="L128"/>
      <c r="M128"/>
      <c r="N128"/>
    </row>
    <row r="129" spans="2:14" ht="19.55" hidden="1" customHeight="1" outlineLevel="1">
      <c r="B129" s="70" t="s">
        <v>653</v>
      </c>
      <c r="C129" s="72">
        <f t="shared" si="3"/>
        <v>280</v>
      </c>
      <c r="D129" s="64">
        <v>275</v>
      </c>
      <c r="E129" s="64">
        <v>1</v>
      </c>
      <c r="F129" s="64">
        <v>3</v>
      </c>
      <c r="G129" s="64">
        <v>1</v>
      </c>
      <c r="H129" s="64">
        <v>0</v>
      </c>
      <c r="I129" s="65"/>
    </row>
    <row r="130" spans="2:14" ht="19.55" hidden="1" customHeight="1" outlineLevel="1">
      <c r="B130" s="70" t="s">
        <v>65</v>
      </c>
      <c r="C130" s="72">
        <f t="shared" si="3"/>
        <v>310</v>
      </c>
      <c r="D130" s="64">
        <v>302</v>
      </c>
      <c r="E130" s="64">
        <v>3</v>
      </c>
      <c r="F130" s="64">
        <v>3</v>
      </c>
      <c r="G130" s="64">
        <v>1</v>
      </c>
      <c r="H130" s="64">
        <v>1</v>
      </c>
      <c r="I130" s="65"/>
    </row>
    <row r="131" spans="2:14" ht="19.55" hidden="1" customHeight="1" outlineLevel="1">
      <c r="B131" s="70" t="s">
        <v>2422</v>
      </c>
      <c r="C131" s="72">
        <f t="shared" si="3"/>
        <v>317</v>
      </c>
      <c r="D131" s="64">
        <v>314</v>
      </c>
      <c r="E131" s="64">
        <v>0</v>
      </c>
      <c r="F131" s="64">
        <v>3</v>
      </c>
      <c r="G131" s="64">
        <v>0</v>
      </c>
      <c r="H131" s="64">
        <v>0</v>
      </c>
      <c r="I131" s="65"/>
    </row>
    <row r="132" spans="2:14" ht="19.55" hidden="1" customHeight="1" outlineLevel="1">
      <c r="B132" s="70" t="s">
        <v>2423</v>
      </c>
      <c r="C132" s="72">
        <f t="shared" si="3"/>
        <v>360</v>
      </c>
      <c r="D132" s="64">
        <v>359</v>
      </c>
      <c r="E132" s="64">
        <v>0</v>
      </c>
      <c r="F132" s="64">
        <v>0</v>
      </c>
      <c r="G132" s="64">
        <v>0</v>
      </c>
      <c r="H132" s="64">
        <v>1</v>
      </c>
      <c r="I132" s="65"/>
    </row>
    <row r="133" spans="2:14" ht="19.55" hidden="1" customHeight="1" outlineLevel="1">
      <c r="B133" s="70" t="s">
        <v>2424</v>
      </c>
      <c r="C133" s="72">
        <f t="shared" si="3"/>
        <v>398</v>
      </c>
      <c r="D133" s="64">
        <v>388</v>
      </c>
      <c r="E133" s="64">
        <v>1</v>
      </c>
      <c r="F133" s="64">
        <v>8</v>
      </c>
      <c r="G133" s="64">
        <v>1</v>
      </c>
      <c r="H133" s="64">
        <v>0</v>
      </c>
      <c r="I133" s="65"/>
    </row>
    <row r="134" spans="2:14" ht="19.55" hidden="1" customHeight="1" outlineLevel="1">
      <c r="B134" s="70" t="s">
        <v>2425</v>
      </c>
      <c r="C134" s="72">
        <f t="shared" si="3"/>
        <v>439</v>
      </c>
      <c r="D134" s="64">
        <v>429</v>
      </c>
      <c r="E134" s="64">
        <v>1</v>
      </c>
      <c r="F134" s="64">
        <v>8</v>
      </c>
      <c r="G134" s="64">
        <v>0</v>
      </c>
      <c r="H134" s="64">
        <v>1</v>
      </c>
      <c r="I134" s="65"/>
    </row>
    <row r="135" spans="2:14" ht="19.55" hidden="1" customHeight="1" outlineLevel="1">
      <c r="B135" s="70" t="s">
        <v>2426</v>
      </c>
      <c r="C135" s="72">
        <f t="shared" si="3"/>
        <v>401</v>
      </c>
      <c r="D135" s="64">
        <v>398</v>
      </c>
      <c r="E135" s="64">
        <v>1</v>
      </c>
      <c r="F135" s="64">
        <v>2</v>
      </c>
      <c r="G135" s="64">
        <v>0</v>
      </c>
      <c r="H135" s="64">
        <v>0</v>
      </c>
      <c r="I135" s="65"/>
    </row>
    <row r="136" spans="2:14" ht="19.55" hidden="1" customHeight="1" outlineLevel="1">
      <c r="B136" s="70" t="s">
        <v>2427</v>
      </c>
      <c r="C136" s="72">
        <f t="shared" si="3"/>
        <v>450</v>
      </c>
      <c r="D136" s="64">
        <v>436</v>
      </c>
      <c r="E136" s="64">
        <v>0</v>
      </c>
      <c r="F136" s="64">
        <v>10</v>
      </c>
      <c r="G136" s="64">
        <v>2</v>
      </c>
      <c r="H136" s="64">
        <v>2</v>
      </c>
      <c r="I136" s="65"/>
    </row>
    <row r="137" spans="2:14" ht="19.55" hidden="1" customHeight="1" outlineLevel="1">
      <c r="B137" s="70" t="s">
        <v>2428</v>
      </c>
      <c r="C137" s="72">
        <f t="shared" si="3"/>
        <v>390</v>
      </c>
      <c r="D137" s="64">
        <v>384</v>
      </c>
      <c r="E137" s="64">
        <v>2</v>
      </c>
      <c r="F137" s="64">
        <v>3</v>
      </c>
      <c r="G137" s="64">
        <v>1</v>
      </c>
      <c r="H137" s="64">
        <v>0</v>
      </c>
      <c r="I137" s="65"/>
    </row>
    <row r="138" spans="2:14" ht="19.55" hidden="1" customHeight="1" outlineLevel="1">
      <c r="B138" s="70" t="s">
        <v>2429</v>
      </c>
      <c r="C138" s="72">
        <f t="shared" si="3"/>
        <v>430</v>
      </c>
      <c r="D138" s="64">
        <v>424</v>
      </c>
      <c r="E138" s="64">
        <v>0</v>
      </c>
      <c r="F138" s="64">
        <v>2</v>
      </c>
      <c r="G138" s="64">
        <v>1</v>
      </c>
      <c r="H138" s="64">
        <v>3</v>
      </c>
      <c r="I138" s="65"/>
    </row>
    <row r="139" spans="2:14" ht="19.55" hidden="1" customHeight="1" outlineLevel="1">
      <c r="B139" s="70" t="s">
        <v>2430</v>
      </c>
      <c r="C139" s="72">
        <f t="shared" si="3"/>
        <v>495</v>
      </c>
      <c r="D139" s="64">
        <v>486</v>
      </c>
      <c r="E139" s="64">
        <v>2</v>
      </c>
      <c r="F139" s="64">
        <v>6</v>
      </c>
      <c r="G139" s="64">
        <v>0</v>
      </c>
      <c r="H139" s="64">
        <v>1</v>
      </c>
      <c r="I139" s="65"/>
    </row>
    <row r="140" spans="2:14" ht="33.799999999999997" hidden="1" customHeight="1" outlineLevel="1">
      <c r="B140" s="76" t="s">
        <v>2431</v>
      </c>
      <c r="C140" s="72">
        <f t="shared" si="3"/>
        <v>31</v>
      </c>
      <c r="D140" s="57">
        <v>31</v>
      </c>
      <c r="E140" s="65">
        <v>0</v>
      </c>
      <c r="F140" s="65">
        <v>0</v>
      </c>
      <c r="G140" s="65">
        <v>0</v>
      </c>
      <c r="H140" s="65">
        <v>0</v>
      </c>
      <c r="I140" s="65"/>
    </row>
    <row r="141" spans="2:14" ht="31.6" hidden="1" customHeight="1" outlineLevel="1" thickBot="1">
      <c r="B141" s="77" t="s">
        <v>85</v>
      </c>
      <c r="C141" s="74">
        <f t="shared" si="3"/>
        <v>4544</v>
      </c>
      <c r="D141" s="68">
        <f>D127-D140</f>
        <v>4465</v>
      </c>
      <c r="E141" s="68">
        <f>E127-E140</f>
        <v>11</v>
      </c>
      <c r="F141" s="68">
        <f>F127-F140</f>
        <v>50</v>
      </c>
      <c r="G141" s="68">
        <f>G127-G140</f>
        <v>7</v>
      </c>
      <c r="H141" s="68">
        <f>H127-H140</f>
        <v>11</v>
      </c>
      <c r="I141" s="65"/>
    </row>
    <row r="142" spans="2:14" s="856" customFormat="1" ht="24.8" hidden="1" customHeight="1" collapsed="1">
      <c r="B142" s="735" t="s">
        <v>1706</v>
      </c>
      <c r="C142" s="893">
        <f t="shared" ref="C142:C156" si="4">SUM(D142:H142)</f>
        <v>5715</v>
      </c>
      <c r="D142" s="871">
        <f>SUM(D143:D154)</f>
        <v>5598</v>
      </c>
      <c r="E142" s="871">
        <f>SUM(E143:E154)</f>
        <v>15</v>
      </c>
      <c r="F142" s="871">
        <f>SUM(F143:F154)</f>
        <v>67</v>
      </c>
      <c r="G142" s="871">
        <f>SUM(G143:G154)</f>
        <v>7</v>
      </c>
      <c r="H142" s="871">
        <f>SUM(H143:H154)</f>
        <v>28</v>
      </c>
      <c r="I142" s="177"/>
      <c r="J142" s="177"/>
      <c r="K142" s="177"/>
      <c r="L142" s="177"/>
      <c r="M142" s="177"/>
      <c r="N142" s="177"/>
    </row>
    <row r="143" spans="2:14" ht="19.55" hidden="1" customHeight="1" outlineLevel="1">
      <c r="B143" s="70" t="s">
        <v>60</v>
      </c>
      <c r="C143" s="72">
        <f t="shared" si="4"/>
        <v>427</v>
      </c>
      <c r="D143" s="64">
        <v>420</v>
      </c>
      <c r="E143" s="64">
        <v>1</v>
      </c>
      <c r="F143" s="64">
        <v>1</v>
      </c>
      <c r="G143" s="64">
        <v>0</v>
      </c>
      <c r="H143" s="64">
        <v>5</v>
      </c>
      <c r="I143"/>
      <c r="J143"/>
      <c r="K143"/>
      <c r="L143"/>
      <c r="M143"/>
      <c r="N143"/>
    </row>
    <row r="144" spans="2:14" ht="19.55" hidden="1" customHeight="1" outlineLevel="1">
      <c r="B144" s="70" t="s">
        <v>653</v>
      </c>
      <c r="C144" s="72">
        <f t="shared" si="4"/>
        <v>355</v>
      </c>
      <c r="D144" s="64">
        <v>348</v>
      </c>
      <c r="E144" s="64">
        <v>0</v>
      </c>
      <c r="F144" s="64">
        <v>5</v>
      </c>
      <c r="G144" s="64">
        <v>0</v>
      </c>
      <c r="H144" s="64">
        <v>2</v>
      </c>
      <c r="I144" s="65"/>
    </row>
    <row r="145" spans="2:14" ht="19.55" hidden="1" customHeight="1" outlineLevel="1">
      <c r="B145" s="70" t="s">
        <v>65</v>
      </c>
      <c r="C145" s="72">
        <f t="shared" si="4"/>
        <v>433</v>
      </c>
      <c r="D145" s="64">
        <v>425</v>
      </c>
      <c r="E145" s="64">
        <v>2</v>
      </c>
      <c r="F145" s="64">
        <v>5</v>
      </c>
      <c r="G145" s="64">
        <v>0</v>
      </c>
      <c r="H145" s="64">
        <v>1</v>
      </c>
      <c r="I145" s="65"/>
    </row>
    <row r="146" spans="2:14" ht="19.55" hidden="1" customHeight="1" outlineLevel="1">
      <c r="B146" s="70" t="s">
        <v>2422</v>
      </c>
      <c r="C146" s="72">
        <f t="shared" si="4"/>
        <v>422</v>
      </c>
      <c r="D146" s="64">
        <v>409</v>
      </c>
      <c r="E146" s="64">
        <v>4</v>
      </c>
      <c r="F146" s="64">
        <v>5</v>
      </c>
      <c r="G146" s="64">
        <v>0</v>
      </c>
      <c r="H146" s="64">
        <v>4</v>
      </c>
      <c r="I146" s="65"/>
    </row>
    <row r="147" spans="2:14" ht="19.55" hidden="1" customHeight="1" outlineLevel="1">
      <c r="B147" s="70" t="s">
        <v>2423</v>
      </c>
      <c r="C147" s="72">
        <f t="shared" si="4"/>
        <v>474</v>
      </c>
      <c r="D147" s="64">
        <v>467</v>
      </c>
      <c r="E147" s="64">
        <v>0</v>
      </c>
      <c r="F147" s="64">
        <v>4</v>
      </c>
      <c r="G147" s="64">
        <v>2</v>
      </c>
      <c r="H147" s="64">
        <v>1</v>
      </c>
      <c r="I147" s="65"/>
    </row>
    <row r="148" spans="2:14" ht="19.55" hidden="1" customHeight="1" outlineLevel="1">
      <c r="B148" s="70" t="s">
        <v>2424</v>
      </c>
      <c r="C148" s="72">
        <f t="shared" si="4"/>
        <v>488</v>
      </c>
      <c r="D148" s="64">
        <v>477</v>
      </c>
      <c r="E148" s="64">
        <v>1</v>
      </c>
      <c r="F148" s="64">
        <v>7</v>
      </c>
      <c r="G148" s="64">
        <v>3</v>
      </c>
      <c r="H148" s="64">
        <v>0</v>
      </c>
      <c r="I148" s="65"/>
    </row>
    <row r="149" spans="2:14" ht="19.55" hidden="1" customHeight="1" outlineLevel="1">
      <c r="B149" s="70" t="s">
        <v>2425</v>
      </c>
      <c r="C149" s="72">
        <f t="shared" si="4"/>
        <v>481</v>
      </c>
      <c r="D149" s="64">
        <v>473</v>
      </c>
      <c r="E149" s="64">
        <v>2</v>
      </c>
      <c r="F149" s="64">
        <v>4</v>
      </c>
      <c r="G149" s="64">
        <v>0</v>
      </c>
      <c r="H149" s="64">
        <v>2</v>
      </c>
      <c r="I149" s="65"/>
    </row>
    <row r="150" spans="2:14" ht="19.55" hidden="1" customHeight="1" outlineLevel="1">
      <c r="B150" s="70" t="s">
        <v>2426</v>
      </c>
      <c r="C150" s="72">
        <f t="shared" si="4"/>
        <v>502</v>
      </c>
      <c r="D150" s="64">
        <v>490</v>
      </c>
      <c r="E150" s="64">
        <v>1</v>
      </c>
      <c r="F150" s="64">
        <v>9</v>
      </c>
      <c r="G150" s="64">
        <v>0</v>
      </c>
      <c r="H150" s="64">
        <v>2</v>
      </c>
      <c r="I150" s="65"/>
    </row>
    <row r="151" spans="2:14" ht="19.55" hidden="1" customHeight="1" outlineLevel="1">
      <c r="B151" s="70" t="s">
        <v>2427</v>
      </c>
      <c r="C151" s="72">
        <f t="shared" si="4"/>
        <v>513</v>
      </c>
      <c r="D151" s="64">
        <v>503</v>
      </c>
      <c r="E151" s="64">
        <v>0</v>
      </c>
      <c r="F151" s="64">
        <v>5</v>
      </c>
      <c r="G151" s="64">
        <v>1</v>
      </c>
      <c r="H151" s="64">
        <v>4</v>
      </c>
      <c r="I151" s="65"/>
    </row>
    <row r="152" spans="2:14" ht="19.55" hidden="1" customHeight="1" outlineLevel="1">
      <c r="B152" s="70" t="s">
        <v>2428</v>
      </c>
      <c r="C152" s="72">
        <f t="shared" si="4"/>
        <v>550</v>
      </c>
      <c r="D152" s="64">
        <v>535</v>
      </c>
      <c r="E152" s="64">
        <v>1</v>
      </c>
      <c r="F152" s="64">
        <v>9</v>
      </c>
      <c r="G152" s="64">
        <v>1</v>
      </c>
      <c r="H152" s="64">
        <v>4</v>
      </c>
      <c r="I152" s="65"/>
    </row>
    <row r="153" spans="2:14" ht="19.55" hidden="1" customHeight="1" outlineLevel="1">
      <c r="B153" s="70" t="s">
        <v>2429</v>
      </c>
      <c r="C153" s="72">
        <f t="shared" si="4"/>
        <v>511</v>
      </c>
      <c r="D153" s="64">
        <v>505</v>
      </c>
      <c r="E153" s="64">
        <v>0</v>
      </c>
      <c r="F153" s="64">
        <v>6</v>
      </c>
      <c r="G153" s="64">
        <v>0</v>
      </c>
      <c r="H153" s="64">
        <v>0</v>
      </c>
      <c r="I153" s="65"/>
    </row>
    <row r="154" spans="2:14" ht="19.55" hidden="1" customHeight="1" outlineLevel="1">
      <c r="B154" s="70" t="s">
        <v>2430</v>
      </c>
      <c r="C154" s="72">
        <f t="shared" si="4"/>
        <v>559</v>
      </c>
      <c r="D154" s="64">
        <v>546</v>
      </c>
      <c r="E154" s="64">
        <v>3</v>
      </c>
      <c r="F154" s="64">
        <v>7</v>
      </c>
      <c r="G154" s="64">
        <v>0</v>
      </c>
      <c r="H154" s="64">
        <v>3</v>
      </c>
      <c r="I154" s="65"/>
    </row>
    <row r="155" spans="2:14" ht="33.799999999999997" hidden="1" customHeight="1" outlineLevel="1">
      <c r="B155" s="76" t="s">
        <v>2431</v>
      </c>
      <c r="C155" s="72">
        <f t="shared" si="4"/>
        <v>18</v>
      </c>
      <c r="D155" s="57">
        <v>16</v>
      </c>
      <c r="E155" s="65">
        <v>0</v>
      </c>
      <c r="F155" s="65">
        <v>2</v>
      </c>
      <c r="G155" s="65">
        <v>0</v>
      </c>
      <c r="H155" s="65">
        <v>0</v>
      </c>
      <c r="I155" s="65"/>
    </row>
    <row r="156" spans="2:14" ht="31.6" hidden="1" customHeight="1" outlineLevel="1" thickBot="1">
      <c r="B156" s="77" t="s">
        <v>85</v>
      </c>
      <c r="C156" s="74">
        <f t="shared" si="4"/>
        <v>5697</v>
      </c>
      <c r="D156" s="68">
        <f>D142-D155</f>
        <v>5582</v>
      </c>
      <c r="E156" s="68">
        <f>E142-E155</f>
        <v>15</v>
      </c>
      <c r="F156" s="68">
        <f>F142-F155</f>
        <v>65</v>
      </c>
      <c r="G156" s="68">
        <f>G142-G155</f>
        <v>7</v>
      </c>
      <c r="H156" s="68">
        <f>H142-H155</f>
        <v>28</v>
      </c>
      <c r="I156" s="65"/>
    </row>
    <row r="157" spans="2:14" s="856" customFormat="1" ht="24.8" customHeight="1" collapsed="1">
      <c r="B157" s="735" t="s">
        <v>1641</v>
      </c>
      <c r="C157" s="893">
        <f t="shared" ref="C157:C171" si="5">SUM(D157:H157)</f>
        <v>5198</v>
      </c>
      <c r="D157" s="871">
        <f>SUM(D158:D169)</f>
        <v>5064</v>
      </c>
      <c r="E157" s="871">
        <f>SUM(E158:E169)</f>
        <v>20</v>
      </c>
      <c r="F157" s="871">
        <f>SUM(F158:F169)</f>
        <v>101</v>
      </c>
      <c r="G157" s="871">
        <f>SUM(G158:G169)</f>
        <v>2</v>
      </c>
      <c r="H157" s="871">
        <f>SUM(H158:H169)</f>
        <v>11</v>
      </c>
      <c r="I157" s="177"/>
      <c r="J157" s="177"/>
      <c r="K157" s="177"/>
      <c r="L157" s="177"/>
      <c r="M157" s="177"/>
      <c r="N157" s="177"/>
    </row>
    <row r="158" spans="2:14" ht="19.55" hidden="1" customHeight="1" outlineLevel="1">
      <c r="B158" s="70" t="s">
        <v>60</v>
      </c>
      <c r="C158" s="72">
        <f t="shared" si="5"/>
        <v>552</v>
      </c>
      <c r="D158" s="64">
        <v>544</v>
      </c>
      <c r="E158" s="64">
        <v>0</v>
      </c>
      <c r="F158" s="64">
        <v>8</v>
      </c>
      <c r="G158" s="64">
        <v>0</v>
      </c>
      <c r="H158" s="64">
        <v>0</v>
      </c>
      <c r="I158"/>
      <c r="J158"/>
      <c r="K158"/>
      <c r="L158"/>
      <c r="M158"/>
      <c r="N158"/>
    </row>
    <row r="159" spans="2:14" ht="19.55" hidden="1" customHeight="1" outlineLevel="1">
      <c r="B159" s="70" t="s">
        <v>653</v>
      </c>
      <c r="C159" s="72">
        <f t="shared" si="5"/>
        <v>385</v>
      </c>
      <c r="D159" s="64">
        <v>375</v>
      </c>
      <c r="E159" s="64">
        <v>3</v>
      </c>
      <c r="F159" s="64">
        <v>6</v>
      </c>
      <c r="G159" s="64">
        <v>0</v>
      </c>
      <c r="H159" s="64">
        <v>1</v>
      </c>
      <c r="I159" s="65"/>
    </row>
    <row r="160" spans="2:14" ht="19.55" hidden="1" customHeight="1" outlineLevel="1">
      <c r="B160" s="70" t="s">
        <v>65</v>
      </c>
      <c r="C160" s="72">
        <f t="shared" si="5"/>
        <v>475</v>
      </c>
      <c r="D160" s="64">
        <v>463</v>
      </c>
      <c r="E160" s="64">
        <v>1</v>
      </c>
      <c r="F160" s="64">
        <v>9</v>
      </c>
      <c r="G160" s="64">
        <v>0</v>
      </c>
      <c r="H160" s="64">
        <v>2</v>
      </c>
      <c r="I160" s="65"/>
    </row>
    <row r="161" spans="2:14" ht="19.55" hidden="1" customHeight="1" outlineLevel="1">
      <c r="B161" s="70" t="s">
        <v>2422</v>
      </c>
      <c r="C161" s="72">
        <f t="shared" si="5"/>
        <v>469</v>
      </c>
      <c r="D161" s="64">
        <v>455</v>
      </c>
      <c r="E161" s="64">
        <v>3</v>
      </c>
      <c r="F161" s="64">
        <v>9</v>
      </c>
      <c r="G161" s="64">
        <v>0</v>
      </c>
      <c r="H161" s="64">
        <v>2</v>
      </c>
      <c r="I161" s="65"/>
    </row>
    <row r="162" spans="2:14" ht="19.55" hidden="1" customHeight="1" outlineLevel="1">
      <c r="B162" s="70" t="s">
        <v>2423</v>
      </c>
      <c r="C162" s="72">
        <f t="shared" si="5"/>
        <v>444</v>
      </c>
      <c r="D162" s="64">
        <v>430</v>
      </c>
      <c r="E162" s="64">
        <v>7</v>
      </c>
      <c r="F162" s="64">
        <v>6</v>
      </c>
      <c r="G162" s="64">
        <v>0</v>
      </c>
      <c r="H162" s="64">
        <v>1</v>
      </c>
      <c r="I162" s="65"/>
    </row>
    <row r="163" spans="2:14" ht="19.55" hidden="1" customHeight="1" outlineLevel="1">
      <c r="B163" s="70" t="s">
        <v>2424</v>
      </c>
      <c r="C163" s="72">
        <f t="shared" si="5"/>
        <v>374</v>
      </c>
      <c r="D163" s="64">
        <v>365</v>
      </c>
      <c r="E163" s="64">
        <v>2</v>
      </c>
      <c r="F163" s="64">
        <v>7</v>
      </c>
      <c r="G163" s="64">
        <v>0</v>
      </c>
      <c r="H163" s="64">
        <v>0</v>
      </c>
      <c r="I163" s="65"/>
    </row>
    <row r="164" spans="2:14" ht="19.55" hidden="1" customHeight="1" outlineLevel="1">
      <c r="B164" s="70" t="s">
        <v>2425</v>
      </c>
      <c r="C164" s="72">
        <f t="shared" si="5"/>
        <v>409</v>
      </c>
      <c r="D164" s="64">
        <v>399</v>
      </c>
      <c r="E164" s="64">
        <v>0</v>
      </c>
      <c r="F164" s="64">
        <v>10</v>
      </c>
      <c r="G164" s="64">
        <v>0</v>
      </c>
      <c r="H164" s="64">
        <v>0</v>
      </c>
      <c r="I164" s="65"/>
    </row>
    <row r="165" spans="2:14" ht="19.55" hidden="1" customHeight="1" outlineLevel="1">
      <c r="B165" s="70" t="s">
        <v>2426</v>
      </c>
      <c r="C165" s="72">
        <f t="shared" si="5"/>
        <v>422</v>
      </c>
      <c r="D165" s="64">
        <v>411</v>
      </c>
      <c r="E165" s="64">
        <v>1</v>
      </c>
      <c r="F165" s="64">
        <v>10</v>
      </c>
      <c r="G165" s="64">
        <v>0</v>
      </c>
      <c r="H165" s="64">
        <v>0</v>
      </c>
      <c r="I165" s="65"/>
    </row>
    <row r="166" spans="2:14" ht="19.55" hidden="1" customHeight="1" outlineLevel="1">
      <c r="B166" s="70" t="s">
        <v>2427</v>
      </c>
      <c r="C166" s="72">
        <f t="shared" si="5"/>
        <v>402</v>
      </c>
      <c r="D166" s="64">
        <v>394</v>
      </c>
      <c r="E166" s="64">
        <v>2</v>
      </c>
      <c r="F166" s="64">
        <v>5</v>
      </c>
      <c r="G166" s="64">
        <v>0</v>
      </c>
      <c r="H166" s="64">
        <v>1</v>
      </c>
      <c r="I166" s="65"/>
    </row>
    <row r="167" spans="2:14" ht="19.55" hidden="1" customHeight="1" outlineLevel="1">
      <c r="B167" s="70" t="s">
        <v>2428</v>
      </c>
      <c r="C167" s="72">
        <f t="shared" si="5"/>
        <v>449</v>
      </c>
      <c r="D167" s="64">
        <v>437</v>
      </c>
      <c r="E167" s="64">
        <v>0</v>
      </c>
      <c r="F167" s="64">
        <v>10</v>
      </c>
      <c r="G167" s="64">
        <v>0</v>
      </c>
      <c r="H167" s="64">
        <v>2</v>
      </c>
      <c r="I167" s="65"/>
    </row>
    <row r="168" spans="2:14" ht="19.55" hidden="1" customHeight="1" outlineLevel="1">
      <c r="B168" s="70" t="s">
        <v>2429</v>
      </c>
      <c r="C168" s="72">
        <f t="shared" si="5"/>
        <v>420</v>
      </c>
      <c r="D168" s="64">
        <v>408</v>
      </c>
      <c r="E168" s="64">
        <v>1</v>
      </c>
      <c r="F168" s="64">
        <v>9</v>
      </c>
      <c r="G168" s="64">
        <v>1</v>
      </c>
      <c r="H168" s="64">
        <v>1</v>
      </c>
      <c r="I168" s="65"/>
    </row>
    <row r="169" spans="2:14" ht="19.55" hidden="1" customHeight="1" outlineLevel="1">
      <c r="B169" s="70" t="s">
        <v>2430</v>
      </c>
      <c r="C169" s="72">
        <f t="shared" si="5"/>
        <v>397</v>
      </c>
      <c r="D169" s="64">
        <v>383</v>
      </c>
      <c r="E169" s="64">
        <v>0</v>
      </c>
      <c r="F169" s="64">
        <v>12</v>
      </c>
      <c r="G169" s="64">
        <v>1</v>
      </c>
      <c r="H169" s="64">
        <v>1</v>
      </c>
      <c r="I169" s="65"/>
    </row>
    <row r="170" spans="2:14" ht="33.799999999999997" hidden="1" customHeight="1" outlineLevel="1">
      <c r="B170" s="76" t="s">
        <v>2431</v>
      </c>
      <c r="C170" s="72">
        <f t="shared" si="5"/>
        <v>34</v>
      </c>
      <c r="D170" s="57">
        <v>34</v>
      </c>
      <c r="E170" s="65">
        <v>0</v>
      </c>
      <c r="F170" s="65">
        <v>0</v>
      </c>
      <c r="G170" s="65">
        <v>0</v>
      </c>
      <c r="H170" s="65">
        <v>0</v>
      </c>
      <c r="I170" s="65"/>
    </row>
    <row r="171" spans="2:14" ht="31.6" hidden="1" customHeight="1" outlineLevel="1" thickBot="1">
      <c r="B171" s="77" t="s">
        <v>85</v>
      </c>
      <c r="C171" s="74">
        <f t="shared" si="5"/>
        <v>5164</v>
      </c>
      <c r="D171" s="68">
        <f>D157-D170</f>
        <v>5030</v>
      </c>
      <c r="E171" s="68">
        <f>E157-E170</f>
        <v>20</v>
      </c>
      <c r="F171" s="68">
        <f>F157-F170</f>
        <v>101</v>
      </c>
      <c r="G171" s="68">
        <f>G157-G170</f>
        <v>2</v>
      </c>
      <c r="H171" s="68">
        <f>H157-H170</f>
        <v>11</v>
      </c>
      <c r="I171" s="65"/>
    </row>
    <row r="172" spans="2:14" s="856" customFormat="1" ht="24.8" customHeight="1" collapsed="1">
      <c r="B172" s="735" t="s">
        <v>1642</v>
      </c>
      <c r="C172" s="893">
        <f t="shared" ref="C172:C186" si="6">SUM(D172:H172)</f>
        <v>4759</v>
      </c>
      <c r="D172" s="871">
        <f>SUM(D173:D184)</f>
        <v>4639</v>
      </c>
      <c r="E172" s="871">
        <f>SUM(E173:E184)</f>
        <v>18</v>
      </c>
      <c r="F172" s="871">
        <f>SUM(F173:F184)</f>
        <v>88</v>
      </c>
      <c r="G172" s="871">
        <f>SUM(G173:G184)</f>
        <v>2</v>
      </c>
      <c r="H172" s="871">
        <f>SUM(H173:H184)</f>
        <v>12</v>
      </c>
      <c r="I172" s="177"/>
      <c r="J172" s="177"/>
      <c r="K172" s="177"/>
      <c r="L172" s="177"/>
      <c r="M172" s="177"/>
      <c r="N172" s="177"/>
    </row>
    <row r="173" spans="2:14" ht="19.55" hidden="1" customHeight="1" outlineLevel="1">
      <c r="B173" s="70" t="s">
        <v>60</v>
      </c>
      <c r="C173" s="72">
        <f t="shared" si="6"/>
        <v>340</v>
      </c>
      <c r="D173" s="64">
        <v>335</v>
      </c>
      <c r="E173" s="64">
        <v>0</v>
      </c>
      <c r="F173" s="64">
        <v>5</v>
      </c>
      <c r="G173" s="64">
        <v>0</v>
      </c>
      <c r="H173" s="64">
        <v>0</v>
      </c>
      <c r="I173"/>
      <c r="J173"/>
      <c r="K173"/>
      <c r="L173"/>
      <c r="M173"/>
      <c r="N173"/>
    </row>
    <row r="174" spans="2:14" ht="19.55" hidden="1" customHeight="1" outlineLevel="1">
      <c r="B174" s="70" t="s">
        <v>653</v>
      </c>
      <c r="C174" s="72">
        <f t="shared" si="6"/>
        <v>341</v>
      </c>
      <c r="D174" s="64">
        <v>331</v>
      </c>
      <c r="E174" s="64">
        <v>0</v>
      </c>
      <c r="F174" s="64">
        <v>9</v>
      </c>
      <c r="G174" s="64">
        <v>0</v>
      </c>
      <c r="H174" s="64">
        <v>1</v>
      </c>
      <c r="I174" s="65"/>
    </row>
    <row r="175" spans="2:14" ht="19.55" hidden="1" customHeight="1" outlineLevel="1">
      <c r="B175" s="70" t="s">
        <v>65</v>
      </c>
      <c r="C175" s="72">
        <f t="shared" si="6"/>
        <v>405</v>
      </c>
      <c r="D175" s="64">
        <v>396</v>
      </c>
      <c r="E175" s="64">
        <v>2</v>
      </c>
      <c r="F175" s="64">
        <v>6</v>
      </c>
      <c r="G175" s="64">
        <v>0</v>
      </c>
      <c r="H175" s="64">
        <v>1</v>
      </c>
      <c r="I175" s="65"/>
    </row>
    <row r="176" spans="2:14" ht="19.55" hidden="1" customHeight="1" outlineLevel="1">
      <c r="B176" s="70" t="s">
        <v>2422</v>
      </c>
      <c r="C176" s="72">
        <f t="shared" si="6"/>
        <v>375</v>
      </c>
      <c r="D176" s="64">
        <v>368</v>
      </c>
      <c r="E176" s="64">
        <v>1</v>
      </c>
      <c r="F176" s="64">
        <v>4</v>
      </c>
      <c r="G176" s="64">
        <v>0</v>
      </c>
      <c r="H176" s="64">
        <v>2</v>
      </c>
      <c r="I176" s="65"/>
    </row>
    <row r="177" spans="2:14" ht="19.55" hidden="1" customHeight="1" outlineLevel="1">
      <c r="B177" s="70" t="s">
        <v>2423</v>
      </c>
      <c r="C177" s="72">
        <f t="shared" si="6"/>
        <v>400</v>
      </c>
      <c r="D177" s="64">
        <v>384</v>
      </c>
      <c r="E177" s="64">
        <v>3</v>
      </c>
      <c r="F177" s="64">
        <v>12</v>
      </c>
      <c r="G177" s="64">
        <v>0</v>
      </c>
      <c r="H177" s="64">
        <v>1</v>
      </c>
      <c r="I177" s="65"/>
    </row>
    <row r="178" spans="2:14" ht="19.55" hidden="1" customHeight="1" outlineLevel="1">
      <c r="B178" s="70" t="s">
        <v>2424</v>
      </c>
      <c r="C178" s="72">
        <f t="shared" si="6"/>
        <v>340</v>
      </c>
      <c r="D178" s="64">
        <v>331</v>
      </c>
      <c r="E178" s="64">
        <v>2</v>
      </c>
      <c r="F178" s="64">
        <v>6</v>
      </c>
      <c r="G178" s="64">
        <v>0</v>
      </c>
      <c r="H178" s="64">
        <v>1</v>
      </c>
      <c r="I178" s="65"/>
    </row>
    <row r="179" spans="2:14" ht="19.55" hidden="1" customHeight="1" outlineLevel="1">
      <c r="B179" s="70" t="s">
        <v>2425</v>
      </c>
      <c r="C179" s="72">
        <f t="shared" si="6"/>
        <v>414</v>
      </c>
      <c r="D179" s="64">
        <v>410</v>
      </c>
      <c r="E179" s="64">
        <v>0</v>
      </c>
      <c r="F179" s="64">
        <v>2</v>
      </c>
      <c r="G179" s="64">
        <v>0</v>
      </c>
      <c r="H179" s="64">
        <v>2</v>
      </c>
      <c r="I179" s="65"/>
    </row>
    <row r="180" spans="2:14" ht="19.55" hidden="1" customHeight="1" outlineLevel="1">
      <c r="B180" s="70" t="s">
        <v>2426</v>
      </c>
      <c r="C180" s="72">
        <f t="shared" si="6"/>
        <v>357</v>
      </c>
      <c r="D180" s="64">
        <v>345</v>
      </c>
      <c r="E180" s="64">
        <v>2</v>
      </c>
      <c r="F180" s="64">
        <v>8</v>
      </c>
      <c r="G180" s="64">
        <v>0</v>
      </c>
      <c r="H180" s="64">
        <v>2</v>
      </c>
      <c r="I180" s="65"/>
    </row>
    <row r="181" spans="2:14" ht="19.55" hidden="1" customHeight="1" outlineLevel="1">
      <c r="B181" s="70" t="s">
        <v>2427</v>
      </c>
      <c r="C181" s="72">
        <f t="shared" si="6"/>
        <v>368</v>
      </c>
      <c r="D181" s="64">
        <v>356</v>
      </c>
      <c r="E181" s="64">
        <v>0</v>
      </c>
      <c r="F181" s="64">
        <v>11</v>
      </c>
      <c r="G181" s="64">
        <v>0</v>
      </c>
      <c r="H181" s="64">
        <v>1</v>
      </c>
      <c r="I181" s="65"/>
    </row>
    <row r="182" spans="2:14" ht="19.55" hidden="1" customHeight="1" outlineLevel="1">
      <c r="B182" s="70" t="s">
        <v>2428</v>
      </c>
      <c r="C182" s="72">
        <f t="shared" si="6"/>
        <v>459</v>
      </c>
      <c r="D182" s="64">
        <v>450</v>
      </c>
      <c r="E182" s="64">
        <v>2</v>
      </c>
      <c r="F182" s="64">
        <v>7</v>
      </c>
      <c r="G182" s="64">
        <v>0</v>
      </c>
      <c r="H182" s="64">
        <v>0</v>
      </c>
      <c r="I182" s="65"/>
    </row>
    <row r="183" spans="2:14" ht="19.55" hidden="1" customHeight="1" outlineLevel="1">
      <c r="B183" s="70" t="s">
        <v>2429</v>
      </c>
      <c r="C183" s="72">
        <f t="shared" si="6"/>
        <v>472</v>
      </c>
      <c r="D183" s="64">
        <v>461</v>
      </c>
      <c r="E183" s="64">
        <v>4</v>
      </c>
      <c r="F183" s="64">
        <v>7</v>
      </c>
      <c r="G183" s="64">
        <v>0</v>
      </c>
      <c r="H183" s="64">
        <v>0</v>
      </c>
      <c r="I183" s="65"/>
    </row>
    <row r="184" spans="2:14" ht="19.55" hidden="1" customHeight="1" outlineLevel="1">
      <c r="B184" s="70" t="s">
        <v>2430</v>
      </c>
      <c r="C184" s="72">
        <f t="shared" si="6"/>
        <v>488</v>
      </c>
      <c r="D184" s="64">
        <v>472</v>
      </c>
      <c r="E184" s="64">
        <v>2</v>
      </c>
      <c r="F184" s="64">
        <v>11</v>
      </c>
      <c r="G184" s="64">
        <v>2</v>
      </c>
      <c r="H184" s="64">
        <v>1</v>
      </c>
      <c r="I184" s="65"/>
    </row>
    <row r="185" spans="2:14" ht="33.799999999999997" hidden="1" customHeight="1" outlineLevel="1">
      <c r="B185" s="76" t="s">
        <v>2431</v>
      </c>
      <c r="C185" s="72">
        <f t="shared" si="6"/>
        <v>30</v>
      </c>
      <c r="D185" s="57">
        <v>30</v>
      </c>
      <c r="E185" s="65">
        <v>0</v>
      </c>
      <c r="F185" s="65">
        <v>0</v>
      </c>
      <c r="G185" s="65">
        <v>0</v>
      </c>
      <c r="H185" s="65">
        <v>0</v>
      </c>
      <c r="I185" s="65"/>
    </row>
    <row r="186" spans="2:14" ht="31.6" hidden="1" customHeight="1" outlineLevel="1" thickBot="1">
      <c r="B186" s="77" t="s">
        <v>85</v>
      </c>
      <c r="C186" s="74">
        <f t="shared" si="6"/>
        <v>4729</v>
      </c>
      <c r="D186" s="68">
        <f>D172-D185</f>
        <v>4609</v>
      </c>
      <c r="E186" s="68">
        <f>E172-E185</f>
        <v>18</v>
      </c>
      <c r="F186" s="68">
        <f>F172-F185</f>
        <v>88</v>
      </c>
      <c r="G186" s="68">
        <f>G172-G185</f>
        <v>2</v>
      </c>
      <c r="H186" s="68">
        <f>H172-H185</f>
        <v>12</v>
      </c>
      <c r="I186" s="65"/>
    </row>
    <row r="187" spans="2:14" s="856" customFormat="1" ht="24.8" customHeight="1" collapsed="1">
      <c r="B187" s="735" t="s">
        <v>1643</v>
      </c>
      <c r="C187" s="893">
        <f t="shared" ref="C187:C201" si="7">SUM(D187:H187)</f>
        <v>5486</v>
      </c>
      <c r="D187" s="871">
        <f>SUM(D188:D199)</f>
        <v>5345</v>
      </c>
      <c r="E187" s="871">
        <f>SUM(E188:E199)</f>
        <v>17</v>
      </c>
      <c r="F187" s="871">
        <f>SUM(F188:F199)</f>
        <v>100</v>
      </c>
      <c r="G187" s="871">
        <f>SUM(G188:G199)</f>
        <v>11</v>
      </c>
      <c r="H187" s="871">
        <f>SUM(H188:H199)</f>
        <v>13</v>
      </c>
      <c r="I187" s="177"/>
      <c r="J187" s="177"/>
      <c r="K187" s="177"/>
      <c r="L187" s="177"/>
      <c r="M187" s="177"/>
      <c r="N187" s="177"/>
    </row>
    <row r="188" spans="2:14" s="856" customFormat="1" ht="19.55" hidden="1" customHeight="1" outlineLevel="1">
      <c r="B188" s="530" t="s">
        <v>1900</v>
      </c>
      <c r="C188" s="893">
        <f t="shared" si="7"/>
        <v>502</v>
      </c>
      <c r="D188" s="871">
        <v>492</v>
      </c>
      <c r="E188" s="871">
        <v>0</v>
      </c>
      <c r="F188" s="871">
        <v>10</v>
      </c>
      <c r="G188" s="871">
        <v>0</v>
      </c>
      <c r="H188" s="871">
        <v>0</v>
      </c>
      <c r="I188" s="177"/>
      <c r="J188" s="177"/>
      <c r="K188" s="177"/>
      <c r="L188" s="177"/>
      <c r="M188" s="177"/>
      <c r="N188" s="177"/>
    </row>
    <row r="189" spans="2:14" s="856" customFormat="1" ht="19.55" hidden="1" customHeight="1" outlineLevel="1">
      <c r="B189" s="530" t="s">
        <v>2203</v>
      </c>
      <c r="C189" s="893">
        <f t="shared" si="7"/>
        <v>403</v>
      </c>
      <c r="D189" s="871">
        <v>386</v>
      </c>
      <c r="E189" s="871">
        <v>3</v>
      </c>
      <c r="F189" s="871">
        <v>13</v>
      </c>
      <c r="G189" s="871">
        <v>0</v>
      </c>
      <c r="H189" s="871">
        <v>1</v>
      </c>
      <c r="I189" s="878"/>
    </row>
    <row r="190" spans="2:14" s="856" customFormat="1" ht="19.55" hidden="1" customHeight="1" outlineLevel="1">
      <c r="B190" s="530" t="s">
        <v>2204</v>
      </c>
      <c r="C190" s="893">
        <f t="shared" si="7"/>
        <v>455</v>
      </c>
      <c r="D190" s="871">
        <v>444</v>
      </c>
      <c r="E190" s="871">
        <v>0</v>
      </c>
      <c r="F190" s="871">
        <v>9</v>
      </c>
      <c r="G190" s="871">
        <v>0</v>
      </c>
      <c r="H190" s="871">
        <v>2</v>
      </c>
      <c r="I190" s="878"/>
    </row>
    <row r="191" spans="2:14" s="856" customFormat="1" ht="19.55" hidden="1" customHeight="1" outlineLevel="1">
      <c r="B191" s="530" t="s">
        <v>2205</v>
      </c>
      <c r="C191" s="893">
        <f t="shared" si="7"/>
        <v>376</v>
      </c>
      <c r="D191" s="871">
        <v>366</v>
      </c>
      <c r="E191" s="871">
        <v>1</v>
      </c>
      <c r="F191" s="871">
        <v>9</v>
      </c>
      <c r="G191" s="871">
        <v>0</v>
      </c>
      <c r="H191" s="871">
        <v>0</v>
      </c>
      <c r="I191" s="878"/>
    </row>
    <row r="192" spans="2:14" s="856" customFormat="1" ht="19.55" hidden="1" customHeight="1" outlineLevel="1">
      <c r="B192" s="530" t="s">
        <v>2764</v>
      </c>
      <c r="C192" s="893">
        <f t="shared" si="7"/>
        <v>434</v>
      </c>
      <c r="D192" s="871">
        <v>426</v>
      </c>
      <c r="E192" s="871">
        <v>1</v>
      </c>
      <c r="F192" s="871">
        <v>6</v>
      </c>
      <c r="G192" s="871">
        <v>1</v>
      </c>
      <c r="H192" s="871">
        <v>0</v>
      </c>
      <c r="I192" s="878"/>
    </row>
    <row r="193" spans="2:14" s="856" customFormat="1" ht="19.55" hidden="1" customHeight="1" outlineLevel="1">
      <c r="B193" s="530" t="s">
        <v>2206</v>
      </c>
      <c r="C193" s="893">
        <f t="shared" si="7"/>
        <v>434</v>
      </c>
      <c r="D193" s="871">
        <v>421</v>
      </c>
      <c r="E193" s="871">
        <v>4</v>
      </c>
      <c r="F193" s="871">
        <v>8</v>
      </c>
      <c r="G193" s="871">
        <v>0</v>
      </c>
      <c r="H193" s="871">
        <v>1</v>
      </c>
      <c r="I193" s="878"/>
    </row>
    <row r="194" spans="2:14" s="856" customFormat="1" ht="19.55" hidden="1" customHeight="1" outlineLevel="1">
      <c r="B194" s="530" t="s">
        <v>2210</v>
      </c>
      <c r="C194" s="893">
        <f t="shared" si="7"/>
        <v>490</v>
      </c>
      <c r="D194" s="871">
        <v>480</v>
      </c>
      <c r="E194" s="871">
        <v>2</v>
      </c>
      <c r="F194" s="871">
        <v>6</v>
      </c>
      <c r="G194" s="871">
        <v>1</v>
      </c>
      <c r="H194" s="871">
        <v>1</v>
      </c>
      <c r="I194" s="878"/>
    </row>
    <row r="195" spans="2:14" s="856" customFormat="1" ht="19.55" hidden="1" customHeight="1" outlineLevel="1">
      <c r="B195" s="530" t="s">
        <v>2207</v>
      </c>
      <c r="C195" s="893">
        <f t="shared" si="7"/>
        <v>458</v>
      </c>
      <c r="D195" s="871">
        <v>452</v>
      </c>
      <c r="E195" s="871">
        <v>1</v>
      </c>
      <c r="F195" s="871">
        <v>4</v>
      </c>
      <c r="G195" s="871">
        <v>0</v>
      </c>
      <c r="H195" s="871">
        <v>1</v>
      </c>
      <c r="I195" s="878"/>
    </row>
    <row r="196" spans="2:14" s="856" customFormat="1" ht="19.55" hidden="1" customHeight="1" outlineLevel="1">
      <c r="B196" s="530" t="s">
        <v>2768</v>
      </c>
      <c r="C196" s="893">
        <f t="shared" si="7"/>
        <v>439</v>
      </c>
      <c r="D196" s="871">
        <v>425</v>
      </c>
      <c r="E196" s="871">
        <v>1</v>
      </c>
      <c r="F196" s="871">
        <v>8</v>
      </c>
      <c r="G196" s="871">
        <v>2</v>
      </c>
      <c r="H196" s="871">
        <v>3</v>
      </c>
      <c r="I196" s="878"/>
    </row>
    <row r="197" spans="2:14" s="856" customFormat="1" ht="19.55" hidden="1" customHeight="1" outlineLevel="1">
      <c r="B197" s="530" t="s">
        <v>2769</v>
      </c>
      <c r="C197" s="893">
        <f t="shared" si="7"/>
        <v>507</v>
      </c>
      <c r="D197" s="871">
        <v>494</v>
      </c>
      <c r="E197" s="871">
        <v>2</v>
      </c>
      <c r="F197" s="871">
        <v>9</v>
      </c>
      <c r="G197" s="871">
        <v>1</v>
      </c>
      <c r="H197" s="871">
        <v>1</v>
      </c>
      <c r="I197" s="878"/>
    </row>
    <row r="198" spans="2:14" s="856" customFormat="1" ht="19.55" hidden="1" customHeight="1" outlineLevel="1">
      <c r="B198" s="530" t="s">
        <v>2208</v>
      </c>
      <c r="C198" s="893">
        <f t="shared" si="7"/>
        <v>489</v>
      </c>
      <c r="D198" s="871">
        <v>472</v>
      </c>
      <c r="E198" s="871">
        <v>1</v>
      </c>
      <c r="F198" s="871">
        <v>10</v>
      </c>
      <c r="G198" s="871">
        <v>5</v>
      </c>
      <c r="H198" s="871">
        <v>1</v>
      </c>
      <c r="I198" s="878"/>
    </row>
    <row r="199" spans="2:14" s="856" customFormat="1" ht="19.55" hidden="1" customHeight="1" outlineLevel="1">
      <c r="B199" s="530" t="s">
        <v>2209</v>
      </c>
      <c r="C199" s="893">
        <f t="shared" si="7"/>
        <v>499</v>
      </c>
      <c r="D199" s="871">
        <v>487</v>
      </c>
      <c r="E199" s="871">
        <v>1</v>
      </c>
      <c r="F199" s="871">
        <v>8</v>
      </c>
      <c r="G199" s="871">
        <v>1</v>
      </c>
      <c r="H199" s="871">
        <v>2</v>
      </c>
      <c r="I199" s="878"/>
    </row>
    <row r="200" spans="2:14" s="856" customFormat="1" ht="33.799999999999997" hidden="1" customHeight="1" outlineLevel="1">
      <c r="B200" s="916" t="s">
        <v>948</v>
      </c>
      <c r="C200" s="893">
        <f t="shared" si="7"/>
        <v>31</v>
      </c>
      <c r="D200" s="871">
        <v>30</v>
      </c>
      <c r="E200" s="878">
        <v>0</v>
      </c>
      <c r="F200" s="878">
        <v>1</v>
      </c>
      <c r="G200" s="878">
        <v>0</v>
      </c>
      <c r="H200" s="878">
        <v>0</v>
      </c>
      <c r="I200" s="878"/>
    </row>
    <row r="201" spans="2:14" s="856" customFormat="1" ht="31.6" hidden="1" customHeight="1" outlineLevel="1" thickBot="1">
      <c r="B201" s="917" t="s">
        <v>949</v>
      </c>
      <c r="C201" s="918">
        <f t="shared" si="7"/>
        <v>5455</v>
      </c>
      <c r="D201" s="881">
        <f>D187-D200</f>
        <v>5315</v>
      </c>
      <c r="E201" s="881">
        <f>E187-E200</f>
        <v>17</v>
      </c>
      <c r="F201" s="881">
        <f>F187-F200</f>
        <v>99</v>
      </c>
      <c r="G201" s="881">
        <f>G187-G200</f>
        <v>11</v>
      </c>
      <c r="H201" s="881">
        <f>H187-H200</f>
        <v>13</v>
      </c>
      <c r="I201" s="878"/>
    </row>
    <row r="202" spans="2:14" s="856" customFormat="1" ht="24.8" customHeight="1" collapsed="1">
      <c r="B202" s="735" t="s">
        <v>91</v>
      </c>
      <c r="C202" s="893">
        <f t="shared" ref="C202:C216" si="8">SUM(D202:H202)</f>
        <v>6308</v>
      </c>
      <c r="D202" s="871">
        <f>SUM(D203:D214)</f>
        <v>6154</v>
      </c>
      <c r="E202" s="871">
        <f>SUM(E203:E214)</f>
        <v>23</v>
      </c>
      <c r="F202" s="871">
        <f>SUM(F203:F214)</f>
        <v>112</v>
      </c>
      <c r="G202" s="871">
        <f>SUM(G203:G214)</f>
        <v>4</v>
      </c>
      <c r="H202" s="871">
        <f>SUM(H203:H214)</f>
        <v>15</v>
      </c>
      <c r="I202" s="177"/>
      <c r="J202" s="177"/>
      <c r="K202" s="177"/>
      <c r="L202" s="177"/>
      <c r="M202" s="177"/>
      <c r="N202" s="177"/>
    </row>
    <row r="203" spans="2:14" s="856" customFormat="1" ht="19.55" hidden="1" customHeight="1" outlineLevel="1">
      <c r="B203" s="530" t="s">
        <v>1900</v>
      </c>
      <c r="C203" s="893">
        <f t="shared" si="8"/>
        <v>572</v>
      </c>
      <c r="D203" s="871">
        <v>562</v>
      </c>
      <c r="E203" s="871">
        <v>2</v>
      </c>
      <c r="F203" s="871">
        <v>8</v>
      </c>
      <c r="G203" s="871">
        <v>0</v>
      </c>
      <c r="H203" s="871">
        <v>0</v>
      </c>
      <c r="I203" s="177"/>
      <c r="J203" s="177"/>
      <c r="K203" s="177"/>
      <c r="L203" s="177"/>
      <c r="M203" s="177"/>
      <c r="N203" s="177"/>
    </row>
    <row r="204" spans="2:14" s="856" customFormat="1" ht="19.55" hidden="1" customHeight="1" outlineLevel="1">
      <c r="B204" s="530" t="s">
        <v>2203</v>
      </c>
      <c r="C204" s="893">
        <f t="shared" si="8"/>
        <v>413</v>
      </c>
      <c r="D204" s="871">
        <v>402</v>
      </c>
      <c r="E204" s="871">
        <v>1</v>
      </c>
      <c r="F204" s="871">
        <v>9</v>
      </c>
      <c r="G204" s="871">
        <v>0</v>
      </c>
      <c r="H204" s="871">
        <v>1</v>
      </c>
      <c r="I204" s="878"/>
    </row>
    <row r="205" spans="2:14" s="856" customFormat="1" ht="19.55" hidden="1" customHeight="1" outlineLevel="1">
      <c r="B205" s="530" t="s">
        <v>2204</v>
      </c>
      <c r="C205" s="893">
        <f t="shared" si="8"/>
        <v>500</v>
      </c>
      <c r="D205" s="871">
        <v>484</v>
      </c>
      <c r="E205" s="871">
        <v>1</v>
      </c>
      <c r="F205" s="871">
        <v>13</v>
      </c>
      <c r="G205" s="871">
        <v>1</v>
      </c>
      <c r="H205" s="871">
        <v>1</v>
      </c>
      <c r="I205" s="878"/>
    </row>
    <row r="206" spans="2:14" s="856" customFormat="1" ht="19.55" hidden="1" customHeight="1" outlineLevel="1">
      <c r="B206" s="530" t="s">
        <v>2205</v>
      </c>
      <c r="C206" s="893">
        <f t="shared" si="8"/>
        <v>472</v>
      </c>
      <c r="D206" s="871">
        <v>461</v>
      </c>
      <c r="E206" s="871">
        <v>3</v>
      </c>
      <c r="F206" s="871">
        <v>8</v>
      </c>
      <c r="G206" s="871">
        <v>0</v>
      </c>
      <c r="H206" s="871">
        <v>0</v>
      </c>
      <c r="I206" s="878"/>
    </row>
    <row r="207" spans="2:14" s="856" customFormat="1" ht="19.55" hidden="1" customHeight="1" outlineLevel="1">
      <c r="B207" s="530" t="s">
        <v>2764</v>
      </c>
      <c r="C207" s="893">
        <f t="shared" si="8"/>
        <v>470</v>
      </c>
      <c r="D207" s="871">
        <v>458</v>
      </c>
      <c r="E207" s="871">
        <v>4</v>
      </c>
      <c r="F207" s="871">
        <v>7</v>
      </c>
      <c r="G207" s="871">
        <v>0</v>
      </c>
      <c r="H207" s="871">
        <v>1</v>
      </c>
      <c r="I207" s="878"/>
    </row>
    <row r="208" spans="2:14" s="856" customFormat="1" ht="19.55" hidden="1" customHeight="1" outlineLevel="1">
      <c r="B208" s="530" t="s">
        <v>2206</v>
      </c>
      <c r="C208" s="893">
        <f t="shared" si="8"/>
        <v>470</v>
      </c>
      <c r="D208" s="871">
        <v>462</v>
      </c>
      <c r="E208" s="871">
        <v>1</v>
      </c>
      <c r="F208" s="871">
        <v>7</v>
      </c>
      <c r="G208" s="871">
        <v>0</v>
      </c>
      <c r="H208" s="871">
        <v>0</v>
      </c>
      <c r="I208" s="878"/>
    </row>
    <row r="209" spans="2:14" s="856" customFormat="1" ht="19.55" hidden="1" customHeight="1" outlineLevel="1">
      <c r="B209" s="530" t="s">
        <v>2210</v>
      </c>
      <c r="C209" s="893">
        <f t="shared" si="8"/>
        <v>492</v>
      </c>
      <c r="D209" s="871">
        <v>485</v>
      </c>
      <c r="E209" s="871">
        <v>2</v>
      </c>
      <c r="F209" s="871">
        <v>4</v>
      </c>
      <c r="G209" s="871">
        <v>1</v>
      </c>
      <c r="H209" s="871">
        <v>0</v>
      </c>
      <c r="I209" s="878"/>
    </row>
    <row r="210" spans="2:14" s="856" customFormat="1" ht="19.55" hidden="1" customHeight="1" outlineLevel="1">
      <c r="B210" s="530" t="s">
        <v>2207</v>
      </c>
      <c r="C210" s="893">
        <f t="shared" si="8"/>
        <v>520</v>
      </c>
      <c r="D210" s="871">
        <v>509</v>
      </c>
      <c r="E210" s="871">
        <v>2</v>
      </c>
      <c r="F210" s="871">
        <v>6</v>
      </c>
      <c r="G210" s="871">
        <v>0</v>
      </c>
      <c r="H210" s="871">
        <v>3</v>
      </c>
      <c r="I210" s="878"/>
    </row>
    <row r="211" spans="2:14" s="856" customFormat="1" ht="19.55" hidden="1" customHeight="1" outlineLevel="1">
      <c r="B211" s="530" t="s">
        <v>2768</v>
      </c>
      <c r="C211" s="893">
        <f t="shared" si="8"/>
        <v>549</v>
      </c>
      <c r="D211" s="871">
        <v>529</v>
      </c>
      <c r="E211" s="871">
        <v>1</v>
      </c>
      <c r="F211" s="871">
        <v>16</v>
      </c>
      <c r="G211" s="871">
        <v>1</v>
      </c>
      <c r="H211" s="871">
        <v>2</v>
      </c>
      <c r="I211" s="878"/>
    </row>
    <row r="212" spans="2:14" s="856" customFormat="1" ht="19.55" hidden="1" customHeight="1" outlineLevel="1">
      <c r="B212" s="530" t="s">
        <v>2769</v>
      </c>
      <c r="C212" s="893">
        <f t="shared" si="8"/>
        <v>588</v>
      </c>
      <c r="D212" s="871">
        <v>574</v>
      </c>
      <c r="E212" s="871">
        <v>1</v>
      </c>
      <c r="F212" s="871">
        <v>12</v>
      </c>
      <c r="G212" s="871">
        <v>0</v>
      </c>
      <c r="H212" s="871">
        <v>1</v>
      </c>
      <c r="I212" s="878"/>
    </row>
    <row r="213" spans="2:14" s="856" customFormat="1" ht="19.55" hidden="1" customHeight="1" outlineLevel="1">
      <c r="B213" s="530" t="s">
        <v>2208</v>
      </c>
      <c r="C213" s="893">
        <f t="shared" si="8"/>
        <v>570</v>
      </c>
      <c r="D213" s="871">
        <v>553</v>
      </c>
      <c r="E213" s="871">
        <v>2</v>
      </c>
      <c r="F213" s="871">
        <v>11</v>
      </c>
      <c r="G213" s="871">
        <v>0</v>
      </c>
      <c r="H213" s="871">
        <v>4</v>
      </c>
      <c r="I213" s="878"/>
    </row>
    <row r="214" spans="2:14" s="856" customFormat="1" ht="19.55" hidden="1" customHeight="1" outlineLevel="1">
      <c r="B214" s="530" t="s">
        <v>2209</v>
      </c>
      <c r="C214" s="893">
        <f t="shared" si="8"/>
        <v>692</v>
      </c>
      <c r="D214" s="871">
        <v>675</v>
      </c>
      <c r="E214" s="871">
        <v>3</v>
      </c>
      <c r="F214" s="871">
        <v>11</v>
      </c>
      <c r="G214" s="871">
        <v>1</v>
      </c>
      <c r="H214" s="871">
        <v>2</v>
      </c>
      <c r="I214" s="878"/>
    </row>
    <row r="215" spans="2:14" s="856" customFormat="1" ht="33.799999999999997" hidden="1" customHeight="1" outlineLevel="1">
      <c r="B215" s="916" t="s">
        <v>1922</v>
      </c>
      <c r="C215" s="893">
        <f t="shared" si="8"/>
        <v>36</v>
      </c>
      <c r="D215" s="871">
        <v>31</v>
      </c>
      <c r="E215" s="878">
        <v>0</v>
      </c>
      <c r="F215" s="878">
        <v>5</v>
      </c>
      <c r="G215" s="878">
        <v>0</v>
      </c>
      <c r="H215" s="878">
        <v>0</v>
      </c>
      <c r="I215" s="878"/>
    </row>
    <row r="216" spans="2:14" s="856" customFormat="1" ht="31.6" hidden="1" customHeight="1" outlineLevel="1" thickBot="1">
      <c r="B216" s="917" t="s">
        <v>949</v>
      </c>
      <c r="C216" s="918">
        <f t="shared" si="8"/>
        <v>6272</v>
      </c>
      <c r="D216" s="881">
        <f>D202-D215</f>
        <v>6123</v>
      </c>
      <c r="E216" s="881">
        <f>E202-E215</f>
        <v>23</v>
      </c>
      <c r="F216" s="881">
        <f>F202-F215</f>
        <v>107</v>
      </c>
      <c r="G216" s="881">
        <f>G202-G215</f>
        <v>4</v>
      </c>
      <c r="H216" s="881">
        <f>H202-H215</f>
        <v>15</v>
      </c>
      <c r="I216" s="878"/>
    </row>
    <row r="217" spans="2:14" s="856" customFormat="1" ht="24.8" customHeight="1" collapsed="1">
      <c r="B217" s="735" t="s">
        <v>530</v>
      </c>
      <c r="C217" s="893">
        <f t="shared" ref="C217:C231" si="9">SUM(D217:H217)</f>
        <v>6444</v>
      </c>
      <c r="D217" s="871">
        <f>SUM(D218:D229)</f>
        <v>6284</v>
      </c>
      <c r="E217" s="871">
        <f>SUM(E218:E229)</f>
        <v>20</v>
      </c>
      <c r="F217" s="871">
        <f>SUM(F218:F229)</f>
        <v>113</v>
      </c>
      <c r="G217" s="871">
        <f>SUM(G218:G229)</f>
        <v>12</v>
      </c>
      <c r="H217" s="871">
        <f>SUM(H218:H229)</f>
        <v>15</v>
      </c>
      <c r="I217" s="177"/>
      <c r="J217" s="177"/>
      <c r="K217" s="177"/>
      <c r="L217" s="177"/>
      <c r="M217" s="177"/>
      <c r="N217" s="177"/>
    </row>
    <row r="218" spans="2:14" s="856" customFormat="1" ht="19.55" hidden="1" customHeight="1" outlineLevel="1">
      <c r="B218" s="530" t="s">
        <v>1900</v>
      </c>
      <c r="C218" s="893">
        <f t="shared" si="9"/>
        <v>604</v>
      </c>
      <c r="D218" s="871">
        <v>593</v>
      </c>
      <c r="E218" s="871">
        <v>2</v>
      </c>
      <c r="F218" s="871">
        <v>8</v>
      </c>
      <c r="G218" s="871">
        <v>0</v>
      </c>
      <c r="H218" s="871">
        <v>1</v>
      </c>
      <c r="I218" s="177"/>
      <c r="J218" s="177"/>
      <c r="K218" s="177"/>
      <c r="L218" s="177"/>
      <c r="M218" s="177"/>
      <c r="N218" s="177"/>
    </row>
    <row r="219" spans="2:14" s="856" customFormat="1" ht="19.55" hidden="1" customHeight="1" outlineLevel="1">
      <c r="B219" s="530" t="s">
        <v>2203</v>
      </c>
      <c r="C219" s="893">
        <f t="shared" si="9"/>
        <v>521</v>
      </c>
      <c r="D219" s="871">
        <v>507</v>
      </c>
      <c r="E219" s="871">
        <v>1</v>
      </c>
      <c r="F219" s="871">
        <v>10</v>
      </c>
      <c r="G219" s="871">
        <v>2</v>
      </c>
      <c r="H219" s="871">
        <v>1</v>
      </c>
      <c r="I219" s="878"/>
    </row>
    <row r="220" spans="2:14" s="856" customFormat="1" ht="19.55" hidden="1" customHeight="1" outlineLevel="1">
      <c r="B220" s="530" t="s">
        <v>2204</v>
      </c>
      <c r="C220" s="893">
        <f t="shared" si="9"/>
        <v>549</v>
      </c>
      <c r="D220" s="871">
        <v>534</v>
      </c>
      <c r="E220" s="871">
        <v>2</v>
      </c>
      <c r="F220" s="871">
        <v>11</v>
      </c>
      <c r="G220" s="871">
        <v>0</v>
      </c>
      <c r="H220" s="871">
        <v>2</v>
      </c>
      <c r="I220" s="878"/>
    </row>
    <row r="221" spans="2:14" s="856" customFormat="1" ht="19.55" hidden="1" customHeight="1" outlineLevel="1">
      <c r="B221" s="530" t="s">
        <v>2205</v>
      </c>
      <c r="C221" s="893">
        <f t="shared" si="9"/>
        <v>539</v>
      </c>
      <c r="D221" s="871">
        <v>530</v>
      </c>
      <c r="E221" s="871">
        <v>2</v>
      </c>
      <c r="F221" s="871">
        <v>7</v>
      </c>
      <c r="G221" s="871">
        <v>0</v>
      </c>
      <c r="H221" s="871">
        <v>0</v>
      </c>
      <c r="I221" s="878"/>
    </row>
    <row r="222" spans="2:14" s="856" customFormat="1" ht="19.55" hidden="1" customHeight="1" outlineLevel="1">
      <c r="B222" s="530" t="s">
        <v>2764</v>
      </c>
      <c r="C222" s="893">
        <f t="shared" si="9"/>
        <v>536</v>
      </c>
      <c r="D222" s="871">
        <v>519</v>
      </c>
      <c r="E222" s="871">
        <v>2</v>
      </c>
      <c r="F222" s="871">
        <v>13</v>
      </c>
      <c r="G222" s="871">
        <v>2</v>
      </c>
      <c r="H222" s="871">
        <v>0</v>
      </c>
      <c r="I222" s="878"/>
    </row>
    <row r="223" spans="2:14" s="856" customFormat="1" ht="19.55" hidden="1" customHeight="1" outlineLevel="1">
      <c r="B223" s="530" t="s">
        <v>2206</v>
      </c>
      <c r="C223" s="893">
        <f t="shared" si="9"/>
        <v>409</v>
      </c>
      <c r="D223" s="871">
        <v>402</v>
      </c>
      <c r="E223" s="871">
        <v>1</v>
      </c>
      <c r="F223" s="871">
        <v>5</v>
      </c>
      <c r="G223" s="871">
        <v>0</v>
      </c>
      <c r="H223" s="871">
        <v>1</v>
      </c>
      <c r="I223" s="878"/>
    </row>
    <row r="224" spans="2:14" s="856" customFormat="1" ht="19.55" hidden="1" customHeight="1" outlineLevel="1">
      <c r="B224" s="530" t="s">
        <v>2210</v>
      </c>
      <c r="C224" s="893">
        <f t="shared" si="9"/>
        <v>448</v>
      </c>
      <c r="D224" s="871">
        <v>439</v>
      </c>
      <c r="E224" s="871">
        <v>1</v>
      </c>
      <c r="F224" s="871">
        <v>6</v>
      </c>
      <c r="G224" s="871">
        <v>1</v>
      </c>
      <c r="H224" s="871">
        <v>1</v>
      </c>
      <c r="I224" s="878"/>
    </row>
    <row r="225" spans="2:14" s="856" customFormat="1" ht="19.55" hidden="1" customHeight="1" outlineLevel="1">
      <c r="B225" s="530" t="s">
        <v>2207</v>
      </c>
      <c r="C225" s="893">
        <f t="shared" si="9"/>
        <v>553</v>
      </c>
      <c r="D225" s="871">
        <v>536</v>
      </c>
      <c r="E225" s="871">
        <v>1</v>
      </c>
      <c r="F225" s="871">
        <v>10</v>
      </c>
      <c r="G225" s="871">
        <v>2</v>
      </c>
      <c r="H225" s="871">
        <v>4</v>
      </c>
      <c r="I225" s="878"/>
    </row>
    <row r="226" spans="2:14" s="856" customFormat="1" ht="19.55" hidden="1" customHeight="1" outlineLevel="1">
      <c r="B226" s="530" t="s">
        <v>2768</v>
      </c>
      <c r="C226" s="893">
        <f t="shared" si="9"/>
        <v>532</v>
      </c>
      <c r="D226" s="871">
        <v>514</v>
      </c>
      <c r="E226" s="871">
        <v>2</v>
      </c>
      <c r="F226" s="871">
        <v>15</v>
      </c>
      <c r="G226" s="871">
        <v>0</v>
      </c>
      <c r="H226" s="871">
        <v>1</v>
      </c>
      <c r="I226" s="878"/>
    </row>
    <row r="227" spans="2:14" s="856" customFormat="1" ht="19.55" hidden="1" customHeight="1" outlineLevel="1">
      <c r="B227" s="530" t="s">
        <v>2769</v>
      </c>
      <c r="C227" s="893">
        <f t="shared" si="9"/>
        <v>591</v>
      </c>
      <c r="D227" s="871">
        <v>569</v>
      </c>
      <c r="E227" s="871">
        <v>2</v>
      </c>
      <c r="F227" s="871">
        <v>14</v>
      </c>
      <c r="G227" s="871">
        <v>4</v>
      </c>
      <c r="H227" s="871">
        <v>2</v>
      </c>
      <c r="I227" s="878"/>
    </row>
    <row r="228" spans="2:14" s="856" customFormat="1" ht="19.55" hidden="1" customHeight="1" outlineLevel="1">
      <c r="B228" s="530" t="s">
        <v>2208</v>
      </c>
      <c r="C228" s="893">
        <f t="shared" si="9"/>
        <v>546</v>
      </c>
      <c r="D228" s="871">
        <v>534</v>
      </c>
      <c r="E228" s="871">
        <v>3</v>
      </c>
      <c r="F228" s="871">
        <v>6</v>
      </c>
      <c r="G228" s="871">
        <v>1</v>
      </c>
      <c r="H228" s="871">
        <v>2</v>
      </c>
      <c r="I228" s="878"/>
    </row>
    <row r="229" spans="2:14" s="856" customFormat="1" ht="19.55" hidden="1" customHeight="1" outlineLevel="1">
      <c r="B229" s="530" t="s">
        <v>2209</v>
      </c>
      <c r="C229" s="893">
        <f t="shared" si="9"/>
        <v>616</v>
      </c>
      <c r="D229" s="871">
        <v>607</v>
      </c>
      <c r="E229" s="871">
        <v>1</v>
      </c>
      <c r="F229" s="871">
        <v>8</v>
      </c>
      <c r="G229" s="871">
        <v>0</v>
      </c>
      <c r="H229" s="871">
        <v>0</v>
      </c>
      <c r="I229" s="878"/>
    </row>
    <row r="230" spans="2:14" s="856" customFormat="1" ht="33.799999999999997" hidden="1" customHeight="1" outlineLevel="1">
      <c r="B230" s="916" t="s">
        <v>1922</v>
      </c>
      <c r="C230" s="893">
        <f t="shared" si="9"/>
        <v>23</v>
      </c>
      <c r="D230" s="871">
        <v>22</v>
      </c>
      <c r="E230" s="878">
        <v>0</v>
      </c>
      <c r="F230" s="878">
        <v>1</v>
      </c>
      <c r="G230" s="878">
        <v>0</v>
      </c>
      <c r="H230" s="878">
        <v>0</v>
      </c>
      <c r="I230" s="878"/>
    </row>
    <row r="231" spans="2:14" s="856" customFormat="1" ht="31.6" hidden="1" customHeight="1" outlineLevel="1" thickBot="1">
      <c r="B231" s="917" t="s">
        <v>949</v>
      </c>
      <c r="C231" s="918">
        <f t="shared" si="9"/>
        <v>6421</v>
      </c>
      <c r="D231" s="881">
        <f>D217-D230</f>
        <v>6262</v>
      </c>
      <c r="E231" s="881">
        <f>E217-E230</f>
        <v>20</v>
      </c>
      <c r="F231" s="881">
        <f>F217-F230</f>
        <v>112</v>
      </c>
      <c r="G231" s="881">
        <f>G217-G230</f>
        <v>12</v>
      </c>
      <c r="H231" s="881">
        <f>H217-H230</f>
        <v>15</v>
      </c>
      <c r="I231" s="878"/>
    </row>
    <row r="232" spans="2:14" s="856" customFormat="1" ht="24.8" customHeight="1" collapsed="1">
      <c r="B232" s="735" t="s">
        <v>3186</v>
      </c>
      <c r="C232" s="893">
        <f t="shared" ref="C232:C246" si="10">SUM(D232:H232)</f>
        <v>6747</v>
      </c>
      <c r="D232" s="871">
        <f>SUM(D233:D244)</f>
        <v>6579</v>
      </c>
      <c r="E232" s="871">
        <f>SUM(E233:E244)</f>
        <v>18</v>
      </c>
      <c r="F232" s="871">
        <f>SUM(F233:F244)</f>
        <v>122</v>
      </c>
      <c r="G232" s="871">
        <f>SUM(G233:G244)</f>
        <v>5</v>
      </c>
      <c r="H232" s="871">
        <f>SUM(H233:H244)</f>
        <v>23</v>
      </c>
      <c r="I232" s="177"/>
      <c r="J232" s="177"/>
      <c r="K232" s="177"/>
      <c r="L232" s="177"/>
      <c r="M232" s="177"/>
      <c r="N232" s="177"/>
    </row>
    <row r="233" spans="2:14" s="856" customFormat="1" ht="19.55" hidden="1" customHeight="1" outlineLevel="1">
      <c r="B233" s="530" t="s">
        <v>1899</v>
      </c>
      <c r="C233" s="893">
        <f t="shared" si="10"/>
        <v>624</v>
      </c>
      <c r="D233" s="871">
        <v>615</v>
      </c>
      <c r="E233" s="871">
        <v>3</v>
      </c>
      <c r="F233" s="871">
        <v>6</v>
      </c>
      <c r="G233" s="871">
        <v>0</v>
      </c>
      <c r="H233" s="871">
        <v>0</v>
      </c>
      <c r="I233" s="177"/>
      <c r="J233" s="177"/>
      <c r="K233" s="177"/>
      <c r="L233" s="177"/>
      <c r="M233" s="177"/>
      <c r="N233" s="177"/>
    </row>
    <row r="234" spans="2:14" s="856" customFormat="1" ht="19.55" hidden="1" customHeight="1" outlineLevel="1">
      <c r="B234" s="530" t="s">
        <v>951</v>
      </c>
      <c r="C234" s="893">
        <f t="shared" si="10"/>
        <v>557</v>
      </c>
      <c r="D234" s="871">
        <v>541</v>
      </c>
      <c r="E234" s="871">
        <v>1</v>
      </c>
      <c r="F234" s="871">
        <v>14</v>
      </c>
      <c r="G234" s="871">
        <v>0</v>
      </c>
      <c r="H234" s="871">
        <v>1</v>
      </c>
      <c r="I234" s="878"/>
    </row>
    <row r="235" spans="2:14" s="856" customFormat="1" ht="19.55" hidden="1" customHeight="1" outlineLevel="1">
      <c r="B235" s="530" t="s">
        <v>952</v>
      </c>
      <c r="C235" s="893">
        <f t="shared" si="10"/>
        <v>608</v>
      </c>
      <c r="D235" s="871">
        <v>593</v>
      </c>
      <c r="E235" s="871">
        <v>2</v>
      </c>
      <c r="F235" s="871">
        <v>10</v>
      </c>
      <c r="G235" s="871">
        <v>1</v>
      </c>
      <c r="H235" s="871">
        <v>2</v>
      </c>
      <c r="I235" s="878"/>
    </row>
    <row r="236" spans="2:14" s="856" customFormat="1" ht="19.55" hidden="1" customHeight="1" outlineLevel="1">
      <c r="B236" s="530" t="s">
        <v>953</v>
      </c>
      <c r="C236" s="893">
        <f t="shared" si="10"/>
        <v>543</v>
      </c>
      <c r="D236" s="871">
        <v>533</v>
      </c>
      <c r="E236" s="871">
        <v>1</v>
      </c>
      <c r="F236" s="871">
        <v>6</v>
      </c>
      <c r="G236" s="871">
        <v>0</v>
      </c>
      <c r="H236" s="871">
        <v>3</v>
      </c>
      <c r="I236" s="878"/>
    </row>
    <row r="237" spans="2:14" s="856" customFormat="1" ht="19.55" hidden="1" customHeight="1" outlineLevel="1">
      <c r="B237" s="530" t="s">
        <v>954</v>
      </c>
      <c r="C237" s="893">
        <f t="shared" si="10"/>
        <v>579</v>
      </c>
      <c r="D237" s="871">
        <v>569</v>
      </c>
      <c r="E237" s="871">
        <v>1</v>
      </c>
      <c r="F237" s="871">
        <v>7</v>
      </c>
      <c r="G237" s="871">
        <v>0</v>
      </c>
      <c r="H237" s="871">
        <v>2</v>
      </c>
      <c r="I237" s="878"/>
    </row>
    <row r="238" spans="2:14" s="856" customFormat="1" ht="19.55" hidden="1" customHeight="1" outlineLevel="1">
      <c r="B238" s="530" t="s">
        <v>955</v>
      </c>
      <c r="C238" s="893">
        <f t="shared" si="10"/>
        <v>538</v>
      </c>
      <c r="D238" s="871">
        <v>524</v>
      </c>
      <c r="E238" s="871">
        <v>1</v>
      </c>
      <c r="F238" s="871">
        <v>12</v>
      </c>
      <c r="G238" s="871">
        <v>0</v>
      </c>
      <c r="H238" s="871">
        <v>1</v>
      </c>
      <c r="I238" s="878"/>
    </row>
    <row r="239" spans="2:14" s="856" customFormat="1" ht="19.55" hidden="1" customHeight="1" outlineLevel="1">
      <c r="B239" s="530" t="s">
        <v>956</v>
      </c>
      <c r="C239" s="893">
        <f t="shared" si="10"/>
        <v>587</v>
      </c>
      <c r="D239" s="871">
        <v>566</v>
      </c>
      <c r="E239" s="871">
        <v>3</v>
      </c>
      <c r="F239" s="871">
        <v>13</v>
      </c>
      <c r="G239" s="871">
        <v>0</v>
      </c>
      <c r="H239" s="871">
        <v>5</v>
      </c>
      <c r="I239" s="878"/>
    </row>
    <row r="240" spans="2:14" s="856" customFormat="1" ht="19.55" hidden="1" customHeight="1" outlineLevel="1">
      <c r="B240" s="530" t="s">
        <v>957</v>
      </c>
      <c r="C240" s="893">
        <f t="shared" si="10"/>
        <v>565</v>
      </c>
      <c r="D240" s="871">
        <v>552</v>
      </c>
      <c r="E240" s="871">
        <v>0</v>
      </c>
      <c r="F240" s="871">
        <v>9</v>
      </c>
      <c r="G240" s="871">
        <v>2</v>
      </c>
      <c r="H240" s="871">
        <v>2</v>
      </c>
      <c r="I240" s="878"/>
    </row>
    <row r="241" spans="2:14" s="856" customFormat="1" ht="19.55" hidden="1" customHeight="1" outlineLevel="1">
      <c r="B241" s="530" t="s">
        <v>958</v>
      </c>
      <c r="C241" s="893">
        <f t="shared" si="10"/>
        <v>522</v>
      </c>
      <c r="D241" s="871">
        <v>508</v>
      </c>
      <c r="E241" s="871">
        <v>1</v>
      </c>
      <c r="F241" s="871">
        <v>9</v>
      </c>
      <c r="G241" s="871">
        <v>1</v>
      </c>
      <c r="H241" s="871">
        <v>3</v>
      </c>
      <c r="I241" s="878"/>
    </row>
    <row r="242" spans="2:14" s="856" customFormat="1" ht="19.55" hidden="1" customHeight="1" outlineLevel="1">
      <c r="B242" s="530" t="s">
        <v>959</v>
      </c>
      <c r="C242" s="893">
        <f t="shared" si="10"/>
        <v>587</v>
      </c>
      <c r="D242" s="871">
        <v>569</v>
      </c>
      <c r="E242" s="871">
        <v>1</v>
      </c>
      <c r="F242" s="871">
        <v>16</v>
      </c>
      <c r="G242" s="871">
        <v>0</v>
      </c>
      <c r="H242" s="871">
        <v>1</v>
      </c>
      <c r="I242" s="878"/>
    </row>
    <row r="243" spans="2:14" s="856" customFormat="1" ht="19.55" hidden="1" customHeight="1" outlineLevel="1">
      <c r="B243" s="530" t="s">
        <v>960</v>
      </c>
      <c r="C243" s="893">
        <f t="shared" si="10"/>
        <v>529</v>
      </c>
      <c r="D243" s="871">
        <v>515</v>
      </c>
      <c r="E243" s="871">
        <v>3</v>
      </c>
      <c r="F243" s="871">
        <v>8</v>
      </c>
      <c r="G243" s="871">
        <v>1</v>
      </c>
      <c r="H243" s="871">
        <v>2</v>
      </c>
      <c r="I243" s="878"/>
    </row>
    <row r="244" spans="2:14" s="856" customFormat="1" ht="19.55" hidden="1" customHeight="1" outlineLevel="1">
      <c r="B244" s="530" t="s">
        <v>961</v>
      </c>
      <c r="C244" s="893">
        <f t="shared" si="10"/>
        <v>508</v>
      </c>
      <c r="D244" s="871">
        <v>494</v>
      </c>
      <c r="E244" s="871">
        <v>1</v>
      </c>
      <c r="F244" s="871">
        <v>12</v>
      </c>
      <c r="G244" s="871">
        <v>0</v>
      </c>
      <c r="H244" s="871">
        <v>1</v>
      </c>
      <c r="I244" s="878"/>
    </row>
    <row r="245" spans="2:14" s="856" customFormat="1" ht="33.799999999999997" hidden="1" customHeight="1" outlineLevel="1">
      <c r="B245" s="916" t="s">
        <v>1922</v>
      </c>
      <c r="C245" s="893">
        <f t="shared" si="10"/>
        <v>23</v>
      </c>
      <c r="D245" s="871">
        <v>19</v>
      </c>
      <c r="E245" s="878">
        <v>0</v>
      </c>
      <c r="F245" s="878">
        <v>3</v>
      </c>
      <c r="G245" s="878">
        <v>0</v>
      </c>
      <c r="H245" s="878">
        <v>1</v>
      </c>
      <c r="I245" s="878"/>
    </row>
    <row r="246" spans="2:14" s="856" customFormat="1" ht="31.6" hidden="1" customHeight="1" outlineLevel="1" thickBot="1">
      <c r="B246" s="917" t="s">
        <v>949</v>
      </c>
      <c r="C246" s="918">
        <f t="shared" si="10"/>
        <v>6724</v>
      </c>
      <c r="D246" s="881">
        <f>D232-D245</f>
        <v>6560</v>
      </c>
      <c r="E246" s="881">
        <f>E232-E245</f>
        <v>18</v>
      </c>
      <c r="F246" s="881">
        <f>F232-F245</f>
        <v>119</v>
      </c>
      <c r="G246" s="881">
        <f>G232-G245</f>
        <v>5</v>
      </c>
      <c r="H246" s="881">
        <f>H232-H245</f>
        <v>22</v>
      </c>
      <c r="I246" s="878"/>
    </row>
    <row r="247" spans="2:14" s="856" customFormat="1" ht="24.8" customHeight="1" collapsed="1">
      <c r="B247" s="735" t="s">
        <v>3230</v>
      </c>
      <c r="C247" s="893">
        <f t="shared" ref="C247:C261" si="11">SUM(D247:H247)</f>
        <v>5867</v>
      </c>
      <c r="D247" s="871">
        <f>SUM(D248:D259)</f>
        <v>5719</v>
      </c>
      <c r="E247" s="871">
        <f>SUM(E248:E259)</f>
        <v>23</v>
      </c>
      <c r="F247" s="871">
        <f>SUM(F248:F259)</f>
        <v>111</v>
      </c>
      <c r="G247" s="871">
        <f>SUM(G248:G259)</f>
        <v>3</v>
      </c>
      <c r="H247" s="871">
        <f>SUM(H248:H259)</f>
        <v>11</v>
      </c>
      <c r="I247" s="177"/>
      <c r="J247" s="177"/>
      <c r="K247" s="177"/>
      <c r="L247" s="177"/>
      <c r="M247" s="177"/>
      <c r="N247" s="177"/>
    </row>
    <row r="248" spans="2:14" s="856" customFormat="1" ht="19.55" hidden="1" customHeight="1" outlineLevel="1">
      <c r="B248" s="530" t="s">
        <v>1899</v>
      </c>
      <c r="C248" s="893">
        <f t="shared" si="11"/>
        <v>426</v>
      </c>
      <c r="D248" s="871">
        <v>418</v>
      </c>
      <c r="E248" s="871">
        <v>1</v>
      </c>
      <c r="F248" s="871">
        <v>7</v>
      </c>
      <c r="G248" s="871">
        <v>0</v>
      </c>
      <c r="H248" s="871">
        <v>0</v>
      </c>
      <c r="I248" s="177"/>
      <c r="J248" s="177"/>
      <c r="K248" s="177"/>
      <c r="L248" s="177"/>
      <c r="M248" s="177"/>
      <c r="N248" s="177"/>
    </row>
    <row r="249" spans="2:14" s="856" customFormat="1" ht="19.55" hidden="1" customHeight="1" outlineLevel="1">
      <c r="B249" s="530" t="s">
        <v>951</v>
      </c>
      <c r="C249" s="893">
        <f t="shared" si="11"/>
        <v>269</v>
      </c>
      <c r="D249" s="871">
        <v>264</v>
      </c>
      <c r="E249" s="871">
        <v>0</v>
      </c>
      <c r="F249" s="871">
        <v>5</v>
      </c>
      <c r="G249" s="871">
        <v>0</v>
      </c>
      <c r="H249" s="871">
        <v>0</v>
      </c>
      <c r="I249" s="878"/>
    </row>
    <row r="250" spans="2:14" s="856" customFormat="1" ht="19.55" hidden="1" customHeight="1" outlineLevel="1">
      <c r="B250" s="530" t="s">
        <v>952</v>
      </c>
      <c r="C250" s="893">
        <f t="shared" si="11"/>
        <v>344</v>
      </c>
      <c r="D250" s="871">
        <v>336</v>
      </c>
      <c r="E250" s="871">
        <v>3</v>
      </c>
      <c r="F250" s="871">
        <v>5</v>
      </c>
      <c r="G250" s="871">
        <v>0</v>
      </c>
      <c r="H250" s="871">
        <v>0</v>
      </c>
      <c r="I250" s="878"/>
    </row>
    <row r="251" spans="2:14" s="856" customFormat="1" ht="19.55" hidden="1" customHeight="1" outlineLevel="1">
      <c r="B251" s="530" t="s">
        <v>953</v>
      </c>
      <c r="C251" s="893">
        <f t="shared" si="11"/>
        <v>271</v>
      </c>
      <c r="D251" s="871">
        <v>265</v>
      </c>
      <c r="E251" s="871">
        <v>1</v>
      </c>
      <c r="F251" s="871">
        <v>5</v>
      </c>
      <c r="G251" s="871">
        <v>0</v>
      </c>
      <c r="H251" s="871">
        <v>0</v>
      </c>
      <c r="I251" s="878"/>
    </row>
    <row r="252" spans="2:14" s="856" customFormat="1" ht="19.55" hidden="1" customHeight="1" outlineLevel="1">
      <c r="B252" s="530" t="s">
        <v>954</v>
      </c>
      <c r="C252" s="893">
        <f t="shared" si="11"/>
        <v>533</v>
      </c>
      <c r="D252" s="871">
        <v>518</v>
      </c>
      <c r="E252" s="871">
        <v>5</v>
      </c>
      <c r="F252" s="871">
        <v>9</v>
      </c>
      <c r="G252" s="871">
        <v>1</v>
      </c>
      <c r="H252" s="871">
        <v>0</v>
      </c>
      <c r="I252" s="878"/>
    </row>
    <row r="253" spans="2:14" s="856" customFormat="1" ht="19.55" hidden="1" customHeight="1" outlineLevel="1">
      <c r="B253" s="530" t="s">
        <v>955</v>
      </c>
      <c r="C253" s="893">
        <f t="shared" si="11"/>
        <v>501</v>
      </c>
      <c r="D253" s="871">
        <v>491</v>
      </c>
      <c r="E253" s="871">
        <v>0</v>
      </c>
      <c r="F253" s="871">
        <v>8</v>
      </c>
      <c r="G253" s="871">
        <v>1</v>
      </c>
      <c r="H253" s="871">
        <v>1</v>
      </c>
      <c r="I253" s="878"/>
    </row>
    <row r="254" spans="2:14" s="856" customFormat="1" ht="19.55" hidden="1" customHeight="1" outlineLevel="1">
      <c r="B254" s="530" t="s">
        <v>956</v>
      </c>
      <c r="C254" s="893">
        <f t="shared" si="11"/>
        <v>537</v>
      </c>
      <c r="D254" s="871">
        <v>526</v>
      </c>
      <c r="E254" s="871">
        <v>0</v>
      </c>
      <c r="F254" s="871">
        <v>10</v>
      </c>
      <c r="G254" s="871">
        <v>0</v>
      </c>
      <c r="H254" s="871">
        <v>1</v>
      </c>
      <c r="I254" s="878"/>
    </row>
    <row r="255" spans="2:14" s="856" customFormat="1" ht="19.55" hidden="1" customHeight="1" outlineLevel="1">
      <c r="B255" s="530" t="s">
        <v>957</v>
      </c>
      <c r="C255" s="893">
        <f t="shared" si="11"/>
        <v>589</v>
      </c>
      <c r="D255" s="871">
        <v>576</v>
      </c>
      <c r="E255" s="871">
        <v>1</v>
      </c>
      <c r="F255" s="871">
        <v>8</v>
      </c>
      <c r="G255" s="871">
        <v>0</v>
      </c>
      <c r="H255" s="871">
        <v>4</v>
      </c>
      <c r="I255" s="878"/>
    </row>
    <row r="256" spans="2:14" s="856" customFormat="1" ht="19.55" hidden="1" customHeight="1" outlineLevel="1">
      <c r="B256" s="530" t="s">
        <v>958</v>
      </c>
      <c r="C256" s="893">
        <f t="shared" si="11"/>
        <v>558</v>
      </c>
      <c r="D256" s="871">
        <v>545</v>
      </c>
      <c r="E256" s="871">
        <v>3</v>
      </c>
      <c r="F256" s="871">
        <v>8</v>
      </c>
      <c r="G256" s="871">
        <v>1</v>
      </c>
      <c r="H256" s="871">
        <v>1</v>
      </c>
      <c r="I256" s="878"/>
    </row>
    <row r="257" spans="2:14" s="856" customFormat="1" ht="19.55" hidden="1" customHeight="1" outlineLevel="1">
      <c r="B257" s="530" t="s">
        <v>959</v>
      </c>
      <c r="C257" s="893">
        <f t="shared" si="11"/>
        <v>580</v>
      </c>
      <c r="D257" s="871">
        <v>564</v>
      </c>
      <c r="E257" s="871">
        <v>2</v>
      </c>
      <c r="F257" s="871">
        <v>13</v>
      </c>
      <c r="G257" s="871">
        <v>0</v>
      </c>
      <c r="H257" s="871">
        <v>1</v>
      </c>
      <c r="I257" s="878"/>
    </row>
    <row r="258" spans="2:14" s="856" customFormat="1" ht="19.55" hidden="1" customHeight="1" outlineLevel="1">
      <c r="B258" s="530" t="s">
        <v>960</v>
      </c>
      <c r="C258" s="893">
        <f t="shared" si="11"/>
        <v>600</v>
      </c>
      <c r="D258" s="871">
        <v>579</v>
      </c>
      <c r="E258" s="871">
        <v>5</v>
      </c>
      <c r="F258" s="871">
        <v>16</v>
      </c>
      <c r="G258" s="871">
        <v>0</v>
      </c>
      <c r="H258" s="871">
        <v>0</v>
      </c>
      <c r="I258" s="878"/>
    </row>
    <row r="259" spans="2:14" s="856" customFormat="1" ht="19.55" hidden="1" customHeight="1" outlineLevel="1">
      <c r="B259" s="530" t="s">
        <v>961</v>
      </c>
      <c r="C259" s="893">
        <f t="shared" si="11"/>
        <v>659</v>
      </c>
      <c r="D259" s="871">
        <v>637</v>
      </c>
      <c r="E259" s="871">
        <v>2</v>
      </c>
      <c r="F259" s="871">
        <v>17</v>
      </c>
      <c r="G259" s="871">
        <v>0</v>
      </c>
      <c r="H259" s="871">
        <v>3</v>
      </c>
      <c r="I259" s="878"/>
    </row>
    <row r="260" spans="2:14" s="856" customFormat="1" ht="33.799999999999997" hidden="1" customHeight="1" outlineLevel="1">
      <c r="B260" s="916" t="s">
        <v>1922</v>
      </c>
      <c r="C260" s="893">
        <f t="shared" si="11"/>
        <v>25</v>
      </c>
      <c r="D260" s="871">
        <v>23</v>
      </c>
      <c r="E260" s="878">
        <v>0</v>
      </c>
      <c r="F260" s="878">
        <v>2</v>
      </c>
      <c r="G260" s="878">
        <v>0</v>
      </c>
      <c r="H260" s="878">
        <v>0</v>
      </c>
      <c r="I260" s="878"/>
    </row>
    <row r="261" spans="2:14" s="856" customFormat="1" ht="31.6" hidden="1" customHeight="1" outlineLevel="1" thickBot="1">
      <c r="B261" s="917" t="s">
        <v>949</v>
      </c>
      <c r="C261" s="918">
        <f t="shared" si="11"/>
        <v>5842</v>
      </c>
      <c r="D261" s="881">
        <f>D247-D260</f>
        <v>5696</v>
      </c>
      <c r="E261" s="881">
        <f>E247-E260</f>
        <v>23</v>
      </c>
      <c r="F261" s="881">
        <f>F247-F260</f>
        <v>109</v>
      </c>
      <c r="G261" s="881">
        <f>G247-G260</f>
        <v>3</v>
      </c>
      <c r="H261" s="881">
        <f>H247-H260</f>
        <v>11</v>
      </c>
      <c r="I261" s="878"/>
    </row>
    <row r="262" spans="2:14" s="856" customFormat="1" ht="24.8" customHeight="1" collapsed="1">
      <c r="B262" s="735" t="s">
        <v>3328</v>
      </c>
      <c r="C262" s="893">
        <f t="shared" ref="C262:C276" si="12">SUM(D262:H262)</f>
        <v>7458</v>
      </c>
      <c r="D262" s="871">
        <f>SUM(D263:D274)</f>
        <v>7252</v>
      </c>
      <c r="E262" s="871">
        <f>SUM(E263:E274)</f>
        <v>31</v>
      </c>
      <c r="F262" s="871">
        <f>SUM(F263:F274)</f>
        <v>135</v>
      </c>
      <c r="G262" s="871">
        <f>SUM(G263:G274)</f>
        <v>5</v>
      </c>
      <c r="H262" s="871">
        <f>SUM(H263:H274)</f>
        <v>35</v>
      </c>
      <c r="I262" s="177"/>
      <c r="J262" s="177"/>
      <c r="K262" s="177"/>
      <c r="L262" s="177"/>
      <c r="M262" s="177"/>
      <c r="N262" s="177"/>
    </row>
    <row r="263" spans="2:14" s="856" customFormat="1" ht="19.55" hidden="1" customHeight="1" outlineLevel="1">
      <c r="B263" s="530" t="s">
        <v>1899</v>
      </c>
      <c r="C263" s="893">
        <f t="shared" si="12"/>
        <v>673</v>
      </c>
      <c r="D263" s="871">
        <v>646</v>
      </c>
      <c r="E263" s="871">
        <v>3</v>
      </c>
      <c r="F263" s="871">
        <v>19</v>
      </c>
      <c r="G263" s="871">
        <v>0</v>
      </c>
      <c r="H263" s="871">
        <v>5</v>
      </c>
      <c r="I263" s="177"/>
      <c r="J263" s="177"/>
      <c r="K263" s="177"/>
      <c r="L263" s="177"/>
      <c r="M263" s="177"/>
      <c r="N263" s="177"/>
    </row>
    <row r="264" spans="2:14" s="856" customFormat="1" ht="19.55" hidden="1" customHeight="1" outlineLevel="1">
      <c r="B264" s="530" t="s">
        <v>951</v>
      </c>
      <c r="C264" s="893">
        <f t="shared" si="12"/>
        <v>537</v>
      </c>
      <c r="D264" s="871">
        <v>525</v>
      </c>
      <c r="E264" s="871">
        <v>0</v>
      </c>
      <c r="F264" s="871">
        <v>10</v>
      </c>
      <c r="G264" s="871">
        <v>0</v>
      </c>
      <c r="H264" s="871">
        <v>2</v>
      </c>
      <c r="I264" s="878"/>
    </row>
    <row r="265" spans="2:14" s="856" customFormat="1" ht="19.55" hidden="1" customHeight="1" outlineLevel="1">
      <c r="B265" s="530" t="s">
        <v>952</v>
      </c>
      <c r="C265" s="893">
        <f t="shared" si="12"/>
        <v>550</v>
      </c>
      <c r="D265" s="871">
        <v>538</v>
      </c>
      <c r="E265" s="871">
        <v>0</v>
      </c>
      <c r="F265" s="871">
        <v>12</v>
      </c>
      <c r="G265" s="871">
        <v>0</v>
      </c>
      <c r="H265" s="871">
        <v>0</v>
      </c>
      <c r="I265" s="878"/>
    </row>
    <row r="266" spans="2:14" s="856" customFormat="1" ht="19.55" hidden="1" customHeight="1" outlineLevel="1">
      <c r="B266" s="530" t="s">
        <v>953</v>
      </c>
      <c r="C266" s="893">
        <f t="shared" si="12"/>
        <v>525</v>
      </c>
      <c r="D266" s="871">
        <v>511</v>
      </c>
      <c r="E266" s="871">
        <v>3</v>
      </c>
      <c r="F266" s="871">
        <v>9</v>
      </c>
      <c r="G266" s="871">
        <v>1</v>
      </c>
      <c r="H266" s="871">
        <v>1</v>
      </c>
      <c r="I266" s="878"/>
    </row>
    <row r="267" spans="2:14" s="856" customFormat="1" ht="19.55" hidden="1" customHeight="1" outlineLevel="1">
      <c r="B267" s="530" t="s">
        <v>954</v>
      </c>
      <c r="C267" s="893">
        <f t="shared" si="12"/>
        <v>629</v>
      </c>
      <c r="D267" s="871">
        <v>614</v>
      </c>
      <c r="E267" s="871">
        <v>4</v>
      </c>
      <c r="F267" s="871">
        <v>9</v>
      </c>
      <c r="G267" s="871">
        <v>0</v>
      </c>
      <c r="H267" s="871">
        <v>2</v>
      </c>
      <c r="I267" s="878"/>
    </row>
    <row r="268" spans="2:14" s="856" customFormat="1" ht="19.55" hidden="1" customHeight="1" outlineLevel="1">
      <c r="B268" s="530" t="s">
        <v>955</v>
      </c>
      <c r="C268" s="893">
        <f t="shared" si="12"/>
        <v>562</v>
      </c>
      <c r="D268" s="871">
        <v>547</v>
      </c>
      <c r="E268" s="871">
        <v>4</v>
      </c>
      <c r="F268" s="871">
        <v>7</v>
      </c>
      <c r="G268" s="871">
        <v>0</v>
      </c>
      <c r="H268" s="871">
        <v>4</v>
      </c>
      <c r="I268" s="878"/>
    </row>
    <row r="269" spans="2:14" s="856" customFormat="1" ht="19.55" hidden="1" customHeight="1" outlineLevel="1">
      <c r="B269" s="530" t="s">
        <v>956</v>
      </c>
      <c r="C269" s="893">
        <f t="shared" si="12"/>
        <v>610</v>
      </c>
      <c r="D269" s="871">
        <v>600</v>
      </c>
      <c r="E269" s="871">
        <v>3</v>
      </c>
      <c r="F269" s="871">
        <v>7</v>
      </c>
      <c r="G269" s="871">
        <v>0</v>
      </c>
      <c r="H269" s="871">
        <v>0</v>
      </c>
      <c r="I269" s="878"/>
    </row>
    <row r="270" spans="2:14" s="856" customFormat="1" ht="19.55" hidden="1" customHeight="1" outlineLevel="1">
      <c r="B270" s="530" t="s">
        <v>957</v>
      </c>
      <c r="C270" s="893">
        <f t="shared" si="12"/>
        <v>611</v>
      </c>
      <c r="D270" s="871">
        <v>591</v>
      </c>
      <c r="E270" s="871">
        <v>4</v>
      </c>
      <c r="F270" s="871">
        <v>12</v>
      </c>
      <c r="G270" s="871">
        <v>0</v>
      </c>
      <c r="H270" s="871">
        <v>4</v>
      </c>
      <c r="I270" s="878"/>
    </row>
    <row r="271" spans="2:14" s="856" customFormat="1" ht="19.55" hidden="1" customHeight="1" outlineLevel="1">
      <c r="B271" s="530" t="s">
        <v>958</v>
      </c>
      <c r="C271" s="893">
        <f t="shared" si="12"/>
        <v>609</v>
      </c>
      <c r="D271" s="871">
        <v>590</v>
      </c>
      <c r="E271" s="871">
        <v>4</v>
      </c>
      <c r="F271" s="871">
        <v>10</v>
      </c>
      <c r="G271" s="871">
        <v>1</v>
      </c>
      <c r="H271" s="871">
        <v>4</v>
      </c>
      <c r="I271" s="878"/>
    </row>
    <row r="272" spans="2:14" s="856" customFormat="1" ht="19.55" hidden="1" customHeight="1" outlineLevel="1">
      <c r="B272" s="530" t="s">
        <v>959</v>
      </c>
      <c r="C272" s="893">
        <f t="shared" si="12"/>
        <v>755</v>
      </c>
      <c r="D272" s="871">
        <v>736</v>
      </c>
      <c r="E272" s="871">
        <v>4</v>
      </c>
      <c r="F272" s="871">
        <v>10</v>
      </c>
      <c r="G272" s="871">
        <v>1</v>
      </c>
      <c r="H272" s="871">
        <v>4</v>
      </c>
      <c r="I272" s="878"/>
    </row>
    <row r="273" spans="2:14" s="856" customFormat="1" ht="19.55" hidden="1" customHeight="1" outlineLevel="1">
      <c r="B273" s="530" t="s">
        <v>960</v>
      </c>
      <c r="C273" s="893">
        <f t="shared" si="12"/>
        <v>697</v>
      </c>
      <c r="D273" s="871">
        <v>677</v>
      </c>
      <c r="E273" s="871">
        <v>1</v>
      </c>
      <c r="F273" s="871">
        <v>15</v>
      </c>
      <c r="G273" s="871">
        <v>0</v>
      </c>
      <c r="H273" s="871">
        <v>4</v>
      </c>
      <c r="I273" s="878"/>
    </row>
    <row r="274" spans="2:14" s="856" customFormat="1" ht="19.55" hidden="1" customHeight="1" outlineLevel="1">
      <c r="B274" s="530" t="s">
        <v>961</v>
      </c>
      <c r="C274" s="893">
        <f t="shared" si="12"/>
        <v>700</v>
      </c>
      <c r="D274" s="871">
        <v>677</v>
      </c>
      <c r="E274" s="871">
        <v>1</v>
      </c>
      <c r="F274" s="871">
        <v>15</v>
      </c>
      <c r="G274" s="871">
        <v>2</v>
      </c>
      <c r="H274" s="871">
        <v>5</v>
      </c>
      <c r="I274" s="878"/>
    </row>
    <row r="275" spans="2:14" s="856" customFormat="1" ht="33.799999999999997" hidden="1" customHeight="1" outlineLevel="1">
      <c r="B275" s="916" t="s">
        <v>1922</v>
      </c>
      <c r="C275" s="893">
        <f t="shared" si="12"/>
        <v>22</v>
      </c>
      <c r="D275" s="871">
        <v>21</v>
      </c>
      <c r="E275" s="878">
        <v>0</v>
      </c>
      <c r="F275" s="878">
        <v>1</v>
      </c>
      <c r="G275" s="878">
        <v>0</v>
      </c>
      <c r="H275" s="878">
        <v>0</v>
      </c>
      <c r="I275" s="878"/>
    </row>
    <row r="276" spans="2:14" s="856" customFormat="1" ht="31.6" hidden="1" customHeight="1" outlineLevel="1" thickBot="1">
      <c r="B276" s="917" t="s">
        <v>949</v>
      </c>
      <c r="C276" s="918">
        <f t="shared" si="12"/>
        <v>7436</v>
      </c>
      <c r="D276" s="881">
        <f>D262-D275</f>
        <v>7231</v>
      </c>
      <c r="E276" s="881">
        <f>E262-E275</f>
        <v>31</v>
      </c>
      <c r="F276" s="881">
        <f>F262-F275</f>
        <v>134</v>
      </c>
      <c r="G276" s="881">
        <f>G262-G275</f>
        <v>5</v>
      </c>
      <c r="H276" s="881">
        <f>H262-H275</f>
        <v>35</v>
      </c>
      <c r="I276" s="878"/>
    </row>
    <row r="277" spans="2:14" s="856" customFormat="1" ht="24.8" customHeight="1" collapsed="1">
      <c r="B277" s="735" t="s">
        <v>3377</v>
      </c>
      <c r="C277" s="893">
        <f t="shared" ref="C277:C291" si="13">SUM(D277:H277)</f>
        <v>8684</v>
      </c>
      <c r="D277" s="871">
        <f>SUM(D278:D289)</f>
        <v>8448</v>
      </c>
      <c r="E277" s="871">
        <f>SUM(E278:E289)</f>
        <v>34</v>
      </c>
      <c r="F277" s="871">
        <f>SUM(F278:F289)</f>
        <v>166</v>
      </c>
      <c r="G277" s="871">
        <f>SUM(G278:G289)</f>
        <v>9</v>
      </c>
      <c r="H277" s="871">
        <f>SUM(H278:H289)</f>
        <v>27</v>
      </c>
      <c r="I277" s="177"/>
      <c r="J277" s="177"/>
      <c r="K277" s="177"/>
      <c r="L277" s="177"/>
      <c r="M277" s="177"/>
      <c r="N277" s="177"/>
    </row>
    <row r="278" spans="2:14" s="856" customFormat="1" ht="19.55" hidden="1" customHeight="1" outlineLevel="1">
      <c r="B278" s="530" t="s">
        <v>1899</v>
      </c>
      <c r="C278" s="893">
        <f t="shared" si="13"/>
        <v>800</v>
      </c>
      <c r="D278" s="871">
        <v>774</v>
      </c>
      <c r="E278" s="871">
        <v>6</v>
      </c>
      <c r="F278" s="871">
        <v>18</v>
      </c>
      <c r="G278" s="871">
        <v>1</v>
      </c>
      <c r="H278" s="871">
        <v>1</v>
      </c>
      <c r="I278" s="177"/>
      <c r="J278" s="177"/>
      <c r="K278" s="177"/>
      <c r="L278" s="177"/>
      <c r="M278" s="177"/>
      <c r="N278" s="177"/>
    </row>
    <row r="279" spans="2:14" s="856" customFormat="1" ht="19.55" hidden="1" customHeight="1" outlineLevel="1">
      <c r="B279" s="530" t="s">
        <v>951</v>
      </c>
      <c r="C279" s="893">
        <f t="shared" si="13"/>
        <v>594</v>
      </c>
      <c r="D279" s="871">
        <v>581</v>
      </c>
      <c r="E279" s="871">
        <v>2</v>
      </c>
      <c r="F279" s="871">
        <v>8</v>
      </c>
      <c r="G279" s="871">
        <v>1</v>
      </c>
      <c r="H279" s="871">
        <v>2</v>
      </c>
      <c r="I279" s="878"/>
    </row>
    <row r="280" spans="2:14" s="856" customFormat="1" ht="19.55" hidden="1" customHeight="1" outlineLevel="1">
      <c r="B280" s="530" t="s">
        <v>952</v>
      </c>
      <c r="C280" s="893">
        <f t="shared" si="13"/>
        <v>694</v>
      </c>
      <c r="D280" s="871">
        <v>670</v>
      </c>
      <c r="E280" s="871">
        <v>2</v>
      </c>
      <c r="F280" s="871">
        <v>19</v>
      </c>
      <c r="G280" s="871">
        <v>1</v>
      </c>
      <c r="H280" s="871">
        <v>2</v>
      </c>
      <c r="I280" s="878"/>
    </row>
    <row r="281" spans="2:14" s="856" customFormat="1" ht="19.55" hidden="1" customHeight="1" outlineLevel="1">
      <c r="B281" s="530" t="s">
        <v>953</v>
      </c>
      <c r="C281" s="893">
        <f t="shared" si="13"/>
        <v>695</v>
      </c>
      <c r="D281" s="871">
        <v>671</v>
      </c>
      <c r="E281" s="871">
        <v>4</v>
      </c>
      <c r="F281" s="871">
        <v>16</v>
      </c>
      <c r="G281" s="871">
        <v>0</v>
      </c>
      <c r="H281" s="871">
        <v>4</v>
      </c>
      <c r="I281" s="878"/>
    </row>
    <row r="282" spans="2:14" s="856" customFormat="1" ht="19.55" hidden="1" customHeight="1" outlineLevel="1">
      <c r="B282" s="530" t="s">
        <v>954</v>
      </c>
      <c r="C282" s="893">
        <f t="shared" si="13"/>
        <v>699</v>
      </c>
      <c r="D282" s="871">
        <v>681</v>
      </c>
      <c r="E282" s="871">
        <v>4</v>
      </c>
      <c r="F282" s="871">
        <v>12</v>
      </c>
      <c r="G282" s="871">
        <v>1</v>
      </c>
      <c r="H282" s="871">
        <v>1</v>
      </c>
      <c r="I282" s="878"/>
    </row>
    <row r="283" spans="2:14" s="856" customFormat="1" ht="19.55" hidden="1" customHeight="1" outlineLevel="1">
      <c r="B283" s="530" t="s">
        <v>955</v>
      </c>
      <c r="C283" s="893">
        <f t="shared" si="13"/>
        <v>718</v>
      </c>
      <c r="D283" s="871">
        <v>708</v>
      </c>
      <c r="E283" s="871">
        <v>1</v>
      </c>
      <c r="F283" s="871">
        <v>8</v>
      </c>
      <c r="G283" s="871">
        <v>0</v>
      </c>
      <c r="H283" s="871">
        <v>1</v>
      </c>
      <c r="I283" s="878"/>
    </row>
    <row r="284" spans="2:14" s="856" customFormat="1" ht="19.55" hidden="1" customHeight="1" outlineLevel="1">
      <c r="B284" s="530" t="s">
        <v>956</v>
      </c>
      <c r="C284" s="893">
        <f t="shared" si="13"/>
        <v>719</v>
      </c>
      <c r="D284" s="871">
        <v>698</v>
      </c>
      <c r="E284" s="871">
        <v>1</v>
      </c>
      <c r="F284" s="871">
        <v>17</v>
      </c>
      <c r="G284" s="871">
        <v>1</v>
      </c>
      <c r="H284" s="871">
        <v>2</v>
      </c>
      <c r="I284" s="878"/>
    </row>
    <row r="285" spans="2:14" s="856" customFormat="1" ht="19.55" hidden="1" customHeight="1" outlineLevel="1">
      <c r="B285" s="530" t="s">
        <v>957</v>
      </c>
      <c r="C285" s="893">
        <f t="shared" si="13"/>
        <v>708</v>
      </c>
      <c r="D285" s="871">
        <v>687</v>
      </c>
      <c r="E285" s="871">
        <v>3</v>
      </c>
      <c r="F285" s="871">
        <v>14</v>
      </c>
      <c r="G285" s="871">
        <v>1</v>
      </c>
      <c r="H285" s="871">
        <v>3</v>
      </c>
      <c r="I285" s="878"/>
    </row>
    <row r="286" spans="2:14" s="856" customFormat="1" ht="19.55" hidden="1" customHeight="1" outlineLevel="1">
      <c r="B286" s="530" t="s">
        <v>958</v>
      </c>
      <c r="C286" s="893">
        <f t="shared" si="13"/>
        <v>685</v>
      </c>
      <c r="D286" s="871">
        <v>673</v>
      </c>
      <c r="E286" s="871">
        <v>0</v>
      </c>
      <c r="F286" s="871">
        <v>10</v>
      </c>
      <c r="G286" s="871">
        <v>1</v>
      </c>
      <c r="H286" s="871">
        <v>1</v>
      </c>
      <c r="I286" s="878"/>
    </row>
    <row r="287" spans="2:14" s="856" customFormat="1" ht="19.55" hidden="1" customHeight="1" outlineLevel="1">
      <c r="B287" s="530" t="s">
        <v>959</v>
      </c>
      <c r="C287" s="893">
        <f t="shared" si="13"/>
        <v>762</v>
      </c>
      <c r="D287" s="871">
        <v>740</v>
      </c>
      <c r="E287" s="871">
        <v>4</v>
      </c>
      <c r="F287" s="871">
        <v>14</v>
      </c>
      <c r="G287" s="871">
        <v>1</v>
      </c>
      <c r="H287" s="871">
        <v>3</v>
      </c>
      <c r="I287" s="878"/>
    </row>
    <row r="288" spans="2:14" s="856" customFormat="1" ht="19.55" hidden="1" customHeight="1" outlineLevel="1">
      <c r="B288" s="530" t="s">
        <v>960</v>
      </c>
      <c r="C288" s="893">
        <f t="shared" si="13"/>
        <v>822</v>
      </c>
      <c r="D288" s="871">
        <v>796</v>
      </c>
      <c r="E288" s="871">
        <v>3</v>
      </c>
      <c r="F288" s="871">
        <v>18</v>
      </c>
      <c r="G288" s="871">
        <v>1</v>
      </c>
      <c r="H288" s="871">
        <v>4</v>
      </c>
      <c r="I288" s="878"/>
    </row>
    <row r="289" spans="2:14" s="856" customFormat="1" ht="19.55" hidden="1" customHeight="1" outlineLevel="1">
      <c r="B289" s="530" t="s">
        <v>961</v>
      </c>
      <c r="C289" s="893">
        <f t="shared" si="13"/>
        <v>788</v>
      </c>
      <c r="D289" s="871">
        <v>769</v>
      </c>
      <c r="E289" s="871">
        <v>4</v>
      </c>
      <c r="F289" s="871">
        <v>12</v>
      </c>
      <c r="G289" s="871">
        <v>0</v>
      </c>
      <c r="H289" s="871">
        <v>3</v>
      </c>
      <c r="I289" s="878"/>
    </row>
    <row r="290" spans="2:14" s="856" customFormat="1" ht="33.799999999999997" hidden="1" customHeight="1" outlineLevel="1">
      <c r="B290" s="916" t="s">
        <v>1922</v>
      </c>
      <c r="C290" s="893">
        <f t="shared" si="13"/>
        <v>25</v>
      </c>
      <c r="D290" s="871">
        <v>22</v>
      </c>
      <c r="E290" s="878">
        <v>0</v>
      </c>
      <c r="F290" s="878">
        <v>3</v>
      </c>
      <c r="G290" s="878">
        <v>0</v>
      </c>
      <c r="H290" s="878">
        <v>0</v>
      </c>
      <c r="I290" s="878"/>
    </row>
    <row r="291" spans="2:14" s="856" customFormat="1" ht="31.6" hidden="1" customHeight="1" outlineLevel="1" thickBot="1">
      <c r="B291" s="917" t="s">
        <v>949</v>
      </c>
      <c r="C291" s="918">
        <f t="shared" si="13"/>
        <v>8659</v>
      </c>
      <c r="D291" s="881">
        <f>D277-D290</f>
        <v>8426</v>
      </c>
      <c r="E291" s="881">
        <f>E277-E290</f>
        <v>34</v>
      </c>
      <c r="F291" s="881">
        <f>F277-F290</f>
        <v>163</v>
      </c>
      <c r="G291" s="881">
        <f>G277-G290</f>
        <v>9</v>
      </c>
      <c r="H291" s="881">
        <f>H277-H290</f>
        <v>27</v>
      </c>
      <c r="I291" s="878"/>
    </row>
    <row r="292" spans="2:14" s="856" customFormat="1" ht="24.8" customHeight="1">
      <c r="B292" s="735" t="s">
        <v>3427</v>
      </c>
      <c r="C292" s="893">
        <f t="shared" ref="C292:C306" si="14">SUM(D292:H292)</f>
        <v>9339</v>
      </c>
      <c r="D292" s="871">
        <f>SUM(D293:D304)</f>
        <v>9104</v>
      </c>
      <c r="E292" s="871">
        <f>SUM(E293:E304)</f>
        <v>20</v>
      </c>
      <c r="F292" s="871">
        <f>SUM(F293:F304)</f>
        <v>165</v>
      </c>
      <c r="G292" s="871">
        <f>SUM(G293:G304)</f>
        <v>9</v>
      </c>
      <c r="H292" s="871">
        <f>SUM(H293:H304)</f>
        <v>41</v>
      </c>
      <c r="I292" s="177"/>
      <c r="J292" s="177"/>
      <c r="K292" s="177"/>
      <c r="L292" s="177"/>
      <c r="M292" s="177"/>
      <c r="N292" s="177"/>
    </row>
    <row r="293" spans="2:14" s="856" customFormat="1" ht="19.55" customHeight="1" outlineLevel="1">
      <c r="B293" s="530" t="s">
        <v>1899</v>
      </c>
      <c r="C293" s="893">
        <f t="shared" si="14"/>
        <v>788</v>
      </c>
      <c r="D293" s="871">
        <v>773</v>
      </c>
      <c r="E293" s="871">
        <v>1</v>
      </c>
      <c r="F293" s="871">
        <v>11</v>
      </c>
      <c r="G293" s="871">
        <v>1</v>
      </c>
      <c r="H293" s="871">
        <v>2</v>
      </c>
      <c r="I293" s="177"/>
      <c r="J293" s="177"/>
      <c r="K293" s="177"/>
      <c r="L293" s="177"/>
      <c r="M293" s="177"/>
      <c r="N293" s="177"/>
    </row>
    <row r="294" spans="2:14" s="856" customFormat="1" ht="19.55" customHeight="1" outlineLevel="1">
      <c r="B294" s="530" t="s">
        <v>951</v>
      </c>
      <c r="C294" s="893">
        <f t="shared" si="14"/>
        <v>703</v>
      </c>
      <c r="D294" s="871">
        <v>684</v>
      </c>
      <c r="E294" s="871">
        <v>0</v>
      </c>
      <c r="F294" s="871">
        <v>13</v>
      </c>
      <c r="G294" s="871">
        <v>0</v>
      </c>
      <c r="H294" s="871">
        <v>6</v>
      </c>
      <c r="I294" s="878"/>
    </row>
    <row r="295" spans="2:14" s="856" customFormat="1" ht="19.55" customHeight="1" outlineLevel="1">
      <c r="B295" s="530" t="s">
        <v>952</v>
      </c>
      <c r="C295" s="893">
        <f t="shared" si="14"/>
        <v>729</v>
      </c>
      <c r="D295" s="871">
        <v>713</v>
      </c>
      <c r="E295" s="871">
        <v>1</v>
      </c>
      <c r="F295" s="871">
        <v>12</v>
      </c>
      <c r="G295" s="871">
        <v>0</v>
      </c>
      <c r="H295" s="871">
        <v>3</v>
      </c>
      <c r="I295" s="878"/>
    </row>
    <row r="296" spans="2:14" s="856" customFormat="1" ht="19.55" customHeight="1" outlineLevel="1">
      <c r="B296" s="530" t="s">
        <v>953</v>
      </c>
      <c r="C296" s="893">
        <f t="shared" si="14"/>
        <v>665</v>
      </c>
      <c r="D296" s="871">
        <v>655</v>
      </c>
      <c r="E296" s="871">
        <v>0</v>
      </c>
      <c r="F296" s="871">
        <v>10</v>
      </c>
      <c r="G296" s="871">
        <v>0</v>
      </c>
      <c r="H296" s="871">
        <v>0</v>
      </c>
      <c r="I296" s="878"/>
    </row>
    <row r="297" spans="2:14" s="856" customFormat="1" ht="19.55" customHeight="1" outlineLevel="1">
      <c r="B297" s="530" t="s">
        <v>954</v>
      </c>
      <c r="C297" s="893">
        <f t="shared" si="14"/>
        <v>726</v>
      </c>
      <c r="D297" s="871">
        <v>711</v>
      </c>
      <c r="E297" s="871">
        <v>5</v>
      </c>
      <c r="F297" s="871">
        <v>7</v>
      </c>
      <c r="G297" s="871">
        <v>2</v>
      </c>
      <c r="H297" s="871">
        <v>1</v>
      </c>
      <c r="I297" s="878"/>
    </row>
    <row r="298" spans="2:14" s="856" customFormat="1" ht="19.55" customHeight="1" outlineLevel="1">
      <c r="B298" s="530" t="s">
        <v>955</v>
      </c>
      <c r="C298" s="893">
        <f t="shared" si="14"/>
        <v>759</v>
      </c>
      <c r="D298" s="871">
        <v>745</v>
      </c>
      <c r="E298" s="871">
        <v>1</v>
      </c>
      <c r="F298" s="871">
        <v>10</v>
      </c>
      <c r="G298" s="871">
        <v>0</v>
      </c>
      <c r="H298" s="871">
        <v>3</v>
      </c>
      <c r="I298" s="878"/>
    </row>
    <row r="299" spans="2:14" s="856" customFormat="1" ht="19.55" customHeight="1" outlineLevel="1">
      <c r="B299" s="530" t="s">
        <v>956</v>
      </c>
      <c r="C299" s="893">
        <f t="shared" si="14"/>
        <v>810</v>
      </c>
      <c r="D299" s="871">
        <v>791</v>
      </c>
      <c r="E299" s="871">
        <v>2</v>
      </c>
      <c r="F299" s="871">
        <v>12</v>
      </c>
      <c r="G299" s="871">
        <v>1</v>
      </c>
      <c r="H299" s="871">
        <v>4</v>
      </c>
      <c r="I299" s="878"/>
    </row>
    <row r="300" spans="2:14" s="856" customFormat="1" ht="19.55" customHeight="1" outlineLevel="1">
      <c r="B300" s="530" t="s">
        <v>957</v>
      </c>
      <c r="C300" s="893">
        <f t="shared" si="14"/>
        <v>773</v>
      </c>
      <c r="D300" s="871">
        <v>753</v>
      </c>
      <c r="E300" s="871">
        <v>2</v>
      </c>
      <c r="F300" s="871">
        <v>16</v>
      </c>
      <c r="G300" s="871">
        <v>0</v>
      </c>
      <c r="H300" s="871">
        <v>2</v>
      </c>
      <c r="I300" s="878"/>
    </row>
    <row r="301" spans="2:14" s="856" customFormat="1" ht="19.55" customHeight="1" outlineLevel="1">
      <c r="B301" s="530" t="s">
        <v>958</v>
      </c>
      <c r="C301" s="893">
        <f t="shared" si="14"/>
        <v>794</v>
      </c>
      <c r="D301" s="871">
        <v>766</v>
      </c>
      <c r="E301" s="871">
        <v>5</v>
      </c>
      <c r="F301" s="871">
        <v>17</v>
      </c>
      <c r="G301" s="871">
        <v>2</v>
      </c>
      <c r="H301" s="871">
        <v>4</v>
      </c>
      <c r="I301" s="878"/>
    </row>
    <row r="302" spans="2:14" s="856" customFormat="1" ht="19.55" customHeight="1" outlineLevel="1">
      <c r="B302" s="530" t="s">
        <v>959</v>
      </c>
      <c r="C302" s="893">
        <f t="shared" si="14"/>
        <v>822</v>
      </c>
      <c r="D302" s="871">
        <v>791</v>
      </c>
      <c r="E302" s="871">
        <v>1</v>
      </c>
      <c r="F302" s="871">
        <v>19</v>
      </c>
      <c r="G302" s="871">
        <v>1</v>
      </c>
      <c r="H302" s="871">
        <v>10</v>
      </c>
      <c r="I302" s="878"/>
    </row>
    <row r="303" spans="2:14" s="856" customFormat="1" ht="19.55" customHeight="1" outlineLevel="1">
      <c r="B303" s="530" t="s">
        <v>960</v>
      </c>
      <c r="C303" s="893">
        <f t="shared" si="14"/>
        <v>855</v>
      </c>
      <c r="D303" s="871">
        <v>835</v>
      </c>
      <c r="E303" s="871">
        <v>1</v>
      </c>
      <c r="F303" s="871">
        <v>14</v>
      </c>
      <c r="G303" s="871">
        <v>2</v>
      </c>
      <c r="H303" s="871">
        <v>3</v>
      </c>
      <c r="I303" s="878"/>
    </row>
    <row r="304" spans="2:14" s="856" customFormat="1" ht="19.55" customHeight="1" outlineLevel="1">
      <c r="B304" s="530" t="s">
        <v>961</v>
      </c>
      <c r="C304" s="893">
        <f t="shared" si="14"/>
        <v>915</v>
      </c>
      <c r="D304" s="871">
        <v>887</v>
      </c>
      <c r="E304" s="871">
        <v>1</v>
      </c>
      <c r="F304" s="871">
        <v>24</v>
      </c>
      <c r="G304" s="871">
        <v>0</v>
      </c>
      <c r="H304" s="871">
        <v>3</v>
      </c>
      <c r="I304" s="878"/>
    </row>
    <row r="305" spans="2:19" s="856" customFormat="1" ht="33.799999999999997" customHeight="1" outlineLevel="1">
      <c r="B305" s="916" t="s">
        <v>1922</v>
      </c>
      <c r="C305" s="893">
        <f t="shared" si="14"/>
        <v>34</v>
      </c>
      <c r="D305" s="871">
        <v>30</v>
      </c>
      <c r="E305" s="878">
        <v>0</v>
      </c>
      <c r="F305" s="878">
        <v>4</v>
      </c>
      <c r="G305" s="878">
        <v>0</v>
      </c>
      <c r="H305" s="878">
        <v>0</v>
      </c>
      <c r="I305" s="878"/>
    </row>
    <row r="306" spans="2:19" s="856" customFormat="1" ht="31.6" customHeight="1" outlineLevel="1" thickBot="1">
      <c r="B306" s="917" t="s">
        <v>949</v>
      </c>
      <c r="C306" s="918">
        <f t="shared" si="14"/>
        <v>9305</v>
      </c>
      <c r="D306" s="881">
        <f>D292-D305</f>
        <v>9074</v>
      </c>
      <c r="E306" s="881">
        <f>E292-E305</f>
        <v>20</v>
      </c>
      <c r="F306" s="881">
        <f>F292-F305</f>
        <v>161</v>
      </c>
      <c r="G306" s="881">
        <f>G292-G305</f>
        <v>9</v>
      </c>
      <c r="H306" s="881">
        <f>H292-H305</f>
        <v>41</v>
      </c>
      <c r="I306" s="878"/>
    </row>
    <row r="307" spans="2:19" s="856" customFormat="1" ht="16" customHeight="1">
      <c r="B307" s="886" t="s">
        <v>2117</v>
      </c>
      <c r="C307" s="887"/>
      <c r="D307" s="887"/>
      <c r="E307" s="887"/>
      <c r="F307" s="887"/>
      <c r="G307" s="887"/>
      <c r="H307" s="887"/>
      <c r="I307" s="887"/>
      <c r="J307" s="887"/>
      <c r="K307" s="857"/>
      <c r="N307" s="857"/>
      <c r="S307" s="879" t="s">
        <v>941</v>
      </c>
    </row>
    <row r="308" spans="2:19" s="856" customFormat="1" ht="27" customHeight="1">
      <c r="B308" s="2089" t="s">
        <v>1704</v>
      </c>
      <c r="C308" s="2089"/>
      <c r="D308" s="2089"/>
      <c r="E308" s="2089"/>
      <c r="F308" s="2089"/>
      <c r="G308" s="2089"/>
      <c r="H308" s="2089"/>
      <c r="I308" s="1397"/>
      <c r="J308" s="1397"/>
      <c r="K308" s="857"/>
      <c r="N308" s="857"/>
      <c r="S308" s="879"/>
    </row>
    <row r="309" spans="2:19" s="856" customFormat="1" ht="29.25" customHeight="1">
      <c r="B309" s="2084" t="s">
        <v>1702</v>
      </c>
      <c r="C309" s="2084"/>
      <c r="D309" s="2084"/>
      <c r="E309" s="2084"/>
      <c r="F309" s="2084"/>
      <c r="G309" s="2084"/>
      <c r="H309" s="2084"/>
      <c r="I309" s="920"/>
      <c r="J309" s="920"/>
      <c r="K309" s="905"/>
      <c r="L309" s="905"/>
    </row>
    <row r="310" spans="2:19" s="887" customFormat="1" ht="24.8" customHeight="1">
      <c r="B310" s="2079" t="s">
        <v>1705</v>
      </c>
      <c r="C310" s="2079"/>
      <c r="D310" s="2079"/>
      <c r="E310" s="2079"/>
      <c r="F310" s="2079"/>
      <c r="G310" s="2079"/>
      <c r="H310" s="2079"/>
      <c r="I310" s="1398"/>
      <c r="J310" s="1398"/>
    </row>
    <row r="311" spans="2:19" ht="12.75" customHeight="1"/>
    <row r="312" spans="2:19" s="856" customFormat="1">
      <c r="E312" s="972" t="s">
        <v>3276</v>
      </c>
    </row>
  </sheetData>
  <mergeCells count="10">
    <mergeCell ref="B310:H310"/>
    <mergeCell ref="B309:H309"/>
    <mergeCell ref="B2:H2"/>
    <mergeCell ref="F6:F7"/>
    <mergeCell ref="G6:G7"/>
    <mergeCell ref="H6:H7"/>
    <mergeCell ref="C6:C7"/>
    <mergeCell ref="B6:B8"/>
    <mergeCell ref="B3:H3"/>
    <mergeCell ref="B308:H308"/>
  </mergeCells>
  <phoneticPr fontId="2" type="noConversion"/>
  <pageMargins left="0.75" right="0.61" top="0.55000000000000004" bottom="0.32" header="0.31" footer="0.17"/>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outlinePr summaryBelow="0"/>
  </sheetPr>
  <dimension ref="A1:R293"/>
  <sheetViews>
    <sheetView topLeftCell="A2" zoomScaleNormal="100" zoomScaleSheetLayoutView="100" workbookViewId="0">
      <pane xSplit="1" ySplit="23" topLeftCell="B295" activePane="bottomRight" state="frozen"/>
      <selection activeCell="A2" sqref="A2"/>
      <selection pane="topRight" activeCell="B2" sqref="B2"/>
      <selection pane="bottomLeft" activeCell="A25" sqref="A25"/>
      <selection pane="bottomRight" activeCell="H278" sqref="H278"/>
    </sheetView>
  </sheetViews>
  <sheetFormatPr defaultColWidth="12.125" defaultRowHeight="17" outlineLevelRow="1"/>
  <cols>
    <col min="1" max="1" width="19" style="59" customWidth="1"/>
    <col min="2" max="2" width="16.5" style="89" customWidth="1"/>
    <col min="3" max="3" width="17.625" style="89" customWidth="1"/>
    <col min="4" max="4" width="16.5" style="89" customWidth="1"/>
    <col min="5" max="5" width="16.125" style="89" customWidth="1"/>
    <col min="6" max="6" width="2" style="101" customWidth="1"/>
    <col min="7" max="7" width="16" style="89" customWidth="1"/>
    <col min="8" max="9" width="14.25" style="89" customWidth="1"/>
    <col min="10" max="10" width="12.125" style="89" customWidth="1"/>
    <col min="11" max="11" width="13.125" style="89" customWidth="1"/>
    <col min="12" max="12" width="15" style="89" customWidth="1"/>
    <col min="13" max="18" width="5.375" style="59" customWidth="1"/>
    <col min="19" max="19" width="12.125" style="59"/>
    <col min="20" max="20" width="3.125" style="59" customWidth="1"/>
    <col min="21" max="21" width="12.125" style="59"/>
    <col min="22" max="22" width="3.125" style="59" customWidth="1"/>
    <col min="23" max="23" width="12.125" style="59"/>
    <col min="24" max="24" width="3.125" style="59" customWidth="1"/>
    <col min="25" max="25" width="12.125" style="59"/>
    <col min="26" max="26" width="3.125" style="59" customWidth="1"/>
    <col min="27" max="28" width="12.125" style="59"/>
    <col min="29" max="29" width="16.625" style="59" customWidth="1"/>
    <col min="30" max="30" width="3.125" style="59" customWidth="1"/>
    <col min="31" max="31" width="12.125" style="59"/>
    <col min="32" max="32" width="3.125" style="59" customWidth="1"/>
    <col min="33" max="33" width="9.875" style="59" customWidth="1"/>
    <col min="34" max="34" width="3.125" style="59" customWidth="1"/>
    <col min="35" max="35" width="9.875" style="59" customWidth="1"/>
    <col min="36" max="36" width="3.125" style="59" customWidth="1"/>
    <col min="37" max="37" width="9.875" style="59" customWidth="1"/>
    <col min="38" max="38" width="3.125" style="59" customWidth="1"/>
    <col min="39" max="39" width="9.875" style="59" customWidth="1"/>
    <col min="40" max="40" width="3.125" style="59" customWidth="1"/>
    <col min="41" max="41" width="9.875" style="59" customWidth="1"/>
    <col min="42" max="42" width="3.125" style="59" customWidth="1"/>
    <col min="43" max="16384" width="12.125" style="59"/>
  </cols>
  <sheetData>
    <row r="1" spans="1:18" s="79" customFormat="1" ht="18" customHeight="1">
      <c r="A1" s="78"/>
      <c r="E1" s="80" t="s">
        <v>3084</v>
      </c>
      <c r="F1" s="81"/>
      <c r="G1" s="80" t="s">
        <v>3084</v>
      </c>
      <c r="H1" s="80" t="s">
        <v>3084</v>
      </c>
      <c r="I1" s="80" t="s">
        <v>3084</v>
      </c>
      <c r="J1" s="80" t="s">
        <v>3084</v>
      </c>
      <c r="K1" s="80"/>
      <c r="L1" s="82"/>
    </row>
    <row r="2" spans="1:18" s="79" customFormat="1" ht="21.75" customHeight="1">
      <c r="A2" s="80" t="s">
        <v>3084</v>
      </c>
      <c r="C2" s="2113" t="s">
        <v>3085</v>
      </c>
      <c r="D2" s="2113"/>
      <c r="E2" s="2113"/>
      <c r="F2" s="83"/>
      <c r="G2" s="2114" t="s">
        <v>3086</v>
      </c>
      <c r="H2" s="2114"/>
      <c r="I2" s="2114"/>
      <c r="J2" s="2114"/>
      <c r="K2" s="400"/>
    </row>
    <row r="3" spans="1:18" s="85" customFormat="1" ht="21.75" customHeight="1">
      <c r="A3" s="84"/>
      <c r="B3" s="85" t="s">
        <v>3084</v>
      </c>
      <c r="C3" s="2117" t="s">
        <v>3087</v>
      </c>
      <c r="D3" s="2117"/>
      <c r="E3" s="2117"/>
      <c r="F3" s="86"/>
      <c r="G3" s="2110" t="s">
        <v>3088</v>
      </c>
      <c r="H3" s="2110"/>
      <c r="I3" s="2110"/>
      <c r="J3" s="87"/>
      <c r="K3" s="87"/>
    </row>
    <row r="4" spans="1:18" s="909" customFormat="1">
      <c r="G4" s="909" t="s">
        <v>941</v>
      </c>
      <c r="L4" s="914" t="s">
        <v>946</v>
      </c>
    </row>
    <row r="5" spans="1:18" s="909" customFormat="1" ht="17.7" thickBot="1">
      <c r="A5" s="910" t="s">
        <v>941</v>
      </c>
      <c r="B5" s="910" t="s">
        <v>941</v>
      </c>
      <c r="C5" s="910" t="s">
        <v>941</v>
      </c>
      <c r="D5" s="910" t="s">
        <v>941</v>
      </c>
      <c r="E5" s="910" t="s">
        <v>941</v>
      </c>
      <c r="F5" s="907"/>
      <c r="G5" s="910" t="s">
        <v>941</v>
      </c>
      <c r="H5" s="910" t="s">
        <v>941</v>
      </c>
      <c r="I5" s="910" t="s">
        <v>941</v>
      </c>
      <c r="L5" s="915" t="s">
        <v>947</v>
      </c>
      <c r="M5" s="910" t="s">
        <v>941</v>
      </c>
      <c r="N5" s="910" t="s">
        <v>941</v>
      </c>
      <c r="O5" s="910" t="s">
        <v>941</v>
      </c>
      <c r="R5" s="910" t="s">
        <v>2517</v>
      </c>
    </row>
    <row r="6" spans="1:18" s="909" customFormat="1" ht="16.5" customHeight="1">
      <c r="A6" s="2080" t="s">
        <v>950</v>
      </c>
      <c r="B6" s="2118" t="s">
        <v>1802</v>
      </c>
      <c r="C6" s="2118" t="s">
        <v>1803</v>
      </c>
      <c r="D6" s="2118" t="s">
        <v>1804</v>
      </c>
      <c r="E6" s="2115" t="s">
        <v>1805</v>
      </c>
      <c r="F6" s="907"/>
      <c r="G6" s="2125" t="s">
        <v>1806</v>
      </c>
      <c r="H6" s="2118" t="s">
        <v>2060</v>
      </c>
      <c r="I6" s="2118" t="s">
        <v>2061</v>
      </c>
      <c r="J6" s="2118" t="s">
        <v>2062</v>
      </c>
      <c r="K6" s="2118" t="s">
        <v>944</v>
      </c>
      <c r="L6" s="2115" t="s">
        <v>2063</v>
      </c>
      <c r="M6" s="908"/>
      <c r="N6" s="907" t="s">
        <v>3084</v>
      </c>
      <c r="R6" s="910" t="s">
        <v>2517</v>
      </c>
    </row>
    <row r="7" spans="1:18" s="909" customFormat="1" ht="12.1" customHeight="1">
      <c r="A7" s="2111"/>
      <c r="B7" s="2119"/>
      <c r="C7" s="2119"/>
      <c r="D7" s="2119"/>
      <c r="E7" s="2116"/>
      <c r="F7" s="907"/>
      <c r="G7" s="2126"/>
      <c r="H7" s="2119"/>
      <c r="I7" s="2119"/>
      <c r="J7" s="2119"/>
      <c r="K7" s="2119"/>
      <c r="L7" s="2116"/>
      <c r="M7" s="908"/>
      <c r="N7" s="907" t="s">
        <v>2064</v>
      </c>
      <c r="R7" s="910" t="s">
        <v>2517</v>
      </c>
    </row>
    <row r="8" spans="1:18" s="909" customFormat="1" ht="33.799999999999997" customHeight="1" thickBot="1">
      <c r="A8" s="2112"/>
      <c r="B8" s="911" t="s">
        <v>302</v>
      </c>
      <c r="C8" s="911" t="s">
        <v>522</v>
      </c>
      <c r="D8" s="911" t="s">
        <v>2065</v>
      </c>
      <c r="E8" s="912" t="s">
        <v>2066</v>
      </c>
      <c r="F8" s="913"/>
      <c r="G8" s="1401" t="s">
        <v>523</v>
      </c>
      <c r="H8" s="1401" t="s">
        <v>524</v>
      </c>
      <c r="I8" s="919" t="s">
        <v>2533</v>
      </c>
      <c r="J8" s="911" t="s">
        <v>945</v>
      </c>
      <c r="K8" s="912" t="s">
        <v>53</v>
      </c>
      <c r="L8" s="912" t="s">
        <v>2534</v>
      </c>
      <c r="M8" s="908"/>
      <c r="N8" s="907"/>
      <c r="R8" s="910"/>
    </row>
    <row r="9" spans="1:18" ht="16.5" hidden="1" customHeight="1">
      <c r="A9" s="70" t="s">
        <v>2535</v>
      </c>
      <c r="B9" s="88">
        <v>104</v>
      </c>
      <c r="D9" s="88">
        <v>16</v>
      </c>
      <c r="E9" s="88" t="s">
        <v>3084</v>
      </c>
      <c r="F9" s="90"/>
      <c r="G9" s="88">
        <v>13</v>
      </c>
      <c r="I9" s="88">
        <v>5</v>
      </c>
      <c r="J9" s="88">
        <v>48</v>
      </c>
      <c r="K9" s="88"/>
      <c r="L9" s="88">
        <f t="shared" ref="L9:L16" si="0">B9-SUM(D9:J9)</f>
        <v>22</v>
      </c>
      <c r="M9" s="60"/>
      <c r="N9" s="57">
        <v>16</v>
      </c>
      <c r="O9" s="56">
        <v>1</v>
      </c>
    </row>
    <row r="10" spans="1:18" ht="16.5" hidden="1" customHeight="1">
      <c r="A10" s="70" t="s">
        <v>749</v>
      </c>
      <c r="B10" s="88">
        <v>121</v>
      </c>
      <c r="D10" s="88">
        <v>20</v>
      </c>
      <c r="E10" s="88" t="s">
        <v>2064</v>
      </c>
      <c r="F10" s="90"/>
      <c r="G10" s="88">
        <v>14</v>
      </c>
      <c r="I10" s="88">
        <v>4</v>
      </c>
      <c r="J10" s="88">
        <v>44</v>
      </c>
      <c r="K10" s="88"/>
      <c r="L10" s="88">
        <f t="shared" si="0"/>
        <v>39</v>
      </c>
      <c r="M10" s="60"/>
      <c r="N10" s="57">
        <v>20</v>
      </c>
      <c r="O10" s="56">
        <v>1</v>
      </c>
    </row>
    <row r="11" spans="1:18" ht="16.5" hidden="1" customHeight="1">
      <c r="A11" s="70" t="s">
        <v>750</v>
      </c>
      <c r="B11" s="88">
        <v>115</v>
      </c>
      <c r="D11" s="88">
        <v>14</v>
      </c>
      <c r="E11" s="88" t="s">
        <v>2517</v>
      </c>
      <c r="F11" s="90"/>
      <c r="G11" s="88">
        <v>14</v>
      </c>
      <c r="I11" s="88">
        <v>2</v>
      </c>
      <c r="J11" s="88">
        <v>48</v>
      </c>
      <c r="K11" s="88"/>
      <c r="L11" s="88">
        <f t="shared" si="0"/>
        <v>37</v>
      </c>
      <c r="M11" s="60"/>
      <c r="N11" s="57">
        <v>28</v>
      </c>
      <c r="O11" s="58" t="s">
        <v>1447</v>
      </c>
    </row>
    <row r="12" spans="1:18" ht="16.5" hidden="1" customHeight="1">
      <c r="A12" s="70" t="s">
        <v>751</v>
      </c>
      <c r="B12" s="88">
        <v>75</v>
      </c>
      <c r="D12" s="88">
        <v>17</v>
      </c>
      <c r="E12" s="88" t="s">
        <v>2517</v>
      </c>
      <c r="F12" s="90"/>
      <c r="G12" s="88">
        <v>8</v>
      </c>
      <c r="I12" s="88">
        <v>5</v>
      </c>
      <c r="J12" s="88">
        <v>29</v>
      </c>
      <c r="K12" s="88"/>
      <c r="L12" s="88">
        <f t="shared" si="0"/>
        <v>16</v>
      </c>
      <c r="M12" s="60"/>
      <c r="N12" s="57">
        <v>13</v>
      </c>
      <c r="O12" s="58" t="s">
        <v>1447</v>
      </c>
    </row>
    <row r="13" spans="1:18" ht="16.5" hidden="1" customHeight="1">
      <c r="A13" s="70" t="s">
        <v>752</v>
      </c>
      <c r="B13" s="88">
        <v>84</v>
      </c>
      <c r="D13" s="88">
        <v>9</v>
      </c>
      <c r="E13" s="88" t="s">
        <v>2517</v>
      </c>
      <c r="F13" s="90"/>
      <c r="G13" s="88">
        <v>8</v>
      </c>
      <c r="I13" s="88">
        <v>6</v>
      </c>
      <c r="J13" s="88">
        <v>43</v>
      </c>
      <c r="K13" s="88"/>
      <c r="L13" s="88">
        <f t="shared" si="0"/>
        <v>18</v>
      </c>
      <c r="M13" s="60"/>
      <c r="N13" s="57">
        <v>9</v>
      </c>
      <c r="O13" s="58" t="s">
        <v>1447</v>
      </c>
    </row>
    <row r="14" spans="1:18" ht="16.5" hidden="1" customHeight="1">
      <c r="A14" s="70" t="s">
        <v>753</v>
      </c>
      <c r="B14" s="88">
        <v>80</v>
      </c>
      <c r="D14" s="88">
        <v>6</v>
      </c>
      <c r="E14" s="88" t="s">
        <v>2517</v>
      </c>
      <c r="F14" s="90"/>
      <c r="G14" s="88">
        <v>7</v>
      </c>
      <c r="I14" s="88">
        <v>6</v>
      </c>
      <c r="J14" s="88">
        <v>40</v>
      </c>
      <c r="K14" s="88"/>
      <c r="L14" s="88">
        <f t="shared" si="0"/>
        <v>21</v>
      </c>
      <c r="M14" s="60"/>
      <c r="N14" s="57">
        <v>12</v>
      </c>
      <c r="O14" s="58" t="s">
        <v>1447</v>
      </c>
    </row>
    <row r="15" spans="1:18" ht="16.5" hidden="1" customHeight="1">
      <c r="A15" s="70" t="s">
        <v>754</v>
      </c>
      <c r="B15" s="88">
        <v>70</v>
      </c>
      <c r="D15" s="88">
        <v>12</v>
      </c>
      <c r="E15" s="88" t="s">
        <v>2517</v>
      </c>
      <c r="F15" s="90"/>
      <c r="G15" s="88">
        <v>4</v>
      </c>
      <c r="I15" s="88">
        <v>3</v>
      </c>
      <c r="J15" s="88">
        <v>20</v>
      </c>
      <c r="K15" s="88"/>
      <c r="L15" s="88">
        <f t="shared" si="0"/>
        <v>31</v>
      </c>
      <c r="M15" s="60"/>
      <c r="N15" s="57">
        <v>20</v>
      </c>
      <c r="O15" s="58" t="s">
        <v>1447</v>
      </c>
    </row>
    <row r="16" spans="1:18" ht="17.350000000000001" hidden="1" customHeight="1">
      <c r="A16" s="70" t="s">
        <v>740</v>
      </c>
      <c r="B16" s="88">
        <v>107</v>
      </c>
      <c r="D16" s="88">
        <v>10</v>
      </c>
      <c r="E16" s="88" t="s">
        <v>2517</v>
      </c>
      <c r="F16" s="90"/>
      <c r="G16" s="88">
        <v>15</v>
      </c>
      <c r="I16" s="88">
        <v>3</v>
      </c>
      <c r="J16" s="88">
        <v>34</v>
      </c>
      <c r="K16" s="88"/>
      <c r="L16" s="88">
        <f t="shared" si="0"/>
        <v>45</v>
      </c>
      <c r="M16" s="60"/>
      <c r="N16" s="57">
        <v>30</v>
      </c>
      <c r="O16" s="58" t="s">
        <v>1447</v>
      </c>
    </row>
    <row r="17" spans="1:18" ht="22.6" hidden="1" customHeight="1">
      <c r="A17" s="70" t="s">
        <v>2536</v>
      </c>
      <c r="B17" s="91">
        <v>60</v>
      </c>
      <c r="C17" s="91">
        <v>4</v>
      </c>
      <c r="D17" s="91">
        <v>6</v>
      </c>
      <c r="E17" s="91">
        <v>1</v>
      </c>
      <c r="F17" s="92"/>
      <c r="G17" s="91">
        <v>0</v>
      </c>
      <c r="H17" s="91">
        <v>20</v>
      </c>
      <c r="I17" s="91">
        <v>2</v>
      </c>
      <c r="J17" s="91">
        <v>18</v>
      </c>
      <c r="K17" s="91"/>
      <c r="L17" s="91">
        <f t="shared" ref="L17:L22" si="1">B17-SUM(C17:J17)</f>
        <v>9</v>
      </c>
      <c r="M17" s="60"/>
      <c r="N17" s="60"/>
    </row>
    <row r="18" spans="1:18" ht="18.7" hidden="1" customHeight="1">
      <c r="A18" s="70" t="s">
        <v>742</v>
      </c>
      <c r="B18" s="91">
        <v>47</v>
      </c>
      <c r="C18" s="91">
        <v>14</v>
      </c>
      <c r="D18" s="91">
        <v>3</v>
      </c>
      <c r="E18" s="91">
        <v>0</v>
      </c>
      <c r="F18" s="92"/>
      <c r="G18" s="91">
        <v>0</v>
      </c>
      <c r="H18" s="91">
        <v>17</v>
      </c>
      <c r="I18" s="91">
        <v>1</v>
      </c>
      <c r="J18" s="91">
        <v>10</v>
      </c>
      <c r="K18" s="91"/>
      <c r="L18" s="91">
        <f t="shared" si="1"/>
        <v>2</v>
      </c>
    </row>
    <row r="19" spans="1:18" ht="20.25" hidden="1" customHeight="1">
      <c r="A19" s="70" t="s">
        <v>138</v>
      </c>
      <c r="B19" s="91">
        <v>50</v>
      </c>
      <c r="C19" s="91">
        <v>10</v>
      </c>
      <c r="D19" s="91">
        <v>6</v>
      </c>
      <c r="E19" s="91">
        <v>0</v>
      </c>
      <c r="F19" s="92"/>
      <c r="G19" s="91">
        <v>1</v>
      </c>
      <c r="H19" s="91">
        <v>22</v>
      </c>
      <c r="I19" s="91">
        <v>1</v>
      </c>
      <c r="J19" s="91">
        <v>8</v>
      </c>
      <c r="K19" s="91"/>
      <c r="L19" s="91">
        <f t="shared" si="1"/>
        <v>2</v>
      </c>
    </row>
    <row r="20" spans="1:18" ht="22.6" hidden="1" customHeight="1">
      <c r="A20" s="70" t="s">
        <v>139</v>
      </c>
      <c r="B20" s="91">
        <v>71</v>
      </c>
      <c r="C20" s="91">
        <v>13</v>
      </c>
      <c r="D20" s="91">
        <v>11</v>
      </c>
      <c r="E20" s="91">
        <v>1</v>
      </c>
      <c r="F20" s="92"/>
      <c r="G20" s="91">
        <v>0</v>
      </c>
      <c r="H20" s="91">
        <v>21</v>
      </c>
      <c r="I20" s="91">
        <v>1</v>
      </c>
      <c r="J20" s="91">
        <v>18</v>
      </c>
      <c r="K20" s="91"/>
      <c r="L20" s="91">
        <f t="shared" si="1"/>
        <v>6</v>
      </c>
    </row>
    <row r="21" spans="1:18" ht="26.35" hidden="1" customHeight="1">
      <c r="A21" s="70" t="s">
        <v>140</v>
      </c>
      <c r="B21" s="91">
        <v>74</v>
      </c>
      <c r="C21" s="91">
        <v>5</v>
      </c>
      <c r="D21" s="91">
        <v>11</v>
      </c>
      <c r="E21" s="91">
        <v>3</v>
      </c>
      <c r="F21" s="92"/>
      <c r="G21" s="91">
        <v>1</v>
      </c>
      <c r="H21" s="91">
        <v>30</v>
      </c>
      <c r="I21" s="91">
        <v>1</v>
      </c>
      <c r="J21" s="91">
        <v>16</v>
      </c>
      <c r="K21" s="91"/>
      <c r="L21" s="91">
        <f t="shared" si="1"/>
        <v>7</v>
      </c>
    </row>
    <row r="22" spans="1:18" ht="18.7" hidden="1" customHeight="1">
      <c r="A22" s="70" t="s">
        <v>141</v>
      </c>
      <c r="B22" s="91">
        <v>74</v>
      </c>
      <c r="C22" s="91">
        <v>8</v>
      </c>
      <c r="D22" s="91">
        <v>7</v>
      </c>
      <c r="E22" s="91">
        <v>2</v>
      </c>
      <c r="F22" s="92"/>
      <c r="G22" s="91">
        <v>0</v>
      </c>
      <c r="H22" s="91">
        <v>30</v>
      </c>
      <c r="I22" s="91">
        <v>2</v>
      </c>
      <c r="J22" s="91">
        <v>21</v>
      </c>
      <c r="K22" s="91"/>
      <c r="L22" s="91">
        <f t="shared" si="1"/>
        <v>4</v>
      </c>
    </row>
    <row r="23" spans="1:18" ht="22.6" hidden="1" customHeight="1">
      <c r="A23" s="61" t="s">
        <v>1423</v>
      </c>
      <c r="B23" s="91">
        <v>50</v>
      </c>
      <c r="C23" s="91">
        <v>6</v>
      </c>
      <c r="D23" s="91">
        <v>3</v>
      </c>
      <c r="E23" s="91">
        <v>2</v>
      </c>
      <c r="F23" s="92"/>
      <c r="G23" s="91">
        <v>0</v>
      </c>
      <c r="H23" s="91">
        <v>21</v>
      </c>
      <c r="I23" s="91">
        <v>0</v>
      </c>
      <c r="J23" s="91">
        <v>15</v>
      </c>
      <c r="K23" s="91"/>
      <c r="L23" s="91">
        <v>3</v>
      </c>
      <c r="P23" s="2124"/>
    </row>
    <row r="24" spans="1:18" ht="22.6" hidden="1" customHeight="1">
      <c r="A24" s="61" t="s">
        <v>1424</v>
      </c>
      <c r="B24" s="93">
        <v>60</v>
      </c>
      <c r="C24" s="93">
        <v>7</v>
      </c>
      <c r="D24" s="93">
        <v>5</v>
      </c>
      <c r="E24" s="93">
        <v>0</v>
      </c>
      <c r="F24" s="94"/>
      <c r="G24" s="93">
        <v>0</v>
      </c>
      <c r="H24" s="93">
        <v>25</v>
      </c>
      <c r="I24" s="93">
        <v>0</v>
      </c>
      <c r="J24" s="93">
        <v>17</v>
      </c>
      <c r="K24" s="93"/>
      <c r="L24" s="91">
        <v>6</v>
      </c>
      <c r="P24" s="2124"/>
    </row>
    <row r="25" spans="1:18" ht="22.6" hidden="1" customHeight="1">
      <c r="A25" s="61" t="s">
        <v>1425</v>
      </c>
      <c r="B25" s="93">
        <v>43</v>
      </c>
      <c r="C25" s="93">
        <v>3</v>
      </c>
      <c r="D25" s="93">
        <v>2</v>
      </c>
      <c r="E25" s="93">
        <v>0</v>
      </c>
      <c r="F25" s="94"/>
      <c r="G25" s="93">
        <v>0</v>
      </c>
      <c r="H25" s="93">
        <v>14</v>
      </c>
      <c r="I25" s="93">
        <v>1</v>
      </c>
      <c r="J25" s="93">
        <v>19</v>
      </c>
      <c r="K25" s="93"/>
      <c r="L25" s="91">
        <v>4</v>
      </c>
      <c r="R25" s="75" t="s">
        <v>2517</v>
      </c>
    </row>
    <row r="26" spans="1:18" ht="22.6" hidden="1" customHeight="1">
      <c r="A26" s="61" t="s">
        <v>1426</v>
      </c>
      <c r="B26" s="93">
        <v>2159</v>
      </c>
      <c r="C26" s="93">
        <v>47</v>
      </c>
      <c r="D26" s="93">
        <v>157</v>
      </c>
      <c r="E26" s="93">
        <v>15</v>
      </c>
      <c r="F26" s="94"/>
      <c r="G26" s="93">
        <v>25</v>
      </c>
      <c r="H26" s="93">
        <v>983</v>
      </c>
      <c r="I26" s="93">
        <v>3</v>
      </c>
      <c r="J26" s="93">
        <v>855</v>
      </c>
      <c r="K26" s="93"/>
      <c r="L26" s="91">
        <v>74</v>
      </c>
      <c r="R26" s="75"/>
    </row>
    <row r="27" spans="1:18" ht="0.7" hidden="1" customHeight="1">
      <c r="A27" s="61" t="s">
        <v>1427</v>
      </c>
      <c r="B27" s="93">
        <v>1707</v>
      </c>
      <c r="C27" s="93">
        <v>48</v>
      </c>
      <c r="D27" s="93">
        <v>142</v>
      </c>
      <c r="E27" s="93">
        <v>12</v>
      </c>
      <c r="F27" s="94"/>
      <c r="G27" s="91">
        <v>21</v>
      </c>
      <c r="H27" s="93">
        <v>736</v>
      </c>
      <c r="I27" s="93">
        <v>6</v>
      </c>
      <c r="J27" s="93">
        <v>685</v>
      </c>
      <c r="K27" s="93"/>
      <c r="L27" s="91">
        <v>57</v>
      </c>
      <c r="R27" s="75"/>
    </row>
    <row r="28" spans="1:18" ht="0.7" hidden="1" customHeight="1">
      <c r="A28" s="62" t="s">
        <v>2537</v>
      </c>
      <c r="B28" s="91">
        <v>2389</v>
      </c>
      <c r="C28" s="91">
        <v>56</v>
      </c>
      <c r="D28" s="91">
        <v>159</v>
      </c>
      <c r="E28" s="91">
        <v>14</v>
      </c>
      <c r="F28" s="92"/>
      <c r="G28" s="91">
        <v>18</v>
      </c>
      <c r="H28" s="91">
        <v>1036</v>
      </c>
      <c r="I28" s="91">
        <v>0</v>
      </c>
      <c r="J28" s="91">
        <v>1036</v>
      </c>
      <c r="K28" s="91"/>
      <c r="L28" s="91">
        <v>70</v>
      </c>
    </row>
    <row r="29" spans="1:18" ht="26.35" hidden="1" customHeight="1">
      <c r="A29" s="95" t="s">
        <v>2538</v>
      </c>
      <c r="B29" s="91">
        <v>2906</v>
      </c>
      <c r="C29" s="91">
        <v>61</v>
      </c>
      <c r="D29" s="91">
        <v>188</v>
      </c>
      <c r="E29" s="91">
        <v>16</v>
      </c>
      <c r="F29" s="92"/>
      <c r="G29" s="91">
        <v>0</v>
      </c>
      <c r="H29" s="91">
        <v>1</v>
      </c>
      <c r="I29" s="91">
        <v>1</v>
      </c>
      <c r="J29" s="91">
        <v>4</v>
      </c>
      <c r="K29" s="91"/>
      <c r="L29" s="91">
        <v>0</v>
      </c>
    </row>
    <row r="30" spans="1:18" ht="26.35" hidden="1" customHeight="1">
      <c r="A30" s="95" t="s">
        <v>2539</v>
      </c>
      <c r="B30" s="91">
        <f>SUM(C30:O30)</f>
        <v>12</v>
      </c>
      <c r="C30" s="91">
        <v>2</v>
      </c>
      <c r="D30" s="91">
        <v>0</v>
      </c>
      <c r="E30" s="91">
        <v>1</v>
      </c>
      <c r="F30" s="92"/>
      <c r="G30" s="91">
        <v>0</v>
      </c>
      <c r="H30" s="91">
        <v>5</v>
      </c>
      <c r="I30" s="91">
        <v>0</v>
      </c>
      <c r="J30" s="91">
        <v>4</v>
      </c>
      <c r="K30" s="91"/>
      <c r="L30" s="91">
        <v>0</v>
      </c>
    </row>
    <row r="31" spans="1:18" ht="26.35" hidden="1" customHeight="1" thickBot="1">
      <c r="A31" s="96" t="s">
        <v>2540</v>
      </c>
      <c r="B31" s="97">
        <f>SUM(C31:O31)</f>
        <v>21</v>
      </c>
      <c r="C31" s="92">
        <v>4</v>
      </c>
      <c r="D31" s="92">
        <v>3</v>
      </c>
      <c r="E31" s="92">
        <v>0</v>
      </c>
      <c r="F31" s="92"/>
      <c r="G31" s="92">
        <v>0</v>
      </c>
      <c r="H31" s="92">
        <v>6</v>
      </c>
      <c r="I31" s="92">
        <v>0</v>
      </c>
      <c r="J31" s="92">
        <v>8</v>
      </c>
      <c r="K31" s="92"/>
      <c r="L31" s="92">
        <v>0</v>
      </c>
      <c r="M31" s="60"/>
      <c r="R31" s="60"/>
    </row>
    <row r="32" spans="1:18" s="60" customFormat="1" ht="22.6" hidden="1" customHeight="1">
      <c r="A32" s="73" t="s">
        <v>2541</v>
      </c>
      <c r="B32" s="59">
        <v>2906</v>
      </c>
      <c r="C32" s="59">
        <v>61</v>
      </c>
      <c r="D32" s="59">
        <v>188</v>
      </c>
      <c r="E32" s="59">
        <v>16</v>
      </c>
      <c r="F32" s="92"/>
      <c r="G32" s="92">
        <v>30</v>
      </c>
      <c r="H32" s="92">
        <v>1269</v>
      </c>
      <c r="I32" s="92">
        <v>2</v>
      </c>
      <c r="J32" s="92">
        <v>1198</v>
      </c>
      <c r="K32" s="92">
        <v>0</v>
      </c>
      <c r="L32" s="92">
        <v>142</v>
      </c>
    </row>
    <row r="33" spans="1:13" s="60" customFormat="1" ht="26.35" hidden="1" customHeight="1">
      <c r="A33" s="95" t="s">
        <v>2542</v>
      </c>
      <c r="B33" s="92">
        <f>SUM(C33:O33)</f>
        <v>12</v>
      </c>
      <c r="C33" s="92">
        <v>0</v>
      </c>
      <c r="D33" s="92">
        <v>2</v>
      </c>
      <c r="E33" s="92">
        <v>0</v>
      </c>
      <c r="F33" s="92"/>
      <c r="G33" s="92">
        <v>0</v>
      </c>
      <c r="H33" s="92">
        <v>4</v>
      </c>
      <c r="I33" s="92">
        <v>0</v>
      </c>
      <c r="J33" s="92">
        <v>4</v>
      </c>
      <c r="K33" s="92"/>
      <c r="L33" s="92">
        <v>2</v>
      </c>
    </row>
    <row r="34" spans="1:13" s="60" customFormat="1" ht="26.35" hidden="1" customHeight="1">
      <c r="A34" s="95" t="s">
        <v>2543</v>
      </c>
      <c r="B34" s="92">
        <f>SUM(C34:O34)</f>
        <v>14</v>
      </c>
      <c r="C34" s="92">
        <v>0</v>
      </c>
      <c r="D34" s="92">
        <v>0</v>
      </c>
      <c r="E34" s="92">
        <v>1</v>
      </c>
      <c r="F34" s="92"/>
      <c r="G34" s="92">
        <v>0</v>
      </c>
      <c r="H34" s="92">
        <v>6</v>
      </c>
      <c r="I34" s="92">
        <v>0</v>
      </c>
      <c r="J34" s="92">
        <v>5</v>
      </c>
      <c r="K34" s="92"/>
      <c r="L34" s="92">
        <v>2</v>
      </c>
    </row>
    <row r="35" spans="1:13" s="60" customFormat="1" ht="26.35" hidden="1" customHeight="1" thickBot="1">
      <c r="A35" s="96" t="s">
        <v>2544</v>
      </c>
      <c r="B35" s="98">
        <f>SUM(C35:O35)</f>
        <v>21</v>
      </c>
      <c r="C35" s="99">
        <v>2</v>
      </c>
      <c r="D35" s="99">
        <v>3</v>
      </c>
      <c r="E35" s="99">
        <v>0</v>
      </c>
      <c r="F35" s="92"/>
      <c r="G35" s="99">
        <v>0</v>
      </c>
      <c r="H35" s="99">
        <v>7</v>
      </c>
      <c r="I35" s="99">
        <v>0</v>
      </c>
      <c r="J35" s="99">
        <v>9</v>
      </c>
      <c r="K35" s="99"/>
      <c r="L35" s="99">
        <v>0</v>
      </c>
      <c r="M35" s="100"/>
    </row>
    <row r="36" spans="1:13" s="874" customFormat="1" ht="21.1" hidden="1" customHeight="1">
      <c r="A36" s="877" t="s">
        <v>942</v>
      </c>
      <c r="B36" s="873">
        <v>3324</v>
      </c>
      <c r="C36" s="873">
        <v>47</v>
      </c>
      <c r="D36" s="873">
        <v>218</v>
      </c>
      <c r="E36" s="873">
        <v>24</v>
      </c>
      <c r="F36" s="906" t="s">
        <v>943</v>
      </c>
      <c r="G36" s="906">
        <v>39</v>
      </c>
      <c r="H36" s="906">
        <v>1395</v>
      </c>
      <c r="I36" s="906">
        <v>5</v>
      </c>
      <c r="J36" s="906">
        <v>1427</v>
      </c>
      <c r="K36" s="906">
        <v>0</v>
      </c>
      <c r="L36" s="906">
        <v>169</v>
      </c>
    </row>
    <row r="37" spans="1:13" s="60" customFormat="1" ht="26.35" hidden="1" customHeight="1">
      <c r="A37" s="66" t="s">
        <v>2545</v>
      </c>
      <c r="B37" s="92">
        <f t="shared" ref="B37:B48" si="2">SUM(C37:O37)</f>
        <v>3</v>
      </c>
      <c r="C37" s="92">
        <v>0</v>
      </c>
      <c r="D37" s="92">
        <v>0</v>
      </c>
      <c r="E37" s="92">
        <v>1</v>
      </c>
      <c r="F37" s="92"/>
      <c r="G37" s="92">
        <v>0</v>
      </c>
      <c r="H37" s="92">
        <v>2</v>
      </c>
      <c r="I37" s="92">
        <v>0</v>
      </c>
      <c r="J37" s="92">
        <v>0</v>
      </c>
      <c r="K37" s="92">
        <v>0</v>
      </c>
      <c r="L37" s="92">
        <v>0</v>
      </c>
    </row>
    <row r="38" spans="1:13" s="60" customFormat="1" ht="26.35" hidden="1" customHeight="1">
      <c r="A38" s="66" t="s">
        <v>143</v>
      </c>
      <c r="B38" s="92">
        <f t="shared" si="2"/>
        <v>1</v>
      </c>
      <c r="C38" s="92">
        <v>0</v>
      </c>
      <c r="D38" s="92">
        <v>0</v>
      </c>
      <c r="E38" s="92">
        <v>0</v>
      </c>
      <c r="F38" s="92"/>
      <c r="G38" s="92">
        <v>0</v>
      </c>
      <c r="H38" s="92">
        <v>0</v>
      </c>
      <c r="I38" s="92">
        <v>0</v>
      </c>
      <c r="J38" s="92">
        <v>1</v>
      </c>
      <c r="K38" s="92">
        <v>0</v>
      </c>
      <c r="L38" s="92">
        <v>0</v>
      </c>
    </row>
    <row r="39" spans="1:13" s="60" customFormat="1" ht="26.35" hidden="1" customHeight="1">
      <c r="A39" s="66" t="s">
        <v>144</v>
      </c>
      <c r="B39" s="97">
        <f t="shared" si="2"/>
        <v>2</v>
      </c>
      <c r="C39" s="92">
        <v>0</v>
      </c>
      <c r="D39" s="92">
        <v>1</v>
      </c>
      <c r="E39" s="92">
        <v>0</v>
      </c>
      <c r="F39" s="92"/>
      <c r="G39" s="92">
        <v>0</v>
      </c>
      <c r="H39" s="92">
        <v>1</v>
      </c>
      <c r="I39" s="92">
        <v>0</v>
      </c>
      <c r="J39" s="92">
        <v>0</v>
      </c>
      <c r="K39" s="92">
        <v>0</v>
      </c>
      <c r="L39" s="92">
        <v>0</v>
      </c>
      <c r="M39" s="100"/>
    </row>
    <row r="40" spans="1:13" s="60" customFormat="1" ht="26.35" hidden="1" customHeight="1">
      <c r="A40" s="66" t="s">
        <v>145</v>
      </c>
      <c r="B40" s="97">
        <f t="shared" si="2"/>
        <v>5</v>
      </c>
      <c r="C40" s="92">
        <v>0</v>
      </c>
      <c r="D40" s="92">
        <v>1</v>
      </c>
      <c r="E40" s="92">
        <v>0</v>
      </c>
      <c r="F40" s="92"/>
      <c r="G40" s="92">
        <v>0</v>
      </c>
      <c r="H40" s="92">
        <v>2</v>
      </c>
      <c r="I40" s="92">
        <v>0</v>
      </c>
      <c r="J40" s="92">
        <v>2</v>
      </c>
      <c r="K40" s="92">
        <v>0</v>
      </c>
      <c r="L40" s="92">
        <v>0</v>
      </c>
    </row>
    <row r="41" spans="1:13" s="60" customFormat="1" ht="26.35" hidden="1" customHeight="1">
      <c r="A41" s="66" t="s">
        <v>146</v>
      </c>
      <c r="B41" s="97">
        <f t="shared" si="2"/>
        <v>3</v>
      </c>
      <c r="C41" s="92">
        <v>1</v>
      </c>
      <c r="D41" s="92">
        <v>1</v>
      </c>
      <c r="E41" s="92">
        <v>0</v>
      </c>
      <c r="F41" s="92"/>
      <c r="G41" s="92">
        <v>0</v>
      </c>
      <c r="H41" s="92">
        <v>0</v>
      </c>
      <c r="I41" s="92">
        <v>0</v>
      </c>
      <c r="J41" s="92">
        <v>1</v>
      </c>
      <c r="K41" s="92">
        <v>0</v>
      </c>
      <c r="L41" s="92">
        <v>0</v>
      </c>
    </row>
    <row r="42" spans="1:13" s="60" customFormat="1" ht="26.35" hidden="1" customHeight="1">
      <c r="A42" s="66" t="s">
        <v>147</v>
      </c>
      <c r="B42" s="97">
        <f t="shared" si="2"/>
        <v>4</v>
      </c>
      <c r="C42" s="92">
        <v>0</v>
      </c>
      <c r="D42" s="92">
        <v>0</v>
      </c>
      <c r="E42" s="92">
        <v>0</v>
      </c>
      <c r="F42" s="92"/>
      <c r="G42" s="92">
        <v>0</v>
      </c>
      <c r="H42" s="92">
        <v>4</v>
      </c>
      <c r="I42" s="92">
        <v>0</v>
      </c>
      <c r="J42" s="92">
        <v>0</v>
      </c>
      <c r="K42" s="92">
        <v>0</v>
      </c>
      <c r="L42" s="92">
        <v>0</v>
      </c>
    </row>
    <row r="43" spans="1:13" s="60" customFormat="1" ht="26.35" hidden="1" customHeight="1">
      <c r="A43" s="66" t="s">
        <v>148</v>
      </c>
      <c r="B43" s="97">
        <f t="shared" si="2"/>
        <v>4</v>
      </c>
      <c r="C43" s="92">
        <v>0</v>
      </c>
      <c r="D43" s="92">
        <v>0</v>
      </c>
      <c r="E43" s="92">
        <v>1</v>
      </c>
      <c r="F43" s="92"/>
      <c r="G43" s="92">
        <v>0</v>
      </c>
      <c r="H43" s="92">
        <v>2</v>
      </c>
      <c r="I43" s="92">
        <v>0</v>
      </c>
      <c r="J43" s="92">
        <v>0</v>
      </c>
      <c r="K43" s="92">
        <v>0</v>
      </c>
      <c r="L43" s="92">
        <v>1</v>
      </c>
    </row>
    <row r="44" spans="1:13" s="60" customFormat="1" ht="26.35" hidden="1" customHeight="1">
      <c r="A44" s="66" t="s">
        <v>2546</v>
      </c>
      <c r="B44" s="97">
        <f t="shared" si="2"/>
        <v>1</v>
      </c>
      <c r="C44" s="92">
        <v>0</v>
      </c>
      <c r="D44" s="92">
        <v>0</v>
      </c>
      <c r="E44" s="92">
        <v>0</v>
      </c>
      <c r="F44" s="92"/>
      <c r="G44" s="92">
        <v>0</v>
      </c>
      <c r="H44" s="92">
        <v>0</v>
      </c>
      <c r="I44" s="92">
        <v>0</v>
      </c>
      <c r="J44" s="92">
        <v>0</v>
      </c>
      <c r="K44" s="92">
        <v>0</v>
      </c>
      <c r="L44" s="92">
        <v>1</v>
      </c>
    </row>
    <row r="45" spans="1:13" s="60" customFormat="1" ht="26.35" hidden="1" customHeight="1">
      <c r="A45" s="66" t="s">
        <v>2547</v>
      </c>
      <c r="B45" s="97">
        <f t="shared" si="2"/>
        <v>3</v>
      </c>
      <c r="C45" s="92">
        <v>0</v>
      </c>
      <c r="D45" s="92">
        <v>1</v>
      </c>
      <c r="E45" s="92">
        <v>1</v>
      </c>
      <c r="F45" s="92"/>
      <c r="G45" s="92">
        <v>0</v>
      </c>
      <c r="H45" s="92">
        <v>1</v>
      </c>
      <c r="I45" s="92">
        <v>0</v>
      </c>
      <c r="J45" s="92">
        <v>0</v>
      </c>
      <c r="K45" s="92">
        <v>0</v>
      </c>
      <c r="L45" s="92">
        <v>0</v>
      </c>
    </row>
    <row r="46" spans="1:13" s="60" customFormat="1" ht="26.35" hidden="1" customHeight="1">
      <c r="A46" s="66" t="s">
        <v>151</v>
      </c>
      <c r="B46" s="97">
        <f t="shared" si="2"/>
        <v>4</v>
      </c>
      <c r="C46" s="92">
        <v>0</v>
      </c>
      <c r="D46" s="92">
        <v>0</v>
      </c>
      <c r="E46" s="92">
        <v>0</v>
      </c>
      <c r="F46" s="92"/>
      <c r="G46" s="92">
        <v>0</v>
      </c>
      <c r="H46" s="92">
        <v>2</v>
      </c>
      <c r="I46" s="92">
        <v>0</v>
      </c>
      <c r="J46" s="92">
        <v>2</v>
      </c>
      <c r="K46" s="92">
        <v>0</v>
      </c>
      <c r="L46" s="92">
        <v>0</v>
      </c>
    </row>
    <row r="47" spans="1:13" s="60" customFormat="1" ht="26.35" hidden="1" customHeight="1">
      <c r="A47" s="66" t="s">
        <v>152</v>
      </c>
      <c r="B47" s="97">
        <f t="shared" si="2"/>
        <v>3</v>
      </c>
      <c r="C47" s="92">
        <v>0</v>
      </c>
      <c r="D47" s="92">
        <v>0</v>
      </c>
      <c r="E47" s="92">
        <v>0</v>
      </c>
      <c r="F47" s="92"/>
      <c r="G47" s="92">
        <v>0</v>
      </c>
      <c r="H47" s="92">
        <v>1</v>
      </c>
      <c r="I47" s="92">
        <v>0</v>
      </c>
      <c r="J47" s="92">
        <v>2</v>
      </c>
      <c r="K47" s="92">
        <v>0</v>
      </c>
      <c r="L47" s="92">
        <v>0</v>
      </c>
    </row>
    <row r="48" spans="1:13" s="60" customFormat="1" ht="26.35" hidden="1" customHeight="1" thickBot="1">
      <c r="A48" s="67" t="s">
        <v>153</v>
      </c>
      <c r="B48" s="98">
        <f t="shared" si="2"/>
        <v>3</v>
      </c>
      <c r="C48" s="99">
        <v>1</v>
      </c>
      <c r="D48" s="99">
        <v>0</v>
      </c>
      <c r="E48" s="99">
        <v>0</v>
      </c>
      <c r="F48" s="92"/>
      <c r="G48" s="99">
        <v>0</v>
      </c>
      <c r="H48" s="99">
        <v>1</v>
      </c>
      <c r="I48" s="99">
        <v>0</v>
      </c>
      <c r="J48" s="99">
        <v>1</v>
      </c>
      <c r="K48" s="92">
        <v>0</v>
      </c>
      <c r="L48" s="99">
        <v>0</v>
      </c>
    </row>
    <row r="49" spans="1:13" s="874" customFormat="1" ht="23.95" hidden="1" customHeight="1" collapsed="1">
      <c r="A49" s="877" t="s">
        <v>1711</v>
      </c>
      <c r="B49" s="906">
        <f>SUM(B50:B61)</f>
        <v>4025</v>
      </c>
      <c r="C49" s="906">
        <f>SUM(C50:C61)</f>
        <v>57</v>
      </c>
      <c r="D49" s="906">
        <f>SUM(D50:D61)</f>
        <v>310</v>
      </c>
      <c r="E49" s="906">
        <f>SUM(E50:E61)</f>
        <v>17</v>
      </c>
      <c r="F49" s="906" t="s">
        <v>2064</v>
      </c>
      <c r="G49" s="906">
        <f>SUM(G50:G61)</f>
        <v>48</v>
      </c>
      <c r="H49" s="906">
        <f>SUM(H50:H61)</f>
        <v>1673</v>
      </c>
      <c r="I49" s="906">
        <f>SUM(I50:I61)</f>
        <v>8</v>
      </c>
      <c r="J49" s="906">
        <f>SUM(J50:J61)</f>
        <v>1703</v>
      </c>
      <c r="K49" s="906">
        <v>0</v>
      </c>
      <c r="L49" s="906">
        <f>SUM(L50:L61)</f>
        <v>209</v>
      </c>
    </row>
    <row r="50" spans="1:13" s="60" customFormat="1" ht="26.35" hidden="1" customHeight="1" outlineLevel="1">
      <c r="A50" s="66" t="s">
        <v>2548</v>
      </c>
      <c r="B50" s="92">
        <v>320</v>
      </c>
      <c r="C50" s="92">
        <v>7</v>
      </c>
      <c r="D50" s="92">
        <v>28</v>
      </c>
      <c r="E50" s="92">
        <v>2</v>
      </c>
      <c r="F50" s="92"/>
      <c r="G50" s="92">
        <v>4</v>
      </c>
      <c r="H50" s="92">
        <v>131</v>
      </c>
      <c r="I50" s="92">
        <v>1</v>
      </c>
      <c r="J50" s="92">
        <v>133</v>
      </c>
      <c r="K50" s="92">
        <v>0</v>
      </c>
      <c r="L50" s="92">
        <v>14</v>
      </c>
    </row>
    <row r="51" spans="1:13" s="60" customFormat="1" ht="26.35" hidden="1" customHeight="1" outlineLevel="1">
      <c r="A51" s="66" t="s">
        <v>154</v>
      </c>
      <c r="B51" s="92">
        <v>206</v>
      </c>
      <c r="C51" s="92">
        <v>2</v>
      </c>
      <c r="D51" s="92">
        <v>14</v>
      </c>
      <c r="E51" s="92">
        <v>2</v>
      </c>
      <c r="F51" s="92"/>
      <c r="G51" s="92">
        <v>3</v>
      </c>
      <c r="H51" s="92">
        <v>92</v>
      </c>
      <c r="I51" s="92">
        <v>2</v>
      </c>
      <c r="J51" s="92">
        <v>82</v>
      </c>
      <c r="K51" s="92">
        <v>0</v>
      </c>
      <c r="L51" s="92">
        <v>9</v>
      </c>
    </row>
    <row r="52" spans="1:13" s="60" customFormat="1" ht="26.35" hidden="1" customHeight="1" outlineLevel="1">
      <c r="A52" s="66" t="s">
        <v>155</v>
      </c>
      <c r="B52" s="97">
        <v>305</v>
      </c>
      <c r="C52" s="92">
        <v>6</v>
      </c>
      <c r="D52" s="92">
        <v>19</v>
      </c>
      <c r="E52" s="92">
        <v>3</v>
      </c>
      <c r="F52" s="92"/>
      <c r="G52" s="92">
        <v>5</v>
      </c>
      <c r="H52" s="92">
        <v>132</v>
      </c>
      <c r="I52" s="92">
        <v>0</v>
      </c>
      <c r="J52" s="92">
        <v>125</v>
      </c>
      <c r="K52" s="92">
        <v>0</v>
      </c>
      <c r="L52" s="92">
        <v>15</v>
      </c>
      <c r="M52" s="100"/>
    </row>
    <row r="53" spans="1:13" s="60" customFormat="1" ht="26.35" hidden="1" customHeight="1" outlineLevel="1">
      <c r="A53" s="66" t="s">
        <v>156</v>
      </c>
      <c r="B53" s="97">
        <v>288</v>
      </c>
      <c r="C53" s="92">
        <v>6</v>
      </c>
      <c r="D53" s="92">
        <v>10</v>
      </c>
      <c r="E53" s="92">
        <v>2</v>
      </c>
      <c r="F53" s="92"/>
      <c r="G53" s="92">
        <v>5</v>
      </c>
      <c r="H53" s="92">
        <v>122</v>
      </c>
      <c r="I53" s="92">
        <v>0</v>
      </c>
      <c r="J53" s="92">
        <v>125</v>
      </c>
      <c r="K53" s="92">
        <v>0</v>
      </c>
      <c r="L53" s="92">
        <v>18</v>
      </c>
    </row>
    <row r="54" spans="1:13" s="60" customFormat="1" ht="26.35" hidden="1" customHeight="1" outlineLevel="1">
      <c r="A54" s="66" t="s">
        <v>157</v>
      </c>
      <c r="B54" s="97">
        <v>337</v>
      </c>
      <c r="C54" s="92">
        <v>1</v>
      </c>
      <c r="D54" s="92">
        <v>30</v>
      </c>
      <c r="E54" s="92">
        <v>0</v>
      </c>
      <c r="F54" s="92"/>
      <c r="G54" s="92">
        <v>8</v>
      </c>
      <c r="H54" s="92">
        <v>144</v>
      </c>
      <c r="I54" s="92">
        <v>1</v>
      </c>
      <c r="J54" s="92">
        <v>138</v>
      </c>
      <c r="K54" s="92">
        <v>0</v>
      </c>
      <c r="L54" s="92">
        <v>15</v>
      </c>
    </row>
    <row r="55" spans="1:13" s="60" customFormat="1" ht="26.35" hidden="1" customHeight="1" outlineLevel="1">
      <c r="A55" s="66" t="s">
        <v>158</v>
      </c>
      <c r="B55" s="97">
        <v>328</v>
      </c>
      <c r="C55" s="92">
        <v>5</v>
      </c>
      <c r="D55" s="92">
        <v>32</v>
      </c>
      <c r="E55" s="92">
        <v>1</v>
      </c>
      <c r="F55" s="92"/>
      <c r="G55" s="92">
        <v>2</v>
      </c>
      <c r="H55" s="92">
        <v>136</v>
      </c>
      <c r="I55" s="92">
        <v>1</v>
      </c>
      <c r="J55" s="92">
        <v>125</v>
      </c>
      <c r="K55" s="92">
        <v>0</v>
      </c>
      <c r="L55" s="92">
        <v>26</v>
      </c>
    </row>
    <row r="56" spans="1:13" s="60" customFormat="1" ht="26.35" hidden="1" customHeight="1" outlineLevel="1">
      <c r="A56" s="66" t="s">
        <v>159</v>
      </c>
      <c r="B56" s="97">
        <v>345</v>
      </c>
      <c r="C56" s="92">
        <v>5</v>
      </c>
      <c r="D56" s="92">
        <v>22</v>
      </c>
      <c r="E56" s="92">
        <v>0</v>
      </c>
      <c r="F56" s="92"/>
      <c r="G56" s="92">
        <v>3</v>
      </c>
      <c r="H56" s="92">
        <v>152</v>
      </c>
      <c r="I56" s="92">
        <v>1</v>
      </c>
      <c r="J56" s="92">
        <v>149</v>
      </c>
      <c r="K56" s="92">
        <v>0</v>
      </c>
      <c r="L56" s="92">
        <v>13</v>
      </c>
    </row>
    <row r="57" spans="1:13" s="60" customFormat="1" ht="26.35" hidden="1" customHeight="1" outlineLevel="1">
      <c r="A57" s="66" t="s">
        <v>46</v>
      </c>
      <c r="B57" s="97">
        <v>328</v>
      </c>
      <c r="C57" s="92">
        <v>9</v>
      </c>
      <c r="D57" s="92">
        <v>18</v>
      </c>
      <c r="E57" s="92">
        <v>2</v>
      </c>
      <c r="F57" s="92"/>
      <c r="G57" s="92">
        <v>2</v>
      </c>
      <c r="H57" s="92">
        <v>152</v>
      </c>
      <c r="I57" s="92">
        <v>0</v>
      </c>
      <c r="J57" s="92">
        <v>125</v>
      </c>
      <c r="K57" s="92">
        <v>0</v>
      </c>
      <c r="L57" s="92">
        <v>20</v>
      </c>
    </row>
    <row r="58" spans="1:13" s="60" customFormat="1" ht="26.35" hidden="1" customHeight="1" outlineLevel="1">
      <c r="A58" s="66" t="s">
        <v>47</v>
      </c>
      <c r="B58" s="97">
        <v>346</v>
      </c>
      <c r="C58" s="92">
        <v>2</v>
      </c>
      <c r="D58" s="92">
        <v>34</v>
      </c>
      <c r="E58" s="92">
        <v>3</v>
      </c>
      <c r="F58" s="92"/>
      <c r="G58" s="92">
        <v>5</v>
      </c>
      <c r="H58" s="92">
        <v>128</v>
      </c>
      <c r="I58" s="92">
        <v>0</v>
      </c>
      <c r="J58" s="92">
        <v>157</v>
      </c>
      <c r="K58" s="92">
        <v>0</v>
      </c>
      <c r="L58" s="92">
        <v>17</v>
      </c>
    </row>
    <row r="59" spans="1:13" s="60" customFormat="1" ht="26.35" hidden="1" customHeight="1" outlineLevel="1">
      <c r="A59" s="66" t="s">
        <v>2549</v>
      </c>
      <c r="B59" s="97">
        <v>375</v>
      </c>
      <c r="C59" s="92">
        <v>3</v>
      </c>
      <c r="D59" s="92">
        <v>31</v>
      </c>
      <c r="E59" s="92">
        <v>0</v>
      </c>
      <c r="F59" s="92"/>
      <c r="G59" s="92">
        <v>3</v>
      </c>
      <c r="H59" s="92">
        <v>168</v>
      </c>
      <c r="I59" s="92">
        <v>0</v>
      </c>
      <c r="J59" s="92">
        <v>155</v>
      </c>
      <c r="K59" s="92">
        <v>0</v>
      </c>
      <c r="L59" s="92">
        <v>15</v>
      </c>
    </row>
    <row r="60" spans="1:13" s="60" customFormat="1" ht="26.35" hidden="1" customHeight="1" outlineLevel="1">
      <c r="A60" s="66" t="s">
        <v>2550</v>
      </c>
      <c r="B60" s="97">
        <v>407</v>
      </c>
      <c r="C60" s="92">
        <v>3</v>
      </c>
      <c r="D60" s="92">
        <v>35</v>
      </c>
      <c r="E60" s="92">
        <v>1</v>
      </c>
      <c r="F60" s="92"/>
      <c r="G60" s="92">
        <v>3</v>
      </c>
      <c r="H60" s="92">
        <v>147</v>
      </c>
      <c r="I60" s="92">
        <v>1</v>
      </c>
      <c r="J60" s="92">
        <v>188</v>
      </c>
      <c r="K60" s="92">
        <v>0</v>
      </c>
      <c r="L60" s="92">
        <v>29</v>
      </c>
    </row>
    <row r="61" spans="1:13" s="60" customFormat="1" ht="26.35" hidden="1" customHeight="1" outlineLevel="1">
      <c r="A61" s="66" t="s">
        <v>2551</v>
      </c>
      <c r="B61" s="97">
        <v>440</v>
      </c>
      <c r="C61" s="92">
        <v>8</v>
      </c>
      <c r="D61" s="92">
        <v>37</v>
      </c>
      <c r="E61" s="92">
        <v>1</v>
      </c>
      <c r="F61" s="92"/>
      <c r="G61" s="92">
        <v>5</v>
      </c>
      <c r="H61" s="92">
        <v>169</v>
      </c>
      <c r="I61" s="92">
        <v>1</v>
      </c>
      <c r="J61" s="92">
        <v>201</v>
      </c>
      <c r="K61" s="92">
        <v>0</v>
      </c>
      <c r="L61" s="92">
        <v>18</v>
      </c>
    </row>
    <row r="62" spans="1:13" s="60" customFormat="1" ht="26.35" hidden="1" customHeight="1" outlineLevel="1">
      <c r="A62" s="62" t="s">
        <v>2552</v>
      </c>
      <c r="B62" s="92">
        <f>SUM(C62:L62)</f>
        <v>42</v>
      </c>
      <c r="C62" s="92">
        <v>2</v>
      </c>
      <c r="D62" s="92">
        <v>5</v>
      </c>
      <c r="E62" s="92">
        <v>0</v>
      </c>
      <c r="F62" s="92" t="s">
        <v>2517</v>
      </c>
      <c r="G62" s="92">
        <v>1</v>
      </c>
      <c r="H62" s="92">
        <v>12</v>
      </c>
      <c r="I62" s="92">
        <v>0</v>
      </c>
      <c r="J62" s="92">
        <v>17</v>
      </c>
      <c r="K62" s="92">
        <v>0</v>
      </c>
      <c r="L62" s="92">
        <v>5</v>
      </c>
    </row>
    <row r="63" spans="1:13" s="60" customFormat="1" ht="26.35" hidden="1" customHeight="1" outlineLevel="1" thickBot="1">
      <c r="A63" s="69" t="s">
        <v>2553</v>
      </c>
      <c r="B63" s="99">
        <f>SUM(C63:L63)</f>
        <v>3983</v>
      </c>
      <c r="C63" s="99">
        <f>C49-C62</f>
        <v>55</v>
      </c>
      <c r="D63" s="99">
        <f>D49-D62</f>
        <v>305</v>
      </c>
      <c r="E63" s="99">
        <f>E49-E62</f>
        <v>17</v>
      </c>
      <c r="F63" s="92"/>
      <c r="G63" s="99">
        <f>G49-G62</f>
        <v>47</v>
      </c>
      <c r="H63" s="99">
        <f>H49-H62</f>
        <v>1661</v>
      </c>
      <c r="I63" s="99">
        <f>I49-I62</f>
        <v>8</v>
      </c>
      <c r="J63" s="99">
        <f>J49-J62</f>
        <v>1686</v>
      </c>
      <c r="K63" s="92">
        <v>0</v>
      </c>
      <c r="L63" s="99">
        <f>L49-L62</f>
        <v>204</v>
      </c>
    </row>
    <row r="64" spans="1:13" s="874" customFormat="1" ht="22.6" hidden="1" customHeight="1" collapsed="1">
      <c r="A64" s="877" t="s">
        <v>1722</v>
      </c>
      <c r="B64" s="906">
        <f>SUM(B65:B76)</f>
        <v>4475</v>
      </c>
      <c r="C64" s="906">
        <f>SUM(C65:C76)</f>
        <v>65</v>
      </c>
      <c r="D64" s="906">
        <f>SUM(D65:D76)</f>
        <v>234</v>
      </c>
      <c r="E64" s="906">
        <f>SUM(E65:E76)</f>
        <v>24</v>
      </c>
      <c r="F64" s="906" t="s">
        <v>2064</v>
      </c>
      <c r="G64" s="906">
        <f>SUM(G65:G76)</f>
        <v>53</v>
      </c>
      <c r="H64" s="906">
        <f>SUM(H65:H76)</f>
        <v>1749</v>
      </c>
      <c r="I64" s="906">
        <f>SUM(I65:I76)</f>
        <v>5</v>
      </c>
      <c r="J64" s="906">
        <f>SUM(J65:J76)</f>
        <v>2051</v>
      </c>
      <c r="K64" s="906">
        <v>0</v>
      </c>
      <c r="L64" s="906">
        <f>SUM(L65:L76)</f>
        <v>294</v>
      </c>
    </row>
    <row r="65" spans="1:13" s="60" customFormat="1" ht="21.1" hidden="1" customHeight="1" outlineLevel="1">
      <c r="A65" s="70" t="s">
        <v>2554</v>
      </c>
      <c r="B65" s="92">
        <v>380</v>
      </c>
      <c r="C65" s="92">
        <v>8</v>
      </c>
      <c r="D65" s="92">
        <v>19</v>
      </c>
      <c r="E65" s="92">
        <v>0</v>
      </c>
      <c r="F65" s="92"/>
      <c r="G65" s="92">
        <v>6</v>
      </c>
      <c r="H65" s="92">
        <v>151</v>
      </c>
      <c r="I65" s="92">
        <v>0</v>
      </c>
      <c r="J65" s="92">
        <v>165</v>
      </c>
      <c r="K65" s="92">
        <v>0</v>
      </c>
      <c r="L65" s="92">
        <v>31</v>
      </c>
    </row>
    <row r="66" spans="1:13" s="60" customFormat="1" ht="21.1" hidden="1" customHeight="1" outlineLevel="1">
      <c r="A66" s="70" t="s">
        <v>2555</v>
      </c>
      <c r="B66" s="92">
        <v>303</v>
      </c>
      <c r="C66" s="92">
        <v>2</v>
      </c>
      <c r="D66" s="92">
        <v>22</v>
      </c>
      <c r="E66" s="92">
        <v>2</v>
      </c>
      <c r="F66" s="92"/>
      <c r="G66" s="92">
        <v>2</v>
      </c>
      <c r="H66" s="92">
        <v>120</v>
      </c>
      <c r="I66" s="92">
        <v>0</v>
      </c>
      <c r="J66" s="92">
        <v>131</v>
      </c>
      <c r="K66" s="92">
        <v>0</v>
      </c>
      <c r="L66" s="92">
        <v>24</v>
      </c>
    </row>
    <row r="67" spans="1:13" s="60" customFormat="1" ht="21.1" hidden="1" customHeight="1" outlineLevel="1">
      <c r="A67" s="70" t="s">
        <v>2556</v>
      </c>
      <c r="B67" s="97">
        <v>397</v>
      </c>
      <c r="C67" s="92">
        <v>5</v>
      </c>
      <c r="D67" s="92">
        <v>28</v>
      </c>
      <c r="E67" s="92">
        <v>2</v>
      </c>
      <c r="F67" s="92"/>
      <c r="G67" s="92">
        <v>5</v>
      </c>
      <c r="H67" s="92">
        <v>168</v>
      </c>
      <c r="I67" s="92">
        <v>0</v>
      </c>
      <c r="J67" s="92">
        <v>160</v>
      </c>
      <c r="K67" s="92">
        <v>0</v>
      </c>
      <c r="L67" s="92">
        <v>29</v>
      </c>
      <c r="M67" s="100"/>
    </row>
    <row r="68" spans="1:13" s="60" customFormat="1" ht="21.1" hidden="1" customHeight="1" outlineLevel="1">
      <c r="A68" s="70" t="s">
        <v>2557</v>
      </c>
      <c r="B68" s="97">
        <v>371</v>
      </c>
      <c r="C68" s="92">
        <v>5</v>
      </c>
      <c r="D68" s="92">
        <v>23</v>
      </c>
      <c r="E68" s="92">
        <v>2</v>
      </c>
      <c r="F68" s="92"/>
      <c r="G68" s="92">
        <v>2</v>
      </c>
      <c r="H68" s="92">
        <v>151</v>
      </c>
      <c r="I68" s="92">
        <v>0</v>
      </c>
      <c r="J68" s="92">
        <v>165</v>
      </c>
      <c r="K68" s="92">
        <v>0</v>
      </c>
      <c r="L68" s="92">
        <v>23</v>
      </c>
    </row>
    <row r="69" spans="1:13" s="60" customFormat="1" ht="21.1" hidden="1" customHeight="1" outlineLevel="1">
      <c r="A69" s="70" t="s">
        <v>2558</v>
      </c>
      <c r="B69" s="97">
        <v>385</v>
      </c>
      <c r="C69" s="92">
        <v>6</v>
      </c>
      <c r="D69" s="92">
        <v>20</v>
      </c>
      <c r="E69" s="92">
        <v>5</v>
      </c>
      <c r="F69" s="92"/>
      <c r="G69" s="92">
        <v>8</v>
      </c>
      <c r="H69" s="92">
        <v>159</v>
      </c>
      <c r="I69" s="92">
        <v>1</v>
      </c>
      <c r="J69" s="92">
        <v>165</v>
      </c>
      <c r="K69" s="92">
        <v>0</v>
      </c>
      <c r="L69" s="92">
        <v>21</v>
      </c>
    </row>
    <row r="70" spans="1:13" s="60" customFormat="1" ht="21.1" hidden="1" customHeight="1" outlineLevel="1">
      <c r="A70" s="70" t="s">
        <v>2559</v>
      </c>
      <c r="B70" s="97">
        <v>399</v>
      </c>
      <c r="C70" s="92">
        <v>4</v>
      </c>
      <c r="D70" s="92">
        <v>20</v>
      </c>
      <c r="E70" s="92">
        <v>5</v>
      </c>
      <c r="F70" s="92"/>
      <c r="G70" s="92">
        <v>2</v>
      </c>
      <c r="H70" s="92">
        <v>154</v>
      </c>
      <c r="I70" s="92">
        <v>0</v>
      </c>
      <c r="J70" s="92">
        <v>188</v>
      </c>
      <c r="K70" s="92">
        <v>0</v>
      </c>
      <c r="L70" s="92">
        <v>26</v>
      </c>
    </row>
    <row r="71" spans="1:13" s="60" customFormat="1" ht="21.1" hidden="1" customHeight="1" outlineLevel="1">
      <c r="A71" s="70" t="s">
        <v>739</v>
      </c>
      <c r="B71" s="97">
        <v>368</v>
      </c>
      <c r="C71" s="92">
        <v>5</v>
      </c>
      <c r="D71" s="92">
        <v>19</v>
      </c>
      <c r="E71" s="92">
        <v>4</v>
      </c>
      <c r="F71" s="92"/>
      <c r="G71" s="92">
        <v>6</v>
      </c>
      <c r="H71" s="92">
        <v>148</v>
      </c>
      <c r="I71" s="92">
        <v>0</v>
      </c>
      <c r="J71" s="92">
        <v>159</v>
      </c>
      <c r="K71" s="92">
        <v>0</v>
      </c>
      <c r="L71" s="92">
        <v>27</v>
      </c>
    </row>
    <row r="72" spans="1:13" s="60" customFormat="1" ht="21.1" hidden="1" customHeight="1" outlineLevel="1">
      <c r="A72" s="70" t="s">
        <v>594</v>
      </c>
      <c r="B72" s="97">
        <v>361</v>
      </c>
      <c r="C72" s="92">
        <v>9</v>
      </c>
      <c r="D72" s="92">
        <v>19</v>
      </c>
      <c r="E72" s="92">
        <v>0</v>
      </c>
      <c r="F72" s="92"/>
      <c r="G72" s="92">
        <v>12</v>
      </c>
      <c r="H72" s="92">
        <v>139</v>
      </c>
      <c r="I72" s="92">
        <v>2</v>
      </c>
      <c r="J72" s="92">
        <v>155</v>
      </c>
      <c r="K72" s="92">
        <v>0</v>
      </c>
      <c r="L72" s="92">
        <v>25</v>
      </c>
    </row>
    <row r="73" spans="1:13" s="60" customFormat="1" ht="21.1" hidden="1" customHeight="1" outlineLevel="1">
      <c r="A73" s="70" t="s">
        <v>595</v>
      </c>
      <c r="B73" s="97">
        <v>352</v>
      </c>
      <c r="C73" s="92">
        <v>10</v>
      </c>
      <c r="D73" s="92">
        <v>11</v>
      </c>
      <c r="E73" s="92">
        <v>1</v>
      </c>
      <c r="F73" s="92"/>
      <c r="G73" s="92">
        <v>3</v>
      </c>
      <c r="H73" s="92">
        <v>116</v>
      </c>
      <c r="I73" s="92">
        <v>0</v>
      </c>
      <c r="J73" s="92">
        <v>184</v>
      </c>
      <c r="K73" s="92">
        <v>0</v>
      </c>
      <c r="L73" s="92">
        <v>27</v>
      </c>
    </row>
    <row r="74" spans="1:13" s="60" customFormat="1" ht="21.1" hidden="1" customHeight="1" outlineLevel="1">
      <c r="A74" s="70" t="s">
        <v>596</v>
      </c>
      <c r="B74" s="97">
        <v>418</v>
      </c>
      <c r="C74" s="92">
        <v>5</v>
      </c>
      <c r="D74" s="92">
        <v>17</v>
      </c>
      <c r="E74" s="92">
        <v>0</v>
      </c>
      <c r="F74" s="92"/>
      <c r="G74" s="92">
        <v>2</v>
      </c>
      <c r="H74" s="92">
        <v>151</v>
      </c>
      <c r="I74" s="92">
        <v>0</v>
      </c>
      <c r="J74" s="92">
        <v>223</v>
      </c>
      <c r="K74" s="92">
        <v>0</v>
      </c>
      <c r="L74" s="92">
        <v>20</v>
      </c>
    </row>
    <row r="75" spans="1:13" s="60" customFormat="1" ht="21.1" hidden="1" customHeight="1" outlineLevel="1">
      <c r="A75" s="70" t="s">
        <v>597</v>
      </c>
      <c r="B75" s="97">
        <v>359</v>
      </c>
      <c r="C75" s="92">
        <v>2</v>
      </c>
      <c r="D75" s="92">
        <v>16</v>
      </c>
      <c r="E75" s="92">
        <v>2</v>
      </c>
      <c r="F75" s="92"/>
      <c r="G75" s="92">
        <v>3</v>
      </c>
      <c r="H75" s="92">
        <v>140</v>
      </c>
      <c r="I75" s="92">
        <v>1</v>
      </c>
      <c r="J75" s="92">
        <v>179</v>
      </c>
      <c r="K75" s="92">
        <v>0</v>
      </c>
      <c r="L75" s="92">
        <v>16</v>
      </c>
    </row>
    <row r="76" spans="1:13" s="60" customFormat="1" ht="21.1" hidden="1" customHeight="1" outlineLevel="1">
      <c r="A76" s="70" t="s">
        <v>598</v>
      </c>
      <c r="B76" s="97">
        <v>382</v>
      </c>
      <c r="C76" s="92">
        <v>4</v>
      </c>
      <c r="D76" s="92">
        <v>20</v>
      </c>
      <c r="E76" s="92">
        <v>1</v>
      </c>
      <c r="F76" s="92"/>
      <c r="G76" s="92">
        <v>2</v>
      </c>
      <c r="H76" s="92">
        <v>152</v>
      </c>
      <c r="I76" s="92">
        <v>1</v>
      </c>
      <c r="J76" s="92">
        <v>177</v>
      </c>
      <c r="K76" s="92">
        <v>0</v>
      </c>
      <c r="L76" s="92">
        <v>25</v>
      </c>
    </row>
    <row r="77" spans="1:13" s="60" customFormat="1" ht="30.1" hidden="1" customHeight="1" outlineLevel="1">
      <c r="A77" s="76" t="s">
        <v>599</v>
      </c>
      <c r="B77" s="92">
        <f>SUM(C77:L77)</f>
        <v>53</v>
      </c>
      <c r="C77" s="92">
        <v>8</v>
      </c>
      <c r="D77" s="92">
        <v>2</v>
      </c>
      <c r="E77" s="92">
        <v>1</v>
      </c>
      <c r="F77" s="92" t="s">
        <v>2517</v>
      </c>
      <c r="G77" s="92">
        <v>1</v>
      </c>
      <c r="H77" s="92">
        <v>18</v>
      </c>
      <c r="I77" s="92">
        <v>0</v>
      </c>
      <c r="J77" s="92">
        <v>22</v>
      </c>
      <c r="K77" s="92">
        <v>0</v>
      </c>
      <c r="L77" s="92">
        <v>1</v>
      </c>
    </row>
    <row r="78" spans="1:13" s="60" customFormat="1" ht="32.299999999999997" hidden="1" customHeight="1" outlineLevel="1" thickBot="1">
      <c r="A78" s="77" t="s">
        <v>600</v>
      </c>
      <c r="B78" s="99">
        <f>SUM(C78:L78)</f>
        <v>4422</v>
      </c>
      <c r="C78" s="99">
        <f>C64-C77</f>
        <v>57</v>
      </c>
      <c r="D78" s="99">
        <f>D64-D77</f>
        <v>232</v>
      </c>
      <c r="E78" s="99">
        <f>E64-E77</f>
        <v>23</v>
      </c>
      <c r="F78" s="92"/>
      <c r="G78" s="99">
        <f>G64-G77</f>
        <v>52</v>
      </c>
      <c r="H78" s="99">
        <f>H64-H77</f>
        <v>1731</v>
      </c>
      <c r="I78" s="99">
        <f>I64-I77</f>
        <v>5</v>
      </c>
      <c r="J78" s="99">
        <f>J64-J77</f>
        <v>2029</v>
      </c>
      <c r="K78" s="92">
        <v>0</v>
      </c>
      <c r="L78" s="99">
        <f>L64-L77</f>
        <v>293</v>
      </c>
    </row>
    <row r="79" spans="1:13" s="874" customFormat="1" ht="22.6" hidden="1" customHeight="1" collapsed="1">
      <c r="A79" s="877" t="s">
        <v>1721</v>
      </c>
      <c r="B79" s="906">
        <f>SUM(B80:B91)</f>
        <v>4218</v>
      </c>
      <c r="C79" s="906">
        <f>SUM(C80:C91)</f>
        <v>59</v>
      </c>
      <c r="D79" s="906">
        <f>SUM(D80:D91)</f>
        <v>232</v>
      </c>
      <c r="E79" s="906">
        <f>SUM(E80:E91)</f>
        <v>17</v>
      </c>
      <c r="F79" s="906" t="s">
        <v>2064</v>
      </c>
      <c r="G79" s="906">
        <f>SUM(G80:G91)</f>
        <v>41</v>
      </c>
      <c r="H79" s="906">
        <f>SUM(H80:H91)</f>
        <v>1584</v>
      </c>
      <c r="I79" s="906">
        <f>SUM(I80:I91)</f>
        <v>12</v>
      </c>
      <c r="J79" s="906">
        <f>SUM(J80:J91)</f>
        <v>2037</v>
      </c>
      <c r="K79" s="906">
        <v>0</v>
      </c>
      <c r="L79" s="906">
        <f>SUM(L80:L91)</f>
        <v>236</v>
      </c>
    </row>
    <row r="80" spans="1:13" s="60" customFormat="1" ht="21.1" hidden="1" customHeight="1" outlineLevel="1">
      <c r="A80" s="70" t="s">
        <v>2554</v>
      </c>
      <c r="B80" s="92">
        <v>347</v>
      </c>
      <c r="C80" s="92">
        <v>5</v>
      </c>
      <c r="D80" s="92">
        <v>19</v>
      </c>
      <c r="E80" s="92">
        <v>0</v>
      </c>
      <c r="F80" s="92"/>
      <c r="G80" s="92">
        <v>2</v>
      </c>
      <c r="H80" s="92">
        <v>141</v>
      </c>
      <c r="I80" s="92">
        <v>0</v>
      </c>
      <c r="J80" s="92">
        <v>162</v>
      </c>
      <c r="K80" s="92">
        <v>0</v>
      </c>
      <c r="L80" s="92">
        <v>18</v>
      </c>
    </row>
    <row r="81" spans="1:13" s="60" customFormat="1" ht="21.1" hidden="1" customHeight="1" outlineLevel="1">
      <c r="A81" s="70" t="s">
        <v>2555</v>
      </c>
      <c r="B81" s="92">
        <v>297</v>
      </c>
      <c r="C81" s="92">
        <v>4</v>
      </c>
      <c r="D81" s="92">
        <v>11</v>
      </c>
      <c r="E81" s="92">
        <v>1</v>
      </c>
      <c r="F81" s="92"/>
      <c r="G81" s="92">
        <v>2</v>
      </c>
      <c r="H81" s="92">
        <v>119</v>
      </c>
      <c r="I81" s="92">
        <v>2</v>
      </c>
      <c r="J81" s="92">
        <v>139</v>
      </c>
      <c r="K81" s="92">
        <v>0</v>
      </c>
      <c r="L81" s="92">
        <v>19</v>
      </c>
    </row>
    <row r="82" spans="1:13" s="60" customFormat="1" ht="21.1" hidden="1" customHeight="1" outlineLevel="1">
      <c r="A82" s="70" t="s">
        <v>2556</v>
      </c>
      <c r="B82" s="97">
        <v>304</v>
      </c>
      <c r="C82" s="92">
        <v>8</v>
      </c>
      <c r="D82" s="92">
        <v>18</v>
      </c>
      <c r="E82" s="92">
        <v>2</v>
      </c>
      <c r="F82" s="92"/>
      <c r="G82" s="92">
        <v>5</v>
      </c>
      <c r="H82" s="92">
        <v>116</v>
      </c>
      <c r="I82" s="92">
        <v>1</v>
      </c>
      <c r="J82" s="92">
        <v>136</v>
      </c>
      <c r="K82" s="92">
        <v>0</v>
      </c>
      <c r="L82" s="92">
        <v>18</v>
      </c>
      <c r="M82" s="100"/>
    </row>
    <row r="83" spans="1:13" s="60" customFormat="1" ht="21.1" hidden="1" customHeight="1" outlineLevel="1">
      <c r="A83" s="70" t="s">
        <v>2557</v>
      </c>
      <c r="B83" s="97">
        <v>330</v>
      </c>
      <c r="C83" s="92">
        <v>2</v>
      </c>
      <c r="D83" s="92">
        <v>23</v>
      </c>
      <c r="E83" s="92">
        <v>1</v>
      </c>
      <c r="F83" s="92"/>
      <c r="G83" s="92">
        <v>0</v>
      </c>
      <c r="H83" s="92">
        <v>131</v>
      </c>
      <c r="I83" s="92">
        <v>1</v>
      </c>
      <c r="J83" s="92">
        <v>151</v>
      </c>
      <c r="K83" s="92">
        <v>0</v>
      </c>
      <c r="L83" s="92">
        <v>21</v>
      </c>
    </row>
    <row r="84" spans="1:13" s="60" customFormat="1" ht="21.1" hidden="1" customHeight="1" outlineLevel="1">
      <c r="A84" s="70" t="s">
        <v>2558</v>
      </c>
      <c r="B84" s="97">
        <v>368</v>
      </c>
      <c r="C84" s="92">
        <v>2</v>
      </c>
      <c r="D84" s="92">
        <v>14</v>
      </c>
      <c r="E84" s="92">
        <v>0</v>
      </c>
      <c r="F84" s="92"/>
      <c r="G84" s="92">
        <v>5</v>
      </c>
      <c r="H84" s="92">
        <v>128</v>
      </c>
      <c r="I84" s="92">
        <v>0</v>
      </c>
      <c r="J84" s="92">
        <v>198</v>
      </c>
      <c r="K84" s="92">
        <v>0</v>
      </c>
      <c r="L84" s="92">
        <v>21</v>
      </c>
    </row>
    <row r="85" spans="1:13" s="60" customFormat="1" ht="21.1" hidden="1" customHeight="1" outlineLevel="1">
      <c r="A85" s="70" t="s">
        <v>2559</v>
      </c>
      <c r="B85" s="97">
        <v>347</v>
      </c>
      <c r="C85" s="92">
        <v>6</v>
      </c>
      <c r="D85" s="92">
        <v>17</v>
      </c>
      <c r="E85" s="92">
        <v>1</v>
      </c>
      <c r="F85" s="92"/>
      <c r="G85" s="92">
        <v>2</v>
      </c>
      <c r="H85" s="92">
        <v>142</v>
      </c>
      <c r="I85" s="92">
        <v>0</v>
      </c>
      <c r="J85" s="92">
        <v>163</v>
      </c>
      <c r="K85" s="92">
        <v>0</v>
      </c>
      <c r="L85" s="92">
        <v>16</v>
      </c>
    </row>
    <row r="86" spans="1:13" s="60" customFormat="1" ht="21.1" hidden="1" customHeight="1" outlineLevel="1">
      <c r="A86" s="70" t="s">
        <v>739</v>
      </c>
      <c r="B86" s="97">
        <v>352</v>
      </c>
      <c r="C86" s="92">
        <v>9</v>
      </c>
      <c r="D86" s="92">
        <v>16</v>
      </c>
      <c r="E86" s="92">
        <v>0</v>
      </c>
      <c r="F86" s="92"/>
      <c r="G86" s="92">
        <v>7</v>
      </c>
      <c r="H86" s="92">
        <v>141</v>
      </c>
      <c r="I86" s="92">
        <v>1</v>
      </c>
      <c r="J86" s="92">
        <v>162</v>
      </c>
      <c r="K86" s="92">
        <v>0</v>
      </c>
      <c r="L86" s="92">
        <v>16</v>
      </c>
    </row>
    <row r="87" spans="1:13" s="60" customFormat="1" ht="21.1" hidden="1" customHeight="1" outlineLevel="1">
      <c r="A87" s="70" t="s">
        <v>594</v>
      </c>
      <c r="B87" s="97">
        <v>335</v>
      </c>
      <c r="C87" s="92">
        <v>2</v>
      </c>
      <c r="D87" s="92">
        <v>25</v>
      </c>
      <c r="E87" s="92">
        <v>2</v>
      </c>
      <c r="F87" s="92"/>
      <c r="G87" s="92">
        <v>5</v>
      </c>
      <c r="H87" s="92">
        <v>135</v>
      </c>
      <c r="I87" s="92">
        <v>0</v>
      </c>
      <c r="J87" s="92">
        <v>153</v>
      </c>
      <c r="K87" s="92">
        <v>0</v>
      </c>
      <c r="L87" s="92">
        <v>13</v>
      </c>
    </row>
    <row r="88" spans="1:13" s="60" customFormat="1" ht="21.1" hidden="1" customHeight="1" outlineLevel="1">
      <c r="A88" s="70" t="s">
        <v>595</v>
      </c>
      <c r="B88" s="97">
        <v>321</v>
      </c>
      <c r="C88" s="92">
        <v>5</v>
      </c>
      <c r="D88" s="92">
        <v>14</v>
      </c>
      <c r="E88" s="92">
        <v>1</v>
      </c>
      <c r="F88" s="92"/>
      <c r="G88" s="92">
        <v>5</v>
      </c>
      <c r="H88" s="92">
        <v>113</v>
      </c>
      <c r="I88" s="92">
        <v>2</v>
      </c>
      <c r="J88" s="92">
        <v>160</v>
      </c>
      <c r="K88" s="92">
        <v>0</v>
      </c>
      <c r="L88" s="92">
        <v>21</v>
      </c>
    </row>
    <row r="89" spans="1:13" s="60" customFormat="1" ht="21.1" hidden="1" customHeight="1" outlineLevel="1">
      <c r="A89" s="70" t="s">
        <v>596</v>
      </c>
      <c r="B89" s="97">
        <v>381</v>
      </c>
      <c r="C89" s="92">
        <v>2</v>
      </c>
      <c r="D89" s="92">
        <v>24</v>
      </c>
      <c r="E89" s="92">
        <v>1</v>
      </c>
      <c r="F89" s="92"/>
      <c r="G89" s="92">
        <v>1</v>
      </c>
      <c r="H89" s="92">
        <v>136</v>
      </c>
      <c r="I89" s="92">
        <v>2</v>
      </c>
      <c r="J89" s="92">
        <v>191</v>
      </c>
      <c r="K89" s="92">
        <v>0</v>
      </c>
      <c r="L89" s="92">
        <v>24</v>
      </c>
    </row>
    <row r="90" spans="1:13" s="60" customFormat="1" ht="21.1" hidden="1" customHeight="1" outlineLevel="1">
      <c r="A90" s="70" t="s">
        <v>597</v>
      </c>
      <c r="B90" s="97">
        <v>428</v>
      </c>
      <c r="C90" s="92">
        <v>6</v>
      </c>
      <c r="D90" s="92">
        <v>25</v>
      </c>
      <c r="E90" s="92">
        <v>3</v>
      </c>
      <c r="F90" s="92"/>
      <c r="G90" s="92">
        <v>3</v>
      </c>
      <c r="H90" s="92">
        <v>135</v>
      </c>
      <c r="I90" s="92">
        <v>1</v>
      </c>
      <c r="J90" s="92">
        <v>235</v>
      </c>
      <c r="K90" s="92">
        <v>0</v>
      </c>
      <c r="L90" s="92">
        <v>20</v>
      </c>
    </row>
    <row r="91" spans="1:13" s="60" customFormat="1" ht="21.1" hidden="1" customHeight="1" outlineLevel="1">
      <c r="A91" s="70" t="s">
        <v>598</v>
      </c>
      <c r="B91" s="97">
        <v>408</v>
      </c>
      <c r="C91" s="92">
        <v>8</v>
      </c>
      <c r="D91" s="92">
        <v>26</v>
      </c>
      <c r="E91" s="92">
        <v>5</v>
      </c>
      <c r="F91" s="92"/>
      <c r="G91" s="92">
        <v>4</v>
      </c>
      <c r="H91" s="92">
        <v>147</v>
      </c>
      <c r="I91" s="92">
        <v>2</v>
      </c>
      <c r="J91" s="92">
        <v>187</v>
      </c>
      <c r="K91" s="92">
        <v>0</v>
      </c>
      <c r="L91" s="92">
        <v>29</v>
      </c>
    </row>
    <row r="92" spans="1:13" s="60" customFormat="1" ht="33.799999999999997" hidden="1" customHeight="1" outlineLevel="1">
      <c r="A92" s="76" t="s">
        <v>599</v>
      </c>
      <c r="B92" s="92">
        <f>SUM(C92:L92)</f>
        <v>33</v>
      </c>
      <c r="C92" s="92">
        <v>3</v>
      </c>
      <c r="D92" s="92">
        <v>0</v>
      </c>
      <c r="E92" s="92">
        <v>0</v>
      </c>
      <c r="F92" s="92" t="s">
        <v>2517</v>
      </c>
      <c r="G92" s="92">
        <v>0</v>
      </c>
      <c r="H92" s="92">
        <v>6</v>
      </c>
      <c r="I92" s="92">
        <v>0</v>
      </c>
      <c r="J92" s="92">
        <v>24</v>
      </c>
      <c r="K92" s="92">
        <v>0</v>
      </c>
      <c r="L92" s="92">
        <v>0</v>
      </c>
    </row>
    <row r="93" spans="1:13" s="60" customFormat="1" ht="35.35" hidden="1" customHeight="1" outlineLevel="1" thickBot="1">
      <c r="A93" s="77" t="s">
        <v>601</v>
      </c>
      <c r="B93" s="99">
        <f>SUM(C93:L93)</f>
        <v>4185</v>
      </c>
      <c r="C93" s="99">
        <f>C79-C92</f>
        <v>56</v>
      </c>
      <c r="D93" s="99">
        <f>D79-D92</f>
        <v>232</v>
      </c>
      <c r="E93" s="99">
        <f>E79-E92</f>
        <v>17</v>
      </c>
      <c r="F93" s="92"/>
      <c r="G93" s="99">
        <f>G79-G92</f>
        <v>41</v>
      </c>
      <c r="H93" s="99">
        <f>H79-H92</f>
        <v>1578</v>
      </c>
      <c r="I93" s="99">
        <f>I79-I92</f>
        <v>12</v>
      </c>
      <c r="J93" s="99">
        <f>J79-J92</f>
        <v>2013</v>
      </c>
      <c r="K93" s="92">
        <v>0</v>
      </c>
      <c r="L93" s="99">
        <f>L79-L92</f>
        <v>236</v>
      </c>
    </row>
    <row r="94" spans="1:13" s="874" customFormat="1" ht="22.6" hidden="1" customHeight="1" collapsed="1">
      <c r="A94" s="877" t="s">
        <v>1720</v>
      </c>
      <c r="B94" s="906">
        <f>SUM(B95:B106)</f>
        <v>3901</v>
      </c>
      <c r="C94" s="906">
        <f>SUM(C95:C106)</f>
        <v>41</v>
      </c>
      <c r="D94" s="906">
        <f>SUM(D95:D106)</f>
        <v>210</v>
      </c>
      <c r="E94" s="906">
        <f>SUM(E95:E106)</f>
        <v>18</v>
      </c>
      <c r="F94" s="906" t="s">
        <v>2064</v>
      </c>
      <c r="G94" s="906">
        <f>SUM(G95:G106)</f>
        <v>48</v>
      </c>
      <c r="H94" s="906">
        <f>SUM(H95:H106)</f>
        <v>1408</v>
      </c>
      <c r="I94" s="906">
        <f>SUM(I95:I106)</f>
        <v>5</v>
      </c>
      <c r="J94" s="906">
        <f>SUM(J95:J106)</f>
        <v>1963</v>
      </c>
      <c r="K94" s="906">
        <v>0</v>
      </c>
      <c r="L94" s="906">
        <f>SUM(L95:L106)</f>
        <v>208</v>
      </c>
    </row>
    <row r="95" spans="1:13" s="60" customFormat="1" ht="21.1" hidden="1" customHeight="1" outlineLevel="1">
      <c r="A95" s="70" t="s">
        <v>2554</v>
      </c>
      <c r="B95" s="92">
        <v>354</v>
      </c>
      <c r="C95" s="92">
        <v>2</v>
      </c>
      <c r="D95" s="92">
        <v>28</v>
      </c>
      <c r="E95" s="92">
        <v>1</v>
      </c>
      <c r="F95" s="92"/>
      <c r="G95" s="92">
        <v>2</v>
      </c>
      <c r="H95" s="92">
        <v>133</v>
      </c>
      <c r="I95" s="92">
        <v>1</v>
      </c>
      <c r="J95" s="92">
        <v>170</v>
      </c>
      <c r="K95" s="92">
        <v>0</v>
      </c>
      <c r="L95" s="92">
        <v>17</v>
      </c>
    </row>
    <row r="96" spans="1:13" s="60" customFormat="1" ht="21.1" hidden="1" customHeight="1" outlineLevel="1">
      <c r="A96" s="70" t="s">
        <v>2555</v>
      </c>
      <c r="B96" s="92">
        <v>250</v>
      </c>
      <c r="C96" s="92">
        <v>0</v>
      </c>
      <c r="D96" s="92">
        <v>11</v>
      </c>
      <c r="E96" s="92">
        <v>2</v>
      </c>
      <c r="F96" s="92"/>
      <c r="G96" s="92">
        <v>4</v>
      </c>
      <c r="H96" s="92">
        <v>111</v>
      </c>
      <c r="I96" s="92">
        <v>1</v>
      </c>
      <c r="J96" s="92">
        <v>111</v>
      </c>
      <c r="K96" s="92">
        <v>0</v>
      </c>
      <c r="L96" s="92">
        <v>10</v>
      </c>
    </row>
    <row r="97" spans="1:13" s="60" customFormat="1" ht="21.1" hidden="1" customHeight="1" outlineLevel="1">
      <c r="A97" s="70" t="s">
        <v>2556</v>
      </c>
      <c r="B97" s="92">
        <v>328</v>
      </c>
      <c r="C97" s="92">
        <v>6</v>
      </c>
      <c r="D97" s="92">
        <v>12</v>
      </c>
      <c r="E97" s="92">
        <v>0</v>
      </c>
      <c r="F97" s="92"/>
      <c r="G97" s="92">
        <v>4</v>
      </c>
      <c r="H97" s="92">
        <v>128</v>
      </c>
      <c r="I97" s="92">
        <v>1</v>
      </c>
      <c r="J97" s="92">
        <v>167</v>
      </c>
      <c r="K97" s="92">
        <v>0</v>
      </c>
      <c r="L97" s="92">
        <v>10</v>
      </c>
      <c r="M97" s="100"/>
    </row>
    <row r="98" spans="1:13" s="60" customFormat="1" ht="21.1" hidden="1" customHeight="1" outlineLevel="1">
      <c r="A98" s="70" t="s">
        <v>2557</v>
      </c>
      <c r="B98" s="92">
        <v>287</v>
      </c>
      <c r="C98" s="92">
        <v>5</v>
      </c>
      <c r="D98" s="92">
        <v>18</v>
      </c>
      <c r="E98" s="92">
        <v>0</v>
      </c>
      <c r="F98" s="92"/>
      <c r="G98" s="92">
        <v>6</v>
      </c>
      <c r="H98" s="92">
        <v>100</v>
      </c>
      <c r="I98" s="92">
        <v>1</v>
      </c>
      <c r="J98" s="92">
        <v>146</v>
      </c>
      <c r="K98" s="92">
        <v>0</v>
      </c>
      <c r="L98" s="92">
        <v>11</v>
      </c>
    </row>
    <row r="99" spans="1:13" s="60" customFormat="1" ht="21.1" hidden="1" customHeight="1" outlineLevel="1">
      <c r="A99" s="70" t="s">
        <v>2558</v>
      </c>
      <c r="B99" s="92">
        <v>354</v>
      </c>
      <c r="C99" s="92">
        <v>4</v>
      </c>
      <c r="D99" s="92">
        <v>21</v>
      </c>
      <c r="E99" s="92">
        <v>2</v>
      </c>
      <c r="F99" s="92"/>
      <c r="G99" s="92">
        <v>6</v>
      </c>
      <c r="H99" s="92">
        <v>124</v>
      </c>
      <c r="I99" s="92">
        <v>0</v>
      </c>
      <c r="J99" s="92">
        <v>182</v>
      </c>
      <c r="K99" s="92">
        <v>0</v>
      </c>
      <c r="L99" s="92">
        <v>15</v>
      </c>
    </row>
    <row r="100" spans="1:13" s="60" customFormat="1" ht="21.1" hidden="1" customHeight="1" outlineLevel="1">
      <c r="A100" s="70" t="s">
        <v>2559</v>
      </c>
      <c r="B100" s="92">
        <v>322</v>
      </c>
      <c r="C100" s="92">
        <v>3</v>
      </c>
      <c r="D100" s="92">
        <v>13</v>
      </c>
      <c r="E100" s="92">
        <v>1</v>
      </c>
      <c r="F100" s="92"/>
      <c r="G100" s="92">
        <v>4</v>
      </c>
      <c r="H100" s="92">
        <v>118</v>
      </c>
      <c r="I100" s="92">
        <v>0</v>
      </c>
      <c r="J100" s="92">
        <v>158</v>
      </c>
      <c r="K100" s="92">
        <v>0</v>
      </c>
      <c r="L100" s="92">
        <v>25</v>
      </c>
    </row>
    <row r="101" spans="1:13" s="60" customFormat="1" ht="21.1" hidden="1" customHeight="1" outlineLevel="1">
      <c r="A101" s="70" t="s">
        <v>739</v>
      </c>
      <c r="B101" s="92">
        <v>339</v>
      </c>
      <c r="C101" s="92">
        <v>1</v>
      </c>
      <c r="D101" s="92">
        <v>19</v>
      </c>
      <c r="E101" s="92">
        <v>4</v>
      </c>
      <c r="F101" s="92"/>
      <c r="G101" s="92">
        <v>1</v>
      </c>
      <c r="H101" s="92">
        <v>133</v>
      </c>
      <c r="I101" s="92">
        <v>1</v>
      </c>
      <c r="J101" s="92">
        <v>165</v>
      </c>
      <c r="K101" s="92">
        <v>0</v>
      </c>
      <c r="L101" s="92">
        <v>15</v>
      </c>
    </row>
    <row r="102" spans="1:13" s="60" customFormat="1" ht="21.1" hidden="1" customHeight="1" outlineLevel="1">
      <c r="A102" s="70" t="s">
        <v>594</v>
      </c>
      <c r="B102" s="92">
        <v>318</v>
      </c>
      <c r="C102" s="92">
        <v>1</v>
      </c>
      <c r="D102" s="92">
        <v>17</v>
      </c>
      <c r="E102" s="92">
        <v>1</v>
      </c>
      <c r="F102" s="92"/>
      <c r="G102" s="92">
        <v>6</v>
      </c>
      <c r="H102" s="92">
        <v>104</v>
      </c>
      <c r="I102" s="92">
        <v>0</v>
      </c>
      <c r="J102" s="92">
        <v>171</v>
      </c>
      <c r="K102" s="92">
        <v>0</v>
      </c>
      <c r="L102" s="92">
        <v>18</v>
      </c>
    </row>
    <row r="103" spans="1:13" s="60" customFormat="1" ht="21.1" hidden="1" customHeight="1" outlineLevel="1">
      <c r="A103" s="70" t="s">
        <v>595</v>
      </c>
      <c r="B103" s="92">
        <v>329</v>
      </c>
      <c r="C103" s="92">
        <v>5</v>
      </c>
      <c r="D103" s="92">
        <v>12</v>
      </c>
      <c r="E103" s="92">
        <v>2</v>
      </c>
      <c r="F103" s="92"/>
      <c r="G103" s="92">
        <v>7</v>
      </c>
      <c r="H103" s="92">
        <v>105</v>
      </c>
      <c r="I103" s="92">
        <v>0</v>
      </c>
      <c r="J103" s="92">
        <v>169</v>
      </c>
      <c r="K103" s="92">
        <v>0</v>
      </c>
      <c r="L103" s="92">
        <v>29</v>
      </c>
    </row>
    <row r="104" spans="1:13" s="60" customFormat="1" ht="21.1" hidden="1" customHeight="1" outlineLevel="1">
      <c r="A104" s="70" t="s">
        <v>596</v>
      </c>
      <c r="B104" s="92">
        <v>321</v>
      </c>
      <c r="C104" s="92">
        <v>4</v>
      </c>
      <c r="D104" s="92">
        <v>20</v>
      </c>
      <c r="E104" s="92">
        <v>0</v>
      </c>
      <c r="F104" s="92"/>
      <c r="G104" s="92">
        <v>3</v>
      </c>
      <c r="H104" s="92">
        <v>120</v>
      </c>
      <c r="I104" s="92">
        <v>0</v>
      </c>
      <c r="J104" s="92">
        <v>155</v>
      </c>
      <c r="K104" s="92">
        <v>0</v>
      </c>
      <c r="L104" s="92">
        <v>19</v>
      </c>
    </row>
    <row r="105" spans="1:13" s="60" customFormat="1" ht="21.1" hidden="1" customHeight="1" outlineLevel="1">
      <c r="A105" s="70" t="s">
        <v>597</v>
      </c>
      <c r="B105" s="92">
        <v>326</v>
      </c>
      <c r="C105" s="92">
        <v>7</v>
      </c>
      <c r="D105" s="92">
        <v>24</v>
      </c>
      <c r="E105" s="92">
        <v>3</v>
      </c>
      <c r="F105" s="92"/>
      <c r="G105" s="92">
        <v>2</v>
      </c>
      <c r="H105" s="92">
        <v>97</v>
      </c>
      <c r="I105" s="92">
        <v>0</v>
      </c>
      <c r="J105" s="92">
        <v>173</v>
      </c>
      <c r="K105" s="92">
        <v>0</v>
      </c>
      <c r="L105" s="92">
        <v>20</v>
      </c>
    </row>
    <row r="106" spans="1:13" s="60" customFormat="1" ht="21.1" hidden="1" customHeight="1" outlineLevel="1">
      <c r="A106" s="70" t="s">
        <v>598</v>
      </c>
      <c r="B106" s="92">
        <v>373</v>
      </c>
      <c r="C106" s="92">
        <v>3</v>
      </c>
      <c r="D106" s="92">
        <v>15</v>
      </c>
      <c r="E106" s="92">
        <v>2</v>
      </c>
      <c r="F106" s="92"/>
      <c r="G106" s="92">
        <v>3</v>
      </c>
      <c r="H106" s="92">
        <v>135</v>
      </c>
      <c r="I106" s="92">
        <v>0</v>
      </c>
      <c r="J106" s="92">
        <v>196</v>
      </c>
      <c r="K106" s="92">
        <v>0</v>
      </c>
      <c r="L106" s="92">
        <v>19</v>
      </c>
    </row>
    <row r="107" spans="1:13" s="60" customFormat="1" ht="33.799999999999997" hidden="1" customHeight="1" outlineLevel="1">
      <c r="A107" s="76" t="s">
        <v>599</v>
      </c>
      <c r="B107" s="92">
        <f>SUM(C107:L107)</f>
        <v>28</v>
      </c>
      <c r="C107" s="92">
        <v>3</v>
      </c>
      <c r="D107" s="92">
        <v>3</v>
      </c>
      <c r="E107" s="92">
        <v>1</v>
      </c>
      <c r="F107" s="92" t="s">
        <v>2517</v>
      </c>
      <c r="G107" s="92">
        <v>0</v>
      </c>
      <c r="H107" s="92">
        <v>11</v>
      </c>
      <c r="I107" s="92">
        <v>0</v>
      </c>
      <c r="J107" s="92">
        <v>9</v>
      </c>
      <c r="K107" s="92">
        <v>0</v>
      </c>
      <c r="L107" s="92">
        <v>1</v>
      </c>
    </row>
    <row r="108" spans="1:13" s="60" customFormat="1" ht="35.35" hidden="1" customHeight="1" outlineLevel="1" thickBot="1">
      <c r="A108" s="77" t="s">
        <v>601</v>
      </c>
      <c r="B108" s="99">
        <f>SUM(C108:L108)</f>
        <v>3873</v>
      </c>
      <c r="C108" s="99">
        <f>C94-C107</f>
        <v>38</v>
      </c>
      <c r="D108" s="99">
        <f>D94-D107</f>
        <v>207</v>
      </c>
      <c r="E108" s="99">
        <f>E94-E107</f>
        <v>17</v>
      </c>
      <c r="F108" s="92"/>
      <c r="G108" s="99">
        <f>G94-G107</f>
        <v>48</v>
      </c>
      <c r="H108" s="99">
        <f>H94-H107</f>
        <v>1397</v>
      </c>
      <c r="I108" s="99">
        <f>I94-I107</f>
        <v>5</v>
      </c>
      <c r="J108" s="99">
        <f>J94-J107</f>
        <v>1954</v>
      </c>
      <c r="K108" s="92">
        <v>0</v>
      </c>
      <c r="L108" s="99">
        <f>L94-L107</f>
        <v>207</v>
      </c>
    </row>
    <row r="109" spans="1:13" s="874" customFormat="1" ht="22.6" hidden="1" customHeight="1" collapsed="1">
      <c r="A109" s="877" t="s">
        <v>1719</v>
      </c>
      <c r="B109" s="906">
        <v>4575</v>
      </c>
      <c r="C109" s="906">
        <v>42</v>
      </c>
      <c r="D109" s="906">
        <v>220</v>
      </c>
      <c r="E109" s="906">
        <v>19</v>
      </c>
      <c r="F109" s="906"/>
      <c r="G109" s="906">
        <v>63</v>
      </c>
      <c r="H109" s="906">
        <v>1574</v>
      </c>
      <c r="I109" s="906">
        <v>4</v>
      </c>
      <c r="J109" s="906">
        <v>2369</v>
      </c>
      <c r="K109" s="906">
        <v>0</v>
      </c>
      <c r="L109" s="906">
        <v>284</v>
      </c>
    </row>
    <row r="110" spans="1:13" s="60" customFormat="1" ht="22.6" hidden="1" customHeight="1" outlineLevel="1">
      <c r="A110" s="70" t="s">
        <v>2554</v>
      </c>
      <c r="B110" s="92">
        <v>305</v>
      </c>
      <c r="C110" s="92">
        <v>2</v>
      </c>
      <c r="D110" s="92">
        <v>22</v>
      </c>
      <c r="E110" s="92">
        <v>1</v>
      </c>
      <c r="F110" s="92"/>
      <c r="G110" s="92">
        <v>5</v>
      </c>
      <c r="H110" s="92">
        <v>112</v>
      </c>
      <c r="I110" s="92">
        <v>0</v>
      </c>
      <c r="J110" s="92">
        <v>150</v>
      </c>
      <c r="K110" s="92">
        <v>0</v>
      </c>
      <c r="L110" s="92">
        <v>13</v>
      </c>
    </row>
    <row r="111" spans="1:13" s="60" customFormat="1" ht="22.6" hidden="1" customHeight="1" outlineLevel="1">
      <c r="A111" s="70" t="s">
        <v>2555</v>
      </c>
      <c r="B111" s="92">
        <v>280</v>
      </c>
      <c r="C111" s="92">
        <v>2</v>
      </c>
      <c r="D111" s="92">
        <v>17</v>
      </c>
      <c r="E111" s="92">
        <v>0</v>
      </c>
      <c r="F111" s="92"/>
      <c r="G111" s="92">
        <v>2</v>
      </c>
      <c r="H111" s="92">
        <v>120</v>
      </c>
      <c r="I111" s="92">
        <v>0</v>
      </c>
      <c r="J111" s="92">
        <v>124</v>
      </c>
      <c r="K111" s="92">
        <v>0</v>
      </c>
      <c r="L111" s="92">
        <v>15</v>
      </c>
    </row>
    <row r="112" spans="1:13" s="60" customFormat="1" ht="22.6" hidden="1" customHeight="1" outlineLevel="1">
      <c r="A112" s="70" t="s">
        <v>2556</v>
      </c>
      <c r="B112" s="92">
        <v>310</v>
      </c>
      <c r="C112" s="92">
        <v>3</v>
      </c>
      <c r="D112" s="92">
        <v>27</v>
      </c>
      <c r="E112" s="92">
        <v>1</v>
      </c>
      <c r="F112" s="92"/>
      <c r="G112" s="92">
        <v>4</v>
      </c>
      <c r="H112" s="92">
        <v>114</v>
      </c>
      <c r="I112" s="92">
        <v>0</v>
      </c>
      <c r="J112" s="92">
        <v>146</v>
      </c>
      <c r="K112" s="92">
        <v>0</v>
      </c>
      <c r="L112" s="92">
        <v>15</v>
      </c>
    </row>
    <row r="113" spans="1:12" s="60" customFormat="1" ht="22.6" hidden="1" customHeight="1" outlineLevel="1">
      <c r="A113" s="70" t="s">
        <v>2557</v>
      </c>
      <c r="B113" s="92">
        <v>317</v>
      </c>
      <c r="C113" s="92">
        <v>2</v>
      </c>
      <c r="D113" s="92">
        <v>8</v>
      </c>
      <c r="E113" s="92">
        <v>1</v>
      </c>
      <c r="F113" s="92"/>
      <c r="G113" s="92">
        <v>6</v>
      </c>
      <c r="H113" s="92">
        <v>123</v>
      </c>
      <c r="I113" s="92">
        <v>0</v>
      </c>
      <c r="J113" s="92">
        <v>159</v>
      </c>
      <c r="K113" s="92">
        <v>0</v>
      </c>
      <c r="L113" s="92">
        <v>18</v>
      </c>
    </row>
    <row r="114" spans="1:12" s="60" customFormat="1" ht="22.6" hidden="1" customHeight="1" outlineLevel="1">
      <c r="A114" s="70" t="s">
        <v>2558</v>
      </c>
      <c r="B114" s="92">
        <v>360</v>
      </c>
      <c r="C114" s="92">
        <v>5</v>
      </c>
      <c r="D114" s="92">
        <v>21</v>
      </c>
      <c r="E114" s="92">
        <v>2</v>
      </c>
      <c r="F114" s="92"/>
      <c r="G114" s="92">
        <v>1</v>
      </c>
      <c r="H114" s="92">
        <v>113</v>
      </c>
      <c r="I114" s="92">
        <v>0</v>
      </c>
      <c r="J114" s="92">
        <v>200</v>
      </c>
      <c r="K114" s="92">
        <v>0</v>
      </c>
      <c r="L114" s="92">
        <v>18</v>
      </c>
    </row>
    <row r="115" spans="1:12" s="60" customFormat="1" ht="22.6" hidden="1" customHeight="1" outlineLevel="1">
      <c r="A115" s="70" t="s">
        <v>2559</v>
      </c>
      <c r="B115" s="92">
        <v>398</v>
      </c>
      <c r="C115" s="92">
        <v>3</v>
      </c>
      <c r="D115" s="92">
        <v>14</v>
      </c>
      <c r="E115" s="92">
        <v>3</v>
      </c>
      <c r="F115" s="92"/>
      <c r="G115" s="92">
        <v>5</v>
      </c>
      <c r="H115" s="92">
        <v>136</v>
      </c>
      <c r="I115" s="92">
        <v>0</v>
      </c>
      <c r="J115" s="92">
        <v>208</v>
      </c>
      <c r="K115" s="92">
        <v>0</v>
      </c>
      <c r="L115" s="92">
        <v>29</v>
      </c>
    </row>
    <row r="116" spans="1:12" s="60" customFormat="1" ht="22.6" hidden="1" customHeight="1" outlineLevel="1">
      <c r="A116" s="70" t="s">
        <v>739</v>
      </c>
      <c r="B116" s="92">
        <v>439</v>
      </c>
      <c r="C116" s="92">
        <v>5</v>
      </c>
      <c r="D116" s="92">
        <v>23</v>
      </c>
      <c r="E116" s="92">
        <v>3</v>
      </c>
      <c r="F116" s="92"/>
      <c r="G116" s="92">
        <v>5</v>
      </c>
      <c r="H116" s="92">
        <v>128</v>
      </c>
      <c r="I116" s="92">
        <v>2</v>
      </c>
      <c r="J116" s="92">
        <v>246</v>
      </c>
      <c r="K116" s="92">
        <v>0</v>
      </c>
      <c r="L116" s="92">
        <v>27</v>
      </c>
    </row>
    <row r="117" spans="1:12" s="60" customFormat="1" ht="22.6" hidden="1" customHeight="1" outlineLevel="1">
      <c r="A117" s="70" t="s">
        <v>594</v>
      </c>
      <c r="B117" s="92">
        <v>401</v>
      </c>
      <c r="C117" s="92">
        <v>3</v>
      </c>
      <c r="D117" s="92">
        <v>13</v>
      </c>
      <c r="E117" s="92">
        <v>0</v>
      </c>
      <c r="F117" s="92"/>
      <c r="G117" s="92">
        <v>4</v>
      </c>
      <c r="H117" s="92">
        <v>146</v>
      </c>
      <c r="I117" s="92">
        <v>0</v>
      </c>
      <c r="J117" s="92">
        <v>215</v>
      </c>
      <c r="K117" s="92">
        <v>0</v>
      </c>
      <c r="L117" s="92">
        <v>20</v>
      </c>
    </row>
    <row r="118" spans="1:12" s="60" customFormat="1" ht="22.6" hidden="1" customHeight="1" outlineLevel="1">
      <c r="A118" s="70" t="s">
        <v>595</v>
      </c>
      <c r="B118" s="92">
        <v>450</v>
      </c>
      <c r="C118" s="92">
        <v>5</v>
      </c>
      <c r="D118" s="92">
        <v>23</v>
      </c>
      <c r="E118" s="92">
        <v>4</v>
      </c>
      <c r="F118" s="92"/>
      <c r="G118" s="92">
        <v>9</v>
      </c>
      <c r="H118" s="92">
        <v>132</v>
      </c>
      <c r="I118" s="92">
        <v>0</v>
      </c>
      <c r="J118" s="92">
        <v>237</v>
      </c>
      <c r="K118" s="92">
        <v>0</v>
      </c>
      <c r="L118" s="92">
        <v>40</v>
      </c>
    </row>
    <row r="119" spans="1:12" s="60" customFormat="1" ht="22.6" hidden="1" customHeight="1" outlineLevel="1">
      <c r="A119" s="70" t="s">
        <v>596</v>
      </c>
      <c r="B119" s="92">
        <v>390</v>
      </c>
      <c r="C119" s="92">
        <v>3</v>
      </c>
      <c r="D119" s="92">
        <v>14</v>
      </c>
      <c r="E119" s="92">
        <v>2</v>
      </c>
      <c r="F119" s="92"/>
      <c r="G119" s="92">
        <v>7</v>
      </c>
      <c r="H119" s="92">
        <v>132</v>
      </c>
      <c r="I119" s="92">
        <v>1</v>
      </c>
      <c r="J119" s="92">
        <v>204</v>
      </c>
      <c r="K119" s="92">
        <v>0</v>
      </c>
      <c r="L119" s="92">
        <v>27</v>
      </c>
    </row>
    <row r="120" spans="1:12" s="60" customFormat="1" ht="22.6" hidden="1" customHeight="1" outlineLevel="1">
      <c r="A120" s="70" t="s">
        <v>597</v>
      </c>
      <c r="B120" s="92">
        <v>430</v>
      </c>
      <c r="C120" s="92">
        <v>1</v>
      </c>
      <c r="D120" s="92">
        <v>16</v>
      </c>
      <c r="E120" s="92">
        <v>1</v>
      </c>
      <c r="F120" s="92"/>
      <c r="G120" s="92">
        <v>6</v>
      </c>
      <c r="H120" s="92">
        <v>144</v>
      </c>
      <c r="I120" s="92">
        <v>0</v>
      </c>
      <c r="J120" s="92">
        <v>235</v>
      </c>
      <c r="K120" s="92">
        <v>0</v>
      </c>
      <c r="L120" s="92">
        <v>27</v>
      </c>
    </row>
    <row r="121" spans="1:12" s="60" customFormat="1" ht="22.6" hidden="1" customHeight="1" outlineLevel="1">
      <c r="A121" s="70" t="s">
        <v>598</v>
      </c>
      <c r="B121" s="92">
        <v>495</v>
      </c>
      <c r="C121" s="92">
        <v>8</v>
      </c>
      <c r="D121" s="92">
        <v>22</v>
      </c>
      <c r="E121" s="92">
        <v>1</v>
      </c>
      <c r="F121" s="92"/>
      <c r="G121" s="92">
        <v>9</v>
      </c>
      <c r="H121" s="92">
        <v>174</v>
      </c>
      <c r="I121" s="92">
        <v>1</v>
      </c>
      <c r="J121" s="92">
        <v>245</v>
      </c>
      <c r="K121" s="92">
        <v>0</v>
      </c>
      <c r="L121" s="92">
        <v>35</v>
      </c>
    </row>
    <row r="122" spans="1:12" s="60" customFormat="1" ht="32.299999999999997" hidden="1" customHeight="1" outlineLevel="1">
      <c r="A122" s="76" t="s">
        <v>599</v>
      </c>
      <c r="B122" s="92">
        <f>SUM(C122:L122)</f>
        <v>31</v>
      </c>
      <c r="C122" s="92">
        <v>3</v>
      </c>
      <c r="D122" s="92">
        <v>2</v>
      </c>
      <c r="E122" s="92">
        <v>0</v>
      </c>
      <c r="F122" s="92"/>
      <c r="G122" s="92">
        <v>0</v>
      </c>
      <c r="H122" s="92">
        <v>10</v>
      </c>
      <c r="I122" s="92">
        <v>0</v>
      </c>
      <c r="J122" s="92">
        <v>16</v>
      </c>
      <c r="K122" s="92">
        <v>0</v>
      </c>
      <c r="L122" s="92">
        <v>0</v>
      </c>
    </row>
    <row r="123" spans="1:12" s="60" customFormat="1" ht="31.6" hidden="1" customHeight="1" outlineLevel="1" thickBot="1">
      <c r="A123" s="77" t="s">
        <v>601</v>
      </c>
      <c r="B123" s="98">
        <f>SUM(C123:L123)</f>
        <v>4544</v>
      </c>
      <c r="C123" s="99">
        <f>C109-C122</f>
        <v>39</v>
      </c>
      <c r="D123" s="99">
        <f>D109-D122</f>
        <v>218</v>
      </c>
      <c r="E123" s="99">
        <f>E109-E122</f>
        <v>19</v>
      </c>
      <c r="F123" s="92"/>
      <c r="G123" s="99">
        <f>G109-G122</f>
        <v>63</v>
      </c>
      <c r="H123" s="99">
        <f>H109-H122</f>
        <v>1564</v>
      </c>
      <c r="I123" s="99">
        <f>I109-I122</f>
        <v>4</v>
      </c>
      <c r="J123" s="99">
        <f>J109-J122</f>
        <v>2353</v>
      </c>
      <c r="K123" s="92">
        <v>0</v>
      </c>
      <c r="L123" s="99">
        <f>L109-L122</f>
        <v>284</v>
      </c>
    </row>
    <row r="124" spans="1:12" s="874" customFormat="1" ht="22.6" hidden="1" customHeight="1" collapsed="1">
      <c r="A124" s="735" t="s">
        <v>2824</v>
      </c>
      <c r="B124" s="906">
        <v>5715</v>
      </c>
      <c r="C124" s="906">
        <v>40</v>
      </c>
      <c r="D124" s="906">
        <v>305</v>
      </c>
      <c r="E124" s="906">
        <v>24</v>
      </c>
      <c r="F124" s="906"/>
      <c r="G124" s="906">
        <v>71</v>
      </c>
      <c r="H124" s="906">
        <v>1941</v>
      </c>
      <c r="I124" s="906">
        <v>5</v>
      </c>
      <c r="J124" s="906">
        <v>2960</v>
      </c>
      <c r="K124" s="906">
        <v>0</v>
      </c>
      <c r="L124" s="906">
        <v>369</v>
      </c>
    </row>
    <row r="125" spans="1:12" s="60" customFormat="1" ht="22.6" hidden="1" customHeight="1" outlineLevel="1">
      <c r="A125" s="70" t="s">
        <v>2554</v>
      </c>
      <c r="B125" s="92">
        <v>427</v>
      </c>
      <c r="C125" s="92">
        <v>1</v>
      </c>
      <c r="D125" s="92">
        <v>21</v>
      </c>
      <c r="E125" s="92">
        <v>6</v>
      </c>
      <c r="F125" s="92"/>
      <c r="G125" s="92">
        <v>3</v>
      </c>
      <c r="H125" s="92">
        <v>149</v>
      </c>
      <c r="I125" s="92">
        <v>1</v>
      </c>
      <c r="J125" s="92">
        <v>217</v>
      </c>
      <c r="K125" s="92"/>
      <c r="L125" s="92">
        <v>29</v>
      </c>
    </row>
    <row r="126" spans="1:12" s="60" customFormat="1" ht="22.6" hidden="1" customHeight="1" outlineLevel="1">
      <c r="A126" s="70" t="s">
        <v>2555</v>
      </c>
      <c r="B126" s="92">
        <v>355</v>
      </c>
      <c r="C126" s="92">
        <v>0</v>
      </c>
      <c r="D126" s="92">
        <v>15</v>
      </c>
      <c r="E126" s="92">
        <v>1</v>
      </c>
      <c r="F126" s="92"/>
      <c r="G126" s="92">
        <v>5</v>
      </c>
      <c r="H126" s="92">
        <v>137</v>
      </c>
      <c r="I126" s="92">
        <v>0</v>
      </c>
      <c r="J126" s="92">
        <v>166</v>
      </c>
      <c r="K126" s="92"/>
      <c r="L126" s="92">
        <v>31</v>
      </c>
    </row>
    <row r="127" spans="1:12" s="60" customFormat="1" ht="22.6" hidden="1" customHeight="1" outlineLevel="1">
      <c r="A127" s="70" t="s">
        <v>2556</v>
      </c>
      <c r="B127" s="92">
        <v>433</v>
      </c>
      <c r="C127" s="92">
        <v>4</v>
      </c>
      <c r="D127" s="92">
        <v>21</v>
      </c>
      <c r="E127" s="92">
        <v>1</v>
      </c>
      <c r="F127" s="92"/>
      <c r="G127" s="92">
        <v>4</v>
      </c>
      <c r="H127" s="92">
        <v>147</v>
      </c>
      <c r="I127" s="92">
        <v>0</v>
      </c>
      <c r="J127" s="92">
        <v>236</v>
      </c>
      <c r="K127" s="92"/>
      <c r="L127" s="92">
        <v>20</v>
      </c>
    </row>
    <row r="128" spans="1:12" s="60" customFormat="1" ht="22.6" hidden="1" customHeight="1" outlineLevel="1">
      <c r="A128" s="70" t="s">
        <v>2557</v>
      </c>
      <c r="B128" s="92">
        <v>422</v>
      </c>
      <c r="C128" s="92">
        <v>2</v>
      </c>
      <c r="D128" s="92">
        <v>19</v>
      </c>
      <c r="E128" s="92">
        <v>1</v>
      </c>
      <c r="F128" s="92"/>
      <c r="G128" s="92">
        <v>8</v>
      </c>
      <c r="H128" s="92">
        <v>141</v>
      </c>
      <c r="I128" s="92">
        <v>0</v>
      </c>
      <c r="J128" s="92">
        <v>223</v>
      </c>
      <c r="K128" s="92"/>
      <c r="L128" s="92">
        <v>28</v>
      </c>
    </row>
    <row r="129" spans="1:12" s="60" customFormat="1" ht="22.6" hidden="1" customHeight="1" outlineLevel="1">
      <c r="A129" s="70" t="s">
        <v>2558</v>
      </c>
      <c r="B129" s="92">
        <v>474</v>
      </c>
      <c r="C129" s="92">
        <v>7</v>
      </c>
      <c r="D129" s="92">
        <v>30</v>
      </c>
      <c r="E129" s="92">
        <v>4</v>
      </c>
      <c r="F129" s="92"/>
      <c r="G129" s="92">
        <v>8</v>
      </c>
      <c r="H129" s="92">
        <v>156</v>
      </c>
      <c r="I129" s="92">
        <v>0</v>
      </c>
      <c r="J129" s="92">
        <v>233</v>
      </c>
      <c r="K129" s="92"/>
      <c r="L129" s="92">
        <v>36</v>
      </c>
    </row>
    <row r="130" spans="1:12" s="60" customFormat="1" ht="22.6" hidden="1" customHeight="1" outlineLevel="1">
      <c r="A130" s="70" t="s">
        <v>2559</v>
      </c>
      <c r="B130" s="92">
        <v>488</v>
      </c>
      <c r="C130" s="92">
        <v>3</v>
      </c>
      <c r="D130" s="92">
        <v>15</v>
      </c>
      <c r="E130" s="92">
        <v>5</v>
      </c>
      <c r="F130" s="92"/>
      <c r="G130" s="92">
        <v>6</v>
      </c>
      <c r="H130" s="92">
        <v>180</v>
      </c>
      <c r="I130" s="92">
        <v>2</v>
      </c>
      <c r="J130" s="92">
        <v>251</v>
      </c>
      <c r="K130" s="92"/>
      <c r="L130" s="92">
        <v>26</v>
      </c>
    </row>
    <row r="131" spans="1:12" s="60" customFormat="1" ht="22.6" hidden="1" customHeight="1" outlineLevel="1">
      <c r="A131" s="70" t="s">
        <v>739</v>
      </c>
      <c r="B131" s="92">
        <v>481</v>
      </c>
      <c r="C131" s="92">
        <v>2</v>
      </c>
      <c r="D131" s="92">
        <v>34</v>
      </c>
      <c r="E131" s="92">
        <v>2</v>
      </c>
      <c r="F131" s="92"/>
      <c r="G131" s="92">
        <v>13</v>
      </c>
      <c r="H131" s="92">
        <v>161</v>
      </c>
      <c r="I131" s="92">
        <v>0</v>
      </c>
      <c r="J131" s="92">
        <v>240</v>
      </c>
      <c r="K131" s="92"/>
      <c r="L131" s="92">
        <v>29</v>
      </c>
    </row>
    <row r="132" spans="1:12" s="60" customFormat="1" ht="22.6" hidden="1" customHeight="1" outlineLevel="1">
      <c r="A132" s="70" t="s">
        <v>594</v>
      </c>
      <c r="B132" s="92">
        <v>502</v>
      </c>
      <c r="C132" s="92">
        <v>5</v>
      </c>
      <c r="D132" s="92">
        <v>36</v>
      </c>
      <c r="E132" s="92">
        <v>0</v>
      </c>
      <c r="F132" s="92"/>
      <c r="G132" s="92">
        <v>7</v>
      </c>
      <c r="H132" s="92">
        <v>166</v>
      </c>
      <c r="I132" s="92">
        <v>0</v>
      </c>
      <c r="J132" s="92">
        <v>249</v>
      </c>
      <c r="K132" s="92"/>
      <c r="L132" s="92">
        <v>39</v>
      </c>
    </row>
    <row r="133" spans="1:12" s="60" customFormat="1" ht="22.6" hidden="1" customHeight="1" outlineLevel="1">
      <c r="A133" s="70" t="s">
        <v>595</v>
      </c>
      <c r="B133" s="92">
        <v>513</v>
      </c>
      <c r="C133" s="92">
        <v>1</v>
      </c>
      <c r="D133" s="92">
        <v>26</v>
      </c>
      <c r="E133" s="92">
        <v>1</v>
      </c>
      <c r="F133" s="92"/>
      <c r="G133" s="92">
        <v>3</v>
      </c>
      <c r="H133" s="92">
        <v>158</v>
      </c>
      <c r="I133" s="92">
        <v>0</v>
      </c>
      <c r="J133" s="92">
        <v>283</v>
      </c>
      <c r="K133" s="92"/>
      <c r="L133" s="92">
        <v>41</v>
      </c>
    </row>
    <row r="134" spans="1:12" s="60" customFormat="1" ht="22.6" hidden="1" customHeight="1" outlineLevel="1">
      <c r="A134" s="70" t="s">
        <v>596</v>
      </c>
      <c r="B134" s="92">
        <v>550</v>
      </c>
      <c r="C134" s="92">
        <v>9</v>
      </c>
      <c r="D134" s="92">
        <v>34</v>
      </c>
      <c r="E134" s="92">
        <v>1</v>
      </c>
      <c r="F134" s="92"/>
      <c r="G134" s="92">
        <v>2</v>
      </c>
      <c r="H134" s="92">
        <v>178</v>
      </c>
      <c r="I134" s="92">
        <v>0</v>
      </c>
      <c r="J134" s="92">
        <v>292</v>
      </c>
      <c r="K134" s="92"/>
      <c r="L134" s="92">
        <v>34</v>
      </c>
    </row>
    <row r="135" spans="1:12" s="60" customFormat="1" ht="22.6" hidden="1" customHeight="1" outlineLevel="1">
      <c r="A135" s="70" t="s">
        <v>597</v>
      </c>
      <c r="B135" s="92">
        <v>511</v>
      </c>
      <c r="C135" s="92">
        <v>3</v>
      </c>
      <c r="D135" s="92">
        <v>25</v>
      </c>
      <c r="E135" s="92">
        <v>2</v>
      </c>
      <c r="F135" s="92"/>
      <c r="G135" s="92">
        <v>2</v>
      </c>
      <c r="H135" s="92">
        <v>170</v>
      </c>
      <c r="I135" s="92">
        <v>2</v>
      </c>
      <c r="J135" s="92">
        <v>278</v>
      </c>
      <c r="K135" s="92"/>
      <c r="L135" s="92">
        <v>29</v>
      </c>
    </row>
    <row r="136" spans="1:12" s="60" customFormat="1" ht="22.6" hidden="1" customHeight="1" outlineLevel="1">
      <c r="A136" s="70" t="s">
        <v>598</v>
      </c>
      <c r="B136" s="92">
        <v>559</v>
      </c>
      <c r="C136" s="92">
        <v>3</v>
      </c>
      <c r="D136" s="92">
        <v>29</v>
      </c>
      <c r="E136" s="92">
        <v>0</v>
      </c>
      <c r="F136" s="92"/>
      <c r="G136" s="92">
        <v>10</v>
      </c>
      <c r="H136" s="92">
        <v>198</v>
      </c>
      <c r="I136" s="92">
        <v>0</v>
      </c>
      <c r="J136" s="92">
        <v>292</v>
      </c>
      <c r="K136" s="92"/>
      <c r="L136" s="92">
        <v>27</v>
      </c>
    </row>
    <row r="137" spans="1:12" s="60" customFormat="1" ht="32.299999999999997" hidden="1" customHeight="1" outlineLevel="1">
      <c r="A137" s="76" t="s">
        <v>599</v>
      </c>
      <c r="B137" s="92">
        <f>SUM(C137:L137)</f>
        <v>18</v>
      </c>
      <c r="C137" s="92">
        <v>1</v>
      </c>
      <c r="D137" s="92">
        <v>3</v>
      </c>
      <c r="E137" s="92">
        <v>0</v>
      </c>
      <c r="F137" s="92"/>
      <c r="G137" s="92">
        <v>1</v>
      </c>
      <c r="H137" s="92">
        <v>4</v>
      </c>
      <c r="I137" s="92">
        <v>0</v>
      </c>
      <c r="J137" s="92">
        <v>7</v>
      </c>
      <c r="K137" s="92"/>
      <c r="L137" s="92">
        <v>2</v>
      </c>
    </row>
    <row r="138" spans="1:12" s="60" customFormat="1" ht="31.6" hidden="1" customHeight="1" outlineLevel="1" thickBot="1">
      <c r="A138" s="77" t="s">
        <v>601</v>
      </c>
      <c r="B138" s="98">
        <f>SUM(C138:L138)</f>
        <v>5697</v>
      </c>
      <c r="C138" s="99">
        <f>C124-C137</f>
        <v>39</v>
      </c>
      <c r="D138" s="99">
        <f>D124-D137</f>
        <v>302</v>
      </c>
      <c r="E138" s="99">
        <f>E124-E137</f>
        <v>24</v>
      </c>
      <c r="F138" s="92"/>
      <c r="G138" s="99">
        <f>G124-G137</f>
        <v>70</v>
      </c>
      <c r="H138" s="99">
        <f>H124-H137</f>
        <v>1937</v>
      </c>
      <c r="I138" s="99">
        <f>I124-I137</f>
        <v>5</v>
      </c>
      <c r="J138" s="99">
        <f>J124-J137</f>
        <v>2953</v>
      </c>
      <c r="K138" s="99"/>
      <c r="L138" s="99">
        <f>L124-L137</f>
        <v>367</v>
      </c>
    </row>
    <row r="139" spans="1:12" s="874" customFormat="1" ht="22.6" customHeight="1" collapsed="1">
      <c r="A139" s="735" t="s">
        <v>1641</v>
      </c>
      <c r="B139" s="906">
        <v>5198</v>
      </c>
      <c r="C139" s="906">
        <v>52</v>
      </c>
      <c r="D139" s="906">
        <v>243</v>
      </c>
      <c r="E139" s="906">
        <v>16</v>
      </c>
      <c r="F139" s="906"/>
      <c r="G139" s="906">
        <v>71</v>
      </c>
      <c r="H139" s="906">
        <v>1799</v>
      </c>
      <c r="I139" s="906">
        <v>2</v>
      </c>
      <c r="J139" s="906">
        <v>2714</v>
      </c>
      <c r="K139" s="906">
        <v>69</v>
      </c>
      <c r="L139" s="906">
        <v>232</v>
      </c>
    </row>
    <row r="140" spans="1:12" s="60" customFormat="1" ht="22.6" hidden="1" customHeight="1" outlineLevel="1">
      <c r="A140" s="70" t="s">
        <v>2554</v>
      </c>
      <c r="B140" s="92">
        <v>552</v>
      </c>
      <c r="C140" s="92">
        <v>5</v>
      </c>
      <c r="D140" s="92">
        <v>30</v>
      </c>
      <c r="E140" s="92">
        <v>1</v>
      </c>
      <c r="F140" s="92"/>
      <c r="G140" s="92">
        <v>9</v>
      </c>
      <c r="H140" s="92">
        <v>213</v>
      </c>
      <c r="I140" s="92">
        <v>0</v>
      </c>
      <c r="J140" s="92">
        <v>261</v>
      </c>
      <c r="K140" s="92">
        <v>7</v>
      </c>
      <c r="L140" s="92">
        <v>26</v>
      </c>
    </row>
    <row r="141" spans="1:12" s="60" customFormat="1" ht="22.6" hidden="1" customHeight="1" outlineLevel="1">
      <c r="A141" s="70" t="s">
        <v>2555</v>
      </c>
      <c r="B141" s="92">
        <v>385</v>
      </c>
      <c r="C141" s="92">
        <v>5</v>
      </c>
      <c r="D141" s="92">
        <v>20</v>
      </c>
      <c r="E141" s="92">
        <v>0</v>
      </c>
      <c r="F141" s="92"/>
      <c r="G141" s="92">
        <v>6</v>
      </c>
      <c r="H141" s="92">
        <v>148</v>
      </c>
      <c r="I141" s="92">
        <v>0</v>
      </c>
      <c r="J141" s="92">
        <v>188</v>
      </c>
      <c r="K141" s="92">
        <v>4</v>
      </c>
      <c r="L141" s="92">
        <v>14</v>
      </c>
    </row>
    <row r="142" spans="1:12" s="60" customFormat="1" ht="22.6" hidden="1" customHeight="1" outlineLevel="1">
      <c r="A142" s="70" t="s">
        <v>2556</v>
      </c>
      <c r="B142" s="92">
        <v>475</v>
      </c>
      <c r="C142" s="92">
        <v>2</v>
      </c>
      <c r="D142" s="92">
        <v>18</v>
      </c>
      <c r="E142" s="92">
        <v>3</v>
      </c>
      <c r="F142" s="92"/>
      <c r="G142" s="92">
        <v>9</v>
      </c>
      <c r="H142" s="92">
        <v>158</v>
      </c>
      <c r="I142" s="92">
        <v>0</v>
      </c>
      <c r="J142" s="92">
        <v>262</v>
      </c>
      <c r="K142" s="92">
        <v>4</v>
      </c>
      <c r="L142" s="92">
        <v>19</v>
      </c>
    </row>
    <row r="143" spans="1:12" s="60" customFormat="1" ht="22.6" hidden="1" customHeight="1" outlineLevel="1">
      <c r="A143" s="70" t="s">
        <v>2557</v>
      </c>
      <c r="B143" s="92">
        <v>469</v>
      </c>
      <c r="C143" s="92">
        <v>5</v>
      </c>
      <c r="D143" s="92">
        <v>24</v>
      </c>
      <c r="E143" s="92">
        <v>0</v>
      </c>
      <c r="F143" s="92"/>
      <c r="G143" s="92">
        <v>5</v>
      </c>
      <c r="H143" s="92">
        <v>159</v>
      </c>
      <c r="I143" s="92">
        <v>0</v>
      </c>
      <c r="J143" s="92">
        <v>252</v>
      </c>
      <c r="K143" s="92">
        <v>9</v>
      </c>
      <c r="L143" s="92">
        <v>15</v>
      </c>
    </row>
    <row r="144" spans="1:12" s="60" customFormat="1" ht="22.6" hidden="1" customHeight="1" outlineLevel="1">
      <c r="A144" s="70" t="s">
        <v>2558</v>
      </c>
      <c r="B144" s="92">
        <v>444</v>
      </c>
      <c r="C144" s="92">
        <v>3</v>
      </c>
      <c r="D144" s="92">
        <v>18</v>
      </c>
      <c r="E144" s="92">
        <v>2</v>
      </c>
      <c r="F144" s="92"/>
      <c r="G144" s="92">
        <v>6</v>
      </c>
      <c r="H144" s="92">
        <v>155</v>
      </c>
      <c r="I144" s="92">
        <v>0</v>
      </c>
      <c r="J144" s="92">
        <v>240</v>
      </c>
      <c r="K144" s="92">
        <v>3</v>
      </c>
      <c r="L144" s="92">
        <v>17</v>
      </c>
    </row>
    <row r="145" spans="1:12" s="60" customFormat="1" ht="22.6" hidden="1" customHeight="1" outlineLevel="1">
      <c r="A145" s="70" t="s">
        <v>2559</v>
      </c>
      <c r="B145" s="92">
        <v>374</v>
      </c>
      <c r="C145" s="92">
        <v>7</v>
      </c>
      <c r="D145" s="92">
        <v>22</v>
      </c>
      <c r="E145" s="92">
        <v>2</v>
      </c>
      <c r="F145" s="92"/>
      <c r="G145" s="92">
        <v>3</v>
      </c>
      <c r="H145" s="92">
        <v>127</v>
      </c>
      <c r="I145" s="92">
        <v>0</v>
      </c>
      <c r="J145" s="92">
        <v>193</v>
      </c>
      <c r="K145" s="92">
        <v>6</v>
      </c>
      <c r="L145" s="92">
        <v>14</v>
      </c>
    </row>
    <row r="146" spans="1:12" s="60" customFormat="1" ht="22.6" hidden="1" customHeight="1" outlineLevel="1">
      <c r="A146" s="70" t="s">
        <v>739</v>
      </c>
      <c r="B146" s="92">
        <v>409</v>
      </c>
      <c r="C146" s="92">
        <v>3</v>
      </c>
      <c r="D146" s="92">
        <v>17</v>
      </c>
      <c r="E146" s="92">
        <v>2</v>
      </c>
      <c r="F146" s="92"/>
      <c r="G146" s="92">
        <v>9</v>
      </c>
      <c r="H146" s="92">
        <v>149</v>
      </c>
      <c r="I146" s="92">
        <v>1</v>
      </c>
      <c r="J146" s="92">
        <v>199</v>
      </c>
      <c r="K146" s="92">
        <v>7</v>
      </c>
      <c r="L146" s="92">
        <v>22</v>
      </c>
    </row>
    <row r="147" spans="1:12" s="60" customFormat="1" ht="22.6" hidden="1" customHeight="1" outlineLevel="1">
      <c r="A147" s="70" t="s">
        <v>594</v>
      </c>
      <c r="B147" s="92">
        <v>422</v>
      </c>
      <c r="C147" s="92">
        <v>6</v>
      </c>
      <c r="D147" s="92">
        <v>22</v>
      </c>
      <c r="E147" s="92">
        <v>1</v>
      </c>
      <c r="F147" s="92"/>
      <c r="G147" s="92">
        <v>5</v>
      </c>
      <c r="H147" s="92">
        <v>139</v>
      </c>
      <c r="I147" s="92">
        <v>0</v>
      </c>
      <c r="J147" s="92">
        <v>222</v>
      </c>
      <c r="K147" s="92">
        <v>11</v>
      </c>
      <c r="L147" s="92">
        <v>16</v>
      </c>
    </row>
    <row r="148" spans="1:12" s="60" customFormat="1" ht="22.6" hidden="1" customHeight="1" outlineLevel="1">
      <c r="A148" s="70" t="s">
        <v>595</v>
      </c>
      <c r="B148" s="92">
        <v>402</v>
      </c>
      <c r="C148" s="92">
        <v>6</v>
      </c>
      <c r="D148" s="92">
        <v>18</v>
      </c>
      <c r="E148" s="92">
        <v>2</v>
      </c>
      <c r="F148" s="92"/>
      <c r="G148" s="92">
        <v>1</v>
      </c>
      <c r="H148" s="92">
        <v>140</v>
      </c>
      <c r="I148" s="92">
        <v>1</v>
      </c>
      <c r="J148" s="92">
        <v>213</v>
      </c>
      <c r="K148" s="92">
        <v>7</v>
      </c>
      <c r="L148" s="92">
        <v>14</v>
      </c>
    </row>
    <row r="149" spans="1:12" s="60" customFormat="1" ht="22.6" hidden="1" customHeight="1" outlineLevel="1">
      <c r="A149" s="70" t="s">
        <v>596</v>
      </c>
      <c r="B149" s="92">
        <v>449</v>
      </c>
      <c r="C149" s="92">
        <v>7</v>
      </c>
      <c r="D149" s="92">
        <v>18</v>
      </c>
      <c r="E149" s="92">
        <v>2</v>
      </c>
      <c r="F149" s="92"/>
      <c r="G149" s="92">
        <v>6</v>
      </c>
      <c r="H149" s="92">
        <v>148</v>
      </c>
      <c r="I149" s="92">
        <v>0</v>
      </c>
      <c r="J149" s="92">
        <v>239</v>
      </c>
      <c r="K149" s="92">
        <v>2</v>
      </c>
      <c r="L149" s="92">
        <v>27</v>
      </c>
    </row>
    <row r="150" spans="1:12" s="60" customFormat="1" ht="22.6" hidden="1" customHeight="1" outlineLevel="1">
      <c r="A150" s="70" t="s">
        <v>597</v>
      </c>
      <c r="B150" s="92">
        <v>420</v>
      </c>
      <c r="C150" s="92">
        <v>1</v>
      </c>
      <c r="D150" s="92">
        <v>20</v>
      </c>
      <c r="E150" s="92">
        <v>1</v>
      </c>
      <c r="F150" s="92"/>
      <c r="G150" s="92">
        <v>7</v>
      </c>
      <c r="H150" s="92">
        <v>124</v>
      </c>
      <c r="I150" s="92">
        <v>0</v>
      </c>
      <c r="J150" s="92">
        <v>237</v>
      </c>
      <c r="K150" s="92">
        <v>5</v>
      </c>
      <c r="L150" s="92">
        <v>25</v>
      </c>
    </row>
    <row r="151" spans="1:12" s="60" customFormat="1" ht="22.6" hidden="1" customHeight="1" outlineLevel="1">
      <c r="A151" s="70" t="s">
        <v>598</v>
      </c>
      <c r="B151" s="92">
        <v>397</v>
      </c>
      <c r="C151" s="92">
        <v>2</v>
      </c>
      <c r="D151" s="92">
        <v>16</v>
      </c>
      <c r="E151" s="92">
        <v>0</v>
      </c>
      <c r="F151" s="92"/>
      <c r="G151" s="92">
        <v>5</v>
      </c>
      <c r="H151" s="92">
        <v>139</v>
      </c>
      <c r="I151" s="92">
        <v>0</v>
      </c>
      <c r="J151" s="92">
        <v>208</v>
      </c>
      <c r="K151" s="92">
        <v>4</v>
      </c>
      <c r="L151" s="92">
        <v>23</v>
      </c>
    </row>
    <row r="152" spans="1:12" s="60" customFormat="1" ht="32.299999999999997" hidden="1" customHeight="1" outlineLevel="1">
      <c r="A152" s="76" t="s">
        <v>599</v>
      </c>
      <c r="B152" s="92">
        <f>SUM(C152:L152)</f>
        <v>34</v>
      </c>
      <c r="C152" s="92">
        <v>3</v>
      </c>
      <c r="D152" s="92">
        <v>2</v>
      </c>
      <c r="E152" s="92">
        <v>0</v>
      </c>
      <c r="F152" s="92"/>
      <c r="G152" s="92">
        <v>0</v>
      </c>
      <c r="H152" s="92">
        <v>9</v>
      </c>
      <c r="I152" s="92">
        <v>0</v>
      </c>
      <c r="J152" s="92">
        <v>19</v>
      </c>
      <c r="K152" s="92">
        <v>0</v>
      </c>
      <c r="L152" s="92">
        <v>1</v>
      </c>
    </row>
    <row r="153" spans="1:12" s="60" customFormat="1" ht="31.6" hidden="1" customHeight="1" outlineLevel="1" thickBot="1">
      <c r="A153" s="77" t="s">
        <v>601</v>
      </c>
      <c r="B153" s="98">
        <f>SUM(C153:L153)</f>
        <v>5164</v>
      </c>
      <c r="C153" s="99">
        <f>C139-C152</f>
        <v>49</v>
      </c>
      <c r="D153" s="99">
        <f>D139-D152</f>
        <v>241</v>
      </c>
      <c r="E153" s="99">
        <f>E139-E152</f>
        <v>16</v>
      </c>
      <c r="F153" s="92"/>
      <c r="G153" s="99">
        <f t="shared" ref="G153:L153" si="3">G139-G152</f>
        <v>71</v>
      </c>
      <c r="H153" s="99">
        <f t="shared" si="3"/>
        <v>1790</v>
      </c>
      <c r="I153" s="99">
        <f t="shared" si="3"/>
        <v>2</v>
      </c>
      <c r="J153" s="99">
        <f t="shared" si="3"/>
        <v>2695</v>
      </c>
      <c r="K153" s="99">
        <f t="shared" si="3"/>
        <v>69</v>
      </c>
      <c r="L153" s="99">
        <f t="shared" si="3"/>
        <v>231</v>
      </c>
    </row>
    <row r="154" spans="1:12" s="874" customFormat="1" ht="22.6" customHeight="1" collapsed="1">
      <c r="A154" s="735" t="s">
        <v>1642</v>
      </c>
      <c r="B154" s="906">
        <v>4759</v>
      </c>
      <c r="C154" s="906">
        <v>32</v>
      </c>
      <c r="D154" s="906">
        <v>255</v>
      </c>
      <c r="E154" s="906">
        <v>26</v>
      </c>
      <c r="F154" s="906"/>
      <c r="G154" s="906">
        <v>68</v>
      </c>
      <c r="H154" s="906">
        <v>1627</v>
      </c>
      <c r="I154" s="906">
        <v>4</v>
      </c>
      <c r="J154" s="906">
        <v>2488</v>
      </c>
      <c r="K154" s="906">
        <v>74</v>
      </c>
      <c r="L154" s="906">
        <v>185</v>
      </c>
    </row>
    <row r="155" spans="1:12" s="60" customFormat="1" ht="22.6" hidden="1" customHeight="1" outlineLevel="1">
      <c r="A155" s="70" t="s">
        <v>2554</v>
      </c>
      <c r="B155" s="92">
        <v>340</v>
      </c>
      <c r="C155" s="92">
        <v>1</v>
      </c>
      <c r="D155" s="92">
        <v>20</v>
      </c>
      <c r="E155" s="92">
        <v>2</v>
      </c>
      <c r="F155" s="92"/>
      <c r="G155" s="92">
        <v>2</v>
      </c>
      <c r="H155" s="92">
        <v>114</v>
      </c>
      <c r="I155" s="92">
        <v>0</v>
      </c>
      <c r="J155" s="92">
        <v>184</v>
      </c>
      <c r="K155" s="92">
        <v>3</v>
      </c>
      <c r="L155" s="92">
        <v>14</v>
      </c>
    </row>
    <row r="156" spans="1:12" s="60" customFormat="1" ht="22.6" hidden="1" customHeight="1" outlineLevel="1">
      <c r="A156" s="70" t="s">
        <v>2555</v>
      </c>
      <c r="B156" s="92">
        <v>341</v>
      </c>
      <c r="C156" s="92">
        <v>4</v>
      </c>
      <c r="D156" s="92">
        <v>20</v>
      </c>
      <c r="E156" s="92">
        <v>0</v>
      </c>
      <c r="F156" s="92"/>
      <c r="G156" s="92">
        <v>6</v>
      </c>
      <c r="H156" s="92">
        <v>123</v>
      </c>
      <c r="I156" s="92">
        <v>0</v>
      </c>
      <c r="J156" s="92">
        <v>170</v>
      </c>
      <c r="K156" s="92">
        <v>2</v>
      </c>
      <c r="L156" s="92">
        <v>16</v>
      </c>
    </row>
    <row r="157" spans="1:12" s="60" customFormat="1" ht="22.6" hidden="1" customHeight="1" outlineLevel="1">
      <c r="A157" s="70" t="s">
        <v>2556</v>
      </c>
      <c r="B157" s="92">
        <v>405</v>
      </c>
      <c r="C157" s="92">
        <v>1</v>
      </c>
      <c r="D157" s="92">
        <v>21</v>
      </c>
      <c r="E157" s="92">
        <v>0</v>
      </c>
      <c r="F157" s="92"/>
      <c r="G157" s="92">
        <v>6</v>
      </c>
      <c r="H157" s="92">
        <v>156</v>
      </c>
      <c r="I157" s="92">
        <v>1</v>
      </c>
      <c r="J157" s="92">
        <v>199</v>
      </c>
      <c r="K157" s="92">
        <v>4</v>
      </c>
      <c r="L157" s="92">
        <v>17</v>
      </c>
    </row>
    <row r="158" spans="1:12" s="60" customFormat="1" ht="22.6" hidden="1" customHeight="1" outlineLevel="1">
      <c r="A158" s="70" t="s">
        <v>2557</v>
      </c>
      <c r="B158" s="92">
        <v>375</v>
      </c>
      <c r="C158" s="92">
        <v>3</v>
      </c>
      <c r="D158" s="92">
        <v>12</v>
      </c>
      <c r="E158" s="92">
        <v>1</v>
      </c>
      <c r="F158" s="92"/>
      <c r="G158" s="92">
        <v>6</v>
      </c>
      <c r="H158" s="92">
        <v>121</v>
      </c>
      <c r="I158" s="92">
        <v>1</v>
      </c>
      <c r="J158" s="92">
        <v>215</v>
      </c>
      <c r="K158" s="92">
        <v>5</v>
      </c>
      <c r="L158" s="92">
        <v>11</v>
      </c>
    </row>
    <row r="159" spans="1:12" s="60" customFormat="1" ht="22.6" hidden="1" customHeight="1" outlineLevel="1">
      <c r="A159" s="70" t="s">
        <v>2558</v>
      </c>
      <c r="B159" s="92">
        <v>400</v>
      </c>
      <c r="C159" s="92">
        <v>2</v>
      </c>
      <c r="D159" s="92">
        <v>26</v>
      </c>
      <c r="E159" s="92">
        <v>7</v>
      </c>
      <c r="F159" s="92"/>
      <c r="G159" s="92">
        <v>6</v>
      </c>
      <c r="H159" s="92">
        <v>135</v>
      </c>
      <c r="I159" s="92">
        <v>1</v>
      </c>
      <c r="J159" s="92">
        <v>193</v>
      </c>
      <c r="K159" s="92">
        <v>11</v>
      </c>
      <c r="L159" s="92">
        <v>19</v>
      </c>
    </row>
    <row r="160" spans="1:12" s="60" customFormat="1" ht="22.6" hidden="1" customHeight="1" outlineLevel="1">
      <c r="A160" s="70" t="s">
        <v>2559</v>
      </c>
      <c r="B160" s="92">
        <v>340</v>
      </c>
      <c r="C160" s="92">
        <v>1</v>
      </c>
      <c r="D160" s="92">
        <v>15</v>
      </c>
      <c r="E160" s="92">
        <v>0</v>
      </c>
      <c r="F160" s="92"/>
      <c r="G160" s="92">
        <v>5</v>
      </c>
      <c r="H160" s="92">
        <v>119</v>
      </c>
      <c r="I160" s="92">
        <v>0</v>
      </c>
      <c r="J160" s="92">
        <v>187</v>
      </c>
      <c r="K160" s="92">
        <v>5</v>
      </c>
      <c r="L160" s="92">
        <v>8</v>
      </c>
    </row>
    <row r="161" spans="1:12" s="60" customFormat="1" ht="22.6" hidden="1" customHeight="1" outlineLevel="1">
      <c r="A161" s="70" t="s">
        <v>739</v>
      </c>
      <c r="B161" s="92">
        <v>414</v>
      </c>
      <c r="C161" s="92">
        <v>3</v>
      </c>
      <c r="D161" s="92">
        <v>26</v>
      </c>
      <c r="E161" s="92">
        <v>2</v>
      </c>
      <c r="F161" s="92"/>
      <c r="G161" s="92">
        <v>3</v>
      </c>
      <c r="H161" s="92">
        <v>155</v>
      </c>
      <c r="I161" s="92">
        <v>0</v>
      </c>
      <c r="J161" s="92">
        <v>201</v>
      </c>
      <c r="K161" s="92">
        <v>11</v>
      </c>
      <c r="L161" s="92">
        <v>13</v>
      </c>
    </row>
    <row r="162" spans="1:12" s="60" customFormat="1" ht="22.6" hidden="1" customHeight="1" outlineLevel="1">
      <c r="A162" s="70" t="s">
        <v>594</v>
      </c>
      <c r="B162" s="92">
        <v>357</v>
      </c>
      <c r="C162" s="92">
        <v>2</v>
      </c>
      <c r="D162" s="92">
        <v>23</v>
      </c>
      <c r="E162" s="92">
        <v>2</v>
      </c>
      <c r="F162" s="92"/>
      <c r="G162" s="92">
        <v>9</v>
      </c>
      <c r="H162" s="92">
        <v>117</v>
      </c>
      <c r="I162" s="92">
        <v>0</v>
      </c>
      <c r="J162" s="92">
        <v>185</v>
      </c>
      <c r="K162" s="92">
        <v>4</v>
      </c>
      <c r="L162" s="92">
        <v>15</v>
      </c>
    </row>
    <row r="163" spans="1:12" s="60" customFormat="1" ht="22.6" hidden="1" customHeight="1" outlineLevel="1">
      <c r="A163" s="70" t="s">
        <v>595</v>
      </c>
      <c r="B163" s="92">
        <v>368</v>
      </c>
      <c r="C163" s="92">
        <v>2</v>
      </c>
      <c r="D163" s="92">
        <v>16</v>
      </c>
      <c r="E163" s="92">
        <v>5</v>
      </c>
      <c r="F163" s="92"/>
      <c r="G163" s="92">
        <v>4</v>
      </c>
      <c r="H163" s="92">
        <v>114</v>
      </c>
      <c r="I163" s="92">
        <v>0</v>
      </c>
      <c r="J163" s="92">
        <v>200</v>
      </c>
      <c r="K163" s="92">
        <v>7</v>
      </c>
      <c r="L163" s="92">
        <v>20</v>
      </c>
    </row>
    <row r="164" spans="1:12" s="60" customFormat="1" ht="22.6" hidden="1" customHeight="1" outlineLevel="1">
      <c r="A164" s="70" t="s">
        <v>596</v>
      </c>
      <c r="B164" s="92">
        <v>459</v>
      </c>
      <c r="C164" s="92">
        <v>3</v>
      </c>
      <c r="D164" s="92">
        <v>23</v>
      </c>
      <c r="E164" s="92">
        <v>2</v>
      </c>
      <c r="F164" s="92"/>
      <c r="G164" s="92">
        <v>9</v>
      </c>
      <c r="H164" s="92">
        <v>143</v>
      </c>
      <c r="I164" s="92">
        <v>0</v>
      </c>
      <c r="J164" s="92">
        <v>256</v>
      </c>
      <c r="K164" s="92">
        <v>7</v>
      </c>
      <c r="L164" s="92">
        <v>16</v>
      </c>
    </row>
    <row r="165" spans="1:12" s="60" customFormat="1" ht="22.6" hidden="1" customHeight="1" outlineLevel="1">
      <c r="A165" s="70" t="s">
        <v>597</v>
      </c>
      <c r="B165" s="92">
        <v>472</v>
      </c>
      <c r="C165" s="92">
        <v>3</v>
      </c>
      <c r="D165" s="92">
        <v>19</v>
      </c>
      <c r="E165" s="92">
        <v>3</v>
      </c>
      <c r="F165" s="92"/>
      <c r="G165" s="92">
        <v>6</v>
      </c>
      <c r="H165" s="92">
        <v>159</v>
      </c>
      <c r="I165" s="92">
        <v>0</v>
      </c>
      <c r="J165" s="92">
        <v>257</v>
      </c>
      <c r="K165" s="92">
        <v>9</v>
      </c>
      <c r="L165" s="92">
        <v>16</v>
      </c>
    </row>
    <row r="166" spans="1:12" s="60" customFormat="1" ht="22.6" hidden="1" customHeight="1" outlineLevel="1">
      <c r="A166" s="70" t="s">
        <v>598</v>
      </c>
      <c r="B166" s="92">
        <v>488</v>
      </c>
      <c r="C166" s="92">
        <v>7</v>
      </c>
      <c r="D166" s="92">
        <v>34</v>
      </c>
      <c r="E166" s="92">
        <v>2</v>
      </c>
      <c r="F166" s="92"/>
      <c r="G166" s="92">
        <v>6</v>
      </c>
      <c r="H166" s="92">
        <v>171</v>
      </c>
      <c r="I166" s="92">
        <v>1</v>
      </c>
      <c r="J166" s="92">
        <v>241</v>
      </c>
      <c r="K166" s="92">
        <v>6</v>
      </c>
      <c r="L166" s="92">
        <v>20</v>
      </c>
    </row>
    <row r="167" spans="1:12" s="60" customFormat="1" ht="32.299999999999997" hidden="1" customHeight="1" outlineLevel="1">
      <c r="A167" s="76" t="s">
        <v>599</v>
      </c>
      <c r="B167" s="92">
        <f>SUM(C167:L167)</f>
        <v>30</v>
      </c>
      <c r="C167" s="92">
        <v>2</v>
      </c>
      <c r="D167" s="92">
        <v>0</v>
      </c>
      <c r="E167" s="92">
        <v>1</v>
      </c>
      <c r="F167" s="92"/>
      <c r="G167" s="92">
        <v>0</v>
      </c>
      <c r="H167" s="92">
        <v>7</v>
      </c>
      <c r="I167" s="92">
        <v>0</v>
      </c>
      <c r="J167" s="92">
        <v>19</v>
      </c>
      <c r="K167" s="92">
        <v>0</v>
      </c>
      <c r="L167" s="92">
        <v>1</v>
      </c>
    </row>
    <row r="168" spans="1:12" s="60" customFormat="1" ht="31.6" hidden="1" customHeight="1" outlineLevel="1" thickBot="1">
      <c r="A168" s="77" t="s">
        <v>601</v>
      </c>
      <c r="B168" s="98">
        <f>SUM(C168:L168)</f>
        <v>4729</v>
      </c>
      <c r="C168" s="99">
        <f>C154-C167</f>
        <v>30</v>
      </c>
      <c r="D168" s="99">
        <f>D154-D167</f>
        <v>255</v>
      </c>
      <c r="E168" s="99">
        <f>E154-E167</f>
        <v>25</v>
      </c>
      <c r="F168" s="92"/>
      <c r="G168" s="99">
        <f t="shared" ref="G168:L168" si="4">G154-G167</f>
        <v>68</v>
      </c>
      <c r="H168" s="99">
        <f t="shared" si="4"/>
        <v>1620</v>
      </c>
      <c r="I168" s="99">
        <f t="shared" si="4"/>
        <v>4</v>
      </c>
      <c r="J168" s="99">
        <f t="shared" si="4"/>
        <v>2469</v>
      </c>
      <c r="K168" s="99">
        <f t="shared" si="4"/>
        <v>74</v>
      </c>
      <c r="L168" s="99">
        <f t="shared" si="4"/>
        <v>184</v>
      </c>
    </row>
    <row r="169" spans="1:12" s="874" customFormat="1" ht="22.6" customHeight="1" collapsed="1">
      <c r="A169" s="735" t="s">
        <v>1643</v>
      </c>
      <c r="B169" s="906">
        <v>5486</v>
      </c>
      <c r="C169" s="906">
        <v>52</v>
      </c>
      <c r="D169" s="906">
        <v>274</v>
      </c>
      <c r="E169" s="906">
        <v>15</v>
      </c>
      <c r="F169" s="906"/>
      <c r="G169" s="906">
        <v>96</v>
      </c>
      <c r="H169" s="906">
        <v>1791</v>
      </c>
      <c r="I169" s="906">
        <v>4</v>
      </c>
      <c r="J169" s="906">
        <v>2929</v>
      </c>
      <c r="K169" s="906">
        <v>100</v>
      </c>
      <c r="L169" s="906">
        <v>225</v>
      </c>
    </row>
    <row r="170" spans="1:12" s="874" customFormat="1" ht="22.6" hidden="1" customHeight="1" outlineLevel="1">
      <c r="A170" s="530" t="s">
        <v>1900</v>
      </c>
      <c r="B170" s="906">
        <v>502</v>
      </c>
      <c r="C170" s="906">
        <v>4</v>
      </c>
      <c r="D170" s="906">
        <v>28</v>
      </c>
      <c r="E170" s="906">
        <v>0</v>
      </c>
      <c r="F170" s="906"/>
      <c r="G170" s="906">
        <v>10</v>
      </c>
      <c r="H170" s="906">
        <v>170</v>
      </c>
      <c r="I170" s="906">
        <v>0</v>
      </c>
      <c r="J170" s="906">
        <v>262</v>
      </c>
      <c r="K170" s="906">
        <v>8</v>
      </c>
      <c r="L170" s="906">
        <v>20</v>
      </c>
    </row>
    <row r="171" spans="1:12" s="874" customFormat="1" ht="22.6" hidden="1" customHeight="1" outlineLevel="1">
      <c r="A171" s="530" t="s">
        <v>951</v>
      </c>
      <c r="B171" s="906">
        <v>403</v>
      </c>
      <c r="C171" s="906">
        <v>4</v>
      </c>
      <c r="D171" s="906">
        <v>17</v>
      </c>
      <c r="E171" s="906">
        <v>1</v>
      </c>
      <c r="F171" s="906"/>
      <c r="G171" s="906">
        <v>7</v>
      </c>
      <c r="H171" s="906">
        <v>134</v>
      </c>
      <c r="I171" s="906">
        <v>0</v>
      </c>
      <c r="J171" s="906">
        <v>214</v>
      </c>
      <c r="K171" s="906">
        <v>8</v>
      </c>
      <c r="L171" s="906">
        <v>18</v>
      </c>
    </row>
    <row r="172" spans="1:12" s="874" customFormat="1" ht="22.6" hidden="1" customHeight="1" outlineLevel="1">
      <c r="A172" s="530" t="s">
        <v>952</v>
      </c>
      <c r="B172" s="906">
        <v>455</v>
      </c>
      <c r="C172" s="906">
        <v>4</v>
      </c>
      <c r="D172" s="906">
        <v>17</v>
      </c>
      <c r="E172" s="906">
        <v>1</v>
      </c>
      <c r="F172" s="906"/>
      <c r="G172" s="906">
        <v>7</v>
      </c>
      <c r="H172" s="906">
        <v>143</v>
      </c>
      <c r="I172" s="906">
        <v>1</v>
      </c>
      <c r="J172" s="906">
        <v>258</v>
      </c>
      <c r="K172" s="906">
        <v>7</v>
      </c>
      <c r="L172" s="906">
        <v>17</v>
      </c>
    </row>
    <row r="173" spans="1:12" s="874" customFormat="1" ht="22.6" hidden="1" customHeight="1" outlineLevel="1">
      <c r="A173" s="530" t="s">
        <v>953</v>
      </c>
      <c r="B173" s="906">
        <v>376</v>
      </c>
      <c r="C173" s="906">
        <v>7</v>
      </c>
      <c r="D173" s="906">
        <v>18</v>
      </c>
      <c r="E173" s="906">
        <v>1</v>
      </c>
      <c r="F173" s="906"/>
      <c r="G173" s="906">
        <v>6</v>
      </c>
      <c r="H173" s="906">
        <v>131</v>
      </c>
      <c r="I173" s="906">
        <v>1</v>
      </c>
      <c r="J173" s="906">
        <v>192</v>
      </c>
      <c r="K173" s="906">
        <v>5</v>
      </c>
      <c r="L173" s="906">
        <v>15</v>
      </c>
    </row>
    <row r="174" spans="1:12" s="874" customFormat="1" ht="22.6" hidden="1" customHeight="1" outlineLevel="1">
      <c r="A174" s="530" t="s">
        <v>954</v>
      </c>
      <c r="B174" s="906">
        <v>434</v>
      </c>
      <c r="C174" s="906">
        <v>3</v>
      </c>
      <c r="D174" s="906">
        <v>18</v>
      </c>
      <c r="E174" s="906">
        <v>1</v>
      </c>
      <c r="F174" s="906"/>
      <c r="G174" s="906">
        <v>7</v>
      </c>
      <c r="H174" s="906">
        <v>152</v>
      </c>
      <c r="I174" s="906">
        <v>0</v>
      </c>
      <c r="J174" s="906">
        <v>227</v>
      </c>
      <c r="K174" s="906">
        <v>9</v>
      </c>
      <c r="L174" s="906">
        <v>17</v>
      </c>
    </row>
    <row r="175" spans="1:12" s="874" customFormat="1" ht="22.6" hidden="1" customHeight="1" outlineLevel="1">
      <c r="A175" s="530" t="s">
        <v>955</v>
      </c>
      <c r="B175" s="906">
        <v>434</v>
      </c>
      <c r="C175" s="906">
        <v>4</v>
      </c>
      <c r="D175" s="906">
        <v>25</v>
      </c>
      <c r="E175" s="906">
        <v>2</v>
      </c>
      <c r="F175" s="906"/>
      <c r="G175" s="906">
        <v>8</v>
      </c>
      <c r="H175" s="906">
        <v>128</v>
      </c>
      <c r="I175" s="906">
        <v>0</v>
      </c>
      <c r="J175" s="906">
        <v>239</v>
      </c>
      <c r="K175" s="906">
        <v>13</v>
      </c>
      <c r="L175" s="906">
        <v>15</v>
      </c>
    </row>
    <row r="176" spans="1:12" s="874" customFormat="1" ht="22.6" hidden="1" customHeight="1" outlineLevel="1">
      <c r="A176" s="530" t="s">
        <v>956</v>
      </c>
      <c r="B176" s="906">
        <v>490</v>
      </c>
      <c r="C176" s="906">
        <v>3</v>
      </c>
      <c r="D176" s="906">
        <v>30</v>
      </c>
      <c r="E176" s="906">
        <v>2</v>
      </c>
      <c r="F176" s="906"/>
      <c r="G176" s="906">
        <v>10</v>
      </c>
      <c r="H176" s="906">
        <v>163</v>
      </c>
      <c r="I176" s="906">
        <v>0</v>
      </c>
      <c r="J176" s="906">
        <v>257</v>
      </c>
      <c r="K176" s="906">
        <v>11</v>
      </c>
      <c r="L176" s="906">
        <v>14</v>
      </c>
    </row>
    <row r="177" spans="1:12" s="874" customFormat="1" ht="22.6" hidden="1" customHeight="1" outlineLevel="1">
      <c r="A177" s="530" t="s">
        <v>957</v>
      </c>
      <c r="B177" s="906">
        <v>458</v>
      </c>
      <c r="C177" s="906">
        <v>2</v>
      </c>
      <c r="D177" s="906">
        <v>23</v>
      </c>
      <c r="E177" s="906">
        <v>3</v>
      </c>
      <c r="F177" s="906"/>
      <c r="G177" s="906">
        <v>15</v>
      </c>
      <c r="H177" s="906">
        <v>153</v>
      </c>
      <c r="I177" s="906">
        <v>0</v>
      </c>
      <c r="J177" s="906">
        <v>235</v>
      </c>
      <c r="K177" s="906">
        <v>13</v>
      </c>
      <c r="L177" s="906">
        <v>14</v>
      </c>
    </row>
    <row r="178" spans="1:12" s="874" customFormat="1" ht="22.6" hidden="1" customHeight="1" outlineLevel="1">
      <c r="A178" s="530" t="s">
        <v>958</v>
      </c>
      <c r="B178" s="906">
        <v>439</v>
      </c>
      <c r="C178" s="906">
        <v>7</v>
      </c>
      <c r="D178" s="906">
        <v>20</v>
      </c>
      <c r="E178" s="906">
        <v>1</v>
      </c>
      <c r="F178" s="906"/>
      <c r="G178" s="906">
        <v>8</v>
      </c>
      <c r="H178" s="906">
        <v>146</v>
      </c>
      <c r="I178" s="906">
        <v>0</v>
      </c>
      <c r="J178" s="906">
        <v>232</v>
      </c>
      <c r="K178" s="906">
        <v>4</v>
      </c>
      <c r="L178" s="906">
        <v>21</v>
      </c>
    </row>
    <row r="179" spans="1:12" s="874" customFormat="1" ht="22.6" hidden="1" customHeight="1" outlineLevel="1">
      <c r="A179" s="530" t="s">
        <v>959</v>
      </c>
      <c r="B179" s="906">
        <v>507</v>
      </c>
      <c r="C179" s="906">
        <v>4</v>
      </c>
      <c r="D179" s="906">
        <v>28</v>
      </c>
      <c r="E179" s="906">
        <v>1</v>
      </c>
      <c r="F179" s="906"/>
      <c r="G179" s="906">
        <v>3</v>
      </c>
      <c r="H179" s="906">
        <v>144</v>
      </c>
      <c r="I179" s="906">
        <v>1</v>
      </c>
      <c r="J179" s="906">
        <v>292</v>
      </c>
      <c r="K179" s="906">
        <v>9</v>
      </c>
      <c r="L179" s="906">
        <v>25</v>
      </c>
    </row>
    <row r="180" spans="1:12" s="874" customFormat="1" ht="22.6" hidden="1" customHeight="1" outlineLevel="1">
      <c r="A180" s="530" t="s">
        <v>960</v>
      </c>
      <c r="B180" s="906">
        <v>489</v>
      </c>
      <c r="C180" s="906">
        <v>5</v>
      </c>
      <c r="D180" s="906">
        <v>23</v>
      </c>
      <c r="E180" s="906">
        <v>2</v>
      </c>
      <c r="F180" s="906"/>
      <c r="G180" s="906">
        <v>7</v>
      </c>
      <c r="H180" s="906">
        <v>161</v>
      </c>
      <c r="I180" s="906">
        <v>0</v>
      </c>
      <c r="J180" s="906">
        <v>254</v>
      </c>
      <c r="K180" s="906">
        <v>6</v>
      </c>
      <c r="L180" s="906">
        <v>31</v>
      </c>
    </row>
    <row r="181" spans="1:12" s="874" customFormat="1" ht="22.6" hidden="1" customHeight="1" outlineLevel="1">
      <c r="A181" s="530" t="s">
        <v>961</v>
      </c>
      <c r="B181" s="906">
        <v>499</v>
      </c>
      <c r="C181" s="906">
        <v>5</v>
      </c>
      <c r="D181" s="906">
        <v>27</v>
      </c>
      <c r="E181" s="906">
        <v>0</v>
      </c>
      <c r="F181" s="906"/>
      <c r="G181" s="906">
        <v>8</v>
      </c>
      <c r="H181" s="906">
        <v>166</v>
      </c>
      <c r="I181" s="906">
        <v>1</v>
      </c>
      <c r="J181" s="906">
        <v>267</v>
      </c>
      <c r="K181" s="906">
        <v>7</v>
      </c>
      <c r="L181" s="906">
        <v>18</v>
      </c>
    </row>
    <row r="182" spans="1:12" s="874" customFormat="1" ht="32.299999999999997" hidden="1" customHeight="1" outlineLevel="1">
      <c r="A182" s="916" t="s">
        <v>948</v>
      </c>
      <c r="B182" s="906">
        <f>SUM(C182:L182)</f>
        <v>31</v>
      </c>
      <c r="C182" s="906">
        <v>3</v>
      </c>
      <c r="D182" s="906">
        <v>2</v>
      </c>
      <c r="E182" s="906">
        <v>0</v>
      </c>
      <c r="F182" s="906"/>
      <c r="G182" s="906">
        <v>0</v>
      </c>
      <c r="H182" s="906">
        <v>2</v>
      </c>
      <c r="I182" s="906">
        <v>0</v>
      </c>
      <c r="J182" s="906">
        <v>21</v>
      </c>
      <c r="K182" s="906">
        <v>2</v>
      </c>
      <c r="L182" s="906">
        <v>1</v>
      </c>
    </row>
    <row r="183" spans="1:12" s="874" customFormat="1" ht="39.75" hidden="1" customHeight="1" outlineLevel="1" thickBot="1">
      <c r="A183" s="917" t="s">
        <v>949</v>
      </c>
      <c r="B183" s="921">
        <f>SUM(C183:L183)</f>
        <v>5455</v>
      </c>
      <c r="C183" s="922">
        <f>C169-C182</f>
        <v>49</v>
      </c>
      <c r="D183" s="922">
        <f>D169-D182</f>
        <v>272</v>
      </c>
      <c r="E183" s="922">
        <f>E169-E182</f>
        <v>15</v>
      </c>
      <c r="F183" s="906"/>
      <c r="G183" s="922">
        <f t="shared" ref="G183:L183" si="5">G169-G182</f>
        <v>96</v>
      </c>
      <c r="H183" s="922">
        <f t="shared" si="5"/>
        <v>1789</v>
      </c>
      <c r="I183" s="922">
        <f t="shared" si="5"/>
        <v>4</v>
      </c>
      <c r="J183" s="922">
        <f t="shared" si="5"/>
        <v>2908</v>
      </c>
      <c r="K183" s="922">
        <f t="shared" si="5"/>
        <v>98</v>
      </c>
      <c r="L183" s="922">
        <f t="shared" si="5"/>
        <v>224</v>
      </c>
    </row>
    <row r="184" spans="1:12" s="874" customFormat="1" ht="22.6" customHeight="1" collapsed="1">
      <c r="A184" s="735" t="s">
        <v>91</v>
      </c>
      <c r="B184" s="906">
        <v>6308</v>
      </c>
      <c r="C184" s="906">
        <v>45</v>
      </c>
      <c r="D184" s="906">
        <v>287</v>
      </c>
      <c r="E184" s="906">
        <v>33</v>
      </c>
      <c r="F184" s="906"/>
      <c r="G184" s="906">
        <v>93</v>
      </c>
      <c r="H184" s="906">
        <v>2080</v>
      </c>
      <c r="I184" s="906">
        <v>6</v>
      </c>
      <c r="J184" s="906">
        <v>3440</v>
      </c>
      <c r="K184" s="906">
        <v>93</v>
      </c>
      <c r="L184" s="906">
        <v>231</v>
      </c>
    </row>
    <row r="185" spans="1:12" s="874" customFormat="1" ht="22.6" hidden="1" customHeight="1" outlineLevel="1">
      <c r="A185" s="530" t="s">
        <v>1900</v>
      </c>
      <c r="B185" s="906">
        <v>572</v>
      </c>
      <c r="C185" s="906">
        <v>5</v>
      </c>
      <c r="D185" s="906">
        <v>27</v>
      </c>
      <c r="E185" s="906">
        <v>6</v>
      </c>
      <c r="F185" s="906"/>
      <c r="G185" s="906">
        <v>8</v>
      </c>
      <c r="H185" s="906">
        <v>195</v>
      </c>
      <c r="I185" s="906">
        <v>2</v>
      </c>
      <c r="J185" s="906">
        <v>304</v>
      </c>
      <c r="K185" s="906">
        <v>6</v>
      </c>
      <c r="L185" s="906">
        <v>19</v>
      </c>
    </row>
    <row r="186" spans="1:12" s="874" customFormat="1" ht="22.6" hidden="1" customHeight="1" outlineLevel="1">
      <c r="A186" s="530" t="s">
        <v>951</v>
      </c>
      <c r="B186" s="906">
        <v>413</v>
      </c>
      <c r="C186" s="906">
        <v>2</v>
      </c>
      <c r="D186" s="906">
        <v>13</v>
      </c>
      <c r="E186" s="906">
        <v>1</v>
      </c>
      <c r="F186" s="906"/>
      <c r="G186" s="906">
        <v>5</v>
      </c>
      <c r="H186" s="906">
        <v>159</v>
      </c>
      <c r="I186" s="906">
        <v>0</v>
      </c>
      <c r="J186" s="906">
        <v>207</v>
      </c>
      <c r="K186" s="906">
        <v>6</v>
      </c>
      <c r="L186" s="906">
        <v>20</v>
      </c>
    </row>
    <row r="187" spans="1:12" s="874" customFormat="1" ht="22.6" hidden="1" customHeight="1" outlineLevel="1">
      <c r="A187" s="530" t="s">
        <v>952</v>
      </c>
      <c r="B187" s="906">
        <v>500</v>
      </c>
      <c r="C187" s="906">
        <v>4</v>
      </c>
      <c r="D187" s="906">
        <v>29</v>
      </c>
      <c r="E187" s="906">
        <v>2</v>
      </c>
      <c r="F187" s="906"/>
      <c r="G187" s="906">
        <v>4</v>
      </c>
      <c r="H187" s="906">
        <v>172</v>
      </c>
      <c r="I187" s="906">
        <v>0</v>
      </c>
      <c r="J187" s="906">
        <v>259</v>
      </c>
      <c r="K187" s="906">
        <v>5</v>
      </c>
      <c r="L187" s="906">
        <v>25</v>
      </c>
    </row>
    <row r="188" spans="1:12" s="874" customFormat="1" ht="22.6" hidden="1" customHeight="1" outlineLevel="1">
      <c r="A188" s="530" t="s">
        <v>953</v>
      </c>
      <c r="B188" s="906">
        <v>472</v>
      </c>
      <c r="C188" s="906">
        <v>4</v>
      </c>
      <c r="D188" s="906">
        <v>20</v>
      </c>
      <c r="E188" s="906">
        <v>4</v>
      </c>
      <c r="F188" s="906"/>
      <c r="G188" s="906">
        <v>11</v>
      </c>
      <c r="H188" s="906">
        <v>141</v>
      </c>
      <c r="I188" s="906">
        <v>1</v>
      </c>
      <c r="J188" s="906">
        <v>259</v>
      </c>
      <c r="K188" s="906">
        <v>14</v>
      </c>
      <c r="L188" s="906">
        <v>18</v>
      </c>
    </row>
    <row r="189" spans="1:12" s="874" customFormat="1" ht="22.6" hidden="1" customHeight="1" outlineLevel="1">
      <c r="A189" s="530" t="s">
        <v>954</v>
      </c>
      <c r="B189" s="906">
        <v>470</v>
      </c>
      <c r="C189" s="906">
        <v>3</v>
      </c>
      <c r="D189" s="906">
        <v>27</v>
      </c>
      <c r="E189" s="906">
        <v>2</v>
      </c>
      <c r="F189" s="906"/>
      <c r="G189" s="906">
        <v>9</v>
      </c>
      <c r="H189" s="906">
        <v>138</v>
      </c>
      <c r="I189" s="906">
        <v>0</v>
      </c>
      <c r="J189" s="906">
        <v>270</v>
      </c>
      <c r="K189" s="906">
        <v>7</v>
      </c>
      <c r="L189" s="906">
        <v>14</v>
      </c>
    </row>
    <row r="190" spans="1:12" s="874" customFormat="1" ht="22.6" hidden="1" customHeight="1" outlineLevel="1">
      <c r="A190" s="530" t="s">
        <v>955</v>
      </c>
      <c r="B190" s="906">
        <v>470</v>
      </c>
      <c r="C190" s="906">
        <v>3</v>
      </c>
      <c r="D190" s="906">
        <v>22</v>
      </c>
      <c r="E190" s="906">
        <v>2</v>
      </c>
      <c r="F190" s="906"/>
      <c r="G190" s="906">
        <v>6</v>
      </c>
      <c r="H190" s="906">
        <v>145</v>
      </c>
      <c r="I190" s="906">
        <v>0</v>
      </c>
      <c r="J190" s="906">
        <v>275</v>
      </c>
      <c r="K190" s="906">
        <v>9</v>
      </c>
      <c r="L190" s="906">
        <v>8</v>
      </c>
    </row>
    <row r="191" spans="1:12" s="874" customFormat="1" ht="22.6" hidden="1" customHeight="1" outlineLevel="1">
      <c r="A191" s="530" t="s">
        <v>956</v>
      </c>
      <c r="B191" s="906">
        <v>492</v>
      </c>
      <c r="C191" s="906">
        <v>5</v>
      </c>
      <c r="D191" s="906">
        <v>24</v>
      </c>
      <c r="E191" s="906">
        <v>1</v>
      </c>
      <c r="F191" s="906"/>
      <c r="G191" s="906">
        <v>6</v>
      </c>
      <c r="H191" s="906">
        <v>180</v>
      </c>
      <c r="I191" s="906">
        <v>0</v>
      </c>
      <c r="J191" s="906">
        <v>258</v>
      </c>
      <c r="K191" s="906">
        <v>5</v>
      </c>
      <c r="L191" s="906">
        <v>13</v>
      </c>
    </row>
    <row r="192" spans="1:12" s="874" customFormat="1" ht="22.6" hidden="1" customHeight="1" outlineLevel="1">
      <c r="A192" s="530" t="s">
        <v>957</v>
      </c>
      <c r="B192" s="906">
        <v>520</v>
      </c>
      <c r="C192" s="906">
        <v>6</v>
      </c>
      <c r="D192" s="906">
        <v>33</v>
      </c>
      <c r="E192" s="906">
        <v>2</v>
      </c>
      <c r="F192" s="906"/>
      <c r="G192" s="906">
        <v>10</v>
      </c>
      <c r="H192" s="906">
        <v>159</v>
      </c>
      <c r="I192" s="906">
        <v>1</v>
      </c>
      <c r="J192" s="906">
        <v>282</v>
      </c>
      <c r="K192" s="906">
        <v>12</v>
      </c>
      <c r="L192" s="906">
        <v>15</v>
      </c>
    </row>
    <row r="193" spans="1:12" s="874" customFormat="1" ht="22.6" hidden="1" customHeight="1" outlineLevel="1">
      <c r="A193" s="530" t="s">
        <v>958</v>
      </c>
      <c r="B193" s="906">
        <v>549</v>
      </c>
      <c r="C193" s="906">
        <v>6</v>
      </c>
      <c r="D193" s="906">
        <v>28</v>
      </c>
      <c r="E193" s="906">
        <v>2</v>
      </c>
      <c r="F193" s="906"/>
      <c r="G193" s="906">
        <v>7</v>
      </c>
      <c r="H193" s="906">
        <v>165</v>
      </c>
      <c r="I193" s="906">
        <v>1</v>
      </c>
      <c r="J193" s="906">
        <v>307</v>
      </c>
      <c r="K193" s="906">
        <v>3</v>
      </c>
      <c r="L193" s="906">
        <v>30</v>
      </c>
    </row>
    <row r="194" spans="1:12" s="874" customFormat="1" ht="22.6" hidden="1" customHeight="1" outlineLevel="1">
      <c r="A194" s="530" t="s">
        <v>959</v>
      </c>
      <c r="B194" s="906">
        <v>588</v>
      </c>
      <c r="C194" s="906">
        <v>0</v>
      </c>
      <c r="D194" s="906">
        <v>18</v>
      </c>
      <c r="E194" s="906">
        <v>5</v>
      </c>
      <c r="F194" s="906"/>
      <c r="G194" s="906">
        <v>10</v>
      </c>
      <c r="H194" s="906">
        <v>204</v>
      </c>
      <c r="I194" s="906">
        <v>1</v>
      </c>
      <c r="J194" s="906">
        <v>323</v>
      </c>
      <c r="K194" s="906">
        <v>6</v>
      </c>
      <c r="L194" s="906">
        <v>21</v>
      </c>
    </row>
    <row r="195" spans="1:12" s="874" customFormat="1" ht="22.6" hidden="1" customHeight="1" outlineLevel="1">
      <c r="A195" s="530" t="s">
        <v>960</v>
      </c>
      <c r="B195" s="906">
        <v>570</v>
      </c>
      <c r="C195" s="906">
        <v>3</v>
      </c>
      <c r="D195" s="906">
        <v>26</v>
      </c>
      <c r="E195" s="906">
        <v>4</v>
      </c>
      <c r="F195" s="906"/>
      <c r="G195" s="906">
        <v>5</v>
      </c>
      <c r="H195" s="906">
        <v>191</v>
      </c>
      <c r="I195" s="906">
        <v>0</v>
      </c>
      <c r="J195" s="906">
        <v>302</v>
      </c>
      <c r="K195" s="906">
        <v>13</v>
      </c>
      <c r="L195" s="906">
        <v>26</v>
      </c>
    </row>
    <row r="196" spans="1:12" s="874" customFormat="1" ht="22.6" hidden="1" customHeight="1" outlineLevel="1">
      <c r="A196" s="530" t="s">
        <v>961</v>
      </c>
      <c r="B196" s="906">
        <v>692</v>
      </c>
      <c r="C196" s="906">
        <v>4</v>
      </c>
      <c r="D196" s="906">
        <v>20</v>
      </c>
      <c r="E196" s="906">
        <v>2</v>
      </c>
      <c r="F196" s="906"/>
      <c r="G196" s="906">
        <v>12</v>
      </c>
      <c r="H196" s="906">
        <v>231</v>
      </c>
      <c r="I196" s="906">
        <v>0</v>
      </c>
      <c r="J196" s="906">
        <v>394</v>
      </c>
      <c r="K196" s="906">
        <v>7</v>
      </c>
      <c r="L196" s="906">
        <v>22</v>
      </c>
    </row>
    <row r="197" spans="1:12" s="874" customFormat="1" ht="32.299999999999997" hidden="1" customHeight="1" outlineLevel="1">
      <c r="A197" s="916" t="s">
        <v>948</v>
      </c>
      <c r="B197" s="906">
        <f>SUM(C197:L197)</f>
        <v>36</v>
      </c>
      <c r="C197" s="906">
        <v>0</v>
      </c>
      <c r="D197" s="906">
        <v>3</v>
      </c>
      <c r="E197" s="906">
        <v>1</v>
      </c>
      <c r="F197" s="906"/>
      <c r="G197" s="906">
        <v>1</v>
      </c>
      <c r="H197" s="906">
        <v>8</v>
      </c>
      <c r="I197" s="906">
        <v>0</v>
      </c>
      <c r="J197" s="906">
        <v>17</v>
      </c>
      <c r="K197" s="906">
        <v>1</v>
      </c>
      <c r="L197" s="906">
        <v>5</v>
      </c>
    </row>
    <row r="198" spans="1:12" s="874" customFormat="1" ht="39.75" hidden="1" customHeight="1" outlineLevel="1" thickBot="1">
      <c r="A198" s="917" t="s">
        <v>949</v>
      </c>
      <c r="B198" s="921">
        <f>SUM(C198:L198)</f>
        <v>6272</v>
      </c>
      <c r="C198" s="922">
        <f>C184-C197</f>
        <v>45</v>
      </c>
      <c r="D198" s="922">
        <f>D184-D197</f>
        <v>284</v>
      </c>
      <c r="E198" s="922">
        <f>E184-E197</f>
        <v>32</v>
      </c>
      <c r="F198" s="906"/>
      <c r="G198" s="922">
        <f t="shared" ref="G198:L198" si="6">G184-G197</f>
        <v>92</v>
      </c>
      <c r="H198" s="922">
        <f t="shared" si="6"/>
        <v>2072</v>
      </c>
      <c r="I198" s="922">
        <f t="shared" si="6"/>
        <v>6</v>
      </c>
      <c r="J198" s="922">
        <f t="shared" si="6"/>
        <v>3423</v>
      </c>
      <c r="K198" s="922">
        <f t="shared" si="6"/>
        <v>92</v>
      </c>
      <c r="L198" s="922">
        <f t="shared" si="6"/>
        <v>226</v>
      </c>
    </row>
    <row r="199" spans="1:12" s="874" customFormat="1" ht="22.6" customHeight="1" collapsed="1">
      <c r="A199" s="735" t="s">
        <v>530</v>
      </c>
      <c r="B199" s="906">
        <v>6444</v>
      </c>
      <c r="C199" s="906">
        <v>49</v>
      </c>
      <c r="D199" s="906">
        <v>240</v>
      </c>
      <c r="E199" s="906">
        <v>32</v>
      </c>
      <c r="F199" s="906"/>
      <c r="G199" s="906">
        <v>108</v>
      </c>
      <c r="H199" s="906">
        <v>2088</v>
      </c>
      <c r="I199" s="906">
        <v>7</v>
      </c>
      <c r="J199" s="906">
        <v>3618</v>
      </c>
      <c r="K199" s="906">
        <v>104</v>
      </c>
      <c r="L199" s="906">
        <v>198</v>
      </c>
    </row>
    <row r="200" spans="1:12" s="874" customFormat="1" ht="22.6" hidden="1" customHeight="1" outlineLevel="1">
      <c r="A200" s="530" t="s">
        <v>1900</v>
      </c>
      <c r="B200" s="906">
        <v>604</v>
      </c>
      <c r="C200" s="906">
        <v>7</v>
      </c>
      <c r="D200" s="906">
        <v>26</v>
      </c>
      <c r="E200" s="906">
        <v>2</v>
      </c>
      <c r="F200" s="906"/>
      <c r="G200" s="906">
        <v>9</v>
      </c>
      <c r="H200" s="906">
        <v>212</v>
      </c>
      <c r="I200" s="906">
        <v>0</v>
      </c>
      <c r="J200" s="906">
        <v>326</v>
      </c>
      <c r="K200" s="906">
        <v>9</v>
      </c>
      <c r="L200" s="906">
        <v>13</v>
      </c>
    </row>
    <row r="201" spans="1:12" s="874" customFormat="1" ht="22.6" hidden="1" customHeight="1" outlineLevel="1">
      <c r="A201" s="530" t="s">
        <v>951</v>
      </c>
      <c r="B201" s="906">
        <v>521</v>
      </c>
      <c r="C201" s="906">
        <v>1</v>
      </c>
      <c r="D201" s="906">
        <v>17</v>
      </c>
      <c r="E201" s="906">
        <v>2</v>
      </c>
      <c r="F201" s="906"/>
      <c r="G201" s="906">
        <v>12</v>
      </c>
      <c r="H201" s="906">
        <v>172</v>
      </c>
      <c r="I201" s="906">
        <v>2</v>
      </c>
      <c r="J201" s="906">
        <v>284</v>
      </c>
      <c r="K201" s="906">
        <v>11</v>
      </c>
      <c r="L201" s="906">
        <v>20</v>
      </c>
    </row>
    <row r="202" spans="1:12" s="874" customFormat="1" ht="22.6" hidden="1" customHeight="1" outlineLevel="1">
      <c r="A202" s="530" t="s">
        <v>952</v>
      </c>
      <c r="B202" s="906">
        <v>549</v>
      </c>
      <c r="C202" s="906">
        <v>4</v>
      </c>
      <c r="D202" s="906">
        <v>22</v>
      </c>
      <c r="E202" s="906">
        <v>4</v>
      </c>
      <c r="F202" s="906"/>
      <c r="G202" s="906">
        <v>7</v>
      </c>
      <c r="H202" s="906">
        <v>191</v>
      </c>
      <c r="I202" s="906">
        <v>0</v>
      </c>
      <c r="J202" s="906">
        <v>289</v>
      </c>
      <c r="K202" s="906">
        <v>12</v>
      </c>
      <c r="L202" s="906">
        <v>20</v>
      </c>
    </row>
    <row r="203" spans="1:12" s="874" customFormat="1" ht="22.6" hidden="1" customHeight="1" outlineLevel="1">
      <c r="A203" s="530" t="s">
        <v>953</v>
      </c>
      <c r="B203" s="906">
        <v>539</v>
      </c>
      <c r="C203" s="906">
        <v>2</v>
      </c>
      <c r="D203" s="906">
        <v>17</v>
      </c>
      <c r="E203" s="906">
        <v>6</v>
      </c>
      <c r="F203" s="906"/>
      <c r="G203" s="906">
        <v>12</v>
      </c>
      <c r="H203" s="906">
        <v>177</v>
      </c>
      <c r="I203" s="906">
        <v>0</v>
      </c>
      <c r="J203" s="906">
        <v>308</v>
      </c>
      <c r="K203" s="906">
        <v>9</v>
      </c>
      <c r="L203" s="906">
        <v>8</v>
      </c>
    </row>
    <row r="204" spans="1:12" s="874" customFormat="1" ht="22.6" hidden="1" customHeight="1" outlineLevel="1">
      <c r="A204" s="530" t="s">
        <v>954</v>
      </c>
      <c r="B204" s="906">
        <v>536</v>
      </c>
      <c r="C204" s="906">
        <v>5</v>
      </c>
      <c r="D204" s="906">
        <v>26</v>
      </c>
      <c r="E204" s="906">
        <v>1</v>
      </c>
      <c r="F204" s="906"/>
      <c r="G204" s="906">
        <v>9</v>
      </c>
      <c r="H204" s="906">
        <v>184</v>
      </c>
      <c r="I204" s="906">
        <v>1</v>
      </c>
      <c r="J204" s="906">
        <v>285</v>
      </c>
      <c r="K204" s="906">
        <v>6</v>
      </c>
      <c r="L204" s="906">
        <v>19</v>
      </c>
    </row>
    <row r="205" spans="1:12" s="874" customFormat="1" ht="22.6" hidden="1" customHeight="1" outlineLevel="1">
      <c r="A205" s="530" t="s">
        <v>955</v>
      </c>
      <c r="B205" s="906">
        <v>409</v>
      </c>
      <c r="C205" s="906">
        <v>6</v>
      </c>
      <c r="D205" s="906">
        <v>16</v>
      </c>
      <c r="E205" s="906">
        <v>2</v>
      </c>
      <c r="F205" s="906"/>
      <c r="G205" s="906">
        <v>11</v>
      </c>
      <c r="H205" s="906">
        <v>124</v>
      </c>
      <c r="I205" s="906">
        <v>1</v>
      </c>
      <c r="J205" s="906">
        <v>234</v>
      </c>
      <c r="K205" s="906">
        <v>4</v>
      </c>
      <c r="L205" s="906">
        <v>11</v>
      </c>
    </row>
    <row r="206" spans="1:12" s="874" customFormat="1" ht="22.6" hidden="1" customHeight="1" outlineLevel="1">
      <c r="A206" s="530" t="s">
        <v>956</v>
      </c>
      <c r="B206" s="906">
        <v>448</v>
      </c>
      <c r="C206" s="906">
        <v>3</v>
      </c>
      <c r="D206" s="906">
        <v>14</v>
      </c>
      <c r="E206" s="906">
        <v>4</v>
      </c>
      <c r="F206" s="906"/>
      <c r="G206" s="906">
        <v>9</v>
      </c>
      <c r="H206" s="906">
        <v>141</v>
      </c>
      <c r="I206" s="906">
        <v>1</v>
      </c>
      <c r="J206" s="906">
        <v>256</v>
      </c>
      <c r="K206" s="906">
        <v>6</v>
      </c>
      <c r="L206" s="906">
        <v>14</v>
      </c>
    </row>
    <row r="207" spans="1:12" s="874" customFormat="1" ht="22.6" hidden="1" customHeight="1" outlineLevel="1">
      <c r="A207" s="530" t="s">
        <v>957</v>
      </c>
      <c r="B207" s="906">
        <v>553</v>
      </c>
      <c r="C207" s="906">
        <v>6</v>
      </c>
      <c r="D207" s="906">
        <v>21</v>
      </c>
      <c r="E207" s="906">
        <v>4</v>
      </c>
      <c r="F207" s="906"/>
      <c r="G207" s="906">
        <v>9</v>
      </c>
      <c r="H207" s="906">
        <v>177</v>
      </c>
      <c r="I207" s="906">
        <v>0</v>
      </c>
      <c r="J207" s="906">
        <v>307</v>
      </c>
      <c r="K207" s="906">
        <v>7</v>
      </c>
      <c r="L207" s="906">
        <v>22</v>
      </c>
    </row>
    <row r="208" spans="1:12" s="874" customFormat="1" ht="22.6" hidden="1" customHeight="1" outlineLevel="1">
      <c r="A208" s="530" t="s">
        <v>958</v>
      </c>
      <c r="B208" s="906">
        <v>532</v>
      </c>
      <c r="C208" s="906">
        <v>3</v>
      </c>
      <c r="D208" s="906">
        <v>20</v>
      </c>
      <c r="E208" s="906">
        <v>1</v>
      </c>
      <c r="F208" s="906"/>
      <c r="G208" s="906">
        <v>8</v>
      </c>
      <c r="H208" s="906">
        <v>179</v>
      </c>
      <c r="I208" s="906">
        <v>1</v>
      </c>
      <c r="J208" s="906">
        <v>295</v>
      </c>
      <c r="K208" s="906">
        <v>6</v>
      </c>
      <c r="L208" s="906">
        <v>19</v>
      </c>
    </row>
    <row r="209" spans="1:12" s="874" customFormat="1" ht="22.6" hidden="1" customHeight="1" outlineLevel="1">
      <c r="A209" s="530" t="s">
        <v>959</v>
      </c>
      <c r="B209" s="906">
        <v>591</v>
      </c>
      <c r="C209" s="906">
        <v>6</v>
      </c>
      <c r="D209" s="906">
        <v>24</v>
      </c>
      <c r="E209" s="906">
        <v>4</v>
      </c>
      <c r="F209" s="906"/>
      <c r="G209" s="906">
        <v>9</v>
      </c>
      <c r="H209" s="906">
        <v>151</v>
      </c>
      <c r="I209" s="906">
        <v>1</v>
      </c>
      <c r="J209" s="906">
        <v>362</v>
      </c>
      <c r="K209" s="906">
        <v>10</v>
      </c>
      <c r="L209" s="906">
        <v>24</v>
      </c>
    </row>
    <row r="210" spans="1:12" s="874" customFormat="1" ht="22.6" hidden="1" customHeight="1" outlineLevel="1">
      <c r="A210" s="530" t="s">
        <v>960</v>
      </c>
      <c r="B210" s="906">
        <v>546</v>
      </c>
      <c r="C210" s="906">
        <v>3</v>
      </c>
      <c r="D210" s="906">
        <v>16</v>
      </c>
      <c r="E210" s="906">
        <v>2</v>
      </c>
      <c r="F210" s="906"/>
      <c r="G210" s="906">
        <v>7</v>
      </c>
      <c r="H210" s="906">
        <v>175</v>
      </c>
      <c r="I210" s="906">
        <v>0</v>
      </c>
      <c r="J210" s="906">
        <v>316</v>
      </c>
      <c r="K210" s="906">
        <v>14</v>
      </c>
      <c r="L210" s="906">
        <v>13</v>
      </c>
    </row>
    <row r="211" spans="1:12" s="874" customFormat="1" ht="22.6" hidden="1" customHeight="1" outlineLevel="1">
      <c r="A211" s="530" t="s">
        <v>961</v>
      </c>
      <c r="B211" s="906">
        <v>616</v>
      </c>
      <c r="C211" s="906">
        <v>3</v>
      </c>
      <c r="D211" s="906">
        <v>21</v>
      </c>
      <c r="E211" s="906">
        <v>0</v>
      </c>
      <c r="F211" s="906"/>
      <c r="G211" s="906">
        <v>6</v>
      </c>
      <c r="H211" s="906">
        <v>205</v>
      </c>
      <c r="I211" s="906">
        <v>0</v>
      </c>
      <c r="J211" s="906">
        <v>356</v>
      </c>
      <c r="K211" s="906">
        <v>10</v>
      </c>
      <c r="L211" s="906">
        <v>15</v>
      </c>
    </row>
    <row r="212" spans="1:12" s="874" customFormat="1" ht="32.299999999999997" hidden="1" customHeight="1" outlineLevel="1">
      <c r="A212" s="916" t="s">
        <v>948</v>
      </c>
      <c r="B212" s="906">
        <f>SUM(C212:L212)</f>
        <v>23</v>
      </c>
      <c r="C212" s="906">
        <v>2</v>
      </c>
      <c r="D212" s="906">
        <v>4</v>
      </c>
      <c r="E212" s="906">
        <v>1</v>
      </c>
      <c r="F212" s="906"/>
      <c r="G212" s="906">
        <v>0</v>
      </c>
      <c r="H212" s="906">
        <v>4</v>
      </c>
      <c r="I212" s="906">
        <v>0</v>
      </c>
      <c r="J212" s="906">
        <v>9</v>
      </c>
      <c r="K212" s="906">
        <v>2</v>
      </c>
      <c r="L212" s="906">
        <v>1</v>
      </c>
    </row>
    <row r="213" spans="1:12" s="874" customFormat="1" ht="39.75" hidden="1" customHeight="1" outlineLevel="1" thickBot="1">
      <c r="A213" s="917" t="s">
        <v>949</v>
      </c>
      <c r="B213" s="921">
        <f>SUM(C213:L213)</f>
        <v>6421</v>
      </c>
      <c r="C213" s="922">
        <f>C199-C212</f>
        <v>47</v>
      </c>
      <c r="D213" s="922">
        <f>D199-D212</f>
        <v>236</v>
      </c>
      <c r="E213" s="922">
        <f>E199-E212</f>
        <v>31</v>
      </c>
      <c r="F213" s="906"/>
      <c r="G213" s="922">
        <f t="shared" ref="G213:L213" si="7">G199-G212</f>
        <v>108</v>
      </c>
      <c r="H213" s="922">
        <f t="shared" si="7"/>
        <v>2084</v>
      </c>
      <c r="I213" s="922">
        <f t="shared" si="7"/>
        <v>7</v>
      </c>
      <c r="J213" s="922">
        <f t="shared" si="7"/>
        <v>3609</v>
      </c>
      <c r="K213" s="922">
        <f t="shared" si="7"/>
        <v>102</v>
      </c>
      <c r="L213" s="922">
        <f t="shared" si="7"/>
        <v>197</v>
      </c>
    </row>
    <row r="214" spans="1:12" s="874" customFormat="1" ht="22.6" customHeight="1" collapsed="1">
      <c r="A214" s="735" t="s">
        <v>3186</v>
      </c>
      <c r="B214" s="906">
        <v>6747</v>
      </c>
      <c r="C214" s="906">
        <v>39</v>
      </c>
      <c r="D214" s="906">
        <v>256</v>
      </c>
      <c r="E214" s="906">
        <v>31</v>
      </c>
      <c r="F214" s="906"/>
      <c r="G214" s="906">
        <v>126</v>
      </c>
      <c r="H214" s="906">
        <v>2313</v>
      </c>
      <c r="I214" s="906">
        <v>7</v>
      </c>
      <c r="J214" s="906">
        <v>3629</v>
      </c>
      <c r="K214" s="906">
        <v>122</v>
      </c>
      <c r="L214" s="906">
        <v>224</v>
      </c>
    </row>
    <row r="215" spans="1:12" s="874" customFormat="1" ht="22.6" hidden="1" customHeight="1" outlineLevel="1">
      <c r="A215" s="530" t="s">
        <v>1899</v>
      </c>
      <c r="B215" s="906">
        <v>624</v>
      </c>
      <c r="C215" s="906">
        <v>3</v>
      </c>
      <c r="D215" s="906">
        <v>32</v>
      </c>
      <c r="E215" s="906">
        <v>3</v>
      </c>
      <c r="F215" s="906"/>
      <c r="G215" s="906">
        <v>13</v>
      </c>
      <c r="H215" s="906">
        <v>229</v>
      </c>
      <c r="I215" s="906">
        <v>0</v>
      </c>
      <c r="J215" s="906">
        <v>326</v>
      </c>
      <c r="K215" s="906">
        <v>4</v>
      </c>
      <c r="L215" s="906">
        <v>14</v>
      </c>
    </row>
    <row r="216" spans="1:12" s="874" customFormat="1" ht="22.6" hidden="1" customHeight="1" outlineLevel="1">
      <c r="A216" s="530" t="s">
        <v>951</v>
      </c>
      <c r="B216" s="906">
        <v>557</v>
      </c>
      <c r="C216" s="906">
        <v>4</v>
      </c>
      <c r="D216" s="906">
        <v>17</v>
      </c>
      <c r="E216" s="906">
        <v>4</v>
      </c>
      <c r="F216" s="906"/>
      <c r="G216" s="906">
        <v>17</v>
      </c>
      <c r="H216" s="906">
        <v>202</v>
      </c>
      <c r="I216" s="906">
        <v>0</v>
      </c>
      <c r="J216" s="906">
        <v>278</v>
      </c>
      <c r="K216" s="906">
        <v>12</v>
      </c>
      <c r="L216" s="906">
        <v>23</v>
      </c>
    </row>
    <row r="217" spans="1:12" s="874" customFormat="1" ht="22.6" hidden="1" customHeight="1" outlineLevel="1">
      <c r="A217" s="530" t="s">
        <v>952</v>
      </c>
      <c r="B217" s="906">
        <v>608</v>
      </c>
      <c r="C217" s="906">
        <v>4</v>
      </c>
      <c r="D217" s="906">
        <v>17</v>
      </c>
      <c r="E217" s="906">
        <v>2</v>
      </c>
      <c r="F217" s="906"/>
      <c r="G217" s="906">
        <v>7</v>
      </c>
      <c r="H217" s="906">
        <v>229</v>
      </c>
      <c r="I217" s="906">
        <v>1</v>
      </c>
      <c r="J217" s="906">
        <v>316</v>
      </c>
      <c r="K217" s="906">
        <v>7</v>
      </c>
      <c r="L217" s="906">
        <v>25</v>
      </c>
    </row>
    <row r="218" spans="1:12" s="874" customFormat="1" ht="22.6" hidden="1" customHeight="1" outlineLevel="1">
      <c r="A218" s="530" t="s">
        <v>953</v>
      </c>
      <c r="B218" s="906">
        <v>543</v>
      </c>
      <c r="C218" s="906">
        <v>4</v>
      </c>
      <c r="D218" s="906">
        <v>30</v>
      </c>
      <c r="E218" s="906">
        <v>3</v>
      </c>
      <c r="F218" s="906"/>
      <c r="G218" s="906">
        <v>8</v>
      </c>
      <c r="H218" s="906">
        <v>204</v>
      </c>
      <c r="I218" s="906">
        <v>0</v>
      </c>
      <c r="J218" s="906">
        <v>273</v>
      </c>
      <c r="K218" s="906">
        <v>7</v>
      </c>
      <c r="L218" s="906">
        <v>14</v>
      </c>
    </row>
    <row r="219" spans="1:12" s="874" customFormat="1" ht="22.6" hidden="1" customHeight="1" outlineLevel="1">
      <c r="A219" s="530" t="s">
        <v>954</v>
      </c>
      <c r="B219" s="906">
        <v>579</v>
      </c>
      <c r="C219" s="906">
        <v>3</v>
      </c>
      <c r="D219" s="906">
        <v>15</v>
      </c>
      <c r="E219" s="906">
        <v>0</v>
      </c>
      <c r="F219" s="906"/>
      <c r="G219" s="906">
        <v>13</v>
      </c>
      <c r="H219" s="906">
        <v>225</v>
      </c>
      <c r="I219" s="906">
        <v>2</v>
      </c>
      <c r="J219" s="906">
        <v>300</v>
      </c>
      <c r="K219" s="906">
        <v>8</v>
      </c>
      <c r="L219" s="906">
        <v>13</v>
      </c>
    </row>
    <row r="220" spans="1:12" s="874" customFormat="1" ht="22.6" hidden="1" customHeight="1" outlineLevel="1">
      <c r="A220" s="530" t="s">
        <v>955</v>
      </c>
      <c r="B220" s="906">
        <v>538</v>
      </c>
      <c r="C220" s="906">
        <v>2</v>
      </c>
      <c r="D220" s="906">
        <v>15</v>
      </c>
      <c r="E220" s="906">
        <v>4</v>
      </c>
      <c r="F220" s="906"/>
      <c r="G220" s="906">
        <v>15</v>
      </c>
      <c r="H220" s="906">
        <v>186</v>
      </c>
      <c r="I220" s="906">
        <v>0</v>
      </c>
      <c r="J220" s="906">
        <v>289</v>
      </c>
      <c r="K220" s="906">
        <v>10</v>
      </c>
      <c r="L220" s="906">
        <v>17</v>
      </c>
    </row>
    <row r="221" spans="1:12" s="874" customFormat="1" ht="22.6" hidden="1" customHeight="1" outlineLevel="1">
      <c r="A221" s="530" t="s">
        <v>956</v>
      </c>
      <c r="B221" s="906">
        <v>587</v>
      </c>
      <c r="C221" s="906">
        <v>2</v>
      </c>
      <c r="D221" s="906">
        <v>24</v>
      </c>
      <c r="E221" s="906">
        <v>5</v>
      </c>
      <c r="F221" s="906"/>
      <c r="G221" s="906">
        <v>10</v>
      </c>
      <c r="H221" s="906">
        <v>189</v>
      </c>
      <c r="I221" s="906">
        <v>2</v>
      </c>
      <c r="J221" s="906">
        <v>312</v>
      </c>
      <c r="K221" s="906">
        <v>19</v>
      </c>
      <c r="L221" s="906">
        <v>24</v>
      </c>
    </row>
    <row r="222" spans="1:12" s="874" customFormat="1" ht="22.6" hidden="1" customHeight="1" outlineLevel="1">
      <c r="A222" s="530" t="s">
        <v>957</v>
      </c>
      <c r="B222" s="906">
        <v>565</v>
      </c>
      <c r="C222" s="906">
        <v>2</v>
      </c>
      <c r="D222" s="906">
        <v>29</v>
      </c>
      <c r="E222" s="906">
        <v>3</v>
      </c>
      <c r="F222" s="906"/>
      <c r="G222" s="906">
        <v>10</v>
      </c>
      <c r="H222" s="906">
        <v>185</v>
      </c>
      <c r="I222" s="906">
        <v>1</v>
      </c>
      <c r="J222" s="906">
        <v>309</v>
      </c>
      <c r="K222" s="906">
        <v>11</v>
      </c>
      <c r="L222" s="906">
        <v>15</v>
      </c>
    </row>
    <row r="223" spans="1:12" s="874" customFormat="1" ht="22.6" hidden="1" customHeight="1" outlineLevel="1">
      <c r="A223" s="530" t="s">
        <v>958</v>
      </c>
      <c r="B223" s="906">
        <v>522</v>
      </c>
      <c r="C223" s="906">
        <v>7</v>
      </c>
      <c r="D223" s="906">
        <v>16</v>
      </c>
      <c r="E223" s="906">
        <v>2</v>
      </c>
      <c r="F223" s="906"/>
      <c r="G223" s="906">
        <v>8</v>
      </c>
      <c r="H223" s="906">
        <v>163</v>
      </c>
      <c r="I223" s="906">
        <v>0</v>
      </c>
      <c r="J223" s="906">
        <v>296</v>
      </c>
      <c r="K223" s="906">
        <v>12</v>
      </c>
      <c r="L223" s="906">
        <v>18</v>
      </c>
    </row>
    <row r="224" spans="1:12" s="874" customFormat="1" ht="22.6" hidden="1" customHeight="1" outlineLevel="1">
      <c r="A224" s="530" t="s">
        <v>959</v>
      </c>
      <c r="B224" s="906">
        <v>587</v>
      </c>
      <c r="C224" s="906">
        <v>5</v>
      </c>
      <c r="D224" s="906">
        <v>25</v>
      </c>
      <c r="E224" s="906">
        <v>1</v>
      </c>
      <c r="F224" s="906"/>
      <c r="G224" s="906">
        <v>5</v>
      </c>
      <c r="H224" s="906">
        <v>192</v>
      </c>
      <c r="I224" s="906">
        <v>0</v>
      </c>
      <c r="J224" s="906">
        <v>328</v>
      </c>
      <c r="K224" s="906">
        <v>10</v>
      </c>
      <c r="L224" s="906">
        <v>21</v>
      </c>
    </row>
    <row r="225" spans="1:12" s="874" customFormat="1" ht="22.6" hidden="1" customHeight="1" outlineLevel="1">
      <c r="A225" s="530" t="s">
        <v>960</v>
      </c>
      <c r="B225" s="906">
        <v>529</v>
      </c>
      <c r="C225" s="906">
        <v>1</v>
      </c>
      <c r="D225" s="906">
        <v>13</v>
      </c>
      <c r="E225" s="906">
        <v>1</v>
      </c>
      <c r="F225" s="906"/>
      <c r="G225" s="906">
        <v>12</v>
      </c>
      <c r="H225" s="906">
        <v>151</v>
      </c>
      <c r="I225" s="906">
        <v>1</v>
      </c>
      <c r="J225" s="906">
        <v>318</v>
      </c>
      <c r="K225" s="906">
        <v>11</v>
      </c>
      <c r="L225" s="906">
        <v>21</v>
      </c>
    </row>
    <row r="226" spans="1:12" s="874" customFormat="1" ht="22.6" hidden="1" customHeight="1" outlineLevel="1">
      <c r="A226" s="530" t="s">
        <v>961</v>
      </c>
      <c r="B226" s="906">
        <v>508</v>
      </c>
      <c r="C226" s="906">
        <v>2</v>
      </c>
      <c r="D226" s="906">
        <v>23</v>
      </c>
      <c r="E226" s="906">
        <v>3</v>
      </c>
      <c r="F226" s="906"/>
      <c r="G226" s="906">
        <v>8</v>
      </c>
      <c r="H226" s="906">
        <v>158</v>
      </c>
      <c r="I226" s="906">
        <v>0</v>
      </c>
      <c r="J226" s="906">
        <v>284</v>
      </c>
      <c r="K226" s="906">
        <v>11</v>
      </c>
      <c r="L226" s="906">
        <v>19</v>
      </c>
    </row>
    <row r="227" spans="1:12" s="874" customFormat="1" ht="32.299999999999997" hidden="1" customHeight="1" outlineLevel="1">
      <c r="A227" s="916" t="s">
        <v>948</v>
      </c>
      <c r="B227" s="906">
        <f>SUM(C227:L227)</f>
        <v>23</v>
      </c>
      <c r="C227" s="906">
        <v>2</v>
      </c>
      <c r="D227" s="906">
        <v>0</v>
      </c>
      <c r="E227" s="906">
        <v>0</v>
      </c>
      <c r="F227" s="906"/>
      <c r="G227" s="906">
        <v>0</v>
      </c>
      <c r="H227" s="906">
        <v>8</v>
      </c>
      <c r="I227" s="906">
        <v>0</v>
      </c>
      <c r="J227" s="906">
        <v>8</v>
      </c>
      <c r="K227" s="906">
        <v>0</v>
      </c>
      <c r="L227" s="906">
        <v>5</v>
      </c>
    </row>
    <row r="228" spans="1:12" s="874" customFormat="1" ht="39.75" hidden="1" customHeight="1" outlineLevel="1" thickBot="1">
      <c r="A228" s="917" t="s">
        <v>949</v>
      </c>
      <c r="B228" s="921">
        <f>SUM(C228:L228)</f>
        <v>6724</v>
      </c>
      <c r="C228" s="922">
        <f>C214-C227</f>
        <v>37</v>
      </c>
      <c r="D228" s="922">
        <f>D214-D227</f>
        <v>256</v>
      </c>
      <c r="E228" s="922">
        <f>E214-E227</f>
        <v>31</v>
      </c>
      <c r="F228" s="906"/>
      <c r="G228" s="922">
        <f t="shared" ref="G228:L228" si="8">G214-G227</f>
        <v>126</v>
      </c>
      <c r="H228" s="922">
        <f t="shared" si="8"/>
        <v>2305</v>
      </c>
      <c r="I228" s="922">
        <f t="shared" si="8"/>
        <v>7</v>
      </c>
      <c r="J228" s="922">
        <f t="shared" si="8"/>
        <v>3621</v>
      </c>
      <c r="K228" s="922">
        <f t="shared" si="8"/>
        <v>122</v>
      </c>
      <c r="L228" s="922">
        <f t="shared" si="8"/>
        <v>219</v>
      </c>
    </row>
    <row r="229" spans="1:12" s="874" customFormat="1" ht="22.6" customHeight="1" collapsed="1">
      <c r="A229" s="735" t="s">
        <v>3230</v>
      </c>
      <c r="B229" s="906">
        <v>5867</v>
      </c>
      <c r="C229" s="906">
        <v>35</v>
      </c>
      <c r="D229" s="906">
        <v>179</v>
      </c>
      <c r="E229" s="906">
        <v>14</v>
      </c>
      <c r="F229" s="906"/>
      <c r="G229" s="906">
        <v>85</v>
      </c>
      <c r="H229" s="906">
        <v>1934</v>
      </c>
      <c r="I229" s="906">
        <v>2</v>
      </c>
      <c r="J229" s="906">
        <v>3317</v>
      </c>
      <c r="K229" s="906">
        <v>110</v>
      </c>
      <c r="L229" s="906">
        <v>191</v>
      </c>
    </row>
    <row r="230" spans="1:12" s="874" customFormat="1" ht="22.6" hidden="1" customHeight="1" outlineLevel="1">
      <c r="A230" s="530" t="s">
        <v>1899</v>
      </c>
      <c r="B230" s="906">
        <v>426</v>
      </c>
      <c r="C230" s="906">
        <v>6</v>
      </c>
      <c r="D230" s="906">
        <v>8</v>
      </c>
      <c r="E230" s="906">
        <v>1</v>
      </c>
      <c r="F230" s="906"/>
      <c r="G230" s="906">
        <v>6</v>
      </c>
      <c r="H230" s="906">
        <v>141</v>
      </c>
      <c r="I230" s="906">
        <v>0</v>
      </c>
      <c r="J230" s="906">
        <v>247</v>
      </c>
      <c r="K230" s="906">
        <v>2</v>
      </c>
      <c r="L230" s="906">
        <v>15</v>
      </c>
    </row>
    <row r="231" spans="1:12" s="874" customFormat="1" ht="22.6" hidden="1" customHeight="1" outlineLevel="1">
      <c r="A231" s="530" t="s">
        <v>951</v>
      </c>
      <c r="B231" s="906">
        <v>269</v>
      </c>
      <c r="C231" s="906">
        <v>1</v>
      </c>
      <c r="D231" s="906">
        <v>9</v>
      </c>
      <c r="E231" s="906">
        <v>0</v>
      </c>
      <c r="F231" s="906"/>
      <c r="G231" s="906">
        <v>5</v>
      </c>
      <c r="H231" s="906">
        <v>98</v>
      </c>
      <c r="I231" s="906">
        <v>0</v>
      </c>
      <c r="J231" s="906">
        <v>144</v>
      </c>
      <c r="K231" s="906">
        <v>3</v>
      </c>
      <c r="L231" s="906">
        <v>9</v>
      </c>
    </row>
    <row r="232" spans="1:12" s="874" customFormat="1" ht="22.6" hidden="1" customHeight="1" outlineLevel="1">
      <c r="A232" s="530" t="s">
        <v>952</v>
      </c>
      <c r="B232" s="906">
        <v>344</v>
      </c>
      <c r="C232" s="906">
        <v>0</v>
      </c>
      <c r="D232" s="906">
        <v>9</v>
      </c>
      <c r="E232" s="906">
        <v>0</v>
      </c>
      <c r="F232" s="906"/>
      <c r="G232" s="906">
        <v>3</v>
      </c>
      <c r="H232" s="906">
        <v>112</v>
      </c>
      <c r="I232" s="906">
        <v>0</v>
      </c>
      <c r="J232" s="906">
        <v>206</v>
      </c>
      <c r="K232" s="906">
        <v>7</v>
      </c>
      <c r="L232" s="906">
        <v>7</v>
      </c>
    </row>
    <row r="233" spans="1:12" s="874" customFormat="1" ht="22.6" hidden="1" customHeight="1" outlineLevel="1">
      <c r="A233" s="530" t="s">
        <v>953</v>
      </c>
      <c r="B233" s="906">
        <v>271</v>
      </c>
      <c r="C233" s="906">
        <v>1</v>
      </c>
      <c r="D233" s="906">
        <v>12</v>
      </c>
      <c r="E233" s="906">
        <v>0</v>
      </c>
      <c r="F233" s="906"/>
      <c r="G233" s="906">
        <v>6</v>
      </c>
      <c r="H233" s="906">
        <v>77</v>
      </c>
      <c r="I233" s="906">
        <v>0</v>
      </c>
      <c r="J233" s="906">
        <v>163</v>
      </c>
      <c r="K233" s="906">
        <v>4</v>
      </c>
      <c r="L233" s="906">
        <v>8</v>
      </c>
    </row>
    <row r="234" spans="1:12" s="874" customFormat="1" ht="22.6" hidden="1" customHeight="1" outlineLevel="1">
      <c r="A234" s="530" t="s">
        <v>954</v>
      </c>
      <c r="B234" s="906">
        <v>533</v>
      </c>
      <c r="C234" s="906">
        <v>1</v>
      </c>
      <c r="D234" s="906">
        <v>13</v>
      </c>
      <c r="E234" s="906">
        <v>1</v>
      </c>
      <c r="F234" s="906"/>
      <c r="G234" s="906">
        <v>5</v>
      </c>
      <c r="H234" s="906">
        <v>188</v>
      </c>
      <c r="I234" s="906">
        <v>0</v>
      </c>
      <c r="J234" s="906">
        <v>291</v>
      </c>
      <c r="K234" s="906">
        <v>14</v>
      </c>
      <c r="L234" s="906">
        <v>20</v>
      </c>
    </row>
    <row r="235" spans="1:12" s="874" customFormat="1" ht="22.6" hidden="1" customHeight="1" outlineLevel="1">
      <c r="A235" s="530" t="s">
        <v>955</v>
      </c>
      <c r="B235" s="906">
        <v>501</v>
      </c>
      <c r="C235" s="906">
        <v>1</v>
      </c>
      <c r="D235" s="906">
        <v>15</v>
      </c>
      <c r="E235" s="906">
        <v>3</v>
      </c>
      <c r="F235" s="906"/>
      <c r="G235" s="906">
        <v>8</v>
      </c>
      <c r="H235" s="906">
        <v>163</v>
      </c>
      <c r="I235" s="906">
        <v>0</v>
      </c>
      <c r="J235" s="906">
        <v>288</v>
      </c>
      <c r="K235" s="906">
        <v>9</v>
      </c>
      <c r="L235" s="906">
        <v>14</v>
      </c>
    </row>
    <row r="236" spans="1:12" s="874" customFormat="1" ht="22.6" hidden="1" customHeight="1" outlineLevel="1">
      <c r="A236" s="530" t="s">
        <v>956</v>
      </c>
      <c r="B236" s="906">
        <v>537</v>
      </c>
      <c r="C236" s="906">
        <v>3</v>
      </c>
      <c r="D236" s="906">
        <v>21</v>
      </c>
      <c r="E236" s="906">
        <v>0</v>
      </c>
      <c r="F236" s="906"/>
      <c r="G236" s="906">
        <v>9</v>
      </c>
      <c r="H236" s="906">
        <v>175</v>
      </c>
      <c r="I236" s="906">
        <v>1</v>
      </c>
      <c r="J236" s="906">
        <v>299</v>
      </c>
      <c r="K236" s="906">
        <v>11</v>
      </c>
      <c r="L236" s="906">
        <v>18</v>
      </c>
    </row>
    <row r="237" spans="1:12" s="874" customFormat="1" ht="22.6" hidden="1" customHeight="1" outlineLevel="1">
      <c r="A237" s="530" t="s">
        <v>957</v>
      </c>
      <c r="B237" s="906">
        <v>589</v>
      </c>
      <c r="C237" s="906">
        <v>4</v>
      </c>
      <c r="D237" s="906">
        <v>12</v>
      </c>
      <c r="E237" s="906">
        <v>3</v>
      </c>
      <c r="F237" s="906"/>
      <c r="G237" s="906">
        <v>8</v>
      </c>
      <c r="H237" s="906">
        <v>193</v>
      </c>
      <c r="I237" s="906">
        <v>0</v>
      </c>
      <c r="J237" s="906">
        <v>343</v>
      </c>
      <c r="K237" s="906">
        <v>9</v>
      </c>
      <c r="L237" s="906">
        <v>17</v>
      </c>
    </row>
    <row r="238" spans="1:12" s="874" customFormat="1" ht="22.6" hidden="1" customHeight="1" outlineLevel="1">
      <c r="A238" s="530" t="s">
        <v>958</v>
      </c>
      <c r="B238" s="906">
        <v>558</v>
      </c>
      <c r="C238" s="906">
        <v>2</v>
      </c>
      <c r="D238" s="906">
        <v>19</v>
      </c>
      <c r="E238" s="906">
        <v>1</v>
      </c>
      <c r="F238" s="906"/>
      <c r="G238" s="906">
        <v>10</v>
      </c>
      <c r="H238" s="906">
        <v>196</v>
      </c>
      <c r="I238" s="906">
        <v>0</v>
      </c>
      <c r="J238" s="906">
        <v>298</v>
      </c>
      <c r="K238" s="906">
        <v>15</v>
      </c>
      <c r="L238" s="906">
        <v>17</v>
      </c>
    </row>
    <row r="239" spans="1:12" s="874" customFormat="1" ht="22.6" hidden="1" customHeight="1" outlineLevel="1">
      <c r="A239" s="530" t="s">
        <v>959</v>
      </c>
      <c r="B239" s="906">
        <v>580</v>
      </c>
      <c r="C239" s="906">
        <v>6</v>
      </c>
      <c r="D239" s="906">
        <v>27</v>
      </c>
      <c r="E239" s="906">
        <v>3</v>
      </c>
      <c r="F239" s="906"/>
      <c r="G239" s="906">
        <v>10</v>
      </c>
      <c r="H239" s="906">
        <v>195</v>
      </c>
      <c r="I239" s="906">
        <v>1</v>
      </c>
      <c r="J239" s="906">
        <v>310</v>
      </c>
      <c r="K239" s="906">
        <v>7</v>
      </c>
      <c r="L239" s="906">
        <v>21</v>
      </c>
    </row>
    <row r="240" spans="1:12" s="874" customFormat="1" ht="22.6" hidden="1" customHeight="1" outlineLevel="1">
      <c r="A240" s="530" t="s">
        <v>960</v>
      </c>
      <c r="B240" s="906">
        <v>600</v>
      </c>
      <c r="C240" s="906">
        <v>1</v>
      </c>
      <c r="D240" s="906">
        <v>19</v>
      </c>
      <c r="E240" s="906">
        <v>1</v>
      </c>
      <c r="F240" s="906"/>
      <c r="G240" s="906">
        <v>6</v>
      </c>
      <c r="H240" s="906">
        <v>192</v>
      </c>
      <c r="I240" s="906">
        <v>0</v>
      </c>
      <c r="J240" s="906">
        <v>342</v>
      </c>
      <c r="K240" s="906">
        <v>16</v>
      </c>
      <c r="L240" s="906">
        <v>23</v>
      </c>
    </row>
    <row r="241" spans="1:12" s="874" customFormat="1" ht="22.6" hidden="1" customHeight="1" outlineLevel="1">
      <c r="A241" s="530" t="s">
        <v>961</v>
      </c>
      <c r="B241" s="906">
        <v>659</v>
      </c>
      <c r="C241" s="906">
        <v>9</v>
      </c>
      <c r="D241" s="906">
        <v>15</v>
      </c>
      <c r="E241" s="906">
        <v>1</v>
      </c>
      <c r="F241" s="906"/>
      <c r="G241" s="906">
        <v>9</v>
      </c>
      <c r="H241" s="906">
        <v>204</v>
      </c>
      <c r="I241" s="906">
        <v>0</v>
      </c>
      <c r="J241" s="906">
        <v>386</v>
      </c>
      <c r="K241" s="906">
        <v>13</v>
      </c>
      <c r="L241" s="906">
        <v>22</v>
      </c>
    </row>
    <row r="242" spans="1:12" s="874" customFormat="1" ht="32.299999999999997" hidden="1" customHeight="1" outlineLevel="1">
      <c r="A242" s="916" t="s">
        <v>948</v>
      </c>
      <c r="B242" s="906">
        <f>SUM(C242:L242)</f>
        <v>25</v>
      </c>
      <c r="C242" s="906">
        <v>1</v>
      </c>
      <c r="D242" s="906">
        <v>1</v>
      </c>
      <c r="E242" s="906">
        <v>0</v>
      </c>
      <c r="F242" s="906"/>
      <c r="G242" s="906">
        <v>1</v>
      </c>
      <c r="H242" s="906">
        <v>6</v>
      </c>
      <c r="I242" s="906">
        <v>0</v>
      </c>
      <c r="J242" s="906">
        <v>14</v>
      </c>
      <c r="K242" s="906">
        <v>0</v>
      </c>
      <c r="L242" s="906">
        <v>2</v>
      </c>
    </row>
    <row r="243" spans="1:12" s="874" customFormat="1" ht="39.75" hidden="1" customHeight="1" outlineLevel="1" thickBot="1">
      <c r="A243" s="917" t="s">
        <v>949</v>
      </c>
      <c r="B243" s="921">
        <f>SUM(C243:L243)</f>
        <v>5842</v>
      </c>
      <c r="C243" s="922">
        <f>C229-C242</f>
        <v>34</v>
      </c>
      <c r="D243" s="922">
        <f>D229-D242</f>
        <v>178</v>
      </c>
      <c r="E243" s="922">
        <f>E229-E242</f>
        <v>14</v>
      </c>
      <c r="F243" s="906"/>
      <c r="G243" s="922">
        <f t="shared" ref="G243:L243" si="9">G229-G242</f>
        <v>84</v>
      </c>
      <c r="H243" s="922">
        <f t="shared" si="9"/>
        <v>1928</v>
      </c>
      <c r="I243" s="922">
        <f t="shared" si="9"/>
        <v>2</v>
      </c>
      <c r="J243" s="922">
        <f t="shared" si="9"/>
        <v>3303</v>
      </c>
      <c r="K243" s="922">
        <f t="shared" si="9"/>
        <v>110</v>
      </c>
      <c r="L243" s="922">
        <f t="shared" si="9"/>
        <v>189</v>
      </c>
    </row>
    <row r="244" spans="1:12" s="874" customFormat="1" ht="22.6" customHeight="1" collapsed="1">
      <c r="A244" s="735" t="s">
        <v>3329</v>
      </c>
      <c r="B244" s="906">
        <v>7458</v>
      </c>
      <c r="C244" s="906">
        <v>44</v>
      </c>
      <c r="D244" s="906">
        <v>204</v>
      </c>
      <c r="E244" s="906">
        <v>24</v>
      </c>
      <c r="F244" s="906"/>
      <c r="G244" s="906">
        <v>127</v>
      </c>
      <c r="H244" s="906">
        <v>2340</v>
      </c>
      <c r="I244" s="906">
        <v>6</v>
      </c>
      <c r="J244" s="906">
        <v>4306</v>
      </c>
      <c r="K244" s="906">
        <v>155</v>
      </c>
      <c r="L244" s="906">
        <v>252</v>
      </c>
    </row>
    <row r="245" spans="1:12" s="874" customFormat="1" ht="22.6" hidden="1" customHeight="1" outlineLevel="1">
      <c r="A245" s="530" t="s">
        <v>1899</v>
      </c>
      <c r="B245" s="906">
        <v>673</v>
      </c>
      <c r="C245" s="906">
        <v>4</v>
      </c>
      <c r="D245" s="906">
        <v>20</v>
      </c>
      <c r="E245" s="906">
        <v>1</v>
      </c>
      <c r="F245" s="906"/>
      <c r="G245" s="906">
        <v>9</v>
      </c>
      <c r="H245" s="906">
        <v>216</v>
      </c>
      <c r="I245" s="906">
        <v>1</v>
      </c>
      <c r="J245" s="906">
        <v>377</v>
      </c>
      <c r="K245" s="906">
        <v>15</v>
      </c>
      <c r="L245" s="906">
        <v>30</v>
      </c>
    </row>
    <row r="246" spans="1:12" s="874" customFormat="1" ht="22.6" hidden="1" customHeight="1" outlineLevel="1">
      <c r="A246" s="530" t="s">
        <v>951</v>
      </c>
      <c r="B246" s="906">
        <v>537</v>
      </c>
      <c r="C246" s="906">
        <v>1</v>
      </c>
      <c r="D246" s="906">
        <v>19</v>
      </c>
      <c r="E246" s="906">
        <v>3</v>
      </c>
      <c r="F246" s="906"/>
      <c r="G246" s="906">
        <v>10</v>
      </c>
      <c r="H246" s="906">
        <v>196</v>
      </c>
      <c r="I246" s="906">
        <v>0</v>
      </c>
      <c r="J246" s="906">
        <v>284</v>
      </c>
      <c r="K246" s="906">
        <v>7</v>
      </c>
      <c r="L246" s="906">
        <v>17</v>
      </c>
    </row>
    <row r="247" spans="1:12" s="874" customFormat="1" ht="22.6" hidden="1" customHeight="1" outlineLevel="1">
      <c r="A247" s="530" t="s">
        <v>952</v>
      </c>
      <c r="B247" s="906">
        <v>550</v>
      </c>
      <c r="C247" s="906">
        <v>4</v>
      </c>
      <c r="D247" s="906">
        <v>18</v>
      </c>
      <c r="E247" s="906">
        <v>1</v>
      </c>
      <c r="F247" s="906"/>
      <c r="G247" s="906">
        <v>14</v>
      </c>
      <c r="H247" s="906">
        <v>171</v>
      </c>
      <c r="I247" s="906">
        <v>0</v>
      </c>
      <c r="J247" s="906">
        <v>320</v>
      </c>
      <c r="K247" s="906">
        <v>7</v>
      </c>
      <c r="L247" s="906">
        <v>15</v>
      </c>
    </row>
    <row r="248" spans="1:12" s="874" customFormat="1" ht="22.6" hidden="1" customHeight="1" outlineLevel="1">
      <c r="A248" s="530" t="s">
        <v>953</v>
      </c>
      <c r="B248" s="906">
        <v>525</v>
      </c>
      <c r="C248" s="906">
        <v>4</v>
      </c>
      <c r="D248" s="906">
        <v>10</v>
      </c>
      <c r="E248" s="906">
        <v>2</v>
      </c>
      <c r="F248" s="906"/>
      <c r="G248" s="906">
        <v>9</v>
      </c>
      <c r="H248" s="906">
        <v>161</v>
      </c>
      <c r="I248" s="906">
        <v>0</v>
      </c>
      <c r="J248" s="906">
        <v>307</v>
      </c>
      <c r="K248" s="906">
        <v>13</v>
      </c>
      <c r="L248" s="906">
        <v>19</v>
      </c>
    </row>
    <row r="249" spans="1:12" s="874" customFormat="1" ht="22.6" hidden="1" customHeight="1" outlineLevel="1">
      <c r="A249" s="530" t="s">
        <v>954</v>
      </c>
      <c r="B249" s="906">
        <v>629</v>
      </c>
      <c r="C249" s="906">
        <v>5</v>
      </c>
      <c r="D249" s="906">
        <v>22</v>
      </c>
      <c r="E249" s="906">
        <v>3</v>
      </c>
      <c r="F249" s="906"/>
      <c r="G249" s="906">
        <v>8</v>
      </c>
      <c r="H249" s="906">
        <v>192</v>
      </c>
      <c r="I249" s="906">
        <v>0</v>
      </c>
      <c r="J249" s="906">
        <v>367</v>
      </c>
      <c r="K249" s="906">
        <v>16</v>
      </c>
      <c r="L249" s="906">
        <v>16</v>
      </c>
    </row>
    <row r="250" spans="1:12" s="874" customFormat="1" ht="22.6" hidden="1" customHeight="1" outlineLevel="1">
      <c r="A250" s="530" t="s">
        <v>955</v>
      </c>
      <c r="B250" s="906">
        <v>562</v>
      </c>
      <c r="C250" s="906">
        <v>2</v>
      </c>
      <c r="D250" s="906">
        <v>21</v>
      </c>
      <c r="E250" s="906">
        <v>4</v>
      </c>
      <c r="F250" s="906"/>
      <c r="G250" s="906">
        <v>13</v>
      </c>
      <c r="H250" s="906">
        <v>185</v>
      </c>
      <c r="I250" s="906">
        <v>0</v>
      </c>
      <c r="J250" s="906">
        <v>307</v>
      </c>
      <c r="K250" s="906">
        <v>11</v>
      </c>
      <c r="L250" s="906">
        <v>19</v>
      </c>
    </row>
    <row r="251" spans="1:12" s="874" customFormat="1" ht="22.6" hidden="1" customHeight="1" outlineLevel="1">
      <c r="A251" s="530" t="s">
        <v>956</v>
      </c>
      <c r="B251" s="906">
        <v>610</v>
      </c>
      <c r="C251" s="906">
        <v>6</v>
      </c>
      <c r="D251" s="906">
        <v>13</v>
      </c>
      <c r="E251" s="906">
        <v>1</v>
      </c>
      <c r="F251" s="906"/>
      <c r="G251" s="906">
        <v>11</v>
      </c>
      <c r="H251" s="906">
        <v>194</v>
      </c>
      <c r="I251" s="906">
        <v>1</v>
      </c>
      <c r="J251" s="906">
        <v>362</v>
      </c>
      <c r="K251" s="906">
        <v>13</v>
      </c>
      <c r="L251" s="906">
        <v>9</v>
      </c>
    </row>
    <row r="252" spans="1:12" s="874" customFormat="1" ht="22.6" hidden="1" customHeight="1" outlineLevel="1">
      <c r="A252" s="530" t="s">
        <v>957</v>
      </c>
      <c r="B252" s="906">
        <v>611</v>
      </c>
      <c r="C252" s="906">
        <v>6</v>
      </c>
      <c r="D252" s="906">
        <v>17</v>
      </c>
      <c r="E252" s="906">
        <v>2</v>
      </c>
      <c r="F252" s="906"/>
      <c r="G252" s="906">
        <v>10</v>
      </c>
      <c r="H252" s="906">
        <v>177</v>
      </c>
      <c r="I252" s="906">
        <v>0</v>
      </c>
      <c r="J252" s="906">
        <v>362</v>
      </c>
      <c r="K252" s="906">
        <v>13</v>
      </c>
      <c r="L252" s="906">
        <v>24</v>
      </c>
    </row>
    <row r="253" spans="1:12" s="874" customFormat="1" ht="22.6" hidden="1" customHeight="1" outlineLevel="1">
      <c r="A253" s="530" t="s">
        <v>958</v>
      </c>
      <c r="B253" s="906">
        <v>609</v>
      </c>
      <c r="C253" s="906">
        <v>2</v>
      </c>
      <c r="D253" s="906">
        <v>16</v>
      </c>
      <c r="E253" s="906">
        <v>1</v>
      </c>
      <c r="F253" s="906"/>
      <c r="G253" s="906">
        <v>10</v>
      </c>
      <c r="H253" s="906">
        <v>200</v>
      </c>
      <c r="I253" s="906">
        <v>1</v>
      </c>
      <c r="J253" s="906">
        <v>345</v>
      </c>
      <c r="K253" s="906">
        <v>12</v>
      </c>
      <c r="L253" s="906">
        <v>22</v>
      </c>
    </row>
    <row r="254" spans="1:12" s="874" customFormat="1" ht="22.6" hidden="1" customHeight="1" outlineLevel="1">
      <c r="A254" s="530" t="s">
        <v>959</v>
      </c>
      <c r="B254" s="906">
        <v>755</v>
      </c>
      <c r="C254" s="906">
        <v>2</v>
      </c>
      <c r="D254" s="906">
        <v>20</v>
      </c>
      <c r="E254" s="906">
        <v>0</v>
      </c>
      <c r="F254" s="906"/>
      <c r="G254" s="906">
        <v>11</v>
      </c>
      <c r="H254" s="906">
        <v>227</v>
      </c>
      <c r="I254" s="906">
        <v>2</v>
      </c>
      <c r="J254" s="906">
        <v>447</v>
      </c>
      <c r="K254" s="906">
        <v>18</v>
      </c>
      <c r="L254" s="906">
        <v>28</v>
      </c>
    </row>
    <row r="255" spans="1:12" s="874" customFormat="1" ht="22.6" hidden="1" customHeight="1" outlineLevel="1">
      <c r="A255" s="530" t="s">
        <v>960</v>
      </c>
      <c r="B255" s="906">
        <v>697</v>
      </c>
      <c r="C255" s="906">
        <v>4</v>
      </c>
      <c r="D255" s="906">
        <v>17</v>
      </c>
      <c r="E255" s="906">
        <v>4</v>
      </c>
      <c r="F255" s="906"/>
      <c r="G255" s="906">
        <v>12</v>
      </c>
      <c r="H255" s="906">
        <v>208</v>
      </c>
      <c r="I255" s="906">
        <v>0</v>
      </c>
      <c r="J255" s="906">
        <v>407</v>
      </c>
      <c r="K255" s="906">
        <v>17</v>
      </c>
      <c r="L255" s="906">
        <v>28</v>
      </c>
    </row>
    <row r="256" spans="1:12" s="874" customFormat="1" ht="22.6" hidden="1" customHeight="1" outlineLevel="1">
      <c r="A256" s="530" t="s">
        <v>961</v>
      </c>
      <c r="B256" s="906">
        <v>700</v>
      </c>
      <c r="C256" s="906">
        <v>4</v>
      </c>
      <c r="D256" s="906">
        <v>11</v>
      </c>
      <c r="E256" s="906">
        <v>2</v>
      </c>
      <c r="F256" s="906"/>
      <c r="G256" s="906">
        <v>10</v>
      </c>
      <c r="H256" s="906">
        <v>213</v>
      </c>
      <c r="I256" s="906">
        <v>1</v>
      </c>
      <c r="J256" s="906">
        <v>421</v>
      </c>
      <c r="K256" s="906">
        <v>13</v>
      </c>
      <c r="L256" s="906">
        <v>25</v>
      </c>
    </row>
    <row r="257" spans="1:12" s="874" customFormat="1" ht="32.299999999999997" hidden="1" customHeight="1" outlineLevel="1">
      <c r="A257" s="916" t="s">
        <v>948</v>
      </c>
      <c r="B257" s="906">
        <f>SUM(C257:L257)</f>
        <v>22</v>
      </c>
      <c r="C257" s="906">
        <v>2</v>
      </c>
      <c r="D257" s="906">
        <v>1</v>
      </c>
      <c r="E257" s="906">
        <v>0</v>
      </c>
      <c r="F257" s="906"/>
      <c r="G257" s="906">
        <v>0</v>
      </c>
      <c r="H257" s="906">
        <v>4</v>
      </c>
      <c r="I257" s="906">
        <v>0</v>
      </c>
      <c r="J257" s="906">
        <v>12</v>
      </c>
      <c r="K257" s="906">
        <v>1</v>
      </c>
      <c r="L257" s="906">
        <v>2</v>
      </c>
    </row>
    <row r="258" spans="1:12" s="874" customFormat="1" ht="39.75" hidden="1" customHeight="1" outlineLevel="1" thickBot="1">
      <c r="A258" s="917" t="s">
        <v>949</v>
      </c>
      <c r="B258" s="921">
        <f>SUM(C258:L258)</f>
        <v>7436</v>
      </c>
      <c r="C258" s="922">
        <f>C244-C257</f>
        <v>42</v>
      </c>
      <c r="D258" s="922">
        <f>D244-D257</f>
        <v>203</v>
      </c>
      <c r="E258" s="922">
        <f>E244-E257</f>
        <v>24</v>
      </c>
      <c r="F258" s="906"/>
      <c r="G258" s="922">
        <f t="shared" ref="G258:L258" si="10">G244-G257</f>
        <v>127</v>
      </c>
      <c r="H258" s="922">
        <f t="shared" si="10"/>
        <v>2336</v>
      </c>
      <c r="I258" s="922">
        <f t="shared" si="10"/>
        <v>6</v>
      </c>
      <c r="J258" s="922">
        <f t="shared" si="10"/>
        <v>4294</v>
      </c>
      <c r="K258" s="922">
        <f t="shared" si="10"/>
        <v>154</v>
      </c>
      <c r="L258" s="922">
        <f t="shared" si="10"/>
        <v>250</v>
      </c>
    </row>
    <row r="259" spans="1:12" s="874" customFormat="1" ht="22.6" customHeight="1" collapsed="1">
      <c r="A259" s="735" t="s">
        <v>3377</v>
      </c>
      <c r="B259" s="906">
        <v>8684</v>
      </c>
      <c r="C259" s="906">
        <v>65</v>
      </c>
      <c r="D259" s="906">
        <v>232</v>
      </c>
      <c r="E259" s="906">
        <v>27</v>
      </c>
      <c r="F259" s="906"/>
      <c r="G259" s="906">
        <v>150</v>
      </c>
      <c r="H259" s="906">
        <v>2706</v>
      </c>
      <c r="I259" s="906">
        <v>4</v>
      </c>
      <c r="J259" s="906">
        <v>5040</v>
      </c>
      <c r="K259" s="906">
        <v>182</v>
      </c>
      <c r="L259" s="906">
        <v>278</v>
      </c>
    </row>
    <row r="260" spans="1:12" s="874" customFormat="1" ht="22.6" hidden="1" customHeight="1" outlineLevel="1">
      <c r="A260" s="530" t="s">
        <v>1899</v>
      </c>
      <c r="B260" s="906">
        <v>800</v>
      </c>
      <c r="C260" s="906">
        <v>4</v>
      </c>
      <c r="D260" s="906">
        <v>22</v>
      </c>
      <c r="E260" s="906">
        <v>1</v>
      </c>
      <c r="F260" s="906"/>
      <c r="G260" s="906">
        <v>17</v>
      </c>
      <c r="H260" s="906">
        <v>247</v>
      </c>
      <c r="I260" s="906">
        <v>1</v>
      </c>
      <c r="J260" s="906">
        <v>467</v>
      </c>
      <c r="K260" s="906">
        <v>12</v>
      </c>
      <c r="L260" s="906">
        <v>29</v>
      </c>
    </row>
    <row r="261" spans="1:12" s="874" customFormat="1" ht="22.6" hidden="1" customHeight="1" outlineLevel="1">
      <c r="A261" s="530" t="s">
        <v>951</v>
      </c>
      <c r="B261" s="906">
        <v>594</v>
      </c>
      <c r="C261" s="906">
        <v>1</v>
      </c>
      <c r="D261" s="906">
        <v>18</v>
      </c>
      <c r="E261" s="906">
        <v>3</v>
      </c>
      <c r="F261" s="906"/>
      <c r="G261" s="906">
        <v>9</v>
      </c>
      <c r="H261" s="906">
        <v>179</v>
      </c>
      <c r="I261" s="906">
        <v>0</v>
      </c>
      <c r="J261" s="906">
        <v>351</v>
      </c>
      <c r="K261" s="906">
        <v>14</v>
      </c>
      <c r="L261" s="906">
        <v>19</v>
      </c>
    </row>
    <row r="262" spans="1:12" s="874" customFormat="1" ht="22.6" hidden="1" customHeight="1" outlineLevel="1">
      <c r="A262" s="530" t="s">
        <v>952</v>
      </c>
      <c r="B262" s="906">
        <v>694</v>
      </c>
      <c r="C262" s="906">
        <v>5</v>
      </c>
      <c r="D262" s="906">
        <v>17</v>
      </c>
      <c r="E262" s="906">
        <v>4</v>
      </c>
      <c r="F262" s="906"/>
      <c r="G262" s="906">
        <v>10</v>
      </c>
      <c r="H262" s="906">
        <v>217</v>
      </c>
      <c r="I262" s="906">
        <v>0</v>
      </c>
      <c r="J262" s="906">
        <v>409</v>
      </c>
      <c r="K262" s="906">
        <v>4</v>
      </c>
      <c r="L262" s="906">
        <v>28</v>
      </c>
    </row>
    <row r="263" spans="1:12" s="874" customFormat="1" ht="22.6" hidden="1" customHeight="1" outlineLevel="1">
      <c r="A263" s="530" t="s">
        <v>953</v>
      </c>
      <c r="B263" s="906">
        <v>695</v>
      </c>
      <c r="C263" s="906">
        <v>4</v>
      </c>
      <c r="D263" s="906">
        <v>23</v>
      </c>
      <c r="E263" s="906">
        <v>2</v>
      </c>
      <c r="F263" s="906"/>
      <c r="G263" s="906">
        <v>10</v>
      </c>
      <c r="H263" s="906">
        <v>221</v>
      </c>
      <c r="I263" s="906">
        <v>0</v>
      </c>
      <c r="J263" s="906">
        <v>400</v>
      </c>
      <c r="K263" s="906">
        <v>11</v>
      </c>
      <c r="L263" s="906">
        <v>24</v>
      </c>
    </row>
    <row r="264" spans="1:12" s="874" customFormat="1" ht="22.6" hidden="1" customHeight="1" outlineLevel="1">
      <c r="A264" s="530" t="s">
        <v>954</v>
      </c>
      <c r="B264" s="906">
        <v>699</v>
      </c>
      <c r="C264" s="906">
        <v>3</v>
      </c>
      <c r="D264" s="906">
        <v>16</v>
      </c>
      <c r="E264" s="906">
        <v>1</v>
      </c>
      <c r="F264" s="906"/>
      <c r="G264" s="906">
        <v>14</v>
      </c>
      <c r="H264" s="906">
        <v>183</v>
      </c>
      <c r="I264" s="906">
        <v>0</v>
      </c>
      <c r="J264" s="906">
        <v>444</v>
      </c>
      <c r="K264" s="906">
        <v>16</v>
      </c>
      <c r="L264" s="906">
        <v>22</v>
      </c>
    </row>
    <row r="265" spans="1:12" s="874" customFormat="1" ht="22.6" hidden="1" customHeight="1" outlineLevel="1">
      <c r="A265" s="530" t="s">
        <v>955</v>
      </c>
      <c r="B265" s="906">
        <v>718</v>
      </c>
      <c r="C265" s="906">
        <v>4</v>
      </c>
      <c r="D265" s="906">
        <v>25</v>
      </c>
      <c r="E265" s="906">
        <v>3</v>
      </c>
      <c r="F265" s="906"/>
      <c r="G265" s="906">
        <v>15</v>
      </c>
      <c r="H265" s="906">
        <v>245</v>
      </c>
      <c r="I265" s="906">
        <v>0</v>
      </c>
      <c r="J265" s="906">
        <v>398</v>
      </c>
      <c r="K265" s="906">
        <v>13</v>
      </c>
      <c r="L265" s="906">
        <v>15</v>
      </c>
    </row>
    <row r="266" spans="1:12" s="874" customFormat="1" ht="22.6" hidden="1" customHeight="1" outlineLevel="1">
      <c r="A266" s="530" t="s">
        <v>956</v>
      </c>
      <c r="B266" s="906">
        <v>719</v>
      </c>
      <c r="C266" s="906">
        <v>7</v>
      </c>
      <c r="D266" s="906">
        <v>17</v>
      </c>
      <c r="E266" s="906">
        <v>2</v>
      </c>
      <c r="F266" s="906"/>
      <c r="G266" s="906">
        <v>10</v>
      </c>
      <c r="H266" s="906">
        <v>225</v>
      </c>
      <c r="I266" s="906">
        <v>1</v>
      </c>
      <c r="J266" s="906">
        <v>415</v>
      </c>
      <c r="K266" s="906">
        <v>16</v>
      </c>
      <c r="L266" s="906">
        <v>26</v>
      </c>
    </row>
    <row r="267" spans="1:12" s="874" customFormat="1" ht="22.6" hidden="1" customHeight="1" outlineLevel="1">
      <c r="A267" s="530" t="s">
        <v>957</v>
      </c>
      <c r="B267" s="906">
        <v>708</v>
      </c>
      <c r="C267" s="906">
        <v>9</v>
      </c>
      <c r="D267" s="906">
        <v>21</v>
      </c>
      <c r="E267" s="906">
        <v>4</v>
      </c>
      <c r="F267" s="906"/>
      <c r="G267" s="906">
        <v>11</v>
      </c>
      <c r="H267" s="906">
        <v>236</v>
      </c>
      <c r="I267" s="906">
        <v>1</v>
      </c>
      <c r="J267" s="906">
        <v>393</v>
      </c>
      <c r="K267" s="906">
        <v>13</v>
      </c>
      <c r="L267" s="906">
        <v>20</v>
      </c>
    </row>
    <row r="268" spans="1:12" s="874" customFormat="1" ht="22.6" hidden="1" customHeight="1" outlineLevel="1">
      <c r="A268" s="530" t="s">
        <v>958</v>
      </c>
      <c r="B268" s="906">
        <v>685</v>
      </c>
      <c r="C268" s="906">
        <v>2</v>
      </c>
      <c r="D268" s="906">
        <v>13</v>
      </c>
      <c r="E268" s="906">
        <v>1</v>
      </c>
      <c r="F268" s="906"/>
      <c r="G268" s="906">
        <v>9</v>
      </c>
      <c r="H268" s="906">
        <v>217</v>
      </c>
      <c r="I268" s="906">
        <v>0</v>
      </c>
      <c r="J268" s="906">
        <v>409</v>
      </c>
      <c r="K268" s="906">
        <v>17</v>
      </c>
      <c r="L268" s="906">
        <v>17</v>
      </c>
    </row>
    <row r="269" spans="1:12" s="874" customFormat="1" ht="22.6" hidden="1" customHeight="1" outlineLevel="1">
      <c r="A269" s="530" t="s">
        <v>959</v>
      </c>
      <c r="B269" s="906">
        <v>762</v>
      </c>
      <c r="C269" s="906">
        <v>8</v>
      </c>
      <c r="D269" s="906">
        <v>20</v>
      </c>
      <c r="E269" s="906">
        <v>1</v>
      </c>
      <c r="F269" s="906"/>
      <c r="G269" s="906">
        <v>15</v>
      </c>
      <c r="H269" s="906">
        <v>231</v>
      </c>
      <c r="I269" s="906">
        <v>0</v>
      </c>
      <c r="J269" s="906">
        <v>442</v>
      </c>
      <c r="K269" s="906">
        <v>18</v>
      </c>
      <c r="L269" s="906">
        <v>27</v>
      </c>
    </row>
    <row r="270" spans="1:12" s="874" customFormat="1" ht="22.6" hidden="1" customHeight="1" outlineLevel="1">
      <c r="A270" s="530" t="s">
        <v>960</v>
      </c>
      <c r="B270" s="906">
        <v>822</v>
      </c>
      <c r="C270" s="906">
        <v>10</v>
      </c>
      <c r="D270" s="906">
        <v>23</v>
      </c>
      <c r="E270" s="906">
        <v>3</v>
      </c>
      <c r="F270" s="906"/>
      <c r="G270" s="906">
        <v>18</v>
      </c>
      <c r="H270" s="906">
        <v>262</v>
      </c>
      <c r="I270" s="906">
        <v>1</v>
      </c>
      <c r="J270" s="906">
        <v>448</v>
      </c>
      <c r="K270" s="906">
        <v>28</v>
      </c>
      <c r="L270" s="906">
        <v>29</v>
      </c>
    </row>
    <row r="271" spans="1:12" s="874" customFormat="1" ht="22.6" hidden="1" customHeight="1" outlineLevel="1">
      <c r="A271" s="530" t="s">
        <v>961</v>
      </c>
      <c r="B271" s="906">
        <v>788</v>
      </c>
      <c r="C271" s="906">
        <v>8</v>
      </c>
      <c r="D271" s="906">
        <v>17</v>
      </c>
      <c r="E271" s="906">
        <v>2</v>
      </c>
      <c r="F271" s="906"/>
      <c r="G271" s="906">
        <v>12</v>
      </c>
      <c r="H271" s="906">
        <v>243</v>
      </c>
      <c r="I271" s="906">
        <v>0</v>
      </c>
      <c r="J271" s="906">
        <v>464</v>
      </c>
      <c r="K271" s="906">
        <v>20</v>
      </c>
      <c r="L271" s="906">
        <v>22</v>
      </c>
    </row>
    <row r="272" spans="1:12" s="874" customFormat="1" ht="32.299999999999997" hidden="1" customHeight="1" outlineLevel="1">
      <c r="A272" s="916" t="s">
        <v>948</v>
      </c>
      <c r="B272" s="906">
        <f>SUM(C272:L272)</f>
        <v>25</v>
      </c>
      <c r="C272" s="906">
        <v>2</v>
      </c>
      <c r="D272" s="906">
        <v>1</v>
      </c>
      <c r="E272" s="906">
        <v>0</v>
      </c>
      <c r="F272" s="906"/>
      <c r="G272" s="906">
        <v>1</v>
      </c>
      <c r="H272" s="906">
        <v>7</v>
      </c>
      <c r="I272" s="906">
        <v>0</v>
      </c>
      <c r="J272" s="906">
        <v>11</v>
      </c>
      <c r="K272" s="906">
        <v>0</v>
      </c>
      <c r="L272" s="906">
        <v>3</v>
      </c>
    </row>
    <row r="273" spans="1:12" s="874" customFormat="1" ht="39.75" hidden="1" customHeight="1" outlineLevel="1" thickBot="1">
      <c r="A273" s="917" t="s">
        <v>949</v>
      </c>
      <c r="B273" s="921">
        <f>SUM(C273:L273)</f>
        <v>8659</v>
      </c>
      <c r="C273" s="922">
        <f>C259-C272</f>
        <v>63</v>
      </c>
      <c r="D273" s="922">
        <f>D259-D272</f>
        <v>231</v>
      </c>
      <c r="E273" s="922">
        <f>E259-E272</f>
        <v>27</v>
      </c>
      <c r="F273" s="906"/>
      <c r="G273" s="922">
        <f t="shared" ref="G273:L273" si="11">G259-G272</f>
        <v>149</v>
      </c>
      <c r="H273" s="922">
        <f>H259-H272</f>
        <v>2699</v>
      </c>
      <c r="I273" s="922">
        <f t="shared" si="11"/>
        <v>4</v>
      </c>
      <c r="J273" s="922">
        <f t="shared" si="11"/>
        <v>5029</v>
      </c>
      <c r="K273" s="922">
        <f t="shared" si="11"/>
        <v>182</v>
      </c>
      <c r="L273" s="922">
        <f t="shared" si="11"/>
        <v>275</v>
      </c>
    </row>
    <row r="274" spans="1:12" s="874" customFormat="1" ht="22.6" customHeight="1">
      <c r="A274" s="735" t="s">
        <v>3427</v>
      </c>
      <c r="B274" s="906">
        <v>9339</v>
      </c>
      <c r="C274" s="906">
        <v>58</v>
      </c>
      <c r="D274" s="906">
        <v>252</v>
      </c>
      <c r="E274" s="906">
        <v>32</v>
      </c>
      <c r="F274" s="906"/>
      <c r="G274" s="906">
        <v>123</v>
      </c>
      <c r="H274" s="906">
        <v>2793</v>
      </c>
      <c r="I274" s="906">
        <v>2</v>
      </c>
      <c r="J274" s="906">
        <v>5579</v>
      </c>
      <c r="K274" s="906">
        <v>215</v>
      </c>
      <c r="L274" s="906">
        <v>285</v>
      </c>
    </row>
    <row r="275" spans="1:12" s="874" customFormat="1" ht="22.6" customHeight="1" outlineLevel="1">
      <c r="A275" s="530" t="s">
        <v>1899</v>
      </c>
      <c r="B275" s="906">
        <v>788</v>
      </c>
      <c r="C275" s="906">
        <v>7</v>
      </c>
      <c r="D275" s="906">
        <v>17</v>
      </c>
      <c r="E275" s="906">
        <v>4</v>
      </c>
      <c r="F275" s="906"/>
      <c r="G275" s="906">
        <v>9</v>
      </c>
      <c r="H275" s="906">
        <v>243</v>
      </c>
      <c r="I275" s="906">
        <v>0</v>
      </c>
      <c r="J275" s="906">
        <v>472</v>
      </c>
      <c r="K275" s="906">
        <v>16</v>
      </c>
      <c r="L275" s="906">
        <v>20</v>
      </c>
    </row>
    <row r="276" spans="1:12" s="874" customFormat="1" ht="22.6" customHeight="1" outlineLevel="1">
      <c r="A276" s="530" t="s">
        <v>951</v>
      </c>
      <c r="B276" s="906">
        <v>703</v>
      </c>
      <c r="C276" s="906">
        <v>3</v>
      </c>
      <c r="D276" s="906">
        <v>16</v>
      </c>
      <c r="E276" s="906">
        <v>1</v>
      </c>
      <c r="F276" s="906"/>
      <c r="G276" s="906">
        <v>6</v>
      </c>
      <c r="H276" s="906">
        <v>234</v>
      </c>
      <c r="I276" s="906">
        <v>0</v>
      </c>
      <c r="J276" s="906">
        <v>405</v>
      </c>
      <c r="K276" s="906">
        <v>15</v>
      </c>
      <c r="L276" s="906">
        <v>23</v>
      </c>
    </row>
    <row r="277" spans="1:12" s="874" customFormat="1" ht="22.6" customHeight="1" outlineLevel="1">
      <c r="A277" s="530" t="s">
        <v>952</v>
      </c>
      <c r="B277" s="906">
        <v>729</v>
      </c>
      <c r="C277" s="906">
        <v>5</v>
      </c>
      <c r="D277" s="906">
        <v>18</v>
      </c>
      <c r="E277" s="906">
        <v>2</v>
      </c>
      <c r="F277" s="906"/>
      <c r="G277" s="906">
        <v>12</v>
      </c>
      <c r="H277" s="906">
        <v>210</v>
      </c>
      <c r="I277" s="906">
        <v>0</v>
      </c>
      <c r="J277" s="906">
        <v>442</v>
      </c>
      <c r="K277" s="906">
        <v>18</v>
      </c>
      <c r="L277" s="906">
        <v>22</v>
      </c>
    </row>
    <row r="278" spans="1:12" s="874" customFormat="1" ht="22.6" customHeight="1" outlineLevel="1">
      <c r="A278" s="530" t="s">
        <v>953</v>
      </c>
      <c r="B278" s="906">
        <v>665</v>
      </c>
      <c r="C278" s="906">
        <v>6</v>
      </c>
      <c r="D278" s="906">
        <v>18</v>
      </c>
      <c r="E278" s="906">
        <v>3</v>
      </c>
      <c r="F278" s="906"/>
      <c r="G278" s="906">
        <v>6</v>
      </c>
      <c r="H278" s="906">
        <v>191</v>
      </c>
      <c r="I278" s="906">
        <v>0</v>
      </c>
      <c r="J278" s="906">
        <v>410</v>
      </c>
      <c r="K278" s="906">
        <v>16</v>
      </c>
      <c r="L278" s="906">
        <v>15</v>
      </c>
    </row>
    <row r="279" spans="1:12" s="874" customFormat="1" ht="22.6" customHeight="1" outlineLevel="1">
      <c r="A279" s="530" t="s">
        <v>954</v>
      </c>
      <c r="B279" s="906">
        <v>726</v>
      </c>
      <c r="C279" s="906">
        <v>4</v>
      </c>
      <c r="D279" s="906">
        <v>20</v>
      </c>
      <c r="E279" s="906">
        <v>3</v>
      </c>
      <c r="F279" s="906"/>
      <c r="G279" s="906">
        <v>11</v>
      </c>
      <c r="H279" s="906">
        <v>216</v>
      </c>
      <c r="I279" s="906">
        <v>0</v>
      </c>
      <c r="J279" s="906">
        <v>435</v>
      </c>
      <c r="K279" s="906">
        <v>20</v>
      </c>
      <c r="L279" s="906">
        <v>17</v>
      </c>
    </row>
    <row r="280" spans="1:12" s="874" customFormat="1" ht="22.6" customHeight="1" outlineLevel="1">
      <c r="A280" s="530" t="s">
        <v>955</v>
      </c>
      <c r="B280" s="906">
        <v>759</v>
      </c>
      <c r="C280" s="906">
        <v>2</v>
      </c>
      <c r="D280" s="906">
        <v>27</v>
      </c>
      <c r="E280" s="906">
        <v>2</v>
      </c>
      <c r="F280" s="906"/>
      <c r="G280" s="906">
        <v>14</v>
      </c>
      <c r="H280" s="906">
        <v>244</v>
      </c>
      <c r="I280" s="906">
        <v>0</v>
      </c>
      <c r="J280" s="906">
        <v>430</v>
      </c>
      <c r="K280" s="906">
        <v>20</v>
      </c>
      <c r="L280" s="906">
        <v>20</v>
      </c>
    </row>
    <row r="281" spans="1:12" s="874" customFormat="1" ht="22.6" customHeight="1" outlineLevel="1">
      <c r="A281" s="530" t="s">
        <v>956</v>
      </c>
      <c r="B281" s="906">
        <v>810</v>
      </c>
      <c r="C281" s="906">
        <v>4</v>
      </c>
      <c r="D281" s="906">
        <v>24</v>
      </c>
      <c r="E281" s="906">
        <v>4</v>
      </c>
      <c r="F281" s="906"/>
      <c r="G281" s="906">
        <v>10</v>
      </c>
      <c r="H281" s="906">
        <v>222</v>
      </c>
      <c r="I281" s="906">
        <v>0</v>
      </c>
      <c r="J281" s="906">
        <v>502</v>
      </c>
      <c r="K281" s="906">
        <v>22</v>
      </c>
      <c r="L281" s="906">
        <v>22</v>
      </c>
    </row>
    <row r="282" spans="1:12" s="874" customFormat="1" ht="22.6" customHeight="1" outlineLevel="1">
      <c r="A282" s="530" t="s">
        <v>957</v>
      </c>
      <c r="B282" s="906">
        <v>773</v>
      </c>
      <c r="C282" s="906">
        <v>6</v>
      </c>
      <c r="D282" s="906">
        <v>25</v>
      </c>
      <c r="E282" s="906">
        <v>7</v>
      </c>
      <c r="F282" s="906"/>
      <c r="G282" s="906">
        <v>15</v>
      </c>
      <c r="H282" s="906">
        <v>255</v>
      </c>
      <c r="I282" s="906">
        <v>0</v>
      </c>
      <c r="J282" s="906">
        <v>422</v>
      </c>
      <c r="K282" s="906">
        <v>24</v>
      </c>
      <c r="L282" s="906">
        <v>19</v>
      </c>
    </row>
    <row r="283" spans="1:12" s="874" customFormat="1" ht="22.6" customHeight="1" outlineLevel="1">
      <c r="A283" s="530" t="s">
        <v>958</v>
      </c>
      <c r="B283" s="906">
        <v>794</v>
      </c>
      <c r="C283" s="906">
        <v>5</v>
      </c>
      <c r="D283" s="906">
        <v>15</v>
      </c>
      <c r="E283" s="906">
        <v>2</v>
      </c>
      <c r="F283" s="906"/>
      <c r="G283" s="906">
        <v>6</v>
      </c>
      <c r="H283" s="906">
        <v>229</v>
      </c>
      <c r="I283" s="906">
        <v>0</v>
      </c>
      <c r="J283" s="906">
        <v>482</v>
      </c>
      <c r="K283" s="906">
        <v>22</v>
      </c>
      <c r="L283" s="906">
        <v>33</v>
      </c>
    </row>
    <row r="284" spans="1:12" s="874" customFormat="1" ht="22.6" customHeight="1" outlineLevel="1">
      <c r="A284" s="530" t="s">
        <v>959</v>
      </c>
      <c r="B284" s="906">
        <v>822</v>
      </c>
      <c r="C284" s="906">
        <v>4</v>
      </c>
      <c r="D284" s="906">
        <v>27</v>
      </c>
      <c r="E284" s="906">
        <v>3</v>
      </c>
      <c r="F284" s="906"/>
      <c r="G284" s="906">
        <v>8</v>
      </c>
      <c r="H284" s="906">
        <v>254</v>
      </c>
      <c r="I284" s="906">
        <v>0</v>
      </c>
      <c r="J284" s="906">
        <v>481</v>
      </c>
      <c r="K284" s="906">
        <v>13</v>
      </c>
      <c r="L284" s="906">
        <v>32</v>
      </c>
    </row>
    <row r="285" spans="1:12" s="874" customFormat="1" ht="22.6" customHeight="1" outlineLevel="1">
      <c r="A285" s="530" t="s">
        <v>960</v>
      </c>
      <c r="B285" s="906">
        <v>855</v>
      </c>
      <c r="C285" s="906">
        <v>7</v>
      </c>
      <c r="D285" s="906">
        <v>20</v>
      </c>
      <c r="E285" s="906">
        <v>1</v>
      </c>
      <c r="F285" s="906"/>
      <c r="G285" s="906">
        <v>13</v>
      </c>
      <c r="H285" s="906">
        <v>236</v>
      </c>
      <c r="I285" s="906">
        <v>1</v>
      </c>
      <c r="J285" s="906">
        <v>537</v>
      </c>
      <c r="K285" s="906">
        <v>15</v>
      </c>
      <c r="L285" s="906">
        <v>25</v>
      </c>
    </row>
    <row r="286" spans="1:12" s="874" customFormat="1" ht="22.6" customHeight="1" outlineLevel="1">
      <c r="A286" s="530" t="s">
        <v>961</v>
      </c>
      <c r="B286" s="906">
        <v>915</v>
      </c>
      <c r="C286" s="906">
        <v>5</v>
      </c>
      <c r="D286" s="906">
        <v>25</v>
      </c>
      <c r="E286" s="906">
        <v>0</v>
      </c>
      <c r="F286" s="906"/>
      <c r="G286" s="906">
        <v>13</v>
      </c>
      <c r="H286" s="906">
        <v>259</v>
      </c>
      <c r="I286" s="906">
        <v>1</v>
      </c>
      <c r="J286" s="906">
        <v>561</v>
      </c>
      <c r="K286" s="906">
        <v>14</v>
      </c>
      <c r="L286" s="906">
        <v>37</v>
      </c>
    </row>
    <row r="287" spans="1:12" s="874" customFormat="1" ht="32.299999999999997" customHeight="1" outlineLevel="1">
      <c r="A287" s="916" t="s">
        <v>948</v>
      </c>
      <c r="B287" s="906">
        <f>SUM(C287:L287)</f>
        <v>34</v>
      </c>
      <c r="C287" s="906">
        <v>1</v>
      </c>
      <c r="D287" s="906">
        <v>0</v>
      </c>
      <c r="E287" s="906">
        <v>1</v>
      </c>
      <c r="F287" s="906"/>
      <c r="G287" s="906">
        <v>1</v>
      </c>
      <c r="H287" s="906">
        <v>8</v>
      </c>
      <c r="I287" s="906">
        <v>0</v>
      </c>
      <c r="J287" s="906">
        <v>18</v>
      </c>
      <c r="K287" s="906">
        <v>1</v>
      </c>
      <c r="L287" s="906">
        <v>4</v>
      </c>
    </row>
    <row r="288" spans="1:12" s="874" customFormat="1" ht="39.75" customHeight="1" outlineLevel="1" thickBot="1">
      <c r="A288" s="917" t="s">
        <v>949</v>
      </c>
      <c r="B288" s="921">
        <f>SUM(C288:L288)</f>
        <v>9305</v>
      </c>
      <c r="C288" s="922">
        <f>C274-C287</f>
        <v>57</v>
      </c>
      <c r="D288" s="922">
        <f>D274-D287</f>
        <v>252</v>
      </c>
      <c r="E288" s="922">
        <f>E274-E287</f>
        <v>31</v>
      </c>
      <c r="F288" s="906"/>
      <c r="G288" s="922">
        <f t="shared" ref="G288" si="12">G274-G287</f>
        <v>122</v>
      </c>
      <c r="H288" s="922">
        <f>H274-H287</f>
        <v>2785</v>
      </c>
      <c r="I288" s="922">
        <f t="shared" ref="I288:L288" si="13">I274-I287</f>
        <v>2</v>
      </c>
      <c r="J288" s="922">
        <f t="shared" si="13"/>
        <v>5561</v>
      </c>
      <c r="K288" s="922">
        <f t="shared" si="13"/>
        <v>214</v>
      </c>
      <c r="L288" s="922">
        <f t="shared" si="13"/>
        <v>281</v>
      </c>
    </row>
    <row r="289" spans="1:12" s="874" customFormat="1" ht="13.6" customHeight="1">
      <c r="A289" s="886" t="s">
        <v>962</v>
      </c>
      <c r="B289" s="887"/>
      <c r="C289" s="887"/>
      <c r="D289" s="887"/>
      <c r="E289" s="887"/>
      <c r="F289" s="887"/>
      <c r="G289" s="2121" t="s">
        <v>2823</v>
      </c>
      <c r="H289" s="2121"/>
      <c r="I289" s="2121"/>
      <c r="J289" s="2121"/>
      <c r="K289" s="2121"/>
      <c r="L289" s="2121"/>
    </row>
    <row r="290" spans="1:12" s="874" customFormat="1" ht="13.6" customHeight="1">
      <c r="A290" s="2120" t="s">
        <v>1702</v>
      </c>
      <c r="B290" s="2120"/>
      <c r="C290" s="2120"/>
      <c r="D290" s="2120"/>
      <c r="E290" s="2120"/>
      <c r="F290" s="887"/>
      <c r="G290" s="2122"/>
      <c r="H290" s="2122"/>
      <c r="I290" s="2122"/>
      <c r="J290" s="2122"/>
      <c r="K290" s="2122"/>
      <c r="L290" s="2122"/>
    </row>
    <row r="291" spans="1:12" s="874" customFormat="1" ht="30.1" customHeight="1">
      <c r="A291" s="2120"/>
      <c r="B291" s="2120"/>
      <c r="C291" s="2120"/>
      <c r="D291" s="2120"/>
      <c r="E291" s="2120"/>
      <c r="F291" s="920"/>
      <c r="G291" s="2123" t="s">
        <v>1703</v>
      </c>
      <c r="H291" s="2123"/>
      <c r="I291" s="2123"/>
      <c r="J291" s="2123"/>
      <c r="K291" s="2123"/>
      <c r="L291" s="2123"/>
    </row>
    <row r="292" spans="1:12" ht="28.55" customHeight="1"/>
    <row r="293" spans="1:12" s="873" customFormat="1">
      <c r="A293" s="968" t="s">
        <v>2517</v>
      </c>
      <c r="B293" s="969"/>
      <c r="C293" s="970" t="s">
        <v>3277</v>
      </c>
      <c r="D293" s="969"/>
      <c r="E293" s="969"/>
      <c r="F293" s="971"/>
      <c r="G293" s="969"/>
      <c r="H293" s="969"/>
      <c r="I293" s="851" t="s">
        <v>3278</v>
      </c>
      <c r="J293" s="969"/>
      <c r="K293" s="969"/>
      <c r="L293" s="969"/>
    </row>
  </sheetData>
  <mergeCells count="19">
    <mergeCell ref="A290:E291"/>
    <mergeCell ref="D6:D7"/>
    <mergeCell ref="G289:L290"/>
    <mergeCell ref="G291:L291"/>
    <mergeCell ref="P23:P24"/>
    <mergeCell ref="L6:L7"/>
    <mergeCell ref="J6:J7"/>
    <mergeCell ref="G6:G7"/>
    <mergeCell ref="H6:H7"/>
    <mergeCell ref="I6:I7"/>
    <mergeCell ref="K6:K7"/>
    <mergeCell ref="G3:I3"/>
    <mergeCell ref="A6:A8"/>
    <mergeCell ref="C2:E2"/>
    <mergeCell ref="G2:J2"/>
    <mergeCell ref="E6:E7"/>
    <mergeCell ref="C3:E3"/>
    <mergeCell ref="B6:B7"/>
    <mergeCell ref="C6:C7"/>
  </mergeCells>
  <phoneticPr fontId="2" type="noConversion"/>
  <pageMargins left="0.7" right="0.65" top="0.43" bottom="0.32" header="0.28000000000000003" footer="0.24"/>
  <pageSetup paperSize="9" orientation="portrait" r:id="rId1"/>
  <headerFooter alignWithMargins="0"/>
  <colBreaks count="2" manualBreakCount="2">
    <brk id="5" max="64" man="1"/>
    <brk id="12"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outlinePr summaryBelow="0"/>
  </sheetPr>
  <dimension ref="A1:AC268"/>
  <sheetViews>
    <sheetView topLeftCell="A2" zoomScaleNormal="100" zoomScaleSheetLayoutView="100" workbookViewId="0">
      <pane xSplit="1" ySplit="18" topLeftCell="B273" activePane="bottomRight" state="frozen"/>
      <selection activeCell="A2" sqref="A2"/>
      <selection pane="topRight" activeCell="B2" sqref="B2"/>
      <selection pane="bottomLeft" activeCell="A20" sqref="A20"/>
      <selection pane="bottomRight" activeCell="L141" sqref="L141"/>
    </sheetView>
  </sheetViews>
  <sheetFormatPr defaultRowHeight="17" outlineLevelRow="1"/>
  <cols>
    <col min="1" max="1" width="17.5" style="102" customWidth="1"/>
    <col min="2" max="2" width="8.625" style="102" customWidth="1"/>
    <col min="3" max="3" width="6.5" style="102" customWidth="1"/>
    <col min="4" max="4" width="8.75" style="102" customWidth="1"/>
    <col min="5" max="5" width="7.25" style="102" customWidth="1"/>
    <col min="6" max="6" width="7" style="102" customWidth="1"/>
    <col min="7" max="7" width="8.25" style="102" customWidth="1"/>
    <col min="8" max="9" width="6.375" style="102" customWidth="1"/>
    <col min="10" max="10" width="5.625" style="102" customWidth="1"/>
    <col min="11" max="11" width="8.125" style="102" customWidth="1"/>
    <col min="12" max="12" width="7.625" style="102" customWidth="1"/>
    <col min="13" max="13" width="8.25" style="102" customWidth="1"/>
    <col min="14" max="14" width="0.625" style="102" customWidth="1"/>
    <col min="15" max="15" width="9.375" style="102" customWidth="1"/>
    <col min="16" max="16" width="7" style="102" customWidth="1"/>
    <col min="17" max="17" width="10.625" style="102" customWidth="1"/>
    <col min="18" max="18" width="6.875" style="102" customWidth="1"/>
    <col min="19" max="19" width="7.125" style="102" customWidth="1"/>
    <col min="20" max="20" width="7.375" style="102" customWidth="1"/>
    <col min="21" max="21" width="11.125" style="102" customWidth="1"/>
    <col min="22" max="22" width="6.125" style="102" customWidth="1"/>
    <col min="23" max="23" width="6.25" style="102" customWidth="1"/>
    <col min="24" max="24" width="10.125" style="102" customWidth="1"/>
    <col min="25" max="25" width="7.625" style="102" customWidth="1"/>
    <col min="26" max="26" width="7.125" style="102" customWidth="1"/>
    <col min="27" max="27" width="6.5" style="102" customWidth="1"/>
    <col min="28" max="16384" width="9" style="102"/>
  </cols>
  <sheetData>
    <row r="1" spans="1:29" ht="21.1" customHeight="1"/>
    <row r="2" spans="1:29" s="103" customFormat="1" ht="23.3" customHeight="1">
      <c r="D2" s="2135" t="s">
        <v>1096</v>
      </c>
      <c r="E2" s="2135"/>
      <c r="F2" s="2135"/>
      <c r="G2" s="2135"/>
      <c r="H2" s="2135"/>
      <c r="I2" s="2135"/>
      <c r="J2" s="2135"/>
      <c r="K2" s="2135"/>
      <c r="L2" s="2135"/>
      <c r="M2" s="2135"/>
      <c r="N2" s="104"/>
      <c r="O2" s="2136" t="s">
        <v>1097</v>
      </c>
      <c r="P2" s="2136"/>
      <c r="Q2" s="2136"/>
      <c r="R2" s="2136"/>
      <c r="S2" s="2136"/>
      <c r="T2" s="2136"/>
      <c r="U2" s="2136"/>
      <c r="V2" s="2136"/>
      <c r="W2" s="2136"/>
      <c r="X2" s="2136"/>
    </row>
    <row r="3" spans="1:29" s="105" customFormat="1" ht="23.3" customHeight="1">
      <c r="D3" s="2140" t="s">
        <v>1098</v>
      </c>
      <c r="E3" s="2140"/>
      <c r="F3" s="2140"/>
      <c r="G3" s="2140"/>
      <c r="H3" s="2140"/>
      <c r="I3" s="2140"/>
      <c r="J3" s="2140"/>
      <c r="K3" s="2140"/>
      <c r="L3" s="2140"/>
      <c r="M3" s="2140"/>
      <c r="N3" s="106"/>
      <c r="O3" s="107" t="s">
        <v>1099</v>
      </c>
      <c r="P3" s="107"/>
      <c r="Q3" s="107"/>
      <c r="R3" s="107"/>
      <c r="S3" s="107"/>
      <c r="T3" s="107"/>
      <c r="U3" s="107"/>
      <c r="V3" s="107"/>
      <c r="W3" s="107"/>
      <c r="X3" s="107"/>
    </row>
    <row r="4" spans="1:29" s="926" customFormat="1" ht="17.350000000000001" customHeight="1">
      <c r="A4" s="926" t="s">
        <v>2517</v>
      </c>
      <c r="Z4" s="2141" t="s">
        <v>3103</v>
      </c>
      <c r="AA4" s="2141"/>
    </row>
    <row r="5" spans="1:29" s="926" customFormat="1" ht="14.95" customHeight="1" thickBot="1">
      <c r="A5" s="926" t="s">
        <v>2517</v>
      </c>
      <c r="N5" s="927"/>
      <c r="Z5" s="2142" t="s">
        <v>1801</v>
      </c>
      <c r="AA5" s="2142"/>
    </row>
    <row r="6" spans="1:29" s="932" customFormat="1" ht="23.3" customHeight="1">
      <c r="A6" s="2131" t="s">
        <v>950</v>
      </c>
      <c r="B6" s="2137" t="s">
        <v>2934</v>
      </c>
      <c r="C6" s="2138"/>
      <c r="D6" s="2138"/>
      <c r="E6" s="2138"/>
      <c r="F6" s="2138"/>
      <c r="G6" s="2138"/>
      <c r="H6" s="2138"/>
      <c r="I6" s="2138"/>
      <c r="J6" s="2139"/>
      <c r="K6" s="2137" t="s">
        <v>2119</v>
      </c>
      <c r="L6" s="2138"/>
      <c r="M6" s="2138"/>
      <c r="N6" s="931"/>
      <c r="O6" s="2138" t="s">
        <v>2120</v>
      </c>
      <c r="P6" s="2138"/>
      <c r="Q6" s="2138"/>
      <c r="R6" s="2138"/>
      <c r="S6" s="2138"/>
      <c r="T6" s="2138"/>
      <c r="U6" s="2138"/>
      <c r="V6" s="2138"/>
      <c r="W6" s="2138"/>
      <c r="X6" s="2138"/>
      <c r="Y6" s="2138"/>
      <c r="Z6" s="2138"/>
      <c r="AA6" s="2138"/>
    </row>
    <row r="7" spans="1:29" s="932" customFormat="1" ht="20.25" customHeight="1">
      <c r="A7" s="2132"/>
      <c r="B7" s="933" t="s">
        <v>2121</v>
      </c>
      <c r="C7" s="934" t="s">
        <v>3104</v>
      </c>
      <c r="D7" s="934" t="s">
        <v>3105</v>
      </c>
      <c r="E7" s="934" t="s">
        <v>3106</v>
      </c>
      <c r="F7" s="934" t="s">
        <v>3107</v>
      </c>
      <c r="G7" s="933" t="s">
        <v>1013</v>
      </c>
      <c r="H7" s="933" t="s">
        <v>2122</v>
      </c>
      <c r="I7" s="933" t="s">
        <v>2123</v>
      </c>
      <c r="J7" s="933" t="s">
        <v>2124</v>
      </c>
      <c r="K7" s="935" t="s">
        <v>2121</v>
      </c>
      <c r="L7" s="936" t="s">
        <v>3108</v>
      </c>
      <c r="M7" s="933" t="s">
        <v>2125</v>
      </c>
      <c r="N7" s="937"/>
      <c r="O7" s="2127" t="s">
        <v>2126</v>
      </c>
      <c r="P7" s="2127"/>
      <c r="Q7" s="2127"/>
      <c r="R7" s="2127"/>
      <c r="S7" s="2127"/>
      <c r="T7" s="2127"/>
      <c r="U7" s="2127"/>
      <c r="V7" s="2127"/>
      <c r="W7" s="2127"/>
      <c r="X7" s="2127"/>
      <c r="Y7" s="2127"/>
      <c r="Z7" s="935" t="s">
        <v>1196</v>
      </c>
      <c r="AA7" s="938" t="s">
        <v>1197</v>
      </c>
    </row>
    <row r="8" spans="1:29" s="932" customFormat="1" ht="20.25" customHeight="1">
      <c r="A8" s="2132"/>
      <c r="B8" s="935"/>
      <c r="C8" s="936"/>
      <c r="D8" s="936"/>
      <c r="E8" s="936"/>
      <c r="F8" s="936"/>
      <c r="G8" s="935"/>
      <c r="H8" s="935"/>
      <c r="I8" s="935"/>
      <c r="J8" s="935"/>
      <c r="K8" s="935"/>
      <c r="L8" s="936" t="s">
        <v>3109</v>
      </c>
      <c r="M8" s="935" t="s">
        <v>1198</v>
      </c>
      <c r="N8" s="937"/>
      <c r="O8" s="2128" t="s">
        <v>1199</v>
      </c>
      <c r="P8" s="933" t="s">
        <v>1200</v>
      </c>
      <c r="Q8" s="933" t="s">
        <v>1201</v>
      </c>
      <c r="R8" s="933" t="s">
        <v>1202</v>
      </c>
      <c r="S8" s="933" t="s">
        <v>1203</v>
      </c>
      <c r="T8" s="933" t="s">
        <v>1204</v>
      </c>
      <c r="U8" s="933" t="s">
        <v>1205</v>
      </c>
      <c r="V8" s="933" t="s">
        <v>1206</v>
      </c>
      <c r="W8" s="933" t="s">
        <v>1207</v>
      </c>
      <c r="X8" s="933" t="s">
        <v>1208</v>
      </c>
      <c r="Y8" s="933" t="s">
        <v>2124</v>
      </c>
      <c r="Z8" s="935"/>
      <c r="AA8" s="938"/>
    </row>
    <row r="9" spans="1:29" s="932" customFormat="1" ht="20.25" customHeight="1">
      <c r="A9" s="2132"/>
      <c r="B9" s="935" t="s">
        <v>1209</v>
      </c>
      <c r="C9" s="936" t="s">
        <v>3110</v>
      </c>
      <c r="D9" s="936" t="s">
        <v>3110</v>
      </c>
      <c r="E9" s="936" t="s">
        <v>3110</v>
      </c>
      <c r="F9" s="936" t="s">
        <v>3110</v>
      </c>
      <c r="G9" s="935" t="s">
        <v>1014</v>
      </c>
      <c r="H9" s="935" t="s">
        <v>1210</v>
      </c>
      <c r="I9" s="935" t="s">
        <v>1210</v>
      </c>
      <c r="J9" s="935" t="s">
        <v>1211</v>
      </c>
      <c r="K9" s="935" t="s">
        <v>1209</v>
      </c>
      <c r="L9" s="936" t="s">
        <v>3110</v>
      </c>
      <c r="M9" s="935" t="s">
        <v>983</v>
      </c>
      <c r="N9" s="937"/>
      <c r="O9" s="2129"/>
      <c r="P9" s="935" t="s">
        <v>984</v>
      </c>
      <c r="Q9" s="935" t="s">
        <v>984</v>
      </c>
      <c r="R9" s="935" t="s">
        <v>985</v>
      </c>
      <c r="S9" s="935" t="s">
        <v>986</v>
      </c>
      <c r="T9" s="935" t="s">
        <v>1210</v>
      </c>
      <c r="U9" s="935" t="s">
        <v>987</v>
      </c>
      <c r="V9" s="935" t="s">
        <v>1016</v>
      </c>
      <c r="W9" s="935" t="s">
        <v>988</v>
      </c>
      <c r="X9" s="935" t="s">
        <v>1016</v>
      </c>
      <c r="Y9" s="935" t="s">
        <v>989</v>
      </c>
      <c r="Z9" s="935" t="s">
        <v>990</v>
      </c>
      <c r="AA9" s="938" t="s">
        <v>991</v>
      </c>
    </row>
    <row r="10" spans="1:29" s="947" customFormat="1" ht="40.6" customHeight="1" thickBot="1">
      <c r="A10" s="2133"/>
      <c r="B10" s="943" t="s">
        <v>935</v>
      </c>
      <c r="C10" s="943" t="s">
        <v>1015</v>
      </c>
      <c r="D10" s="943" t="s">
        <v>992</v>
      </c>
      <c r="E10" s="943" t="s">
        <v>993</v>
      </c>
      <c r="F10" s="943" t="s">
        <v>994</v>
      </c>
      <c r="G10" s="943" t="s">
        <v>995</v>
      </c>
      <c r="H10" s="943" t="s">
        <v>996</v>
      </c>
      <c r="I10" s="943" t="s">
        <v>997</v>
      </c>
      <c r="J10" s="943" t="s">
        <v>2534</v>
      </c>
      <c r="K10" s="943" t="s">
        <v>935</v>
      </c>
      <c r="L10" s="943" t="s">
        <v>266</v>
      </c>
      <c r="M10" s="943" t="s">
        <v>998</v>
      </c>
      <c r="N10" s="944"/>
      <c r="O10" s="945" t="s">
        <v>935</v>
      </c>
      <c r="P10" s="943" t="s">
        <v>999</v>
      </c>
      <c r="Q10" s="943" t="s">
        <v>1000</v>
      </c>
      <c r="R10" s="943" t="s">
        <v>1001</v>
      </c>
      <c r="S10" s="943" t="s">
        <v>1002</v>
      </c>
      <c r="T10" s="943" t="s">
        <v>1003</v>
      </c>
      <c r="U10" s="943" t="s">
        <v>1004</v>
      </c>
      <c r="V10" s="943" t="s">
        <v>1005</v>
      </c>
      <c r="W10" s="943" t="s">
        <v>1006</v>
      </c>
      <c r="X10" s="943" t="s">
        <v>1007</v>
      </c>
      <c r="Y10" s="943" t="s">
        <v>1008</v>
      </c>
      <c r="Z10" s="943" t="s">
        <v>1009</v>
      </c>
      <c r="AA10" s="946" t="s">
        <v>1010</v>
      </c>
    </row>
    <row r="11" spans="1:29" ht="22.6" hidden="1" customHeight="1">
      <c r="A11" s="108" t="s">
        <v>3112</v>
      </c>
      <c r="B11" s="109">
        <v>76</v>
      </c>
      <c r="C11" s="109">
        <v>0</v>
      </c>
      <c r="D11" s="109">
        <v>17</v>
      </c>
      <c r="E11" s="109">
        <v>2</v>
      </c>
      <c r="F11" s="109">
        <v>0</v>
      </c>
      <c r="G11" s="109">
        <v>55</v>
      </c>
      <c r="H11" s="109">
        <v>0</v>
      </c>
      <c r="I11" s="109">
        <v>1</v>
      </c>
      <c r="J11" s="109">
        <v>1</v>
      </c>
      <c r="K11" s="109">
        <v>76</v>
      </c>
      <c r="L11" s="109">
        <v>0</v>
      </c>
      <c r="M11" s="109">
        <v>38</v>
      </c>
      <c r="N11" s="110"/>
      <c r="O11" s="109">
        <v>38</v>
      </c>
      <c r="P11" s="109">
        <v>0</v>
      </c>
      <c r="Q11" s="109">
        <v>0</v>
      </c>
      <c r="R11" s="109">
        <v>4</v>
      </c>
      <c r="S11" s="109">
        <v>0</v>
      </c>
      <c r="T11" s="109">
        <v>0</v>
      </c>
      <c r="U11" s="109">
        <v>7</v>
      </c>
      <c r="V11" s="109">
        <v>2</v>
      </c>
      <c r="W11" s="109">
        <v>0</v>
      </c>
      <c r="X11" s="109">
        <v>25</v>
      </c>
      <c r="Y11" s="109">
        <v>0</v>
      </c>
      <c r="Z11" s="109">
        <v>0</v>
      </c>
      <c r="AA11" s="109">
        <v>0</v>
      </c>
      <c r="AB11" s="109"/>
      <c r="AC11" s="109"/>
    </row>
    <row r="12" spans="1:29" ht="24.8" hidden="1" customHeight="1">
      <c r="A12" s="108" t="s">
        <v>3113</v>
      </c>
      <c r="B12" s="109">
        <v>81</v>
      </c>
      <c r="C12" s="109">
        <v>1</v>
      </c>
      <c r="D12" s="109">
        <v>14</v>
      </c>
      <c r="E12" s="110">
        <v>1</v>
      </c>
      <c r="F12" s="109">
        <v>0</v>
      </c>
      <c r="G12" s="109">
        <v>63</v>
      </c>
      <c r="H12" s="109">
        <v>1</v>
      </c>
      <c r="I12" s="109">
        <v>0</v>
      </c>
      <c r="J12" s="109">
        <v>1</v>
      </c>
      <c r="K12" s="109">
        <v>81</v>
      </c>
      <c r="L12" s="109">
        <v>2</v>
      </c>
      <c r="M12" s="109">
        <v>33</v>
      </c>
      <c r="N12" s="109"/>
      <c r="O12" s="109">
        <v>46</v>
      </c>
      <c r="P12" s="109">
        <v>0</v>
      </c>
      <c r="Q12" s="109">
        <v>0</v>
      </c>
      <c r="R12" s="109">
        <v>0</v>
      </c>
      <c r="S12" s="109">
        <v>0</v>
      </c>
      <c r="T12" s="109">
        <v>0</v>
      </c>
      <c r="U12" s="109">
        <v>10</v>
      </c>
      <c r="V12" s="109">
        <v>0</v>
      </c>
      <c r="W12" s="109">
        <v>1</v>
      </c>
      <c r="X12" s="109">
        <v>33</v>
      </c>
      <c r="Y12" s="109">
        <v>2</v>
      </c>
      <c r="Z12" s="109">
        <v>0</v>
      </c>
      <c r="AA12" s="109">
        <v>0</v>
      </c>
      <c r="AB12" s="109"/>
      <c r="AC12" s="109"/>
    </row>
    <row r="13" spans="1:29" ht="25.5" hidden="1" customHeight="1">
      <c r="A13" s="61" t="s">
        <v>1755</v>
      </c>
      <c r="B13" s="109">
        <v>50</v>
      </c>
      <c r="C13" s="109">
        <v>0</v>
      </c>
      <c r="D13" s="109">
        <v>14</v>
      </c>
      <c r="E13" s="109">
        <v>0</v>
      </c>
      <c r="F13" s="109">
        <v>0</v>
      </c>
      <c r="G13" s="109">
        <v>36</v>
      </c>
      <c r="H13" s="109">
        <v>0</v>
      </c>
      <c r="I13" s="109">
        <v>0</v>
      </c>
      <c r="J13" s="109">
        <v>0</v>
      </c>
      <c r="K13" s="109">
        <v>50</v>
      </c>
      <c r="L13" s="109">
        <v>1</v>
      </c>
      <c r="M13" s="109">
        <v>21</v>
      </c>
      <c r="N13" s="109"/>
      <c r="O13" s="109">
        <v>28</v>
      </c>
      <c r="P13" s="109">
        <v>0</v>
      </c>
      <c r="Q13" s="109">
        <v>0</v>
      </c>
      <c r="R13" s="109">
        <v>1</v>
      </c>
      <c r="S13" s="109">
        <v>0</v>
      </c>
      <c r="T13" s="109">
        <v>1</v>
      </c>
      <c r="U13" s="109">
        <v>1</v>
      </c>
      <c r="V13" s="109">
        <v>0</v>
      </c>
      <c r="W13" s="109">
        <v>0</v>
      </c>
      <c r="X13" s="109">
        <v>24</v>
      </c>
      <c r="Y13" s="109">
        <v>1</v>
      </c>
      <c r="Z13" s="109">
        <v>0</v>
      </c>
      <c r="AA13" s="109">
        <v>0</v>
      </c>
      <c r="AB13" s="109"/>
      <c r="AC13" s="109"/>
    </row>
    <row r="14" spans="1:29" ht="25.5" hidden="1" customHeight="1">
      <c r="A14" s="61" t="s">
        <v>1756</v>
      </c>
      <c r="B14" s="109">
        <v>60</v>
      </c>
      <c r="C14" s="109">
        <v>0</v>
      </c>
      <c r="D14" s="109">
        <v>28</v>
      </c>
      <c r="E14" s="109">
        <v>0</v>
      </c>
      <c r="F14" s="109">
        <v>0</v>
      </c>
      <c r="G14" s="109">
        <v>31</v>
      </c>
      <c r="H14" s="109">
        <v>1</v>
      </c>
      <c r="I14" s="109">
        <v>0</v>
      </c>
      <c r="J14" s="109">
        <v>0</v>
      </c>
      <c r="K14" s="109">
        <v>60</v>
      </c>
      <c r="L14" s="109">
        <v>1</v>
      </c>
      <c r="M14" s="109">
        <v>26</v>
      </c>
      <c r="N14" s="109"/>
      <c r="O14" s="109">
        <v>33</v>
      </c>
      <c r="P14" s="109">
        <v>0</v>
      </c>
      <c r="Q14" s="109">
        <v>0</v>
      </c>
      <c r="R14" s="109">
        <v>3</v>
      </c>
      <c r="S14" s="109">
        <v>0</v>
      </c>
      <c r="T14" s="109">
        <v>0</v>
      </c>
      <c r="U14" s="109">
        <v>6</v>
      </c>
      <c r="V14" s="109">
        <v>2</v>
      </c>
      <c r="W14" s="109">
        <v>0</v>
      </c>
      <c r="X14" s="109">
        <v>22</v>
      </c>
      <c r="Y14" s="109">
        <v>0</v>
      </c>
      <c r="Z14" s="109">
        <v>0</v>
      </c>
      <c r="AA14" s="109">
        <v>0</v>
      </c>
      <c r="AB14" s="109"/>
      <c r="AC14" s="109"/>
    </row>
    <row r="15" spans="1:29" ht="25.5" hidden="1" customHeight="1">
      <c r="A15" s="61" t="s">
        <v>1757</v>
      </c>
      <c r="B15" s="109">
        <v>43</v>
      </c>
      <c r="C15" s="109">
        <v>0</v>
      </c>
      <c r="D15" s="109">
        <v>12</v>
      </c>
      <c r="E15" s="109">
        <v>0</v>
      </c>
      <c r="F15" s="109">
        <v>0</v>
      </c>
      <c r="G15" s="109">
        <v>30</v>
      </c>
      <c r="H15" s="109">
        <v>0</v>
      </c>
      <c r="I15" s="109">
        <v>0</v>
      </c>
      <c r="J15" s="109">
        <v>1</v>
      </c>
      <c r="K15" s="109">
        <v>43</v>
      </c>
      <c r="L15" s="109">
        <v>0</v>
      </c>
      <c r="M15" s="109">
        <v>18</v>
      </c>
      <c r="N15" s="109"/>
      <c r="O15" s="109">
        <v>25</v>
      </c>
      <c r="P15" s="109">
        <v>0</v>
      </c>
      <c r="Q15" s="109">
        <v>0</v>
      </c>
      <c r="R15" s="109">
        <v>0</v>
      </c>
      <c r="S15" s="109">
        <v>0</v>
      </c>
      <c r="T15" s="109">
        <v>1</v>
      </c>
      <c r="U15" s="109">
        <v>2</v>
      </c>
      <c r="V15" s="109">
        <v>0</v>
      </c>
      <c r="W15" s="109">
        <v>0</v>
      </c>
      <c r="X15" s="109">
        <v>21</v>
      </c>
      <c r="Y15" s="109">
        <v>1</v>
      </c>
      <c r="Z15" s="109">
        <v>0</v>
      </c>
      <c r="AA15" s="109">
        <v>0</v>
      </c>
      <c r="AB15" s="109"/>
      <c r="AC15" s="109"/>
    </row>
    <row r="16" spans="1:29" ht="25.5" hidden="1" customHeight="1">
      <c r="A16" s="61" t="s">
        <v>1758</v>
      </c>
      <c r="B16" s="109">
        <v>2159</v>
      </c>
      <c r="C16" s="109">
        <v>0</v>
      </c>
      <c r="D16" s="109">
        <v>258</v>
      </c>
      <c r="E16" s="109">
        <v>3</v>
      </c>
      <c r="F16" s="109">
        <v>0</v>
      </c>
      <c r="G16" s="109">
        <v>1830</v>
      </c>
      <c r="H16" s="109">
        <v>39</v>
      </c>
      <c r="I16" s="109">
        <v>14</v>
      </c>
      <c r="J16" s="109">
        <v>15</v>
      </c>
      <c r="K16" s="109">
        <v>2159</v>
      </c>
      <c r="L16" s="109">
        <v>4</v>
      </c>
      <c r="M16" s="109">
        <v>1156</v>
      </c>
      <c r="N16" s="109"/>
      <c r="O16" s="109">
        <v>990</v>
      </c>
      <c r="P16" s="109">
        <v>11</v>
      </c>
      <c r="Q16" s="109">
        <v>0</v>
      </c>
      <c r="R16" s="109">
        <v>35</v>
      </c>
      <c r="S16" s="109">
        <v>0</v>
      </c>
      <c r="T16" s="109">
        <v>6</v>
      </c>
      <c r="U16" s="109">
        <v>91</v>
      </c>
      <c r="V16" s="109">
        <v>9</v>
      </c>
      <c r="W16" s="109">
        <v>40</v>
      </c>
      <c r="X16" s="109">
        <v>785</v>
      </c>
      <c r="Y16" s="109">
        <v>13</v>
      </c>
      <c r="Z16" s="109">
        <v>6</v>
      </c>
      <c r="AA16" s="109">
        <v>3</v>
      </c>
      <c r="AB16" s="109"/>
      <c r="AC16" s="109"/>
    </row>
    <row r="17" spans="1:29" ht="0.7" hidden="1" customHeight="1">
      <c r="A17" s="61" t="s">
        <v>1759</v>
      </c>
      <c r="B17" s="109">
        <v>1707</v>
      </c>
      <c r="C17" s="109">
        <v>0</v>
      </c>
      <c r="D17" s="109">
        <v>203</v>
      </c>
      <c r="E17" s="109">
        <v>7</v>
      </c>
      <c r="F17" s="109">
        <v>1</v>
      </c>
      <c r="G17" s="109">
        <v>1451</v>
      </c>
      <c r="H17" s="109">
        <v>19</v>
      </c>
      <c r="I17" s="109">
        <v>11</v>
      </c>
      <c r="J17" s="109">
        <v>15</v>
      </c>
      <c r="K17" s="109">
        <v>1707</v>
      </c>
      <c r="L17" s="109">
        <v>2</v>
      </c>
      <c r="M17" s="109">
        <v>865</v>
      </c>
      <c r="N17" s="109"/>
      <c r="O17" s="109">
        <v>834</v>
      </c>
      <c r="P17" s="109">
        <v>8</v>
      </c>
      <c r="Q17" s="109">
        <v>0</v>
      </c>
      <c r="R17" s="109">
        <v>25</v>
      </c>
      <c r="S17" s="109">
        <v>0</v>
      </c>
      <c r="T17" s="109">
        <v>3</v>
      </c>
      <c r="U17" s="109">
        <v>83</v>
      </c>
      <c r="V17" s="109">
        <v>11</v>
      </c>
      <c r="W17" s="109">
        <v>48</v>
      </c>
      <c r="X17" s="109">
        <v>653</v>
      </c>
      <c r="Y17" s="109">
        <v>3</v>
      </c>
      <c r="Z17" s="109">
        <v>4</v>
      </c>
      <c r="AA17" s="109">
        <v>2</v>
      </c>
      <c r="AB17" s="109"/>
      <c r="AC17" s="109"/>
    </row>
    <row r="18" spans="1:29" ht="25.5" hidden="1" customHeight="1">
      <c r="A18" s="62" t="s">
        <v>1760</v>
      </c>
      <c r="B18" s="109">
        <v>2389</v>
      </c>
      <c r="C18" s="109">
        <v>0</v>
      </c>
      <c r="D18" s="109">
        <v>1</v>
      </c>
      <c r="E18" s="109">
        <v>3</v>
      </c>
      <c r="F18" s="109">
        <v>0</v>
      </c>
      <c r="G18" s="109">
        <v>2344</v>
      </c>
      <c r="H18" s="109">
        <v>21</v>
      </c>
      <c r="I18" s="109">
        <v>9</v>
      </c>
      <c r="J18" s="109">
        <v>11</v>
      </c>
      <c r="K18" s="109">
        <v>2389</v>
      </c>
      <c r="L18" s="109">
        <v>1</v>
      </c>
      <c r="M18" s="109">
        <v>1292</v>
      </c>
      <c r="N18" s="109"/>
      <c r="O18" s="109">
        <v>1091</v>
      </c>
      <c r="P18" s="109">
        <v>12</v>
      </c>
      <c r="Q18" s="109">
        <v>0</v>
      </c>
      <c r="R18" s="109">
        <v>17</v>
      </c>
      <c r="S18" s="109">
        <v>0</v>
      </c>
      <c r="T18" s="109">
        <v>6</v>
      </c>
      <c r="U18" s="109">
        <v>120</v>
      </c>
      <c r="V18" s="109">
        <v>18</v>
      </c>
      <c r="W18" s="109">
        <v>51</v>
      </c>
      <c r="X18" s="109">
        <v>857</v>
      </c>
      <c r="Y18" s="109">
        <v>10</v>
      </c>
      <c r="Z18" s="109">
        <v>4</v>
      </c>
      <c r="AA18" s="109">
        <v>1</v>
      </c>
      <c r="AB18" s="109"/>
      <c r="AC18" s="109"/>
    </row>
    <row r="19" spans="1:29" ht="25.5" hidden="1" customHeight="1">
      <c r="A19" s="73" t="s">
        <v>1761</v>
      </c>
      <c r="B19" s="109">
        <v>2906</v>
      </c>
      <c r="C19" s="109">
        <v>0</v>
      </c>
      <c r="D19" s="109">
        <v>2</v>
      </c>
      <c r="E19" s="109">
        <v>0</v>
      </c>
      <c r="F19" s="109">
        <v>0</v>
      </c>
      <c r="G19" s="109">
        <v>2865</v>
      </c>
      <c r="H19" s="109">
        <v>8</v>
      </c>
      <c r="I19" s="109">
        <v>12</v>
      </c>
      <c r="J19" s="109">
        <v>19</v>
      </c>
      <c r="K19" s="109">
        <v>2906</v>
      </c>
      <c r="L19" s="109">
        <v>0</v>
      </c>
      <c r="M19" s="109">
        <v>1605</v>
      </c>
      <c r="N19" s="109"/>
      <c r="O19" s="109">
        <v>1286</v>
      </c>
      <c r="P19" s="109">
        <v>0</v>
      </c>
      <c r="Q19" s="109">
        <v>20</v>
      </c>
      <c r="R19" s="109">
        <v>16</v>
      </c>
      <c r="S19" s="109">
        <v>3</v>
      </c>
      <c r="T19" s="109">
        <v>7</v>
      </c>
      <c r="U19" s="109">
        <v>113</v>
      </c>
      <c r="V19" s="109">
        <v>11</v>
      </c>
      <c r="W19" s="109">
        <v>17</v>
      </c>
      <c r="X19" s="109">
        <v>1095</v>
      </c>
      <c r="Y19" s="109">
        <v>4</v>
      </c>
      <c r="Z19" s="109">
        <v>10</v>
      </c>
      <c r="AA19" s="109">
        <v>5</v>
      </c>
      <c r="AB19" s="109"/>
      <c r="AC19" s="109"/>
    </row>
    <row r="20" spans="1:29" s="926" customFormat="1" ht="25.5" hidden="1" customHeight="1">
      <c r="A20" s="928" t="s">
        <v>942</v>
      </c>
      <c r="B20" s="929">
        <v>3324</v>
      </c>
      <c r="C20" s="929">
        <v>0</v>
      </c>
      <c r="D20" s="929">
        <v>4</v>
      </c>
      <c r="E20" s="929">
        <v>1</v>
      </c>
      <c r="F20" s="929">
        <v>0</v>
      </c>
      <c r="G20" s="929">
        <v>3287</v>
      </c>
      <c r="H20" s="929">
        <v>1</v>
      </c>
      <c r="I20" s="929">
        <v>12</v>
      </c>
      <c r="J20" s="929">
        <v>19</v>
      </c>
      <c r="K20" s="929">
        <v>3324</v>
      </c>
      <c r="L20" s="929">
        <v>0</v>
      </c>
      <c r="M20" s="929">
        <v>1859</v>
      </c>
      <c r="N20" s="929"/>
      <c r="O20" s="929">
        <v>1456</v>
      </c>
      <c r="P20" s="929">
        <v>0</v>
      </c>
      <c r="Q20" s="929">
        <v>11</v>
      </c>
      <c r="R20" s="929">
        <v>22</v>
      </c>
      <c r="S20" s="929">
        <v>1</v>
      </c>
      <c r="T20" s="929">
        <v>10</v>
      </c>
      <c r="U20" s="929">
        <v>123</v>
      </c>
      <c r="V20" s="929">
        <v>14</v>
      </c>
      <c r="W20" s="929">
        <v>22</v>
      </c>
      <c r="X20" s="929">
        <v>1242</v>
      </c>
      <c r="Y20" s="929">
        <v>11</v>
      </c>
      <c r="Z20" s="929">
        <v>6</v>
      </c>
      <c r="AA20" s="929">
        <v>3</v>
      </c>
      <c r="AB20" s="929"/>
      <c r="AC20" s="929"/>
    </row>
    <row r="21" spans="1:29" s="926" customFormat="1" ht="25.5" hidden="1" customHeight="1" collapsed="1">
      <c r="A21" s="928" t="s">
        <v>2490</v>
      </c>
      <c r="B21" s="929">
        <f t="shared" ref="B21:M21" si="0">SUM(B22:B33)</f>
        <v>4025</v>
      </c>
      <c r="C21" s="929">
        <f t="shared" si="0"/>
        <v>0</v>
      </c>
      <c r="D21" s="929">
        <f t="shared" si="0"/>
        <v>1</v>
      </c>
      <c r="E21" s="929">
        <f t="shared" si="0"/>
        <v>4</v>
      </c>
      <c r="F21" s="929">
        <f t="shared" si="0"/>
        <v>0</v>
      </c>
      <c r="G21" s="929">
        <f t="shared" si="0"/>
        <v>3972</v>
      </c>
      <c r="H21" s="929">
        <f t="shared" si="0"/>
        <v>5</v>
      </c>
      <c r="I21" s="929">
        <f t="shared" si="0"/>
        <v>22</v>
      </c>
      <c r="J21" s="929">
        <f t="shared" si="0"/>
        <v>21</v>
      </c>
      <c r="K21" s="929">
        <f t="shared" si="0"/>
        <v>4025</v>
      </c>
      <c r="L21" s="929">
        <f t="shared" si="0"/>
        <v>0</v>
      </c>
      <c r="M21" s="929">
        <f t="shared" si="0"/>
        <v>2269</v>
      </c>
      <c r="N21" s="929"/>
      <c r="O21" s="929">
        <f t="shared" ref="O21:AA21" si="1">SUM(O22:O33)</f>
        <v>1743</v>
      </c>
      <c r="P21" s="929">
        <f t="shared" si="1"/>
        <v>0</v>
      </c>
      <c r="Q21" s="929">
        <f t="shared" si="1"/>
        <v>15</v>
      </c>
      <c r="R21" s="929">
        <f t="shared" si="1"/>
        <v>31</v>
      </c>
      <c r="S21" s="929">
        <f t="shared" si="1"/>
        <v>1</v>
      </c>
      <c r="T21" s="929">
        <f t="shared" si="1"/>
        <v>16</v>
      </c>
      <c r="U21" s="929">
        <f t="shared" si="1"/>
        <v>142</v>
      </c>
      <c r="V21" s="929">
        <f t="shared" si="1"/>
        <v>25</v>
      </c>
      <c r="W21" s="929">
        <f t="shared" si="1"/>
        <v>25</v>
      </c>
      <c r="X21" s="929">
        <f t="shared" si="1"/>
        <v>1470</v>
      </c>
      <c r="Y21" s="929">
        <f t="shared" si="1"/>
        <v>18</v>
      </c>
      <c r="Z21" s="929">
        <f t="shared" si="1"/>
        <v>12</v>
      </c>
      <c r="AA21" s="929">
        <f t="shared" si="1"/>
        <v>1</v>
      </c>
      <c r="AB21" s="929"/>
      <c r="AC21" s="929"/>
    </row>
    <row r="22" spans="1:29" ht="26.35" hidden="1" customHeight="1" outlineLevel="1">
      <c r="A22" s="66" t="s">
        <v>1762</v>
      </c>
      <c r="B22" s="110">
        <f t="shared" ref="B22:B35" si="2">SUM(C22:J22)</f>
        <v>320</v>
      </c>
      <c r="C22" s="109">
        <v>0</v>
      </c>
      <c r="D22" s="109">
        <v>0</v>
      </c>
      <c r="E22" s="109">
        <v>0</v>
      </c>
      <c r="F22" s="109">
        <v>0</v>
      </c>
      <c r="G22" s="109">
        <v>316</v>
      </c>
      <c r="H22" s="109">
        <v>2</v>
      </c>
      <c r="I22" s="109">
        <v>1</v>
      </c>
      <c r="J22" s="109">
        <v>1</v>
      </c>
      <c r="K22" s="109">
        <v>320</v>
      </c>
      <c r="L22" s="109">
        <v>0</v>
      </c>
      <c r="M22" s="109">
        <v>175</v>
      </c>
      <c r="N22" s="109"/>
      <c r="O22" s="109">
        <f t="shared" ref="O22:O35" si="3">SUM(P22:Y22)</f>
        <v>145</v>
      </c>
      <c r="P22" s="109">
        <v>0</v>
      </c>
      <c r="Q22" s="109">
        <v>2</v>
      </c>
      <c r="R22" s="109">
        <v>4</v>
      </c>
      <c r="S22" s="109">
        <v>0</v>
      </c>
      <c r="T22" s="109">
        <v>0</v>
      </c>
      <c r="U22" s="109">
        <v>11</v>
      </c>
      <c r="V22" s="109">
        <v>6</v>
      </c>
      <c r="W22" s="109">
        <v>1</v>
      </c>
      <c r="X22" s="109">
        <v>119</v>
      </c>
      <c r="Y22" s="109">
        <v>2</v>
      </c>
      <c r="Z22" s="109">
        <v>0</v>
      </c>
      <c r="AA22" s="109">
        <v>0</v>
      </c>
      <c r="AB22" s="109"/>
      <c r="AC22" s="109"/>
    </row>
    <row r="23" spans="1:29" ht="26.35" hidden="1" customHeight="1" outlineLevel="1">
      <c r="A23" s="66" t="s">
        <v>3114</v>
      </c>
      <c r="B23" s="110">
        <f t="shared" si="2"/>
        <v>206</v>
      </c>
      <c r="C23" s="109">
        <v>0</v>
      </c>
      <c r="D23" s="109">
        <v>0</v>
      </c>
      <c r="E23" s="109">
        <v>0</v>
      </c>
      <c r="F23" s="109">
        <v>0</v>
      </c>
      <c r="G23" s="109">
        <v>205</v>
      </c>
      <c r="H23" s="109">
        <v>0</v>
      </c>
      <c r="I23" s="109">
        <v>1</v>
      </c>
      <c r="J23" s="109">
        <v>0</v>
      </c>
      <c r="K23" s="109">
        <v>206</v>
      </c>
      <c r="L23" s="109">
        <v>0</v>
      </c>
      <c r="M23" s="109">
        <v>123</v>
      </c>
      <c r="N23" s="109"/>
      <c r="O23" s="109">
        <f t="shared" si="3"/>
        <v>82</v>
      </c>
      <c r="P23" s="109">
        <v>0</v>
      </c>
      <c r="Q23" s="109">
        <v>1</v>
      </c>
      <c r="R23" s="109">
        <v>2</v>
      </c>
      <c r="S23" s="109">
        <v>0</v>
      </c>
      <c r="T23" s="109">
        <v>0</v>
      </c>
      <c r="U23" s="109">
        <v>6</v>
      </c>
      <c r="V23" s="109">
        <v>2</v>
      </c>
      <c r="W23" s="109">
        <v>0</v>
      </c>
      <c r="X23" s="109">
        <v>70</v>
      </c>
      <c r="Y23" s="109">
        <v>1</v>
      </c>
      <c r="Z23" s="109">
        <v>1</v>
      </c>
      <c r="AA23" s="109">
        <v>0</v>
      </c>
      <c r="AB23" s="109"/>
      <c r="AC23" s="109"/>
    </row>
    <row r="24" spans="1:29" ht="26.35" hidden="1" customHeight="1" outlineLevel="1">
      <c r="A24" s="66" t="s">
        <v>3115</v>
      </c>
      <c r="B24" s="110">
        <f t="shared" si="2"/>
        <v>305</v>
      </c>
      <c r="C24" s="109">
        <v>0</v>
      </c>
      <c r="D24" s="109">
        <v>0</v>
      </c>
      <c r="E24" s="109">
        <v>0</v>
      </c>
      <c r="F24" s="109">
        <v>0</v>
      </c>
      <c r="G24" s="109">
        <v>301</v>
      </c>
      <c r="H24" s="109">
        <v>0</v>
      </c>
      <c r="I24" s="109">
        <v>3</v>
      </c>
      <c r="J24" s="109">
        <v>1</v>
      </c>
      <c r="K24" s="109">
        <v>305</v>
      </c>
      <c r="L24" s="109">
        <v>0</v>
      </c>
      <c r="M24" s="109">
        <v>184</v>
      </c>
      <c r="N24" s="109"/>
      <c r="O24" s="109">
        <f t="shared" si="3"/>
        <v>121</v>
      </c>
      <c r="P24" s="109">
        <v>0</v>
      </c>
      <c r="Q24" s="109">
        <v>2</v>
      </c>
      <c r="R24" s="109">
        <v>2</v>
      </c>
      <c r="S24" s="109">
        <v>0</v>
      </c>
      <c r="T24" s="109">
        <v>1</v>
      </c>
      <c r="U24" s="109">
        <v>8</v>
      </c>
      <c r="V24" s="109">
        <v>1</v>
      </c>
      <c r="W24" s="109">
        <v>2</v>
      </c>
      <c r="X24" s="109">
        <v>104</v>
      </c>
      <c r="Y24" s="109">
        <v>1</v>
      </c>
      <c r="Z24" s="109">
        <v>0</v>
      </c>
      <c r="AA24" s="109">
        <v>0</v>
      </c>
      <c r="AB24" s="109"/>
      <c r="AC24" s="109"/>
    </row>
    <row r="25" spans="1:29" ht="26.35" hidden="1" customHeight="1" outlineLevel="1">
      <c r="A25" s="66" t="s">
        <v>3116</v>
      </c>
      <c r="B25" s="110">
        <f t="shared" si="2"/>
        <v>288</v>
      </c>
      <c r="C25" s="109">
        <v>0</v>
      </c>
      <c r="D25" s="109">
        <v>0</v>
      </c>
      <c r="E25" s="109">
        <v>1</v>
      </c>
      <c r="F25" s="109">
        <v>0</v>
      </c>
      <c r="G25" s="109">
        <v>284</v>
      </c>
      <c r="H25" s="109">
        <v>0</v>
      </c>
      <c r="I25" s="109">
        <v>1</v>
      </c>
      <c r="J25" s="109">
        <v>2</v>
      </c>
      <c r="K25" s="109">
        <v>288</v>
      </c>
      <c r="L25" s="109">
        <v>0</v>
      </c>
      <c r="M25" s="109">
        <v>174</v>
      </c>
      <c r="N25" s="109"/>
      <c r="O25" s="109">
        <f t="shared" si="3"/>
        <v>114</v>
      </c>
      <c r="P25" s="109">
        <v>0</v>
      </c>
      <c r="Q25" s="109">
        <v>0</v>
      </c>
      <c r="R25" s="109">
        <v>0</v>
      </c>
      <c r="S25" s="109">
        <v>0</v>
      </c>
      <c r="T25" s="109">
        <v>0</v>
      </c>
      <c r="U25" s="109">
        <v>7</v>
      </c>
      <c r="V25" s="109">
        <v>0</v>
      </c>
      <c r="W25" s="109">
        <v>1</v>
      </c>
      <c r="X25" s="109">
        <v>104</v>
      </c>
      <c r="Y25" s="109">
        <v>2</v>
      </c>
      <c r="Z25" s="109">
        <v>0</v>
      </c>
      <c r="AA25" s="109">
        <v>0</v>
      </c>
      <c r="AB25" s="109"/>
      <c r="AC25" s="109"/>
    </row>
    <row r="26" spans="1:29" ht="26.35" hidden="1" customHeight="1" outlineLevel="1">
      <c r="A26" s="66" t="s">
        <v>1091</v>
      </c>
      <c r="B26" s="110">
        <f t="shared" si="2"/>
        <v>337</v>
      </c>
      <c r="C26" s="109">
        <v>0</v>
      </c>
      <c r="D26" s="109">
        <v>0</v>
      </c>
      <c r="E26" s="109">
        <v>0</v>
      </c>
      <c r="F26" s="109">
        <v>0</v>
      </c>
      <c r="G26" s="109">
        <v>332</v>
      </c>
      <c r="H26" s="109">
        <v>0</v>
      </c>
      <c r="I26" s="109">
        <v>3</v>
      </c>
      <c r="J26" s="109">
        <v>2</v>
      </c>
      <c r="K26" s="109">
        <v>337</v>
      </c>
      <c r="L26" s="109">
        <v>0</v>
      </c>
      <c r="M26" s="109">
        <v>192</v>
      </c>
      <c r="N26" s="109"/>
      <c r="O26" s="109">
        <f t="shared" si="3"/>
        <v>142</v>
      </c>
      <c r="P26" s="109">
        <v>0</v>
      </c>
      <c r="Q26" s="109">
        <v>1</v>
      </c>
      <c r="R26" s="109">
        <v>2</v>
      </c>
      <c r="S26" s="109">
        <v>0</v>
      </c>
      <c r="T26" s="109">
        <v>2</v>
      </c>
      <c r="U26" s="109">
        <v>8</v>
      </c>
      <c r="V26" s="109">
        <v>5</v>
      </c>
      <c r="W26" s="109">
        <v>6</v>
      </c>
      <c r="X26" s="109">
        <v>115</v>
      </c>
      <c r="Y26" s="109">
        <v>3</v>
      </c>
      <c r="Z26" s="109">
        <v>2</v>
      </c>
      <c r="AA26" s="109">
        <v>1</v>
      </c>
      <c r="AB26" s="109"/>
      <c r="AC26" s="109"/>
    </row>
    <row r="27" spans="1:29" ht="26.35" hidden="1" customHeight="1" outlineLevel="1">
      <c r="A27" s="66" t="s">
        <v>1092</v>
      </c>
      <c r="B27" s="110">
        <f t="shared" si="2"/>
        <v>328</v>
      </c>
      <c r="C27" s="109">
        <v>0</v>
      </c>
      <c r="D27" s="109">
        <v>0</v>
      </c>
      <c r="E27" s="109">
        <v>0</v>
      </c>
      <c r="F27" s="109">
        <v>0</v>
      </c>
      <c r="G27" s="109">
        <v>322</v>
      </c>
      <c r="H27" s="109">
        <v>1</v>
      </c>
      <c r="I27" s="109">
        <v>2</v>
      </c>
      <c r="J27" s="109">
        <v>3</v>
      </c>
      <c r="K27" s="109">
        <v>328</v>
      </c>
      <c r="L27" s="109">
        <v>0</v>
      </c>
      <c r="M27" s="109">
        <v>194</v>
      </c>
      <c r="N27" s="109"/>
      <c r="O27" s="109">
        <f t="shared" si="3"/>
        <v>134</v>
      </c>
      <c r="P27" s="109">
        <v>0</v>
      </c>
      <c r="Q27" s="109">
        <v>1</v>
      </c>
      <c r="R27" s="109">
        <v>1</v>
      </c>
      <c r="S27" s="109">
        <v>0</v>
      </c>
      <c r="T27" s="109">
        <v>1</v>
      </c>
      <c r="U27" s="109">
        <v>14</v>
      </c>
      <c r="V27" s="109">
        <v>0</v>
      </c>
      <c r="W27" s="109">
        <v>1</v>
      </c>
      <c r="X27" s="109">
        <v>114</v>
      </c>
      <c r="Y27" s="109">
        <v>2</v>
      </c>
      <c r="Z27" s="109">
        <v>0</v>
      </c>
      <c r="AA27" s="109">
        <v>0</v>
      </c>
      <c r="AB27" s="109"/>
      <c r="AC27" s="109"/>
    </row>
    <row r="28" spans="1:29" ht="26.35" hidden="1" customHeight="1" outlineLevel="1">
      <c r="A28" s="66" t="s">
        <v>1093</v>
      </c>
      <c r="B28" s="110">
        <f t="shared" si="2"/>
        <v>345</v>
      </c>
      <c r="C28" s="109">
        <v>0</v>
      </c>
      <c r="D28" s="109">
        <v>0</v>
      </c>
      <c r="E28" s="109">
        <v>0</v>
      </c>
      <c r="F28" s="109">
        <v>0</v>
      </c>
      <c r="G28" s="109">
        <v>340</v>
      </c>
      <c r="H28" s="109">
        <v>1</v>
      </c>
      <c r="I28" s="109">
        <v>0</v>
      </c>
      <c r="J28" s="109">
        <v>4</v>
      </c>
      <c r="K28" s="109">
        <v>345</v>
      </c>
      <c r="L28" s="109">
        <v>0</v>
      </c>
      <c r="M28" s="109">
        <v>187</v>
      </c>
      <c r="N28" s="109"/>
      <c r="O28" s="109">
        <f t="shared" si="3"/>
        <v>157</v>
      </c>
      <c r="P28" s="109">
        <v>0</v>
      </c>
      <c r="Q28" s="109">
        <v>0</v>
      </c>
      <c r="R28" s="109">
        <v>3</v>
      </c>
      <c r="S28" s="109">
        <v>0</v>
      </c>
      <c r="T28" s="109">
        <v>0</v>
      </c>
      <c r="U28" s="109">
        <v>11</v>
      </c>
      <c r="V28" s="109">
        <v>0</v>
      </c>
      <c r="W28" s="109">
        <v>2</v>
      </c>
      <c r="X28" s="109">
        <v>139</v>
      </c>
      <c r="Y28" s="109">
        <v>2</v>
      </c>
      <c r="Z28" s="109">
        <v>1</v>
      </c>
      <c r="AA28" s="109">
        <v>0</v>
      </c>
      <c r="AB28" s="109"/>
      <c r="AC28" s="109"/>
    </row>
    <row r="29" spans="1:29" ht="26.35" hidden="1" customHeight="1" outlineLevel="1">
      <c r="A29" s="66" t="s">
        <v>1094</v>
      </c>
      <c r="B29" s="110">
        <f t="shared" si="2"/>
        <v>328</v>
      </c>
      <c r="C29" s="109">
        <v>0</v>
      </c>
      <c r="D29" s="109">
        <v>1</v>
      </c>
      <c r="E29" s="109">
        <v>2</v>
      </c>
      <c r="F29" s="109">
        <v>0</v>
      </c>
      <c r="G29" s="109">
        <v>321</v>
      </c>
      <c r="H29" s="109">
        <v>0</v>
      </c>
      <c r="I29" s="109">
        <v>2</v>
      </c>
      <c r="J29" s="109">
        <v>2</v>
      </c>
      <c r="K29" s="109">
        <v>328</v>
      </c>
      <c r="L29" s="109">
        <v>0</v>
      </c>
      <c r="M29" s="109">
        <v>189</v>
      </c>
      <c r="N29" s="109"/>
      <c r="O29" s="109">
        <f t="shared" si="3"/>
        <v>138</v>
      </c>
      <c r="P29" s="109">
        <v>0</v>
      </c>
      <c r="Q29" s="109">
        <v>2</v>
      </c>
      <c r="R29" s="109">
        <v>1</v>
      </c>
      <c r="S29" s="109">
        <v>0</v>
      </c>
      <c r="T29" s="109">
        <v>2</v>
      </c>
      <c r="U29" s="109">
        <v>18</v>
      </c>
      <c r="V29" s="109">
        <v>1</v>
      </c>
      <c r="W29" s="109">
        <v>1</v>
      </c>
      <c r="X29" s="109">
        <v>111</v>
      </c>
      <c r="Y29" s="109">
        <v>2</v>
      </c>
      <c r="Z29" s="109">
        <v>1</v>
      </c>
      <c r="AA29" s="109">
        <v>0</v>
      </c>
      <c r="AB29" s="109"/>
      <c r="AC29" s="109"/>
    </row>
    <row r="30" spans="1:29" ht="26.35" hidden="1" customHeight="1" outlineLevel="1">
      <c r="A30" s="66" t="s">
        <v>1095</v>
      </c>
      <c r="B30" s="110">
        <f t="shared" si="2"/>
        <v>346</v>
      </c>
      <c r="C30" s="109">
        <v>0</v>
      </c>
      <c r="D30" s="109">
        <v>0</v>
      </c>
      <c r="E30" s="109">
        <v>0</v>
      </c>
      <c r="F30" s="109">
        <v>0</v>
      </c>
      <c r="G30" s="109">
        <v>342</v>
      </c>
      <c r="H30" s="109">
        <v>1</v>
      </c>
      <c r="I30" s="109">
        <v>2</v>
      </c>
      <c r="J30" s="109">
        <v>1</v>
      </c>
      <c r="K30" s="109">
        <v>346</v>
      </c>
      <c r="L30" s="109">
        <v>0</v>
      </c>
      <c r="M30" s="109">
        <v>204</v>
      </c>
      <c r="N30" s="109"/>
      <c r="O30" s="109">
        <f t="shared" si="3"/>
        <v>140</v>
      </c>
      <c r="P30" s="109">
        <v>0</v>
      </c>
      <c r="Q30" s="109">
        <v>2</v>
      </c>
      <c r="R30" s="109">
        <v>0</v>
      </c>
      <c r="S30" s="109">
        <v>1</v>
      </c>
      <c r="T30" s="109">
        <v>0</v>
      </c>
      <c r="U30" s="109">
        <v>11</v>
      </c>
      <c r="V30" s="109">
        <v>3</v>
      </c>
      <c r="W30" s="109">
        <v>2</v>
      </c>
      <c r="X30" s="109">
        <v>120</v>
      </c>
      <c r="Y30" s="109">
        <v>1</v>
      </c>
      <c r="Z30" s="109">
        <v>2</v>
      </c>
      <c r="AA30" s="109">
        <v>0</v>
      </c>
      <c r="AB30" s="109"/>
      <c r="AC30" s="109"/>
    </row>
    <row r="31" spans="1:29" ht="26.35" hidden="1" customHeight="1" outlineLevel="1">
      <c r="A31" s="66" t="s">
        <v>755</v>
      </c>
      <c r="B31" s="110">
        <f t="shared" si="2"/>
        <v>375</v>
      </c>
      <c r="C31" s="109">
        <v>0</v>
      </c>
      <c r="D31" s="109">
        <v>0</v>
      </c>
      <c r="E31" s="109">
        <v>1</v>
      </c>
      <c r="F31" s="109">
        <v>0</v>
      </c>
      <c r="G31" s="109">
        <v>372</v>
      </c>
      <c r="H31" s="109">
        <v>0</v>
      </c>
      <c r="I31" s="109">
        <v>1</v>
      </c>
      <c r="J31" s="109">
        <v>1</v>
      </c>
      <c r="K31" s="109">
        <v>375</v>
      </c>
      <c r="L31" s="109">
        <v>0</v>
      </c>
      <c r="M31" s="109">
        <v>197</v>
      </c>
      <c r="N31" s="109"/>
      <c r="O31" s="109">
        <f t="shared" si="3"/>
        <v>177</v>
      </c>
      <c r="P31" s="109">
        <v>0</v>
      </c>
      <c r="Q31" s="109">
        <v>0</v>
      </c>
      <c r="R31" s="109">
        <v>6</v>
      </c>
      <c r="S31" s="109">
        <v>0</v>
      </c>
      <c r="T31" s="109">
        <v>1</v>
      </c>
      <c r="U31" s="109">
        <v>18</v>
      </c>
      <c r="V31" s="109">
        <v>2</v>
      </c>
      <c r="W31" s="109">
        <v>4</v>
      </c>
      <c r="X31" s="109">
        <v>146</v>
      </c>
      <c r="Y31" s="109">
        <v>0</v>
      </c>
      <c r="Z31" s="109">
        <v>1</v>
      </c>
      <c r="AA31" s="109">
        <v>0</v>
      </c>
      <c r="AB31" s="109"/>
      <c r="AC31" s="109"/>
    </row>
    <row r="32" spans="1:29" ht="26.35" hidden="1" customHeight="1" outlineLevel="1">
      <c r="A32" s="66" t="s">
        <v>756</v>
      </c>
      <c r="B32" s="110">
        <f t="shared" si="2"/>
        <v>407</v>
      </c>
      <c r="C32" s="109">
        <v>0</v>
      </c>
      <c r="D32" s="109">
        <v>0</v>
      </c>
      <c r="E32" s="109">
        <v>0</v>
      </c>
      <c r="F32" s="109">
        <v>0</v>
      </c>
      <c r="G32" s="109">
        <v>404</v>
      </c>
      <c r="H32" s="109">
        <v>0</v>
      </c>
      <c r="I32" s="109">
        <v>1</v>
      </c>
      <c r="J32" s="109">
        <v>2</v>
      </c>
      <c r="K32" s="109">
        <v>407</v>
      </c>
      <c r="L32" s="109">
        <v>0</v>
      </c>
      <c r="M32" s="109">
        <v>232</v>
      </c>
      <c r="N32" s="109"/>
      <c r="O32" s="109">
        <f t="shared" si="3"/>
        <v>171</v>
      </c>
      <c r="P32" s="109">
        <v>0</v>
      </c>
      <c r="Q32" s="109">
        <v>1</v>
      </c>
      <c r="R32" s="109">
        <v>4</v>
      </c>
      <c r="S32" s="109">
        <v>0</v>
      </c>
      <c r="T32" s="109">
        <v>4</v>
      </c>
      <c r="U32" s="109">
        <v>16</v>
      </c>
      <c r="V32" s="109">
        <v>3</v>
      </c>
      <c r="W32" s="109">
        <v>0</v>
      </c>
      <c r="X32" s="109">
        <v>143</v>
      </c>
      <c r="Y32" s="109">
        <v>0</v>
      </c>
      <c r="Z32" s="109">
        <v>4</v>
      </c>
      <c r="AA32" s="109">
        <v>0</v>
      </c>
      <c r="AB32" s="109"/>
      <c r="AC32" s="109"/>
    </row>
    <row r="33" spans="1:29" ht="26.35" hidden="1" customHeight="1" outlineLevel="1">
      <c r="A33" s="66" t="s">
        <v>757</v>
      </c>
      <c r="B33" s="110">
        <f t="shared" si="2"/>
        <v>440</v>
      </c>
      <c r="C33" s="110">
        <v>0</v>
      </c>
      <c r="D33" s="110">
        <v>0</v>
      </c>
      <c r="E33" s="110">
        <v>0</v>
      </c>
      <c r="F33" s="110">
        <v>0</v>
      </c>
      <c r="G33" s="110">
        <v>433</v>
      </c>
      <c r="H33" s="110">
        <v>0</v>
      </c>
      <c r="I33" s="110">
        <v>5</v>
      </c>
      <c r="J33" s="110">
        <v>2</v>
      </c>
      <c r="K33" s="110">
        <f>SUM(L33:O33)+Z33+AA33</f>
        <v>440</v>
      </c>
      <c r="L33" s="110">
        <v>0</v>
      </c>
      <c r="M33" s="110">
        <v>218</v>
      </c>
      <c r="N33" s="109"/>
      <c r="O33" s="109">
        <f t="shared" si="3"/>
        <v>222</v>
      </c>
      <c r="P33" s="110">
        <v>0</v>
      </c>
      <c r="Q33" s="110">
        <v>3</v>
      </c>
      <c r="R33" s="110">
        <v>6</v>
      </c>
      <c r="S33" s="110">
        <v>0</v>
      </c>
      <c r="T33" s="110">
        <v>5</v>
      </c>
      <c r="U33" s="110">
        <v>14</v>
      </c>
      <c r="V33" s="110">
        <v>2</v>
      </c>
      <c r="W33" s="110">
        <v>5</v>
      </c>
      <c r="X33" s="110">
        <v>185</v>
      </c>
      <c r="Y33" s="110">
        <v>2</v>
      </c>
      <c r="Z33" s="110">
        <v>0</v>
      </c>
      <c r="AA33" s="110">
        <v>0</v>
      </c>
      <c r="AB33" s="109"/>
      <c r="AC33" s="109"/>
    </row>
    <row r="34" spans="1:29" ht="26.35" hidden="1" customHeight="1" outlineLevel="1">
      <c r="A34" s="111" t="s">
        <v>758</v>
      </c>
      <c r="B34" s="110">
        <f t="shared" si="2"/>
        <v>42</v>
      </c>
      <c r="C34" s="110">
        <v>0</v>
      </c>
      <c r="D34" s="110">
        <v>0</v>
      </c>
      <c r="E34" s="110">
        <v>0</v>
      </c>
      <c r="F34" s="110">
        <v>0</v>
      </c>
      <c r="G34" s="110">
        <v>41</v>
      </c>
      <c r="H34" s="110">
        <v>0</v>
      </c>
      <c r="I34" s="110">
        <v>0</v>
      </c>
      <c r="J34" s="110">
        <v>1</v>
      </c>
      <c r="K34" s="110">
        <f>SUM(L34:O34)+Z34+AA34</f>
        <v>42</v>
      </c>
      <c r="L34" s="110">
        <v>0</v>
      </c>
      <c r="M34" s="110">
        <v>12</v>
      </c>
      <c r="N34" s="109"/>
      <c r="O34" s="109">
        <f t="shared" si="3"/>
        <v>30</v>
      </c>
      <c r="P34" s="110">
        <v>0</v>
      </c>
      <c r="Q34" s="110">
        <v>0</v>
      </c>
      <c r="R34" s="110">
        <v>1</v>
      </c>
      <c r="S34" s="110">
        <v>0</v>
      </c>
      <c r="T34" s="110">
        <v>0</v>
      </c>
      <c r="U34" s="110">
        <v>7</v>
      </c>
      <c r="V34" s="110">
        <v>1</v>
      </c>
      <c r="W34" s="110">
        <v>0</v>
      </c>
      <c r="X34" s="110">
        <v>21</v>
      </c>
      <c r="Y34" s="110">
        <v>0</v>
      </c>
      <c r="Z34" s="110">
        <v>0</v>
      </c>
      <c r="AA34" s="110">
        <v>0</v>
      </c>
      <c r="AB34" s="109"/>
      <c r="AC34" s="109"/>
    </row>
    <row r="35" spans="1:29" ht="26.35" hidden="1" customHeight="1" outlineLevel="1" thickBot="1">
      <c r="A35" s="112" t="s">
        <v>759</v>
      </c>
      <c r="B35" s="113">
        <f t="shared" si="2"/>
        <v>3983</v>
      </c>
      <c r="C35" s="114">
        <f t="shared" ref="C35:M35" si="4">C21-C34</f>
        <v>0</v>
      </c>
      <c r="D35" s="114">
        <f t="shared" si="4"/>
        <v>1</v>
      </c>
      <c r="E35" s="114">
        <f t="shared" si="4"/>
        <v>4</v>
      </c>
      <c r="F35" s="114">
        <f t="shared" si="4"/>
        <v>0</v>
      </c>
      <c r="G35" s="114">
        <f t="shared" si="4"/>
        <v>3931</v>
      </c>
      <c r="H35" s="114">
        <f t="shared" si="4"/>
        <v>5</v>
      </c>
      <c r="I35" s="114">
        <f t="shared" si="4"/>
        <v>22</v>
      </c>
      <c r="J35" s="114">
        <f t="shared" si="4"/>
        <v>20</v>
      </c>
      <c r="K35" s="114">
        <f t="shared" si="4"/>
        <v>3983</v>
      </c>
      <c r="L35" s="114">
        <f t="shared" si="4"/>
        <v>0</v>
      </c>
      <c r="M35" s="114">
        <f t="shared" si="4"/>
        <v>2257</v>
      </c>
      <c r="N35" s="110"/>
      <c r="O35" s="114">
        <f t="shared" si="3"/>
        <v>1713</v>
      </c>
      <c r="P35" s="114">
        <f t="shared" ref="P35:AA35" si="5">P21-P34</f>
        <v>0</v>
      </c>
      <c r="Q35" s="114">
        <f t="shared" si="5"/>
        <v>15</v>
      </c>
      <c r="R35" s="114">
        <f t="shared" si="5"/>
        <v>30</v>
      </c>
      <c r="S35" s="114">
        <f t="shared" si="5"/>
        <v>1</v>
      </c>
      <c r="T35" s="114">
        <f t="shared" si="5"/>
        <v>16</v>
      </c>
      <c r="U35" s="114">
        <f t="shared" si="5"/>
        <v>135</v>
      </c>
      <c r="V35" s="114">
        <f t="shared" si="5"/>
        <v>24</v>
      </c>
      <c r="W35" s="114">
        <f t="shared" si="5"/>
        <v>25</v>
      </c>
      <c r="X35" s="114">
        <f t="shared" si="5"/>
        <v>1449</v>
      </c>
      <c r="Y35" s="114">
        <f t="shared" si="5"/>
        <v>18</v>
      </c>
      <c r="Z35" s="114">
        <f t="shared" si="5"/>
        <v>12</v>
      </c>
      <c r="AA35" s="114">
        <f t="shared" si="5"/>
        <v>1</v>
      </c>
      <c r="AB35" s="109"/>
      <c r="AC35" s="109"/>
    </row>
    <row r="36" spans="1:29" s="926" customFormat="1" ht="24.8" hidden="1" customHeight="1" collapsed="1">
      <c r="A36" s="928" t="s">
        <v>1722</v>
      </c>
      <c r="B36" s="929">
        <f t="shared" ref="B36:M36" si="6">SUM(B37:B48)</f>
        <v>4475</v>
      </c>
      <c r="C36" s="929">
        <f t="shared" si="6"/>
        <v>0</v>
      </c>
      <c r="D36" s="929">
        <f t="shared" si="6"/>
        <v>0</v>
      </c>
      <c r="E36" s="929">
        <f t="shared" si="6"/>
        <v>1</v>
      </c>
      <c r="F36" s="929">
        <f t="shared" si="6"/>
        <v>5</v>
      </c>
      <c r="G36" s="929">
        <f t="shared" si="6"/>
        <v>4427</v>
      </c>
      <c r="H36" s="929">
        <f t="shared" si="6"/>
        <v>6</v>
      </c>
      <c r="I36" s="929">
        <f t="shared" si="6"/>
        <v>15</v>
      </c>
      <c r="J36" s="929">
        <f t="shared" si="6"/>
        <v>21</v>
      </c>
      <c r="K36" s="929">
        <f t="shared" si="6"/>
        <v>4475</v>
      </c>
      <c r="L36" s="929">
        <f t="shared" si="6"/>
        <v>0</v>
      </c>
      <c r="M36" s="929">
        <f t="shared" si="6"/>
        <v>2641</v>
      </c>
      <c r="N36" s="929"/>
      <c r="O36" s="929">
        <f t="shared" ref="O36:AA36" si="7">SUM(O37:O48)</f>
        <v>1810</v>
      </c>
      <c r="P36" s="929">
        <f t="shared" si="7"/>
        <v>0</v>
      </c>
      <c r="Q36" s="929">
        <f t="shared" si="7"/>
        <v>17</v>
      </c>
      <c r="R36" s="929">
        <f t="shared" si="7"/>
        <v>33</v>
      </c>
      <c r="S36" s="929">
        <f t="shared" si="7"/>
        <v>1</v>
      </c>
      <c r="T36" s="929">
        <f t="shared" si="7"/>
        <v>8</v>
      </c>
      <c r="U36" s="929">
        <f t="shared" si="7"/>
        <v>137</v>
      </c>
      <c r="V36" s="929">
        <f t="shared" si="7"/>
        <v>17</v>
      </c>
      <c r="W36" s="929">
        <f t="shared" si="7"/>
        <v>35</v>
      </c>
      <c r="X36" s="929">
        <f t="shared" si="7"/>
        <v>1542</v>
      </c>
      <c r="Y36" s="929">
        <f t="shared" si="7"/>
        <v>20</v>
      </c>
      <c r="Z36" s="929">
        <f t="shared" si="7"/>
        <v>20</v>
      </c>
      <c r="AA36" s="929">
        <f t="shared" si="7"/>
        <v>4</v>
      </c>
      <c r="AB36" s="929"/>
      <c r="AC36" s="929"/>
    </row>
    <row r="37" spans="1:29" ht="21.75" hidden="1" customHeight="1" outlineLevel="1">
      <c r="A37" s="70" t="s">
        <v>760</v>
      </c>
      <c r="B37" s="110">
        <f t="shared" ref="B37:B50" si="8">SUM(C37:J37)</f>
        <v>380</v>
      </c>
      <c r="C37" s="109">
        <v>0</v>
      </c>
      <c r="D37" s="109">
        <v>0</v>
      </c>
      <c r="E37" s="109">
        <v>0</v>
      </c>
      <c r="F37" s="109">
        <v>0</v>
      </c>
      <c r="G37" s="109">
        <v>374</v>
      </c>
      <c r="H37" s="109">
        <v>1</v>
      </c>
      <c r="I37" s="109">
        <v>2</v>
      </c>
      <c r="J37" s="109">
        <v>3</v>
      </c>
      <c r="K37" s="109">
        <v>380</v>
      </c>
      <c r="L37" s="109">
        <v>0</v>
      </c>
      <c r="M37" s="109">
        <v>220</v>
      </c>
      <c r="N37" s="109"/>
      <c r="O37" s="109">
        <f t="shared" ref="O37:O50" si="9">SUM(P37:Y37)</f>
        <v>157</v>
      </c>
      <c r="P37" s="109">
        <v>0</v>
      </c>
      <c r="Q37" s="109">
        <v>0</v>
      </c>
      <c r="R37" s="109">
        <v>5</v>
      </c>
      <c r="S37" s="109">
        <v>0</v>
      </c>
      <c r="T37" s="109">
        <v>1</v>
      </c>
      <c r="U37" s="109">
        <v>8</v>
      </c>
      <c r="V37" s="109">
        <v>1</v>
      </c>
      <c r="W37" s="109">
        <v>4</v>
      </c>
      <c r="X37" s="109">
        <v>138</v>
      </c>
      <c r="Y37" s="109">
        <v>0</v>
      </c>
      <c r="Z37" s="109">
        <v>1</v>
      </c>
      <c r="AA37" s="109">
        <v>2</v>
      </c>
      <c r="AB37" s="109"/>
      <c r="AC37" s="109"/>
    </row>
    <row r="38" spans="1:29" ht="21.75" hidden="1" customHeight="1" outlineLevel="1">
      <c r="A38" s="70" t="s">
        <v>761</v>
      </c>
      <c r="B38" s="110">
        <f t="shared" si="8"/>
        <v>303</v>
      </c>
      <c r="C38" s="109">
        <v>0</v>
      </c>
      <c r="D38" s="109">
        <v>0</v>
      </c>
      <c r="E38" s="109">
        <v>0</v>
      </c>
      <c r="F38" s="109">
        <v>1</v>
      </c>
      <c r="G38" s="109">
        <v>300</v>
      </c>
      <c r="H38" s="109">
        <v>0</v>
      </c>
      <c r="I38" s="109">
        <v>0</v>
      </c>
      <c r="J38" s="109">
        <v>2</v>
      </c>
      <c r="K38" s="109">
        <v>303</v>
      </c>
      <c r="L38" s="109">
        <v>0</v>
      </c>
      <c r="M38" s="109">
        <v>185</v>
      </c>
      <c r="N38" s="109"/>
      <c r="O38" s="109">
        <f t="shared" si="9"/>
        <v>117</v>
      </c>
      <c r="P38" s="109">
        <v>0</v>
      </c>
      <c r="Q38" s="109">
        <v>1</v>
      </c>
      <c r="R38" s="109">
        <v>0</v>
      </c>
      <c r="S38" s="109">
        <v>0</v>
      </c>
      <c r="T38" s="109">
        <v>0</v>
      </c>
      <c r="U38" s="109">
        <v>11</v>
      </c>
      <c r="V38" s="109">
        <v>0</v>
      </c>
      <c r="W38" s="109">
        <v>4</v>
      </c>
      <c r="X38" s="109">
        <v>98</v>
      </c>
      <c r="Y38" s="109">
        <v>3</v>
      </c>
      <c r="Z38" s="109">
        <v>0</v>
      </c>
      <c r="AA38" s="109">
        <v>1</v>
      </c>
      <c r="AB38" s="109"/>
      <c r="AC38" s="109"/>
    </row>
    <row r="39" spans="1:29" ht="21.75" hidden="1" customHeight="1" outlineLevel="1">
      <c r="A39" s="70" t="s">
        <v>762</v>
      </c>
      <c r="B39" s="110">
        <f t="shared" si="8"/>
        <v>397</v>
      </c>
      <c r="C39" s="109">
        <v>0</v>
      </c>
      <c r="D39" s="109">
        <v>0</v>
      </c>
      <c r="E39" s="109">
        <v>1</v>
      </c>
      <c r="F39" s="109">
        <v>0</v>
      </c>
      <c r="G39" s="109">
        <v>392</v>
      </c>
      <c r="H39" s="109">
        <v>1</v>
      </c>
      <c r="I39" s="109">
        <v>2</v>
      </c>
      <c r="J39" s="109">
        <v>1</v>
      </c>
      <c r="K39" s="109">
        <v>397</v>
      </c>
      <c r="L39" s="109">
        <v>0</v>
      </c>
      <c r="M39" s="109">
        <v>234</v>
      </c>
      <c r="N39" s="109"/>
      <c r="O39" s="109">
        <f t="shared" si="9"/>
        <v>161</v>
      </c>
      <c r="P39" s="109">
        <v>0</v>
      </c>
      <c r="Q39" s="109">
        <v>1</v>
      </c>
      <c r="R39" s="109">
        <v>4</v>
      </c>
      <c r="S39" s="109">
        <v>0</v>
      </c>
      <c r="T39" s="109">
        <v>0</v>
      </c>
      <c r="U39" s="109">
        <v>14</v>
      </c>
      <c r="V39" s="109">
        <v>1</v>
      </c>
      <c r="W39" s="109">
        <v>3</v>
      </c>
      <c r="X39" s="109">
        <v>137</v>
      </c>
      <c r="Y39" s="109">
        <v>1</v>
      </c>
      <c r="Z39" s="109">
        <v>2</v>
      </c>
      <c r="AA39" s="109">
        <v>0</v>
      </c>
      <c r="AB39" s="109"/>
      <c r="AC39" s="109"/>
    </row>
    <row r="40" spans="1:29" ht="21.75" hidden="1" customHeight="1" outlineLevel="1">
      <c r="A40" s="70" t="s">
        <v>763</v>
      </c>
      <c r="B40" s="110">
        <f t="shared" si="8"/>
        <v>371</v>
      </c>
      <c r="C40" s="109">
        <v>0</v>
      </c>
      <c r="D40" s="109">
        <v>0</v>
      </c>
      <c r="E40" s="109">
        <v>0</v>
      </c>
      <c r="F40" s="109">
        <v>0</v>
      </c>
      <c r="G40" s="109">
        <v>368</v>
      </c>
      <c r="H40" s="109">
        <v>0</v>
      </c>
      <c r="I40" s="109">
        <v>2</v>
      </c>
      <c r="J40" s="109">
        <v>1</v>
      </c>
      <c r="K40" s="109">
        <v>371</v>
      </c>
      <c r="L40" s="109">
        <v>0</v>
      </c>
      <c r="M40" s="109">
        <v>235</v>
      </c>
      <c r="N40" s="109"/>
      <c r="O40" s="109">
        <f t="shared" si="9"/>
        <v>134</v>
      </c>
      <c r="P40" s="109">
        <v>0</v>
      </c>
      <c r="Q40" s="109">
        <v>3</v>
      </c>
      <c r="R40" s="109">
        <v>1</v>
      </c>
      <c r="S40" s="109">
        <v>0</v>
      </c>
      <c r="T40" s="109">
        <v>0</v>
      </c>
      <c r="U40" s="109">
        <v>5</v>
      </c>
      <c r="V40" s="109">
        <v>3</v>
      </c>
      <c r="W40" s="109">
        <v>3</v>
      </c>
      <c r="X40" s="109">
        <v>118</v>
      </c>
      <c r="Y40" s="109">
        <v>1</v>
      </c>
      <c r="Z40" s="109">
        <v>1</v>
      </c>
      <c r="AA40" s="109">
        <v>1</v>
      </c>
      <c r="AB40" s="109"/>
      <c r="AC40" s="109"/>
    </row>
    <row r="41" spans="1:29" ht="21.75" hidden="1" customHeight="1" outlineLevel="1">
      <c r="A41" s="70" t="s">
        <v>764</v>
      </c>
      <c r="B41" s="110">
        <f t="shared" si="8"/>
        <v>385</v>
      </c>
      <c r="C41" s="109">
        <v>0</v>
      </c>
      <c r="D41" s="109">
        <v>0</v>
      </c>
      <c r="E41" s="109">
        <v>0</v>
      </c>
      <c r="F41" s="109">
        <v>1</v>
      </c>
      <c r="G41" s="109">
        <v>382</v>
      </c>
      <c r="H41" s="109">
        <v>1</v>
      </c>
      <c r="I41" s="109">
        <v>1</v>
      </c>
      <c r="J41" s="109">
        <v>0</v>
      </c>
      <c r="K41" s="109">
        <v>385</v>
      </c>
      <c r="L41" s="109">
        <v>0</v>
      </c>
      <c r="M41" s="109">
        <v>233</v>
      </c>
      <c r="N41" s="109"/>
      <c r="O41" s="109">
        <f t="shared" si="9"/>
        <v>149</v>
      </c>
      <c r="P41" s="109">
        <v>0</v>
      </c>
      <c r="Q41" s="109">
        <v>1</v>
      </c>
      <c r="R41" s="109">
        <v>5</v>
      </c>
      <c r="S41" s="109">
        <v>0</v>
      </c>
      <c r="T41" s="109">
        <v>0</v>
      </c>
      <c r="U41" s="109">
        <v>8</v>
      </c>
      <c r="V41" s="109">
        <v>1</v>
      </c>
      <c r="W41" s="109">
        <v>2</v>
      </c>
      <c r="X41" s="109">
        <v>131</v>
      </c>
      <c r="Y41" s="109">
        <v>1</v>
      </c>
      <c r="Z41" s="109">
        <v>3</v>
      </c>
      <c r="AA41" s="109">
        <v>0</v>
      </c>
      <c r="AB41" s="109"/>
      <c r="AC41" s="109"/>
    </row>
    <row r="42" spans="1:29" ht="21.75" hidden="1" customHeight="1" outlineLevel="1">
      <c r="A42" s="70" t="s">
        <v>3012</v>
      </c>
      <c r="B42" s="110">
        <f t="shared" si="8"/>
        <v>399</v>
      </c>
      <c r="C42" s="109">
        <v>0</v>
      </c>
      <c r="D42" s="109">
        <v>0</v>
      </c>
      <c r="E42" s="109">
        <v>0</v>
      </c>
      <c r="F42" s="109">
        <v>1</v>
      </c>
      <c r="G42" s="109">
        <v>394</v>
      </c>
      <c r="H42" s="109">
        <v>1</v>
      </c>
      <c r="I42" s="109">
        <v>0</v>
      </c>
      <c r="J42" s="109">
        <v>3</v>
      </c>
      <c r="K42" s="109">
        <v>399</v>
      </c>
      <c r="L42" s="109">
        <v>0</v>
      </c>
      <c r="M42" s="109">
        <v>232</v>
      </c>
      <c r="N42" s="109"/>
      <c r="O42" s="109">
        <f t="shared" si="9"/>
        <v>165</v>
      </c>
      <c r="P42" s="109">
        <v>0</v>
      </c>
      <c r="Q42" s="109">
        <v>1</v>
      </c>
      <c r="R42" s="109">
        <v>4</v>
      </c>
      <c r="S42" s="109">
        <v>0</v>
      </c>
      <c r="T42" s="109">
        <v>0</v>
      </c>
      <c r="U42" s="109">
        <v>13</v>
      </c>
      <c r="V42" s="109">
        <v>3</v>
      </c>
      <c r="W42" s="109">
        <v>5</v>
      </c>
      <c r="X42" s="109">
        <v>137</v>
      </c>
      <c r="Y42" s="109">
        <v>2</v>
      </c>
      <c r="Z42" s="109">
        <v>2</v>
      </c>
      <c r="AA42" s="109">
        <v>0</v>
      </c>
      <c r="AB42" s="109"/>
      <c r="AC42" s="109"/>
    </row>
    <row r="43" spans="1:29" ht="21.75" hidden="1" customHeight="1" outlineLevel="1">
      <c r="A43" s="70" t="s">
        <v>3013</v>
      </c>
      <c r="B43" s="110">
        <f t="shared" si="8"/>
        <v>368</v>
      </c>
      <c r="C43" s="109">
        <v>0</v>
      </c>
      <c r="D43" s="109">
        <v>0</v>
      </c>
      <c r="E43" s="109">
        <v>0</v>
      </c>
      <c r="F43" s="109">
        <v>1</v>
      </c>
      <c r="G43" s="109">
        <v>365</v>
      </c>
      <c r="H43" s="109">
        <v>0</v>
      </c>
      <c r="I43" s="109">
        <v>0</v>
      </c>
      <c r="J43" s="109">
        <v>2</v>
      </c>
      <c r="K43" s="109">
        <v>368</v>
      </c>
      <c r="L43" s="109">
        <v>0</v>
      </c>
      <c r="M43" s="109">
        <v>221</v>
      </c>
      <c r="N43" s="109"/>
      <c r="O43" s="109">
        <f t="shared" si="9"/>
        <v>145</v>
      </c>
      <c r="P43" s="109">
        <v>0</v>
      </c>
      <c r="Q43" s="109">
        <v>1</v>
      </c>
      <c r="R43" s="109">
        <v>2</v>
      </c>
      <c r="S43" s="109">
        <v>1</v>
      </c>
      <c r="T43" s="109">
        <v>0</v>
      </c>
      <c r="U43" s="109">
        <v>12</v>
      </c>
      <c r="V43" s="109">
        <v>3</v>
      </c>
      <c r="W43" s="109">
        <v>1</v>
      </c>
      <c r="X43" s="109">
        <v>125</v>
      </c>
      <c r="Y43" s="109">
        <v>0</v>
      </c>
      <c r="Z43" s="109">
        <v>2</v>
      </c>
      <c r="AA43" s="109">
        <v>0</v>
      </c>
      <c r="AB43" s="109"/>
      <c r="AC43" s="109"/>
    </row>
    <row r="44" spans="1:29" ht="21.75" hidden="1" customHeight="1" outlineLevel="1">
      <c r="A44" s="70" t="s">
        <v>1413</v>
      </c>
      <c r="B44" s="110">
        <f t="shared" si="8"/>
        <v>361</v>
      </c>
      <c r="C44" s="109">
        <v>0</v>
      </c>
      <c r="D44" s="109">
        <v>0</v>
      </c>
      <c r="E44" s="109">
        <v>0</v>
      </c>
      <c r="F44" s="109">
        <v>0</v>
      </c>
      <c r="G44" s="109">
        <v>358</v>
      </c>
      <c r="H44" s="109">
        <v>0</v>
      </c>
      <c r="I44" s="109">
        <v>0</v>
      </c>
      <c r="J44" s="109">
        <v>3</v>
      </c>
      <c r="K44" s="109">
        <v>361</v>
      </c>
      <c r="L44" s="109">
        <v>0</v>
      </c>
      <c r="M44" s="109">
        <v>212</v>
      </c>
      <c r="N44" s="109"/>
      <c r="O44" s="109">
        <f t="shared" si="9"/>
        <v>148</v>
      </c>
      <c r="P44" s="109">
        <v>0</v>
      </c>
      <c r="Q44" s="109">
        <v>3</v>
      </c>
      <c r="R44" s="109">
        <v>2</v>
      </c>
      <c r="S44" s="109">
        <v>0</v>
      </c>
      <c r="T44" s="109">
        <v>0</v>
      </c>
      <c r="U44" s="109">
        <v>10</v>
      </c>
      <c r="V44" s="109">
        <v>0</v>
      </c>
      <c r="W44" s="109">
        <v>2</v>
      </c>
      <c r="X44" s="109">
        <v>131</v>
      </c>
      <c r="Y44" s="109">
        <v>0</v>
      </c>
      <c r="Z44" s="109">
        <v>1</v>
      </c>
      <c r="AA44" s="109">
        <v>0</v>
      </c>
      <c r="AB44" s="109"/>
      <c r="AC44" s="109"/>
    </row>
    <row r="45" spans="1:29" ht="21.75" hidden="1" customHeight="1" outlineLevel="1">
      <c r="A45" s="70" t="s">
        <v>1414</v>
      </c>
      <c r="B45" s="110">
        <f t="shared" si="8"/>
        <v>352</v>
      </c>
      <c r="C45" s="109">
        <v>0</v>
      </c>
      <c r="D45" s="109">
        <v>0</v>
      </c>
      <c r="E45" s="109">
        <v>0</v>
      </c>
      <c r="F45" s="109">
        <v>1</v>
      </c>
      <c r="G45" s="109">
        <v>346</v>
      </c>
      <c r="H45" s="109">
        <v>1</v>
      </c>
      <c r="I45" s="109">
        <v>2</v>
      </c>
      <c r="J45" s="109">
        <v>2</v>
      </c>
      <c r="K45" s="109">
        <v>352</v>
      </c>
      <c r="L45" s="109">
        <v>0</v>
      </c>
      <c r="M45" s="109">
        <v>189</v>
      </c>
      <c r="N45" s="109"/>
      <c r="O45" s="109">
        <f t="shared" si="9"/>
        <v>160</v>
      </c>
      <c r="P45" s="109">
        <v>0</v>
      </c>
      <c r="Q45" s="109">
        <v>2</v>
      </c>
      <c r="R45" s="109">
        <v>4</v>
      </c>
      <c r="S45" s="109">
        <v>0</v>
      </c>
      <c r="T45" s="109">
        <v>1</v>
      </c>
      <c r="U45" s="109">
        <v>14</v>
      </c>
      <c r="V45" s="109">
        <v>1</v>
      </c>
      <c r="W45" s="109">
        <v>1</v>
      </c>
      <c r="X45" s="109">
        <v>131</v>
      </c>
      <c r="Y45" s="109">
        <v>6</v>
      </c>
      <c r="Z45" s="109">
        <v>3</v>
      </c>
      <c r="AA45" s="109">
        <v>0</v>
      </c>
      <c r="AB45" s="109"/>
      <c r="AC45" s="109"/>
    </row>
    <row r="46" spans="1:29" ht="21.75" hidden="1" customHeight="1" outlineLevel="1">
      <c r="A46" s="70" t="s">
        <v>1415</v>
      </c>
      <c r="B46" s="110">
        <f t="shared" si="8"/>
        <v>418</v>
      </c>
      <c r="C46" s="109">
        <v>0</v>
      </c>
      <c r="D46" s="109">
        <v>0</v>
      </c>
      <c r="E46" s="109">
        <v>0</v>
      </c>
      <c r="F46" s="109">
        <v>0</v>
      </c>
      <c r="G46" s="109">
        <v>413</v>
      </c>
      <c r="H46" s="109">
        <v>0</v>
      </c>
      <c r="I46" s="109">
        <v>4</v>
      </c>
      <c r="J46" s="109">
        <v>1</v>
      </c>
      <c r="K46" s="109">
        <v>418</v>
      </c>
      <c r="L46" s="109">
        <v>0</v>
      </c>
      <c r="M46" s="109">
        <v>247</v>
      </c>
      <c r="N46" s="109"/>
      <c r="O46" s="109">
        <f t="shared" si="9"/>
        <v>170</v>
      </c>
      <c r="P46" s="109">
        <v>0</v>
      </c>
      <c r="Q46" s="109">
        <v>3</v>
      </c>
      <c r="R46" s="109">
        <v>2</v>
      </c>
      <c r="S46" s="109">
        <v>0</v>
      </c>
      <c r="T46" s="109">
        <v>2</v>
      </c>
      <c r="U46" s="109">
        <v>15</v>
      </c>
      <c r="V46" s="109">
        <v>3</v>
      </c>
      <c r="W46" s="109">
        <v>1</v>
      </c>
      <c r="X46" s="109">
        <v>143</v>
      </c>
      <c r="Y46" s="109">
        <v>1</v>
      </c>
      <c r="Z46" s="109">
        <v>1</v>
      </c>
      <c r="AA46" s="109">
        <v>0</v>
      </c>
      <c r="AB46" s="109"/>
      <c r="AC46" s="109"/>
    </row>
    <row r="47" spans="1:29" ht="21.75" hidden="1" customHeight="1" outlineLevel="1">
      <c r="A47" s="70" t="s">
        <v>1416</v>
      </c>
      <c r="B47" s="110">
        <f t="shared" si="8"/>
        <v>359</v>
      </c>
      <c r="C47" s="109">
        <v>0</v>
      </c>
      <c r="D47" s="109">
        <v>0</v>
      </c>
      <c r="E47" s="109">
        <v>0</v>
      </c>
      <c r="F47" s="109">
        <v>0</v>
      </c>
      <c r="G47" s="109">
        <v>356</v>
      </c>
      <c r="H47" s="109">
        <v>1</v>
      </c>
      <c r="I47" s="109">
        <v>1</v>
      </c>
      <c r="J47" s="109">
        <v>1</v>
      </c>
      <c r="K47" s="109">
        <v>359</v>
      </c>
      <c r="L47" s="109">
        <v>0</v>
      </c>
      <c r="M47" s="109">
        <v>209</v>
      </c>
      <c r="N47" s="109"/>
      <c r="O47" s="109">
        <f t="shared" si="9"/>
        <v>147</v>
      </c>
      <c r="P47" s="109">
        <v>0</v>
      </c>
      <c r="Q47" s="109">
        <v>0</v>
      </c>
      <c r="R47" s="109">
        <v>3</v>
      </c>
      <c r="S47" s="109">
        <v>0</v>
      </c>
      <c r="T47" s="109">
        <v>0</v>
      </c>
      <c r="U47" s="109">
        <v>15</v>
      </c>
      <c r="V47" s="109">
        <v>1</v>
      </c>
      <c r="W47" s="109">
        <v>4</v>
      </c>
      <c r="X47" s="109">
        <v>121</v>
      </c>
      <c r="Y47" s="109">
        <v>3</v>
      </c>
      <c r="Z47" s="109">
        <v>3</v>
      </c>
      <c r="AA47" s="109">
        <v>0</v>
      </c>
      <c r="AB47" s="109"/>
      <c r="AC47" s="109"/>
    </row>
    <row r="48" spans="1:29" ht="21.75" hidden="1" customHeight="1" outlineLevel="1">
      <c r="A48" s="70" t="s">
        <v>1417</v>
      </c>
      <c r="B48" s="110">
        <f t="shared" si="8"/>
        <v>382</v>
      </c>
      <c r="C48" s="110">
        <v>0</v>
      </c>
      <c r="D48" s="110">
        <v>0</v>
      </c>
      <c r="E48" s="110">
        <v>0</v>
      </c>
      <c r="F48" s="110">
        <v>0</v>
      </c>
      <c r="G48" s="110">
        <v>379</v>
      </c>
      <c r="H48" s="110">
        <v>0</v>
      </c>
      <c r="I48" s="110">
        <v>1</v>
      </c>
      <c r="J48" s="110">
        <v>2</v>
      </c>
      <c r="K48" s="110">
        <v>382</v>
      </c>
      <c r="L48" s="110">
        <v>0</v>
      </c>
      <c r="M48" s="110">
        <v>224</v>
      </c>
      <c r="N48" s="109"/>
      <c r="O48" s="109">
        <f t="shared" si="9"/>
        <v>157</v>
      </c>
      <c r="P48" s="110">
        <v>0</v>
      </c>
      <c r="Q48" s="110">
        <v>1</v>
      </c>
      <c r="R48" s="110">
        <v>1</v>
      </c>
      <c r="S48" s="110">
        <v>0</v>
      </c>
      <c r="T48" s="110">
        <v>4</v>
      </c>
      <c r="U48" s="110">
        <v>12</v>
      </c>
      <c r="V48" s="110">
        <v>0</v>
      </c>
      <c r="W48" s="110">
        <v>5</v>
      </c>
      <c r="X48" s="110">
        <v>132</v>
      </c>
      <c r="Y48" s="110">
        <v>2</v>
      </c>
      <c r="Z48" s="110">
        <v>1</v>
      </c>
      <c r="AA48" s="110">
        <v>0</v>
      </c>
      <c r="AB48" s="109"/>
      <c r="AC48" s="109"/>
    </row>
    <row r="49" spans="1:29" ht="34.5" hidden="1" customHeight="1" outlineLevel="1">
      <c r="A49" s="76" t="s">
        <v>1418</v>
      </c>
      <c r="B49" s="110">
        <f t="shared" si="8"/>
        <v>53</v>
      </c>
      <c r="C49" s="110">
        <v>0</v>
      </c>
      <c r="D49" s="110">
        <v>0</v>
      </c>
      <c r="E49" s="110">
        <v>0</v>
      </c>
      <c r="F49" s="110">
        <v>0</v>
      </c>
      <c r="G49" s="110">
        <v>52</v>
      </c>
      <c r="H49" s="110">
        <v>0</v>
      </c>
      <c r="I49" s="110">
        <v>1</v>
      </c>
      <c r="J49" s="110">
        <v>0</v>
      </c>
      <c r="K49" s="110">
        <f>SUM(L49:O49)+Z49+AA49</f>
        <v>53</v>
      </c>
      <c r="L49" s="110">
        <v>0</v>
      </c>
      <c r="M49" s="110">
        <v>24</v>
      </c>
      <c r="N49" s="109"/>
      <c r="O49" s="109">
        <f t="shared" si="9"/>
        <v>28</v>
      </c>
      <c r="P49" s="110">
        <v>0</v>
      </c>
      <c r="Q49" s="110">
        <v>0</v>
      </c>
      <c r="R49" s="110">
        <v>2</v>
      </c>
      <c r="S49" s="110">
        <v>0</v>
      </c>
      <c r="T49" s="110">
        <v>0</v>
      </c>
      <c r="U49" s="110">
        <v>6</v>
      </c>
      <c r="V49" s="110">
        <v>0</v>
      </c>
      <c r="W49" s="110">
        <v>1</v>
      </c>
      <c r="X49" s="110">
        <v>19</v>
      </c>
      <c r="Y49" s="110">
        <v>0</v>
      </c>
      <c r="Z49" s="110">
        <v>1</v>
      </c>
      <c r="AA49" s="110">
        <v>0</v>
      </c>
      <c r="AB49" s="109"/>
      <c r="AC49" s="109"/>
    </row>
    <row r="50" spans="1:29" ht="35.35" hidden="1" customHeight="1" outlineLevel="1" thickBot="1">
      <c r="A50" s="77" t="s">
        <v>1419</v>
      </c>
      <c r="B50" s="113">
        <f t="shared" si="8"/>
        <v>4422</v>
      </c>
      <c r="C50" s="114">
        <f t="shared" ref="C50:M50" si="10">C36-C49</f>
        <v>0</v>
      </c>
      <c r="D50" s="114">
        <f t="shared" si="10"/>
        <v>0</v>
      </c>
      <c r="E50" s="114">
        <f t="shared" si="10"/>
        <v>1</v>
      </c>
      <c r="F50" s="114">
        <f t="shared" si="10"/>
        <v>5</v>
      </c>
      <c r="G50" s="114">
        <f t="shared" si="10"/>
        <v>4375</v>
      </c>
      <c r="H50" s="114">
        <f t="shared" si="10"/>
        <v>6</v>
      </c>
      <c r="I50" s="114">
        <f t="shared" si="10"/>
        <v>14</v>
      </c>
      <c r="J50" s="114">
        <f t="shared" si="10"/>
        <v>21</v>
      </c>
      <c r="K50" s="114">
        <f t="shared" si="10"/>
        <v>4422</v>
      </c>
      <c r="L50" s="114">
        <f t="shared" si="10"/>
        <v>0</v>
      </c>
      <c r="M50" s="114">
        <f t="shared" si="10"/>
        <v>2617</v>
      </c>
      <c r="N50" s="110"/>
      <c r="O50" s="114">
        <f t="shared" si="9"/>
        <v>1782</v>
      </c>
      <c r="P50" s="114">
        <f t="shared" ref="P50:Z50" si="11">P36-P49</f>
        <v>0</v>
      </c>
      <c r="Q50" s="114">
        <f t="shared" si="11"/>
        <v>17</v>
      </c>
      <c r="R50" s="114">
        <f t="shared" si="11"/>
        <v>31</v>
      </c>
      <c r="S50" s="114">
        <f t="shared" si="11"/>
        <v>1</v>
      </c>
      <c r="T50" s="114">
        <f t="shared" si="11"/>
        <v>8</v>
      </c>
      <c r="U50" s="114">
        <f t="shared" si="11"/>
        <v>131</v>
      </c>
      <c r="V50" s="114">
        <f t="shared" si="11"/>
        <v>17</v>
      </c>
      <c r="W50" s="114">
        <f t="shared" si="11"/>
        <v>34</v>
      </c>
      <c r="X50" s="114">
        <f t="shared" si="11"/>
        <v>1523</v>
      </c>
      <c r="Y50" s="114">
        <f t="shared" si="11"/>
        <v>20</v>
      </c>
      <c r="Z50" s="114">
        <f t="shared" si="11"/>
        <v>19</v>
      </c>
      <c r="AA50" s="114">
        <v>0</v>
      </c>
      <c r="AB50" s="109"/>
      <c r="AC50" s="109"/>
    </row>
    <row r="51" spans="1:29" s="926" customFormat="1" ht="24.8" hidden="1" customHeight="1" collapsed="1">
      <c r="A51" s="928" t="s">
        <v>1721</v>
      </c>
      <c r="B51" s="929">
        <f t="shared" ref="B51:M51" si="12">SUM(B52:B63)</f>
        <v>4218</v>
      </c>
      <c r="C51" s="929">
        <f t="shared" si="12"/>
        <v>0</v>
      </c>
      <c r="D51" s="929">
        <f t="shared" si="12"/>
        <v>0</v>
      </c>
      <c r="E51" s="929">
        <f t="shared" si="12"/>
        <v>0</v>
      </c>
      <c r="F51" s="929">
        <f t="shared" si="12"/>
        <v>5</v>
      </c>
      <c r="G51" s="929">
        <f t="shared" si="12"/>
        <v>4182</v>
      </c>
      <c r="H51" s="929">
        <f t="shared" si="12"/>
        <v>6</v>
      </c>
      <c r="I51" s="929">
        <f t="shared" si="12"/>
        <v>6</v>
      </c>
      <c r="J51" s="929">
        <f t="shared" si="12"/>
        <v>19</v>
      </c>
      <c r="K51" s="929">
        <f t="shared" si="12"/>
        <v>4218</v>
      </c>
      <c r="L51" s="929">
        <f t="shared" si="12"/>
        <v>0</v>
      </c>
      <c r="M51" s="929">
        <f t="shared" si="12"/>
        <v>2400</v>
      </c>
      <c r="N51" s="929"/>
      <c r="O51" s="929">
        <f t="shared" ref="O51:AA51" si="13">SUM(O52:O63)</f>
        <v>1795</v>
      </c>
      <c r="P51" s="929">
        <f t="shared" si="13"/>
        <v>1</v>
      </c>
      <c r="Q51" s="929">
        <f t="shared" si="13"/>
        <v>13</v>
      </c>
      <c r="R51" s="929">
        <f t="shared" si="13"/>
        <v>19</v>
      </c>
      <c r="S51" s="929">
        <f t="shared" si="13"/>
        <v>1</v>
      </c>
      <c r="T51" s="929">
        <f t="shared" si="13"/>
        <v>9</v>
      </c>
      <c r="U51" s="929">
        <f t="shared" si="13"/>
        <v>129</v>
      </c>
      <c r="V51" s="929">
        <f t="shared" si="13"/>
        <v>19</v>
      </c>
      <c r="W51" s="929">
        <f t="shared" si="13"/>
        <v>33</v>
      </c>
      <c r="X51" s="929">
        <f t="shared" si="13"/>
        <v>1544</v>
      </c>
      <c r="Y51" s="929">
        <f t="shared" si="13"/>
        <v>27</v>
      </c>
      <c r="Z51" s="929">
        <f t="shared" si="13"/>
        <v>19</v>
      </c>
      <c r="AA51" s="929">
        <f t="shared" si="13"/>
        <v>4</v>
      </c>
      <c r="AB51" s="929"/>
      <c r="AC51" s="929"/>
    </row>
    <row r="52" spans="1:29" ht="21.75" hidden="1" customHeight="1" outlineLevel="1">
      <c r="A52" s="70" t="s">
        <v>760</v>
      </c>
      <c r="B52" s="110">
        <f t="shared" ref="B52:B65" si="14">SUM(C52:J52)</f>
        <v>347</v>
      </c>
      <c r="C52" s="109">
        <v>0</v>
      </c>
      <c r="D52" s="109">
        <v>0</v>
      </c>
      <c r="E52" s="109">
        <v>0</v>
      </c>
      <c r="F52" s="109">
        <v>1</v>
      </c>
      <c r="G52" s="109">
        <v>344</v>
      </c>
      <c r="H52" s="109">
        <v>0</v>
      </c>
      <c r="I52" s="109">
        <v>2</v>
      </c>
      <c r="J52" s="109">
        <v>0</v>
      </c>
      <c r="K52" s="109">
        <v>347</v>
      </c>
      <c r="L52" s="109">
        <v>0</v>
      </c>
      <c r="M52" s="109">
        <v>201</v>
      </c>
      <c r="N52" s="109"/>
      <c r="O52" s="109">
        <f t="shared" ref="O52:O65" si="15">SUM(P52:Y52)</f>
        <v>142</v>
      </c>
      <c r="P52" s="109">
        <v>0</v>
      </c>
      <c r="Q52" s="109">
        <v>1</v>
      </c>
      <c r="R52" s="109">
        <v>1</v>
      </c>
      <c r="S52" s="109">
        <v>0</v>
      </c>
      <c r="T52" s="109">
        <v>0</v>
      </c>
      <c r="U52" s="109">
        <v>11</v>
      </c>
      <c r="V52" s="109">
        <v>2</v>
      </c>
      <c r="W52" s="109">
        <v>2</v>
      </c>
      <c r="X52" s="109">
        <v>122</v>
      </c>
      <c r="Y52" s="109">
        <v>3</v>
      </c>
      <c r="Z52" s="109">
        <v>4</v>
      </c>
      <c r="AA52" s="109">
        <v>0</v>
      </c>
      <c r="AB52" s="109"/>
      <c r="AC52" s="109"/>
    </row>
    <row r="53" spans="1:29" ht="21.75" hidden="1" customHeight="1" outlineLevel="1">
      <c r="A53" s="70" t="s">
        <v>761</v>
      </c>
      <c r="B53" s="110">
        <f t="shared" si="14"/>
        <v>297</v>
      </c>
      <c r="C53" s="109">
        <v>0</v>
      </c>
      <c r="D53" s="109">
        <v>0</v>
      </c>
      <c r="E53" s="109">
        <v>0</v>
      </c>
      <c r="F53" s="109">
        <v>1</v>
      </c>
      <c r="G53" s="109">
        <v>294</v>
      </c>
      <c r="H53" s="109">
        <v>0</v>
      </c>
      <c r="I53" s="109">
        <v>0</v>
      </c>
      <c r="J53" s="109">
        <v>2</v>
      </c>
      <c r="K53" s="109">
        <v>297</v>
      </c>
      <c r="L53" s="109">
        <v>0</v>
      </c>
      <c r="M53" s="109">
        <v>180</v>
      </c>
      <c r="N53" s="109"/>
      <c r="O53" s="109">
        <f t="shared" si="15"/>
        <v>114</v>
      </c>
      <c r="P53" s="109">
        <v>0</v>
      </c>
      <c r="Q53" s="109">
        <v>2</v>
      </c>
      <c r="R53" s="109">
        <v>1</v>
      </c>
      <c r="S53" s="109">
        <v>0</v>
      </c>
      <c r="T53" s="109">
        <v>0</v>
      </c>
      <c r="U53" s="109">
        <v>8</v>
      </c>
      <c r="V53" s="109">
        <v>0</v>
      </c>
      <c r="W53" s="109">
        <v>2</v>
      </c>
      <c r="X53" s="109">
        <v>101</v>
      </c>
      <c r="Y53" s="109">
        <v>0</v>
      </c>
      <c r="Z53" s="109">
        <v>2</v>
      </c>
      <c r="AA53" s="109">
        <v>1</v>
      </c>
      <c r="AB53" s="109"/>
      <c r="AC53" s="109"/>
    </row>
    <row r="54" spans="1:29" ht="21.75" hidden="1" customHeight="1" outlineLevel="1">
      <c r="A54" s="70" t="s">
        <v>762</v>
      </c>
      <c r="B54" s="110">
        <f t="shared" si="14"/>
        <v>304</v>
      </c>
      <c r="C54" s="109">
        <v>0</v>
      </c>
      <c r="D54" s="109">
        <v>0</v>
      </c>
      <c r="E54" s="109">
        <v>0</v>
      </c>
      <c r="F54" s="109">
        <v>1</v>
      </c>
      <c r="G54" s="109">
        <v>302</v>
      </c>
      <c r="H54" s="109">
        <v>1</v>
      </c>
      <c r="I54" s="109">
        <v>0</v>
      </c>
      <c r="J54" s="109">
        <v>0</v>
      </c>
      <c r="K54" s="109">
        <v>304</v>
      </c>
      <c r="L54" s="109">
        <v>0</v>
      </c>
      <c r="M54" s="109">
        <v>170</v>
      </c>
      <c r="N54" s="109"/>
      <c r="O54" s="109">
        <f t="shared" si="15"/>
        <v>133</v>
      </c>
      <c r="P54" s="109">
        <v>0</v>
      </c>
      <c r="Q54" s="109">
        <v>1</v>
      </c>
      <c r="R54" s="109">
        <v>2</v>
      </c>
      <c r="S54" s="109">
        <v>0</v>
      </c>
      <c r="T54" s="109">
        <v>0</v>
      </c>
      <c r="U54" s="109">
        <v>9</v>
      </c>
      <c r="V54" s="109">
        <v>0</v>
      </c>
      <c r="W54" s="109">
        <v>4</v>
      </c>
      <c r="X54" s="109">
        <v>114</v>
      </c>
      <c r="Y54" s="109">
        <v>3</v>
      </c>
      <c r="Z54" s="109">
        <v>1</v>
      </c>
      <c r="AA54" s="109">
        <v>0</v>
      </c>
      <c r="AB54" s="109"/>
      <c r="AC54" s="109"/>
    </row>
    <row r="55" spans="1:29" ht="21.75" hidden="1" customHeight="1" outlineLevel="1">
      <c r="A55" s="70" t="s">
        <v>763</v>
      </c>
      <c r="B55" s="110">
        <f t="shared" si="14"/>
        <v>330</v>
      </c>
      <c r="C55" s="109">
        <v>0</v>
      </c>
      <c r="D55" s="109">
        <v>0</v>
      </c>
      <c r="E55" s="109">
        <v>0</v>
      </c>
      <c r="F55" s="109">
        <v>1</v>
      </c>
      <c r="G55" s="109">
        <v>326</v>
      </c>
      <c r="H55" s="109">
        <v>1</v>
      </c>
      <c r="I55" s="109">
        <v>1</v>
      </c>
      <c r="J55" s="109">
        <v>1</v>
      </c>
      <c r="K55" s="109">
        <v>330</v>
      </c>
      <c r="L55" s="109">
        <v>0</v>
      </c>
      <c r="M55" s="109">
        <v>175</v>
      </c>
      <c r="N55" s="109"/>
      <c r="O55" s="109">
        <f t="shared" si="15"/>
        <v>155</v>
      </c>
      <c r="P55" s="109">
        <v>0</v>
      </c>
      <c r="Q55" s="109">
        <v>0</v>
      </c>
      <c r="R55" s="109">
        <v>2</v>
      </c>
      <c r="S55" s="109">
        <v>0</v>
      </c>
      <c r="T55" s="109">
        <v>0</v>
      </c>
      <c r="U55" s="109">
        <v>14</v>
      </c>
      <c r="V55" s="109">
        <v>1</v>
      </c>
      <c r="W55" s="109">
        <v>3</v>
      </c>
      <c r="X55" s="109">
        <v>133</v>
      </c>
      <c r="Y55" s="109">
        <v>2</v>
      </c>
      <c r="Z55" s="109">
        <v>0</v>
      </c>
      <c r="AA55" s="109">
        <v>0</v>
      </c>
      <c r="AB55" s="109"/>
      <c r="AC55" s="109"/>
    </row>
    <row r="56" spans="1:29" ht="21.75" hidden="1" customHeight="1" outlineLevel="1">
      <c r="A56" s="70" t="s">
        <v>764</v>
      </c>
      <c r="B56" s="110">
        <f t="shared" si="14"/>
        <v>368</v>
      </c>
      <c r="C56" s="109">
        <v>0</v>
      </c>
      <c r="D56" s="109">
        <v>0</v>
      </c>
      <c r="E56" s="109">
        <v>0</v>
      </c>
      <c r="F56" s="109">
        <v>0</v>
      </c>
      <c r="G56" s="109">
        <v>365</v>
      </c>
      <c r="H56" s="109">
        <v>0</v>
      </c>
      <c r="I56" s="109">
        <v>0</v>
      </c>
      <c r="J56" s="109">
        <v>3</v>
      </c>
      <c r="K56" s="109">
        <v>368</v>
      </c>
      <c r="L56" s="109">
        <v>0</v>
      </c>
      <c r="M56" s="109">
        <v>216</v>
      </c>
      <c r="N56" s="109"/>
      <c r="O56" s="109">
        <f t="shared" si="15"/>
        <v>150</v>
      </c>
      <c r="P56" s="109">
        <v>0</v>
      </c>
      <c r="Q56" s="109">
        <v>2</v>
      </c>
      <c r="R56" s="109">
        <v>1</v>
      </c>
      <c r="S56" s="109">
        <v>1</v>
      </c>
      <c r="T56" s="109">
        <v>0</v>
      </c>
      <c r="U56" s="109">
        <v>10</v>
      </c>
      <c r="V56" s="109">
        <v>2</v>
      </c>
      <c r="W56" s="109">
        <v>3</v>
      </c>
      <c r="X56" s="109">
        <v>130</v>
      </c>
      <c r="Y56" s="109">
        <v>1</v>
      </c>
      <c r="Z56" s="109">
        <v>2</v>
      </c>
      <c r="AA56" s="109">
        <v>0</v>
      </c>
      <c r="AB56" s="109"/>
      <c r="AC56" s="109"/>
    </row>
    <row r="57" spans="1:29" ht="21.75" hidden="1" customHeight="1" outlineLevel="1">
      <c r="A57" s="70" t="s">
        <v>3012</v>
      </c>
      <c r="B57" s="110">
        <f t="shared" si="14"/>
        <v>347</v>
      </c>
      <c r="C57" s="109">
        <v>0</v>
      </c>
      <c r="D57" s="109">
        <v>0</v>
      </c>
      <c r="E57" s="109">
        <v>0</v>
      </c>
      <c r="F57" s="109">
        <v>0</v>
      </c>
      <c r="G57" s="109">
        <v>344</v>
      </c>
      <c r="H57" s="109">
        <v>1</v>
      </c>
      <c r="I57" s="109">
        <v>0</v>
      </c>
      <c r="J57" s="109">
        <v>2</v>
      </c>
      <c r="K57" s="109">
        <v>347</v>
      </c>
      <c r="L57" s="109">
        <v>0</v>
      </c>
      <c r="M57" s="109">
        <v>193</v>
      </c>
      <c r="N57" s="109"/>
      <c r="O57" s="109">
        <f t="shared" si="15"/>
        <v>154</v>
      </c>
      <c r="P57" s="109">
        <v>0</v>
      </c>
      <c r="Q57" s="109">
        <v>1</v>
      </c>
      <c r="R57" s="109">
        <v>3</v>
      </c>
      <c r="S57" s="109">
        <v>0</v>
      </c>
      <c r="T57" s="109">
        <v>3</v>
      </c>
      <c r="U57" s="109">
        <v>14</v>
      </c>
      <c r="V57" s="109">
        <v>2</v>
      </c>
      <c r="W57" s="109">
        <v>1</v>
      </c>
      <c r="X57" s="109">
        <v>130</v>
      </c>
      <c r="Y57" s="109">
        <v>0</v>
      </c>
      <c r="Z57" s="109">
        <v>0</v>
      </c>
      <c r="AA57" s="109">
        <v>0</v>
      </c>
      <c r="AB57" s="109"/>
      <c r="AC57" s="109"/>
    </row>
    <row r="58" spans="1:29" ht="21.75" hidden="1" customHeight="1" outlineLevel="1">
      <c r="A58" s="70" t="s">
        <v>3013</v>
      </c>
      <c r="B58" s="110">
        <f t="shared" si="14"/>
        <v>352</v>
      </c>
      <c r="C58" s="109">
        <v>0</v>
      </c>
      <c r="D58" s="109">
        <v>0</v>
      </c>
      <c r="E58" s="109">
        <v>0</v>
      </c>
      <c r="F58" s="109">
        <v>0</v>
      </c>
      <c r="G58" s="109">
        <v>348</v>
      </c>
      <c r="H58" s="109">
        <v>1</v>
      </c>
      <c r="I58" s="109">
        <v>1</v>
      </c>
      <c r="J58" s="109">
        <v>2</v>
      </c>
      <c r="K58" s="109">
        <v>352</v>
      </c>
      <c r="L58" s="109">
        <v>0</v>
      </c>
      <c r="M58" s="109">
        <v>207</v>
      </c>
      <c r="N58" s="109"/>
      <c r="O58" s="109">
        <f t="shared" si="15"/>
        <v>142</v>
      </c>
      <c r="P58" s="109">
        <v>1</v>
      </c>
      <c r="Q58" s="109">
        <v>1</v>
      </c>
      <c r="R58" s="109">
        <v>0</v>
      </c>
      <c r="S58" s="109">
        <v>0</v>
      </c>
      <c r="T58" s="109">
        <v>1</v>
      </c>
      <c r="U58" s="109">
        <v>6</v>
      </c>
      <c r="V58" s="109">
        <v>1</v>
      </c>
      <c r="W58" s="109">
        <v>2</v>
      </c>
      <c r="X58" s="109">
        <v>125</v>
      </c>
      <c r="Y58" s="109">
        <v>5</v>
      </c>
      <c r="Z58" s="109">
        <v>2</v>
      </c>
      <c r="AA58" s="109">
        <v>1</v>
      </c>
      <c r="AB58" s="109"/>
      <c r="AC58" s="109"/>
    </row>
    <row r="59" spans="1:29" ht="21.75" hidden="1" customHeight="1" outlineLevel="1">
      <c r="A59" s="70" t="s">
        <v>1413</v>
      </c>
      <c r="B59" s="110">
        <f t="shared" si="14"/>
        <v>335</v>
      </c>
      <c r="C59" s="109">
        <v>0</v>
      </c>
      <c r="D59" s="109">
        <v>0</v>
      </c>
      <c r="E59" s="109">
        <v>0</v>
      </c>
      <c r="F59" s="109">
        <v>0</v>
      </c>
      <c r="G59" s="109">
        <v>332</v>
      </c>
      <c r="H59" s="109">
        <v>1</v>
      </c>
      <c r="I59" s="109">
        <v>1</v>
      </c>
      <c r="J59" s="109">
        <v>1</v>
      </c>
      <c r="K59" s="109">
        <v>335</v>
      </c>
      <c r="L59" s="109">
        <v>0</v>
      </c>
      <c r="M59" s="109">
        <v>192</v>
      </c>
      <c r="N59" s="109"/>
      <c r="O59" s="109">
        <f t="shared" si="15"/>
        <v>142</v>
      </c>
      <c r="P59" s="109">
        <v>0</v>
      </c>
      <c r="Q59" s="109">
        <v>2</v>
      </c>
      <c r="R59" s="109">
        <v>1</v>
      </c>
      <c r="S59" s="109">
        <v>0</v>
      </c>
      <c r="T59" s="109">
        <v>0</v>
      </c>
      <c r="U59" s="109">
        <v>11</v>
      </c>
      <c r="V59" s="109">
        <v>1</v>
      </c>
      <c r="W59" s="109">
        <v>4</v>
      </c>
      <c r="X59" s="109">
        <v>119</v>
      </c>
      <c r="Y59" s="109">
        <v>4</v>
      </c>
      <c r="Z59" s="109">
        <v>1</v>
      </c>
      <c r="AA59" s="109">
        <v>0</v>
      </c>
      <c r="AB59" s="109"/>
      <c r="AC59" s="109"/>
    </row>
    <row r="60" spans="1:29" ht="21.75" hidden="1" customHeight="1" outlineLevel="1">
      <c r="A60" s="70" t="s">
        <v>1414</v>
      </c>
      <c r="B60" s="110">
        <f t="shared" si="14"/>
        <v>321</v>
      </c>
      <c r="C60" s="109">
        <v>0</v>
      </c>
      <c r="D60" s="109">
        <v>0</v>
      </c>
      <c r="E60" s="109">
        <v>0</v>
      </c>
      <c r="F60" s="109">
        <v>0</v>
      </c>
      <c r="G60" s="109">
        <v>318</v>
      </c>
      <c r="H60" s="109">
        <v>1</v>
      </c>
      <c r="I60" s="109">
        <v>0</v>
      </c>
      <c r="J60" s="109">
        <v>2</v>
      </c>
      <c r="K60" s="109">
        <v>321</v>
      </c>
      <c r="L60" s="109">
        <v>0</v>
      </c>
      <c r="M60" s="109">
        <v>195</v>
      </c>
      <c r="N60" s="109"/>
      <c r="O60" s="109">
        <f t="shared" si="15"/>
        <v>124</v>
      </c>
      <c r="P60" s="109">
        <v>0</v>
      </c>
      <c r="Q60" s="109">
        <v>0</v>
      </c>
      <c r="R60" s="109">
        <v>1</v>
      </c>
      <c r="S60" s="109">
        <v>0</v>
      </c>
      <c r="T60" s="109">
        <v>1</v>
      </c>
      <c r="U60" s="109">
        <v>9</v>
      </c>
      <c r="V60" s="109">
        <v>1</v>
      </c>
      <c r="W60" s="109">
        <v>1</v>
      </c>
      <c r="X60" s="109">
        <v>110</v>
      </c>
      <c r="Y60" s="109">
        <v>1</v>
      </c>
      <c r="Z60" s="109">
        <v>2</v>
      </c>
      <c r="AA60" s="109">
        <v>0</v>
      </c>
      <c r="AB60" s="109"/>
      <c r="AC60" s="109"/>
    </row>
    <row r="61" spans="1:29" ht="21.75" hidden="1" customHeight="1" outlineLevel="1">
      <c r="A61" s="70" t="s">
        <v>1415</v>
      </c>
      <c r="B61" s="110">
        <f t="shared" si="14"/>
        <v>381</v>
      </c>
      <c r="C61" s="109">
        <v>0</v>
      </c>
      <c r="D61" s="109">
        <v>0</v>
      </c>
      <c r="E61" s="109">
        <v>0</v>
      </c>
      <c r="F61" s="109">
        <v>1</v>
      </c>
      <c r="G61" s="109">
        <v>378</v>
      </c>
      <c r="H61" s="109">
        <v>0</v>
      </c>
      <c r="I61" s="109">
        <v>0</v>
      </c>
      <c r="J61" s="109">
        <v>2</v>
      </c>
      <c r="K61" s="109">
        <v>381</v>
      </c>
      <c r="L61" s="109">
        <v>0</v>
      </c>
      <c r="M61" s="109">
        <v>197</v>
      </c>
      <c r="N61" s="109"/>
      <c r="O61" s="109">
        <f t="shared" si="15"/>
        <v>182</v>
      </c>
      <c r="P61" s="109">
        <v>0</v>
      </c>
      <c r="Q61" s="109">
        <v>0</v>
      </c>
      <c r="R61" s="109">
        <v>3</v>
      </c>
      <c r="S61" s="109">
        <v>0</v>
      </c>
      <c r="T61" s="109">
        <v>0</v>
      </c>
      <c r="U61" s="109">
        <v>12</v>
      </c>
      <c r="V61" s="109">
        <v>2</v>
      </c>
      <c r="W61" s="109">
        <v>2</v>
      </c>
      <c r="X61" s="109">
        <v>160</v>
      </c>
      <c r="Y61" s="109">
        <v>3</v>
      </c>
      <c r="Z61" s="109">
        <v>2</v>
      </c>
      <c r="AA61" s="109">
        <v>0</v>
      </c>
      <c r="AB61" s="109"/>
      <c r="AC61" s="109"/>
    </row>
    <row r="62" spans="1:29" ht="21.75" hidden="1" customHeight="1" outlineLevel="1">
      <c r="A62" s="70" t="s">
        <v>1416</v>
      </c>
      <c r="B62" s="110">
        <f t="shared" si="14"/>
        <v>428</v>
      </c>
      <c r="C62" s="109">
        <v>0</v>
      </c>
      <c r="D62" s="109">
        <v>0</v>
      </c>
      <c r="E62" s="109">
        <v>0</v>
      </c>
      <c r="F62" s="109">
        <v>0</v>
      </c>
      <c r="G62" s="109">
        <v>424</v>
      </c>
      <c r="H62" s="109">
        <v>0</v>
      </c>
      <c r="I62" s="109">
        <v>1</v>
      </c>
      <c r="J62" s="109">
        <v>3</v>
      </c>
      <c r="K62" s="109">
        <v>428</v>
      </c>
      <c r="L62" s="109">
        <v>0</v>
      </c>
      <c r="M62" s="109">
        <v>238</v>
      </c>
      <c r="N62" s="109"/>
      <c r="O62" s="109">
        <f t="shared" si="15"/>
        <v>187</v>
      </c>
      <c r="P62" s="109">
        <v>0</v>
      </c>
      <c r="Q62" s="109">
        <v>1</v>
      </c>
      <c r="R62" s="109">
        <v>3</v>
      </c>
      <c r="S62" s="109">
        <v>0</v>
      </c>
      <c r="T62" s="109">
        <v>4</v>
      </c>
      <c r="U62" s="109">
        <v>14</v>
      </c>
      <c r="V62" s="109">
        <v>6</v>
      </c>
      <c r="W62" s="109">
        <v>5</v>
      </c>
      <c r="X62" s="109">
        <v>150</v>
      </c>
      <c r="Y62" s="109">
        <v>4</v>
      </c>
      <c r="Z62" s="109">
        <v>1</v>
      </c>
      <c r="AA62" s="109">
        <v>2</v>
      </c>
      <c r="AB62" s="109"/>
      <c r="AC62" s="109"/>
    </row>
    <row r="63" spans="1:29" ht="21.75" hidden="1" customHeight="1" outlineLevel="1">
      <c r="A63" s="70" t="s">
        <v>1417</v>
      </c>
      <c r="B63" s="110">
        <f t="shared" si="14"/>
        <v>408</v>
      </c>
      <c r="C63" s="110">
        <v>0</v>
      </c>
      <c r="D63" s="110">
        <v>0</v>
      </c>
      <c r="E63" s="110">
        <v>0</v>
      </c>
      <c r="F63" s="110">
        <v>0</v>
      </c>
      <c r="G63" s="110">
        <v>407</v>
      </c>
      <c r="H63" s="110">
        <v>0</v>
      </c>
      <c r="I63" s="110">
        <v>0</v>
      </c>
      <c r="J63" s="110">
        <v>1</v>
      </c>
      <c r="K63" s="110">
        <v>408</v>
      </c>
      <c r="L63" s="110">
        <v>0</v>
      </c>
      <c r="M63" s="110">
        <v>236</v>
      </c>
      <c r="N63" s="109"/>
      <c r="O63" s="109">
        <f t="shared" si="15"/>
        <v>170</v>
      </c>
      <c r="P63" s="110">
        <v>0</v>
      </c>
      <c r="Q63" s="110">
        <v>2</v>
      </c>
      <c r="R63" s="110">
        <v>1</v>
      </c>
      <c r="S63" s="110">
        <v>0</v>
      </c>
      <c r="T63" s="110">
        <v>0</v>
      </c>
      <c r="U63" s="110">
        <v>11</v>
      </c>
      <c r="V63" s="110">
        <v>1</v>
      </c>
      <c r="W63" s="110">
        <v>4</v>
      </c>
      <c r="X63" s="110">
        <v>150</v>
      </c>
      <c r="Y63" s="110">
        <v>1</v>
      </c>
      <c r="Z63" s="110">
        <v>2</v>
      </c>
      <c r="AA63" s="110">
        <v>0</v>
      </c>
      <c r="AB63" s="109"/>
      <c r="AC63" s="109"/>
    </row>
    <row r="64" spans="1:29" ht="33.799999999999997" hidden="1" customHeight="1" outlineLevel="1">
      <c r="A64" s="76" t="s">
        <v>1418</v>
      </c>
      <c r="B64" s="110">
        <f t="shared" si="14"/>
        <v>33</v>
      </c>
      <c r="C64" s="110">
        <v>0</v>
      </c>
      <c r="D64" s="110">
        <v>0</v>
      </c>
      <c r="E64" s="110">
        <v>0</v>
      </c>
      <c r="F64" s="110">
        <v>0</v>
      </c>
      <c r="G64" s="110">
        <v>33</v>
      </c>
      <c r="H64" s="110">
        <v>0</v>
      </c>
      <c r="I64" s="110">
        <v>0</v>
      </c>
      <c r="J64" s="110">
        <v>0</v>
      </c>
      <c r="K64" s="110">
        <f>SUM(L64:O64)+Z64+AA64</f>
        <v>33</v>
      </c>
      <c r="L64" s="110">
        <v>0</v>
      </c>
      <c r="M64" s="110">
        <v>12</v>
      </c>
      <c r="N64" s="109"/>
      <c r="O64" s="109">
        <f t="shared" si="15"/>
        <v>21</v>
      </c>
      <c r="P64" s="110">
        <v>0</v>
      </c>
      <c r="Q64" s="110">
        <v>0</v>
      </c>
      <c r="R64" s="110">
        <v>1</v>
      </c>
      <c r="S64" s="110">
        <v>0</v>
      </c>
      <c r="T64" s="110">
        <v>0</v>
      </c>
      <c r="U64" s="110">
        <v>3</v>
      </c>
      <c r="V64" s="110">
        <v>0</v>
      </c>
      <c r="W64" s="110">
        <v>0</v>
      </c>
      <c r="X64" s="110">
        <v>16</v>
      </c>
      <c r="Y64" s="110">
        <v>1</v>
      </c>
      <c r="Z64" s="110">
        <v>0</v>
      </c>
      <c r="AA64" s="110">
        <v>0</v>
      </c>
      <c r="AB64" s="109"/>
      <c r="AC64" s="109"/>
    </row>
    <row r="65" spans="1:29" ht="39.1" hidden="1" customHeight="1" outlineLevel="1" thickBot="1">
      <c r="A65" s="77" t="s">
        <v>1420</v>
      </c>
      <c r="B65" s="113">
        <f t="shared" si="14"/>
        <v>4185</v>
      </c>
      <c r="C65" s="114">
        <f t="shared" ref="C65:M65" si="16">C51-C64</f>
        <v>0</v>
      </c>
      <c r="D65" s="114">
        <f t="shared" si="16"/>
        <v>0</v>
      </c>
      <c r="E65" s="114">
        <f t="shared" si="16"/>
        <v>0</v>
      </c>
      <c r="F65" s="114">
        <f t="shared" si="16"/>
        <v>5</v>
      </c>
      <c r="G65" s="114">
        <f t="shared" si="16"/>
        <v>4149</v>
      </c>
      <c r="H65" s="114">
        <f t="shared" si="16"/>
        <v>6</v>
      </c>
      <c r="I65" s="114">
        <f t="shared" si="16"/>
        <v>6</v>
      </c>
      <c r="J65" s="114">
        <f t="shared" si="16"/>
        <v>19</v>
      </c>
      <c r="K65" s="114">
        <f t="shared" si="16"/>
        <v>4185</v>
      </c>
      <c r="L65" s="114">
        <f t="shared" si="16"/>
        <v>0</v>
      </c>
      <c r="M65" s="114">
        <f t="shared" si="16"/>
        <v>2388</v>
      </c>
      <c r="N65" s="110"/>
      <c r="O65" s="114">
        <f t="shared" si="15"/>
        <v>1774</v>
      </c>
      <c r="P65" s="114">
        <f t="shared" ref="P65:Z65" si="17">P51-P64</f>
        <v>1</v>
      </c>
      <c r="Q65" s="114">
        <f t="shared" si="17"/>
        <v>13</v>
      </c>
      <c r="R65" s="114">
        <f t="shared" si="17"/>
        <v>18</v>
      </c>
      <c r="S65" s="114">
        <f t="shared" si="17"/>
        <v>1</v>
      </c>
      <c r="T65" s="114">
        <f t="shared" si="17"/>
        <v>9</v>
      </c>
      <c r="U65" s="114">
        <f t="shared" si="17"/>
        <v>126</v>
      </c>
      <c r="V65" s="114">
        <f t="shared" si="17"/>
        <v>19</v>
      </c>
      <c r="W65" s="114">
        <f t="shared" si="17"/>
        <v>33</v>
      </c>
      <c r="X65" s="114">
        <f t="shared" si="17"/>
        <v>1528</v>
      </c>
      <c r="Y65" s="114">
        <f t="shared" si="17"/>
        <v>26</v>
      </c>
      <c r="Z65" s="114">
        <f t="shared" si="17"/>
        <v>19</v>
      </c>
      <c r="AA65" s="114">
        <v>0</v>
      </c>
      <c r="AB65" s="109"/>
      <c r="AC65" s="109"/>
    </row>
    <row r="66" spans="1:29" s="926" customFormat="1" ht="24.8" hidden="1" customHeight="1" collapsed="1">
      <c r="A66" s="928" t="s">
        <v>1720</v>
      </c>
      <c r="B66" s="929">
        <f t="shared" ref="B66:M66" si="18">SUM(B67:B78)</f>
        <v>3901</v>
      </c>
      <c r="C66" s="929">
        <f t="shared" si="18"/>
        <v>0</v>
      </c>
      <c r="D66" s="929">
        <f t="shared" si="18"/>
        <v>1</v>
      </c>
      <c r="E66" s="929">
        <f t="shared" si="18"/>
        <v>1</v>
      </c>
      <c r="F66" s="929">
        <f t="shared" si="18"/>
        <v>1</v>
      </c>
      <c r="G66" s="929">
        <f t="shared" si="18"/>
        <v>3874</v>
      </c>
      <c r="H66" s="929">
        <f t="shared" si="18"/>
        <v>2</v>
      </c>
      <c r="I66" s="929">
        <f t="shared" si="18"/>
        <v>9</v>
      </c>
      <c r="J66" s="929">
        <f t="shared" si="18"/>
        <v>13</v>
      </c>
      <c r="K66" s="929">
        <f t="shared" si="18"/>
        <v>3901</v>
      </c>
      <c r="L66" s="929">
        <f t="shared" si="18"/>
        <v>0</v>
      </c>
      <c r="M66" s="929">
        <f t="shared" si="18"/>
        <v>2262</v>
      </c>
      <c r="N66" s="929"/>
      <c r="O66" s="929">
        <f t="shared" ref="O66:AA66" si="19">SUM(O67:O78)</f>
        <v>1619</v>
      </c>
      <c r="P66" s="929">
        <f t="shared" si="19"/>
        <v>1</v>
      </c>
      <c r="Q66" s="929">
        <f t="shared" si="19"/>
        <v>7</v>
      </c>
      <c r="R66" s="929">
        <f t="shared" si="19"/>
        <v>29</v>
      </c>
      <c r="S66" s="929">
        <f t="shared" si="19"/>
        <v>1</v>
      </c>
      <c r="T66" s="929">
        <f t="shared" si="19"/>
        <v>12</v>
      </c>
      <c r="U66" s="929">
        <f t="shared" si="19"/>
        <v>101</v>
      </c>
      <c r="V66" s="929">
        <f t="shared" si="19"/>
        <v>10</v>
      </c>
      <c r="W66" s="929">
        <f t="shared" si="19"/>
        <v>20</v>
      </c>
      <c r="X66" s="929">
        <f t="shared" si="19"/>
        <v>1406</v>
      </c>
      <c r="Y66" s="929">
        <f t="shared" si="19"/>
        <v>32</v>
      </c>
      <c r="Z66" s="929">
        <f t="shared" si="19"/>
        <v>18</v>
      </c>
      <c r="AA66" s="929">
        <f t="shared" si="19"/>
        <v>2</v>
      </c>
      <c r="AB66" s="929"/>
      <c r="AC66" s="929"/>
    </row>
    <row r="67" spans="1:29" ht="21.75" hidden="1" customHeight="1" outlineLevel="1">
      <c r="A67" s="70" t="s">
        <v>760</v>
      </c>
      <c r="B67" s="110">
        <f t="shared" ref="B67:B80" si="20">SUM(C67:J67)</f>
        <v>354</v>
      </c>
      <c r="C67" s="109">
        <v>0</v>
      </c>
      <c r="D67" s="109">
        <v>0</v>
      </c>
      <c r="E67" s="109">
        <v>0</v>
      </c>
      <c r="F67" s="109">
        <v>0</v>
      </c>
      <c r="G67" s="109">
        <v>352</v>
      </c>
      <c r="H67" s="109">
        <v>0</v>
      </c>
      <c r="I67" s="109">
        <v>0</v>
      </c>
      <c r="J67" s="109">
        <v>2</v>
      </c>
      <c r="K67" s="109">
        <v>354</v>
      </c>
      <c r="L67" s="109">
        <v>0</v>
      </c>
      <c r="M67" s="109">
        <v>207</v>
      </c>
      <c r="N67" s="109"/>
      <c r="O67" s="109">
        <f t="shared" ref="O67:O80" si="21">SUM(P67:Y67)</f>
        <v>146</v>
      </c>
      <c r="P67" s="109">
        <v>0</v>
      </c>
      <c r="Q67" s="109">
        <v>1</v>
      </c>
      <c r="R67" s="109">
        <v>2</v>
      </c>
      <c r="S67" s="109">
        <v>0</v>
      </c>
      <c r="T67" s="109">
        <v>0</v>
      </c>
      <c r="U67" s="109">
        <v>12</v>
      </c>
      <c r="V67" s="109">
        <v>0</v>
      </c>
      <c r="W67" s="109">
        <v>1</v>
      </c>
      <c r="X67" s="109">
        <v>126</v>
      </c>
      <c r="Y67" s="109">
        <v>4</v>
      </c>
      <c r="Z67" s="109">
        <v>1</v>
      </c>
      <c r="AA67" s="109">
        <v>0</v>
      </c>
      <c r="AB67" s="109"/>
      <c r="AC67" s="109"/>
    </row>
    <row r="68" spans="1:29" ht="21.75" hidden="1" customHeight="1" outlineLevel="1">
      <c r="A68" s="70" t="s">
        <v>761</v>
      </c>
      <c r="B68" s="110">
        <f t="shared" si="20"/>
        <v>250</v>
      </c>
      <c r="C68" s="109">
        <v>0</v>
      </c>
      <c r="D68" s="109">
        <v>0</v>
      </c>
      <c r="E68" s="109">
        <v>0</v>
      </c>
      <c r="F68" s="109">
        <v>0</v>
      </c>
      <c r="G68" s="109">
        <v>249</v>
      </c>
      <c r="H68" s="109">
        <v>0</v>
      </c>
      <c r="I68" s="109">
        <v>0</v>
      </c>
      <c r="J68" s="109">
        <v>1</v>
      </c>
      <c r="K68" s="109">
        <v>250</v>
      </c>
      <c r="L68" s="109">
        <v>0</v>
      </c>
      <c r="M68" s="109">
        <v>137</v>
      </c>
      <c r="N68" s="109"/>
      <c r="O68" s="109">
        <f t="shared" si="21"/>
        <v>112</v>
      </c>
      <c r="P68" s="109">
        <v>0</v>
      </c>
      <c r="Q68" s="109">
        <v>0</v>
      </c>
      <c r="R68" s="109">
        <v>1</v>
      </c>
      <c r="S68" s="109">
        <v>0</v>
      </c>
      <c r="T68" s="109">
        <v>2</v>
      </c>
      <c r="U68" s="109">
        <v>3</v>
      </c>
      <c r="V68" s="109">
        <v>1</v>
      </c>
      <c r="W68" s="109">
        <v>5</v>
      </c>
      <c r="X68" s="109">
        <v>99</v>
      </c>
      <c r="Y68" s="109">
        <v>1</v>
      </c>
      <c r="Z68" s="109">
        <v>1</v>
      </c>
      <c r="AA68" s="109">
        <v>0</v>
      </c>
      <c r="AB68" s="109"/>
      <c r="AC68" s="109"/>
    </row>
    <row r="69" spans="1:29" ht="21.75" hidden="1" customHeight="1" outlineLevel="1">
      <c r="A69" s="70" t="s">
        <v>762</v>
      </c>
      <c r="B69" s="110">
        <f t="shared" si="20"/>
        <v>328</v>
      </c>
      <c r="C69" s="109">
        <v>0</v>
      </c>
      <c r="D69" s="109">
        <v>0</v>
      </c>
      <c r="E69" s="109">
        <v>0</v>
      </c>
      <c r="F69" s="109">
        <v>0</v>
      </c>
      <c r="G69" s="109">
        <v>323</v>
      </c>
      <c r="H69" s="109">
        <v>1</v>
      </c>
      <c r="I69" s="109">
        <v>2</v>
      </c>
      <c r="J69" s="109">
        <v>2</v>
      </c>
      <c r="K69" s="109">
        <v>328</v>
      </c>
      <c r="L69" s="109">
        <v>0</v>
      </c>
      <c r="M69" s="109">
        <v>183</v>
      </c>
      <c r="N69" s="109"/>
      <c r="O69" s="109">
        <f t="shared" si="21"/>
        <v>141</v>
      </c>
      <c r="P69" s="109">
        <v>0</v>
      </c>
      <c r="Q69" s="109">
        <v>0</v>
      </c>
      <c r="R69" s="109">
        <v>4</v>
      </c>
      <c r="S69" s="109">
        <v>1</v>
      </c>
      <c r="T69" s="109">
        <v>2</v>
      </c>
      <c r="U69" s="109">
        <v>10</v>
      </c>
      <c r="V69" s="109">
        <v>0</v>
      </c>
      <c r="W69" s="109">
        <v>1</v>
      </c>
      <c r="X69" s="109">
        <v>122</v>
      </c>
      <c r="Y69" s="109">
        <v>1</v>
      </c>
      <c r="Z69" s="109">
        <v>4</v>
      </c>
      <c r="AA69" s="109">
        <v>0</v>
      </c>
      <c r="AB69" s="109"/>
      <c r="AC69" s="109"/>
    </row>
    <row r="70" spans="1:29" ht="21.75" hidden="1" customHeight="1" outlineLevel="1">
      <c r="A70" s="70" t="s">
        <v>763</v>
      </c>
      <c r="B70" s="110">
        <f t="shared" si="20"/>
        <v>287</v>
      </c>
      <c r="C70" s="109">
        <v>0</v>
      </c>
      <c r="D70" s="109">
        <v>0</v>
      </c>
      <c r="E70" s="109">
        <v>1</v>
      </c>
      <c r="F70" s="109">
        <v>0</v>
      </c>
      <c r="G70" s="109">
        <v>284</v>
      </c>
      <c r="H70" s="109">
        <v>0</v>
      </c>
      <c r="I70" s="109">
        <v>1</v>
      </c>
      <c r="J70" s="109">
        <v>1</v>
      </c>
      <c r="K70" s="109">
        <v>287</v>
      </c>
      <c r="L70" s="109">
        <v>0</v>
      </c>
      <c r="M70" s="109">
        <v>170</v>
      </c>
      <c r="N70" s="109"/>
      <c r="O70" s="109">
        <f t="shared" si="21"/>
        <v>115</v>
      </c>
      <c r="P70" s="109">
        <v>0</v>
      </c>
      <c r="Q70" s="109">
        <v>0</v>
      </c>
      <c r="R70" s="109">
        <v>3</v>
      </c>
      <c r="S70" s="109">
        <v>0</v>
      </c>
      <c r="T70" s="109">
        <v>1</v>
      </c>
      <c r="U70" s="109">
        <v>9</v>
      </c>
      <c r="V70" s="109">
        <v>2</v>
      </c>
      <c r="W70" s="109">
        <v>0</v>
      </c>
      <c r="X70" s="109">
        <v>98</v>
      </c>
      <c r="Y70" s="109">
        <v>2</v>
      </c>
      <c r="Z70" s="109">
        <v>2</v>
      </c>
      <c r="AA70" s="109">
        <v>0</v>
      </c>
      <c r="AB70" s="109"/>
      <c r="AC70" s="109"/>
    </row>
    <row r="71" spans="1:29" ht="21.75" hidden="1" customHeight="1" outlineLevel="1">
      <c r="A71" s="70" t="s">
        <v>764</v>
      </c>
      <c r="B71" s="110">
        <f t="shared" si="20"/>
        <v>354</v>
      </c>
      <c r="C71" s="109">
        <v>0</v>
      </c>
      <c r="D71" s="109">
        <v>0</v>
      </c>
      <c r="E71" s="109">
        <v>0</v>
      </c>
      <c r="F71" s="109">
        <v>0</v>
      </c>
      <c r="G71" s="109">
        <v>352</v>
      </c>
      <c r="H71" s="109">
        <v>0</v>
      </c>
      <c r="I71" s="109">
        <v>0</v>
      </c>
      <c r="J71" s="109">
        <v>2</v>
      </c>
      <c r="K71" s="109">
        <v>354</v>
      </c>
      <c r="L71" s="109">
        <v>0</v>
      </c>
      <c r="M71" s="109">
        <v>207</v>
      </c>
      <c r="N71" s="109"/>
      <c r="O71" s="109">
        <f t="shared" si="21"/>
        <v>144</v>
      </c>
      <c r="P71" s="109">
        <v>0</v>
      </c>
      <c r="Q71" s="109">
        <v>0</v>
      </c>
      <c r="R71" s="109">
        <v>3</v>
      </c>
      <c r="S71" s="109">
        <v>0</v>
      </c>
      <c r="T71" s="109">
        <v>1</v>
      </c>
      <c r="U71" s="109">
        <v>13</v>
      </c>
      <c r="V71" s="109">
        <v>0</v>
      </c>
      <c r="W71" s="109">
        <v>4</v>
      </c>
      <c r="X71" s="109">
        <v>120</v>
      </c>
      <c r="Y71" s="109">
        <v>3</v>
      </c>
      <c r="Z71" s="109">
        <v>2</v>
      </c>
      <c r="AA71" s="109">
        <v>1</v>
      </c>
      <c r="AB71" s="109"/>
      <c r="AC71" s="109"/>
    </row>
    <row r="72" spans="1:29" ht="21.75" hidden="1" customHeight="1" outlineLevel="1">
      <c r="A72" s="70" t="s">
        <v>3012</v>
      </c>
      <c r="B72" s="110">
        <f t="shared" si="20"/>
        <v>322</v>
      </c>
      <c r="C72" s="109">
        <v>0</v>
      </c>
      <c r="D72" s="109">
        <v>0</v>
      </c>
      <c r="E72" s="109">
        <v>0</v>
      </c>
      <c r="F72" s="109">
        <v>1</v>
      </c>
      <c r="G72" s="109">
        <v>319</v>
      </c>
      <c r="H72" s="109">
        <v>0</v>
      </c>
      <c r="I72" s="109">
        <v>0</v>
      </c>
      <c r="J72" s="109">
        <v>2</v>
      </c>
      <c r="K72" s="109">
        <v>322</v>
      </c>
      <c r="L72" s="109">
        <v>0</v>
      </c>
      <c r="M72" s="109">
        <v>173</v>
      </c>
      <c r="N72" s="109"/>
      <c r="O72" s="109">
        <f t="shared" si="21"/>
        <v>149</v>
      </c>
      <c r="P72" s="109">
        <v>0</v>
      </c>
      <c r="Q72" s="109">
        <v>0</v>
      </c>
      <c r="R72" s="109">
        <v>4</v>
      </c>
      <c r="S72" s="109">
        <v>0</v>
      </c>
      <c r="T72" s="109">
        <v>1</v>
      </c>
      <c r="U72" s="109">
        <v>10</v>
      </c>
      <c r="V72" s="109">
        <v>3</v>
      </c>
      <c r="W72" s="109">
        <v>1</v>
      </c>
      <c r="X72" s="109">
        <v>127</v>
      </c>
      <c r="Y72" s="109">
        <v>3</v>
      </c>
      <c r="Z72" s="109">
        <v>0</v>
      </c>
      <c r="AA72" s="109">
        <v>0</v>
      </c>
      <c r="AB72" s="109"/>
      <c r="AC72" s="109"/>
    </row>
    <row r="73" spans="1:29" ht="21.75" hidden="1" customHeight="1" outlineLevel="1">
      <c r="A73" s="70" t="s">
        <v>3013</v>
      </c>
      <c r="B73" s="110">
        <f t="shared" si="20"/>
        <v>339</v>
      </c>
      <c r="C73" s="109">
        <v>0</v>
      </c>
      <c r="D73" s="109">
        <v>0</v>
      </c>
      <c r="E73" s="109">
        <v>0</v>
      </c>
      <c r="F73" s="109">
        <v>0</v>
      </c>
      <c r="G73" s="109">
        <v>336</v>
      </c>
      <c r="H73" s="109">
        <v>0</v>
      </c>
      <c r="I73" s="109">
        <v>1</v>
      </c>
      <c r="J73" s="109">
        <v>2</v>
      </c>
      <c r="K73" s="109">
        <v>339</v>
      </c>
      <c r="L73" s="109">
        <v>0</v>
      </c>
      <c r="M73" s="109">
        <v>204</v>
      </c>
      <c r="N73" s="109"/>
      <c r="O73" s="109">
        <f t="shared" si="21"/>
        <v>132</v>
      </c>
      <c r="P73" s="109">
        <v>0</v>
      </c>
      <c r="Q73" s="109">
        <v>1</v>
      </c>
      <c r="R73" s="109">
        <v>0</v>
      </c>
      <c r="S73" s="109">
        <v>0</v>
      </c>
      <c r="T73" s="109">
        <v>1</v>
      </c>
      <c r="U73" s="109">
        <v>9</v>
      </c>
      <c r="V73" s="109">
        <v>1</v>
      </c>
      <c r="W73" s="109">
        <v>2</v>
      </c>
      <c r="X73" s="109">
        <v>114</v>
      </c>
      <c r="Y73" s="109">
        <v>4</v>
      </c>
      <c r="Z73" s="109">
        <v>3</v>
      </c>
      <c r="AA73" s="109">
        <v>0</v>
      </c>
      <c r="AB73" s="109"/>
      <c r="AC73" s="109"/>
    </row>
    <row r="74" spans="1:29" ht="21.75" hidden="1" customHeight="1" outlineLevel="1">
      <c r="A74" s="70" t="s">
        <v>1413</v>
      </c>
      <c r="B74" s="110">
        <f t="shared" si="20"/>
        <v>318</v>
      </c>
      <c r="C74" s="109">
        <v>0</v>
      </c>
      <c r="D74" s="109">
        <v>0</v>
      </c>
      <c r="E74" s="109">
        <v>0</v>
      </c>
      <c r="F74" s="109">
        <v>0</v>
      </c>
      <c r="G74" s="109">
        <v>318</v>
      </c>
      <c r="H74" s="109">
        <v>0</v>
      </c>
      <c r="I74" s="109">
        <v>0</v>
      </c>
      <c r="J74" s="109">
        <v>0</v>
      </c>
      <c r="K74" s="109">
        <v>318</v>
      </c>
      <c r="L74" s="109">
        <v>0</v>
      </c>
      <c r="M74" s="109">
        <v>211</v>
      </c>
      <c r="N74" s="109"/>
      <c r="O74" s="109">
        <f t="shared" si="21"/>
        <v>106</v>
      </c>
      <c r="P74" s="109">
        <v>0</v>
      </c>
      <c r="Q74" s="109">
        <v>1</v>
      </c>
      <c r="R74" s="109">
        <v>1</v>
      </c>
      <c r="S74" s="109">
        <v>0</v>
      </c>
      <c r="T74" s="109">
        <v>0</v>
      </c>
      <c r="U74" s="109">
        <v>5</v>
      </c>
      <c r="V74" s="109">
        <v>1</v>
      </c>
      <c r="W74" s="109">
        <v>2</v>
      </c>
      <c r="X74" s="109">
        <v>95</v>
      </c>
      <c r="Y74" s="109">
        <v>1</v>
      </c>
      <c r="Z74" s="109">
        <v>1</v>
      </c>
      <c r="AA74" s="109">
        <v>0</v>
      </c>
      <c r="AB74" s="109"/>
      <c r="AC74" s="109"/>
    </row>
    <row r="75" spans="1:29" ht="21.75" hidden="1" customHeight="1" outlineLevel="1">
      <c r="A75" s="70" t="s">
        <v>1414</v>
      </c>
      <c r="B75" s="110">
        <f t="shared" si="20"/>
        <v>329</v>
      </c>
      <c r="C75" s="109">
        <v>0</v>
      </c>
      <c r="D75" s="109">
        <v>0</v>
      </c>
      <c r="E75" s="109">
        <v>0</v>
      </c>
      <c r="F75" s="109">
        <v>0</v>
      </c>
      <c r="G75" s="109">
        <v>327</v>
      </c>
      <c r="H75" s="109">
        <v>0</v>
      </c>
      <c r="I75" s="109">
        <v>2</v>
      </c>
      <c r="J75" s="109">
        <v>0</v>
      </c>
      <c r="K75" s="109">
        <v>329</v>
      </c>
      <c r="L75" s="109">
        <v>0</v>
      </c>
      <c r="M75" s="109">
        <v>184</v>
      </c>
      <c r="N75" s="109"/>
      <c r="O75" s="109">
        <f t="shared" si="21"/>
        <v>142</v>
      </c>
      <c r="P75" s="109">
        <v>0</v>
      </c>
      <c r="Q75" s="109">
        <v>1</v>
      </c>
      <c r="R75" s="109">
        <v>5</v>
      </c>
      <c r="S75" s="109">
        <v>0</v>
      </c>
      <c r="T75" s="109">
        <v>3</v>
      </c>
      <c r="U75" s="109">
        <v>6</v>
      </c>
      <c r="V75" s="109">
        <v>0</v>
      </c>
      <c r="W75" s="109">
        <v>1</v>
      </c>
      <c r="X75" s="109">
        <v>123</v>
      </c>
      <c r="Y75" s="109">
        <v>3</v>
      </c>
      <c r="Z75" s="109">
        <v>3</v>
      </c>
      <c r="AA75" s="109">
        <v>0</v>
      </c>
      <c r="AB75" s="109"/>
      <c r="AC75" s="109"/>
    </row>
    <row r="76" spans="1:29" ht="21.75" hidden="1" customHeight="1" outlineLevel="1">
      <c r="A76" s="70" t="s">
        <v>1415</v>
      </c>
      <c r="B76" s="110">
        <f t="shared" si="20"/>
        <v>321</v>
      </c>
      <c r="C76" s="109">
        <v>0</v>
      </c>
      <c r="D76" s="109">
        <v>0</v>
      </c>
      <c r="E76" s="109">
        <v>0</v>
      </c>
      <c r="F76" s="109">
        <v>0</v>
      </c>
      <c r="G76" s="109">
        <v>319</v>
      </c>
      <c r="H76" s="109">
        <v>0</v>
      </c>
      <c r="I76" s="109">
        <v>2</v>
      </c>
      <c r="J76" s="109">
        <v>0</v>
      </c>
      <c r="K76" s="109">
        <v>321</v>
      </c>
      <c r="L76" s="109">
        <v>0</v>
      </c>
      <c r="M76" s="109">
        <v>185</v>
      </c>
      <c r="N76" s="109"/>
      <c r="O76" s="109">
        <f t="shared" si="21"/>
        <v>135</v>
      </c>
      <c r="P76" s="109">
        <v>0</v>
      </c>
      <c r="Q76" s="109">
        <v>1</v>
      </c>
      <c r="R76" s="109">
        <v>1</v>
      </c>
      <c r="S76" s="109">
        <v>0</v>
      </c>
      <c r="T76" s="109">
        <v>0</v>
      </c>
      <c r="U76" s="109">
        <v>7</v>
      </c>
      <c r="V76" s="109">
        <v>1</v>
      </c>
      <c r="W76" s="109">
        <v>2</v>
      </c>
      <c r="X76" s="109">
        <v>122</v>
      </c>
      <c r="Y76" s="109">
        <v>1</v>
      </c>
      <c r="Z76" s="109">
        <v>1</v>
      </c>
      <c r="AA76" s="109">
        <v>0</v>
      </c>
      <c r="AB76" s="109"/>
      <c r="AC76" s="109"/>
    </row>
    <row r="77" spans="1:29" ht="21.75" hidden="1" customHeight="1" outlineLevel="1">
      <c r="A77" s="70" t="s">
        <v>1416</v>
      </c>
      <c r="B77" s="110">
        <f t="shared" si="20"/>
        <v>326</v>
      </c>
      <c r="C77" s="109">
        <v>0</v>
      </c>
      <c r="D77" s="109">
        <v>0</v>
      </c>
      <c r="E77" s="109">
        <v>0</v>
      </c>
      <c r="F77" s="109">
        <v>0</v>
      </c>
      <c r="G77" s="109">
        <v>325</v>
      </c>
      <c r="H77" s="109">
        <v>0</v>
      </c>
      <c r="I77" s="109">
        <v>1</v>
      </c>
      <c r="J77" s="109">
        <v>0</v>
      </c>
      <c r="K77" s="109">
        <v>326</v>
      </c>
      <c r="L77" s="109">
        <v>0</v>
      </c>
      <c r="M77" s="109">
        <v>196</v>
      </c>
      <c r="N77" s="109"/>
      <c r="O77" s="109">
        <f t="shared" si="21"/>
        <v>129</v>
      </c>
      <c r="P77" s="109">
        <v>0</v>
      </c>
      <c r="Q77" s="109">
        <v>1</v>
      </c>
      <c r="R77" s="109">
        <v>1</v>
      </c>
      <c r="S77" s="109">
        <v>0</v>
      </c>
      <c r="T77" s="109">
        <v>1</v>
      </c>
      <c r="U77" s="109">
        <v>7</v>
      </c>
      <c r="V77" s="109">
        <v>0</v>
      </c>
      <c r="W77" s="109">
        <v>0</v>
      </c>
      <c r="X77" s="109">
        <v>116</v>
      </c>
      <c r="Y77" s="109">
        <v>3</v>
      </c>
      <c r="Z77" s="109">
        <v>0</v>
      </c>
      <c r="AA77" s="109">
        <v>1</v>
      </c>
      <c r="AB77" s="109"/>
      <c r="AC77" s="109"/>
    </row>
    <row r="78" spans="1:29" ht="21.75" hidden="1" customHeight="1" outlineLevel="1">
      <c r="A78" s="70" t="s">
        <v>1417</v>
      </c>
      <c r="B78" s="110">
        <f t="shared" si="20"/>
        <v>373</v>
      </c>
      <c r="C78" s="109">
        <v>0</v>
      </c>
      <c r="D78" s="109">
        <v>1</v>
      </c>
      <c r="E78" s="109">
        <v>0</v>
      </c>
      <c r="F78" s="109">
        <v>0</v>
      </c>
      <c r="G78" s="109">
        <v>370</v>
      </c>
      <c r="H78" s="109">
        <v>1</v>
      </c>
      <c r="I78" s="109">
        <v>0</v>
      </c>
      <c r="J78" s="109">
        <v>1</v>
      </c>
      <c r="K78" s="109">
        <v>373</v>
      </c>
      <c r="L78" s="109">
        <v>0</v>
      </c>
      <c r="M78" s="109">
        <v>205</v>
      </c>
      <c r="N78" s="109"/>
      <c r="O78" s="109">
        <f t="shared" si="21"/>
        <v>168</v>
      </c>
      <c r="P78" s="109">
        <v>1</v>
      </c>
      <c r="Q78" s="109">
        <v>1</v>
      </c>
      <c r="R78" s="109">
        <v>4</v>
      </c>
      <c r="S78" s="109">
        <v>0</v>
      </c>
      <c r="T78" s="109">
        <v>0</v>
      </c>
      <c r="U78" s="109">
        <v>10</v>
      </c>
      <c r="V78" s="109">
        <v>1</v>
      </c>
      <c r="W78" s="109">
        <v>1</v>
      </c>
      <c r="X78" s="109">
        <v>144</v>
      </c>
      <c r="Y78" s="109">
        <v>6</v>
      </c>
      <c r="Z78" s="109">
        <v>0</v>
      </c>
      <c r="AA78" s="109">
        <v>0</v>
      </c>
      <c r="AB78" s="109"/>
      <c r="AC78" s="109"/>
    </row>
    <row r="79" spans="1:29" ht="33.799999999999997" hidden="1" customHeight="1" outlineLevel="1">
      <c r="A79" s="76" t="s">
        <v>1418</v>
      </c>
      <c r="B79" s="110">
        <f t="shared" si="20"/>
        <v>28</v>
      </c>
      <c r="C79" s="110">
        <v>0</v>
      </c>
      <c r="D79" s="110">
        <v>0</v>
      </c>
      <c r="E79" s="110">
        <v>0</v>
      </c>
      <c r="F79" s="110">
        <v>0</v>
      </c>
      <c r="G79" s="110">
        <v>28</v>
      </c>
      <c r="H79" s="110">
        <v>0</v>
      </c>
      <c r="I79" s="110">
        <v>0</v>
      </c>
      <c r="J79" s="110">
        <v>0</v>
      </c>
      <c r="K79" s="110">
        <f>SUM(L79:O79)+Z79+AA79</f>
        <v>28</v>
      </c>
      <c r="L79" s="110">
        <v>0</v>
      </c>
      <c r="M79" s="110">
        <v>12</v>
      </c>
      <c r="N79" s="109"/>
      <c r="O79" s="109">
        <f t="shared" si="21"/>
        <v>16</v>
      </c>
      <c r="P79" s="110">
        <v>0</v>
      </c>
      <c r="Q79" s="110">
        <v>0</v>
      </c>
      <c r="R79" s="110">
        <v>0</v>
      </c>
      <c r="S79" s="110">
        <v>0</v>
      </c>
      <c r="T79" s="110">
        <v>0</v>
      </c>
      <c r="U79" s="110">
        <v>2</v>
      </c>
      <c r="V79" s="110">
        <v>0</v>
      </c>
      <c r="W79" s="110">
        <v>0</v>
      </c>
      <c r="X79" s="110">
        <v>14</v>
      </c>
      <c r="Y79" s="110">
        <v>0</v>
      </c>
      <c r="Z79" s="110">
        <v>0</v>
      </c>
      <c r="AA79" s="110">
        <v>0</v>
      </c>
      <c r="AB79" s="109"/>
      <c r="AC79" s="109"/>
    </row>
    <row r="80" spans="1:29" ht="39.1" hidden="1" customHeight="1" outlineLevel="1" thickBot="1">
      <c r="A80" s="77" t="s">
        <v>1420</v>
      </c>
      <c r="B80" s="113">
        <f t="shared" si="20"/>
        <v>3873</v>
      </c>
      <c r="C80" s="114">
        <f t="shared" ref="C80:M80" si="22">C66-C79</f>
        <v>0</v>
      </c>
      <c r="D80" s="114">
        <f t="shared" si="22"/>
        <v>1</v>
      </c>
      <c r="E80" s="114">
        <f t="shared" si="22"/>
        <v>1</v>
      </c>
      <c r="F80" s="114">
        <f t="shared" si="22"/>
        <v>1</v>
      </c>
      <c r="G80" s="114">
        <f t="shared" si="22"/>
        <v>3846</v>
      </c>
      <c r="H80" s="114">
        <f t="shared" si="22"/>
        <v>2</v>
      </c>
      <c r="I80" s="114">
        <f t="shared" si="22"/>
        <v>9</v>
      </c>
      <c r="J80" s="114">
        <f t="shared" si="22"/>
        <v>13</v>
      </c>
      <c r="K80" s="114">
        <f t="shared" si="22"/>
        <v>3873</v>
      </c>
      <c r="L80" s="114">
        <f t="shared" si="22"/>
        <v>0</v>
      </c>
      <c r="M80" s="114">
        <f t="shared" si="22"/>
        <v>2250</v>
      </c>
      <c r="N80" s="110"/>
      <c r="O80" s="114">
        <f t="shared" si="21"/>
        <v>1603</v>
      </c>
      <c r="P80" s="114">
        <f t="shared" ref="P80:Z80" si="23">P66-P79</f>
        <v>1</v>
      </c>
      <c r="Q80" s="114">
        <f t="shared" si="23"/>
        <v>7</v>
      </c>
      <c r="R80" s="114">
        <f t="shared" si="23"/>
        <v>29</v>
      </c>
      <c r="S80" s="114">
        <f t="shared" si="23"/>
        <v>1</v>
      </c>
      <c r="T80" s="114">
        <f t="shared" si="23"/>
        <v>12</v>
      </c>
      <c r="U80" s="114">
        <f t="shared" si="23"/>
        <v>99</v>
      </c>
      <c r="V80" s="114">
        <f t="shared" si="23"/>
        <v>10</v>
      </c>
      <c r="W80" s="114">
        <f t="shared" si="23"/>
        <v>20</v>
      </c>
      <c r="X80" s="114">
        <f t="shared" si="23"/>
        <v>1392</v>
      </c>
      <c r="Y80" s="114">
        <f t="shared" si="23"/>
        <v>32</v>
      </c>
      <c r="Z80" s="114">
        <f t="shared" si="23"/>
        <v>18</v>
      </c>
      <c r="AA80" s="114">
        <v>0</v>
      </c>
      <c r="AB80" s="109"/>
      <c r="AC80" s="109"/>
    </row>
    <row r="81" spans="1:29" s="926" customFormat="1" ht="25.5" hidden="1" customHeight="1" collapsed="1">
      <c r="A81" s="928" t="s">
        <v>1719</v>
      </c>
      <c r="B81" s="929">
        <f t="shared" ref="B81:M81" si="24">SUM(B82:B93)</f>
        <v>4575</v>
      </c>
      <c r="C81" s="929">
        <f t="shared" si="24"/>
        <v>0</v>
      </c>
      <c r="D81" s="929">
        <f t="shared" si="24"/>
        <v>0</v>
      </c>
      <c r="E81" s="929">
        <f t="shared" si="24"/>
        <v>0</v>
      </c>
      <c r="F81" s="929">
        <f t="shared" si="24"/>
        <v>4</v>
      </c>
      <c r="G81" s="929">
        <f t="shared" si="24"/>
        <v>4534</v>
      </c>
      <c r="H81" s="929">
        <f t="shared" si="24"/>
        <v>8</v>
      </c>
      <c r="I81" s="929">
        <f t="shared" si="24"/>
        <v>14</v>
      </c>
      <c r="J81" s="929">
        <f t="shared" si="24"/>
        <v>15</v>
      </c>
      <c r="K81" s="929">
        <f t="shared" si="24"/>
        <v>4575</v>
      </c>
      <c r="L81" s="929">
        <f t="shared" si="24"/>
        <v>0</v>
      </c>
      <c r="M81" s="929">
        <f t="shared" si="24"/>
        <v>2634</v>
      </c>
      <c r="N81" s="930"/>
      <c r="O81" s="930">
        <f t="shared" ref="O81:AA81" si="25">SUM(O82:O93)</f>
        <v>1918</v>
      </c>
      <c r="P81" s="930">
        <f t="shared" si="25"/>
        <v>0</v>
      </c>
      <c r="Q81" s="930">
        <f t="shared" si="25"/>
        <v>13</v>
      </c>
      <c r="R81" s="930">
        <f t="shared" si="25"/>
        <v>27</v>
      </c>
      <c r="S81" s="930">
        <f t="shared" si="25"/>
        <v>3</v>
      </c>
      <c r="T81" s="930">
        <f t="shared" si="25"/>
        <v>11</v>
      </c>
      <c r="U81" s="930">
        <f t="shared" si="25"/>
        <v>86</v>
      </c>
      <c r="V81" s="930">
        <f t="shared" si="25"/>
        <v>12</v>
      </c>
      <c r="W81" s="930">
        <f t="shared" si="25"/>
        <v>48</v>
      </c>
      <c r="X81" s="930">
        <f t="shared" si="25"/>
        <v>1666</v>
      </c>
      <c r="Y81" s="930">
        <f t="shared" si="25"/>
        <v>52</v>
      </c>
      <c r="Z81" s="930">
        <f t="shared" si="25"/>
        <v>22</v>
      </c>
      <c r="AA81" s="930">
        <f t="shared" si="25"/>
        <v>1</v>
      </c>
      <c r="AB81" s="929"/>
      <c r="AC81" s="929"/>
    </row>
    <row r="82" spans="1:29" ht="21.1" hidden="1" customHeight="1" outlineLevel="1">
      <c r="A82" s="70" t="s">
        <v>760</v>
      </c>
      <c r="B82" s="110">
        <f t="shared" ref="B82:B95" si="26">SUM(C82:J82)</f>
        <v>305</v>
      </c>
      <c r="C82" s="110">
        <v>0</v>
      </c>
      <c r="D82" s="110">
        <v>0</v>
      </c>
      <c r="E82" s="110">
        <v>0</v>
      </c>
      <c r="F82" s="110">
        <v>0</v>
      </c>
      <c r="G82" s="110">
        <v>303</v>
      </c>
      <c r="H82" s="110">
        <v>1</v>
      </c>
      <c r="I82" s="110">
        <v>1</v>
      </c>
      <c r="J82" s="110">
        <v>0</v>
      </c>
      <c r="K82" s="110">
        <v>305</v>
      </c>
      <c r="L82" s="110">
        <v>0</v>
      </c>
      <c r="M82" s="110">
        <v>168</v>
      </c>
      <c r="N82" s="110"/>
      <c r="O82" s="110">
        <v>137</v>
      </c>
      <c r="P82" s="110">
        <v>0</v>
      </c>
      <c r="Q82" s="110">
        <v>0</v>
      </c>
      <c r="R82" s="110">
        <v>2</v>
      </c>
      <c r="S82" s="110">
        <v>0</v>
      </c>
      <c r="T82" s="110">
        <v>1</v>
      </c>
      <c r="U82" s="110">
        <v>2</v>
      </c>
      <c r="V82" s="110">
        <v>1</v>
      </c>
      <c r="W82" s="110">
        <v>1</v>
      </c>
      <c r="X82" s="110">
        <v>126</v>
      </c>
      <c r="Y82" s="110">
        <v>4</v>
      </c>
      <c r="Z82" s="110">
        <v>0</v>
      </c>
      <c r="AA82" s="110">
        <v>0</v>
      </c>
      <c r="AB82" s="109"/>
      <c r="AC82" s="109"/>
    </row>
    <row r="83" spans="1:29" ht="21.1" hidden="1" customHeight="1" outlineLevel="1">
      <c r="A83" s="70" t="s">
        <v>761</v>
      </c>
      <c r="B83" s="110">
        <f t="shared" si="26"/>
        <v>280</v>
      </c>
      <c r="C83" s="110">
        <v>0</v>
      </c>
      <c r="D83" s="110">
        <v>0</v>
      </c>
      <c r="E83" s="110">
        <v>0</v>
      </c>
      <c r="F83" s="110">
        <v>0</v>
      </c>
      <c r="G83" s="110">
        <v>276</v>
      </c>
      <c r="H83" s="110">
        <v>3</v>
      </c>
      <c r="I83" s="110">
        <v>0</v>
      </c>
      <c r="J83" s="110">
        <v>1</v>
      </c>
      <c r="K83" s="110">
        <v>280</v>
      </c>
      <c r="L83" s="110">
        <v>0</v>
      </c>
      <c r="M83" s="110">
        <v>176</v>
      </c>
      <c r="N83" s="110"/>
      <c r="O83" s="110">
        <v>103</v>
      </c>
      <c r="P83" s="110">
        <v>0</v>
      </c>
      <c r="Q83" s="110">
        <v>1</v>
      </c>
      <c r="R83" s="110">
        <v>1</v>
      </c>
      <c r="S83" s="110">
        <v>0</v>
      </c>
      <c r="T83" s="110">
        <v>0</v>
      </c>
      <c r="U83" s="110">
        <v>4</v>
      </c>
      <c r="V83" s="110">
        <v>1</v>
      </c>
      <c r="W83" s="110">
        <v>0</v>
      </c>
      <c r="X83" s="110">
        <v>94</v>
      </c>
      <c r="Y83" s="110">
        <v>2</v>
      </c>
      <c r="Z83" s="110">
        <v>1</v>
      </c>
      <c r="AA83" s="110">
        <v>0</v>
      </c>
      <c r="AB83" s="109"/>
      <c r="AC83" s="109"/>
    </row>
    <row r="84" spans="1:29" ht="21.1" hidden="1" customHeight="1" outlineLevel="1">
      <c r="A84" s="70" t="s">
        <v>762</v>
      </c>
      <c r="B84" s="110">
        <f t="shared" si="26"/>
        <v>310</v>
      </c>
      <c r="C84" s="110">
        <v>0</v>
      </c>
      <c r="D84" s="110">
        <v>0</v>
      </c>
      <c r="E84" s="110">
        <v>0</v>
      </c>
      <c r="F84" s="110">
        <v>0</v>
      </c>
      <c r="G84" s="110">
        <v>308</v>
      </c>
      <c r="H84" s="110">
        <v>0</v>
      </c>
      <c r="I84" s="110">
        <v>2</v>
      </c>
      <c r="J84" s="110">
        <v>0</v>
      </c>
      <c r="K84" s="110">
        <v>310</v>
      </c>
      <c r="L84" s="110">
        <v>0</v>
      </c>
      <c r="M84" s="110">
        <v>181</v>
      </c>
      <c r="N84" s="110"/>
      <c r="O84" s="110">
        <v>128</v>
      </c>
      <c r="P84" s="110">
        <v>0</v>
      </c>
      <c r="Q84" s="110">
        <v>0</v>
      </c>
      <c r="R84" s="110">
        <v>1</v>
      </c>
      <c r="S84" s="110">
        <v>0</v>
      </c>
      <c r="T84" s="110">
        <v>2</v>
      </c>
      <c r="U84" s="110">
        <v>6</v>
      </c>
      <c r="V84" s="110">
        <v>1</v>
      </c>
      <c r="W84" s="110">
        <v>0</v>
      </c>
      <c r="X84" s="110">
        <v>110</v>
      </c>
      <c r="Y84" s="110">
        <v>8</v>
      </c>
      <c r="Z84" s="110">
        <v>1</v>
      </c>
      <c r="AA84" s="110">
        <v>0</v>
      </c>
      <c r="AB84" s="109"/>
      <c r="AC84" s="109"/>
    </row>
    <row r="85" spans="1:29" ht="21.1" hidden="1" customHeight="1" outlineLevel="1">
      <c r="A85" s="70" t="s">
        <v>763</v>
      </c>
      <c r="B85" s="110">
        <f t="shared" si="26"/>
        <v>317</v>
      </c>
      <c r="C85" s="110">
        <v>0</v>
      </c>
      <c r="D85" s="110">
        <v>0</v>
      </c>
      <c r="E85" s="110">
        <v>0</v>
      </c>
      <c r="F85" s="110">
        <v>0</v>
      </c>
      <c r="G85" s="110">
        <v>315</v>
      </c>
      <c r="H85" s="110">
        <v>0</v>
      </c>
      <c r="I85" s="110">
        <v>0</v>
      </c>
      <c r="J85" s="110">
        <v>2</v>
      </c>
      <c r="K85" s="110">
        <v>317</v>
      </c>
      <c r="L85" s="110">
        <v>0</v>
      </c>
      <c r="M85" s="110">
        <v>184</v>
      </c>
      <c r="N85" s="110"/>
      <c r="O85" s="110">
        <v>131</v>
      </c>
      <c r="P85" s="110">
        <v>0</v>
      </c>
      <c r="Q85" s="110">
        <v>0</v>
      </c>
      <c r="R85" s="110">
        <v>0</v>
      </c>
      <c r="S85" s="110">
        <v>0</v>
      </c>
      <c r="T85" s="110">
        <v>0</v>
      </c>
      <c r="U85" s="110">
        <v>7</v>
      </c>
      <c r="V85" s="110">
        <v>1</v>
      </c>
      <c r="W85" s="110">
        <v>3</v>
      </c>
      <c r="X85" s="110">
        <v>117</v>
      </c>
      <c r="Y85" s="110">
        <v>3</v>
      </c>
      <c r="Z85" s="110">
        <v>2</v>
      </c>
      <c r="AA85" s="110">
        <v>0</v>
      </c>
      <c r="AB85" s="109"/>
      <c r="AC85" s="109"/>
    </row>
    <row r="86" spans="1:29" ht="21.1" hidden="1" customHeight="1" outlineLevel="1">
      <c r="A86" s="70" t="s">
        <v>764</v>
      </c>
      <c r="B86" s="110">
        <f t="shared" si="26"/>
        <v>360</v>
      </c>
      <c r="C86" s="110">
        <v>0</v>
      </c>
      <c r="D86" s="110">
        <v>0</v>
      </c>
      <c r="E86" s="110">
        <v>0</v>
      </c>
      <c r="F86" s="110">
        <v>0</v>
      </c>
      <c r="G86" s="110">
        <v>355</v>
      </c>
      <c r="H86" s="110">
        <v>0</v>
      </c>
      <c r="I86" s="110">
        <v>1</v>
      </c>
      <c r="J86" s="110">
        <v>4</v>
      </c>
      <c r="K86" s="110">
        <v>360</v>
      </c>
      <c r="L86" s="110">
        <v>0</v>
      </c>
      <c r="M86" s="110">
        <v>217</v>
      </c>
      <c r="N86" s="110"/>
      <c r="O86" s="110">
        <v>141</v>
      </c>
      <c r="P86" s="110">
        <v>0</v>
      </c>
      <c r="Q86" s="110">
        <v>3</v>
      </c>
      <c r="R86" s="110">
        <v>4</v>
      </c>
      <c r="S86" s="110">
        <v>1</v>
      </c>
      <c r="T86" s="110">
        <v>0</v>
      </c>
      <c r="U86" s="110">
        <v>9</v>
      </c>
      <c r="V86" s="110">
        <v>1</v>
      </c>
      <c r="W86" s="110">
        <v>2</v>
      </c>
      <c r="X86" s="110">
        <v>116</v>
      </c>
      <c r="Y86" s="110">
        <v>5</v>
      </c>
      <c r="Z86" s="110">
        <v>1</v>
      </c>
      <c r="AA86" s="110">
        <v>1</v>
      </c>
      <c r="AB86" s="109"/>
      <c r="AC86" s="109"/>
    </row>
    <row r="87" spans="1:29" ht="21.1" hidden="1" customHeight="1" outlineLevel="1">
      <c r="A87" s="70" t="s">
        <v>3012</v>
      </c>
      <c r="B87" s="110">
        <f t="shared" si="26"/>
        <v>398</v>
      </c>
      <c r="C87" s="110">
        <v>0</v>
      </c>
      <c r="D87" s="110">
        <v>0</v>
      </c>
      <c r="E87" s="110">
        <v>0</v>
      </c>
      <c r="F87" s="110">
        <v>2</v>
      </c>
      <c r="G87" s="110">
        <v>393</v>
      </c>
      <c r="H87" s="110">
        <v>1</v>
      </c>
      <c r="I87" s="110">
        <v>2</v>
      </c>
      <c r="J87" s="110">
        <v>0</v>
      </c>
      <c r="K87" s="110">
        <v>398</v>
      </c>
      <c r="L87" s="110">
        <v>0</v>
      </c>
      <c r="M87" s="110">
        <v>215</v>
      </c>
      <c r="N87" s="110"/>
      <c r="O87" s="110">
        <v>180</v>
      </c>
      <c r="P87" s="110">
        <v>0</v>
      </c>
      <c r="Q87" s="110">
        <v>3</v>
      </c>
      <c r="R87" s="110">
        <v>2</v>
      </c>
      <c r="S87" s="110">
        <v>0</v>
      </c>
      <c r="T87" s="110">
        <v>1</v>
      </c>
      <c r="U87" s="110">
        <v>6</v>
      </c>
      <c r="V87" s="110">
        <v>2</v>
      </c>
      <c r="W87" s="110">
        <v>5</v>
      </c>
      <c r="X87" s="110">
        <v>155</v>
      </c>
      <c r="Y87" s="110">
        <v>6</v>
      </c>
      <c r="Z87" s="110">
        <v>3</v>
      </c>
      <c r="AA87" s="110">
        <v>0</v>
      </c>
      <c r="AB87" s="109"/>
      <c r="AC87" s="109"/>
    </row>
    <row r="88" spans="1:29" ht="21.1" hidden="1" customHeight="1" outlineLevel="1">
      <c r="A88" s="70" t="s">
        <v>3013</v>
      </c>
      <c r="B88" s="110">
        <f t="shared" si="26"/>
        <v>439</v>
      </c>
      <c r="C88" s="110">
        <v>0</v>
      </c>
      <c r="D88" s="110">
        <v>0</v>
      </c>
      <c r="E88" s="110">
        <v>0</v>
      </c>
      <c r="F88" s="110">
        <v>0</v>
      </c>
      <c r="G88" s="110">
        <v>438</v>
      </c>
      <c r="H88" s="110">
        <v>1</v>
      </c>
      <c r="I88" s="110">
        <v>0</v>
      </c>
      <c r="J88" s="110">
        <v>0</v>
      </c>
      <c r="K88" s="110">
        <v>439</v>
      </c>
      <c r="L88" s="110">
        <v>0</v>
      </c>
      <c r="M88" s="110">
        <v>275</v>
      </c>
      <c r="N88" s="110"/>
      <c r="O88" s="110">
        <v>160</v>
      </c>
      <c r="P88" s="110">
        <v>0</v>
      </c>
      <c r="Q88" s="110">
        <v>0</v>
      </c>
      <c r="R88" s="110">
        <v>2</v>
      </c>
      <c r="S88" s="110">
        <v>1</v>
      </c>
      <c r="T88" s="110">
        <v>1</v>
      </c>
      <c r="U88" s="110">
        <v>7</v>
      </c>
      <c r="V88" s="110">
        <v>1</v>
      </c>
      <c r="W88" s="110">
        <v>7</v>
      </c>
      <c r="X88" s="110">
        <v>134</v>
      </c>
      <c r="Y88" s="110">
        <v>7</v>
      </c>
      <c r="Z88" s="110">
        <v>4</v>
      </c>
      <c r="AA88" s="110">
        <v>0</v>
      </c>
      <c r="AB88" s="109"/>
      <c r="AC88" s="109"/>
    </row>
    <row r="89" spans="1:29" ht="21.1" hidden="1" customHeight="1" outlineLevel="1">
      <c r="A89" s="70" t="s">
        <v>1413</v>
      </c>
      <c r="B89" s="110">
        <f t="shared" si="26"/>
        <v>401</v>
      </c>
      <c r="C89" s="110">
        <v>0</v>
      </c>
      <c r="D89" s="110">
        <v>0</v>
      </c>
      <c r="E89" s="110">
        <v>0</v>
      </c>
      <c r="F89" s="110">
        <v>2</v>
      </c>
      <c r="G89" s="110">
        <v>395</v>
      </c>
      <c r="H89" s="110">
        <v>0</v>
      </c>
      <c r="I89" s="110">
        <v>1</v>
      </c>
      <c r="J89" s="110">
        <v>3</v>
      </c>
      <c r="K89" s="110">
        <v>401</v>
      </c>
      <c r="L89" s="110">
        <v>0</v>
      </c>
      <c r="M89" s="110">
        <v>221</v>
      </c>
      <c r="N89" s="110"/>
      <c r="O89" s="110">
        <v>179</v>
      </c>
      <c r="P89" s="110">
        <v>0</v>
      </c>
      <c r="Q89" s="110">
        <v>0</v>
      </c>
      <c r="R89" s="110">
        <v>5</v>
      </c>
      <c r="S89" s="110">
        <v>0</v>
      </c>
      <c r="T89" s="110">
        <v>3</v>
      </c>
      <c r="U89" s="110">
        <v>6</v>
      </c>
      <c r="V89" s="110">
        <v>1</v>
      </c>
      <c r="W89" s="110">
        <v>2</v>
      </c>
      <c r="X89" s="110">
        <v>158</v>
      </c>
      <c r="Y89" s="110">
        <v>4</v>
      </c>
      <c r="Z89" s="110">
        <v>1</v>
      </c>
      <c r="AA89" s="110">
        <v>0</v>
      </c>
      <c r="AB89" s="109"/>
      <c r="AC89" s="109"/>
    </row>
    <row r="90" spans="1:29" ht="21.1" hidden="1" customHeight="1" outlineLevel="1">
      <c r="A90" s="70" t="s">
        <v>1414</v>
      </c>
      <c r="B90" s="110">
        <f t="shared" si="26"/>
        <v>450</v>
      </c>
      <c r="C90" s="110">
        <v>0</v>
      </c>
      <c r="D90" s="110">
        <v>0</v>
      </c>
      <c r="E90" s="110">
        <v>0</v>
      </c>
      <c r="F90" s="110">
        <v>0</v>
      </c>
      <c r="G90" s="110">
        <v>446</v>
      </c>
      <c r="H90" s="110">
        <v>0</v>
      </c>
      <c r="I90" s="110">
        <v>0</v>
      </c>
      <c r="J90" s="110">
        <v>4</v>
      </c>
      <c r="K90" s="110">
        <v>450</v>
      </c>
      <c r="L90" s="110">
        <v>0</v>
      </c>
      <c r="M90" s="110">
        <v>270</v>
      </c>
      <c r="N90" s="110"/>
      <c r="O90" s="110">
        <v>179</v>
      </c>
      <c r="P90" s="110">
        <v>0</v>
      </c>
      <c r="Q90" s="110">
        <v>0</v>
      </c>
      <c r="R90" s="110">
        <v>5</v>
      </c>
      <c r="S90" s="110">
        <v>0</v>
      </c>
      <c r="T90" s="110">
        <v>2</v>
      </c>
      <c r="U90" s="110">
        <v>9</v>
      </c>
      <c r="V90" s="110">
        <v>0</v>
      </c>
      <c r="W90" s="110">
        <v>13</v>
      </c>
      <c r="X90" s="110">
        <v>147</v>
      </c>
      <c r="Y90" s="110">
        <v>3</v>
      </c>
      <c r="Z90" s="110">
        <v>1</v>
      </c>
      <c r="AA90" s="110">
        <v>0</v>
      </c>
      <c r="AB90" s="109"/>
      <c r="AC90" s="109"/>
    </row>
    <row r="91" spans="1:29" ht="21.1" hidden="1" customHeight="1" outlineLevel="1">
      <c r="A91" s="70" t="s">
        <v>1415</v>
      </c>
      <c r="B91" s="110">
        <f t="shared" si="26"/>
        <v>390</v>
      </c>
      <c r="C91" s="110">
        <v>0</v>
      </c>
      <c r="D91" s="110">
        <v>0</v>
      </c>
      <c r="E91" s="110">
        <v>0</v>
      </c>
      <c r="F91" s="110">
        <v>0</v>
      </c>
      <c r="G91" s="110">
        <v>386</v>
      </c>
      <c r="H91" s="110">
        <v>1</v>
      </c>
      <c r="I91" s="110">
        <v>3</v>
      </c>
      <c r="J91" s="110">
        <v>0</v>
      </c>
      <c r="K91" s="110">
        <v>390</v>
      </c>
      <c r="L91" s="110">
        <v>0</v>
      </c>
      <c r="M91" s="110">
        <v>216</v>
      </c>
      <c r="N91" s="110"/>
      <c r="O91" s="110">
        <v>172</v>
      </c>
      <c r="P91" s="110">
        <v>0</v>
      </c>
      <c r="Q91" s="110">
        <v>2</v>
      </c>
      <c r="R91" s="110">
        <v>1</v>
      </c>
      <c r="S91" s="110">
        <v>0</v>
      </c>
      <c r="T91" s="110">
        <v>1</v>
      </c>
      <c r="U91" s="110">
        <v>7</v>
      </c>
      <c r="V91" s="110">
        <v>0</v>
      </c>
      <c r="W91" s="110">
        <v>2</v>
      </c>
      <c r="X91" s="110">
        <v>155</v>
      </c>
      <c r="Y91" s="110">
        <v>4</v>
      </c>
      <c r="Z91" s="110">
        <v>2</v>
      </c>
      <c r="AA91" s="110">
        <v>0</v>
      </c>
      <c r="AB91" s="109"/>
      <c r="AC91" s="109"/>
    </row>
    <row r="92" spans="1:29" ht="21.1" hidden="1" customHeight="1" outlineLevel="1">
      <c r="A92" s="70" t="s">
        <v>1416</v>
      </c>
      <c r="B92" s="110">
        <f t="shared" si="26"/>
        <v>430</v>
      </c>
      <c r="C92" s="110">
        <v>0</v>
      </c>
      <c r="D92" s="110">
        <v>0</v>
      </c>
      <c r="E92" s="110">
        <v>0</v>
      </c>
      <c r="F92" s="110">
        <v>0</v>
      </c>
      <c r="G92" s="110">
        <v>426</v>
      </c>
      <c r="H92" s="110">
        <v>1</v>
      </c>
      <c r="I92" s="110">
        <v>3</v>
      </c>
      <c r="J92" s="110">
        <v>0</v>
      </c>
      <c r="K92" s="110">
        <v>430</v>
      </c>
      <c r="L92" s="110">
        <v>0</v>
      </c>
      <c r="M92" s="110">
        <v>234</v>
      </c>
      <c r="N92" s="110"/>
      <c r="O92" s="110">
        <v>194</v>
      </c>
      <c r="P92" s="110">
        <v>0</v>
      </c>
      <c r="Q92" s="110">
        <v>3</v>
      </c>
      <c r="R92" s="110">
        <v>0</v>
      </c>
      <c r="S92" s="110">
        <v>0</v>
      </c>
      <c r="T92" s="110">
        <v>0</v>
      </c>
      <c r="U92" s="110">
        <v>10</v>
      </c>
      <c r="V92" s="110">
        <v>2</v>
      </c>
      <c r="W92" s="110">
        <v>7</v>
      </c>
      <c r="X92" s="110">
        <v>168</v>
      </c>
      <c r="Y92" s="110">
        <v>4</v>
      </c>
      <c r="Z92" s="110">
        <v>2</v>
      </c>
      <c r="AA92" s="110">
        <v>0</v>
      </c>
      <c r="AB92" s="109"/>
      <c r="AC92" s="109"/>
    </row>
    <row r="93" spans="1:29" ht="21.1" hidden="1" customHeight="1" outlineLevel="1">
      <c r="A93" s="70" t="s">
        <v>1417</v>
      </c>
      <c r="B93" s="110">
        <f t="shared" si="26"/>
        <v>495</v>
      </c>
      <c r="C93" s="110">
        <v>0</v>
      </c>
      <c r="D93" s="110">
        <v>0</v>
      </c>
      <c r="E93" s="110">
        <v>0</v>
      </c>
      <c r="F93" s="110">
        <v>0</v>
      </c>
      <c r="G93" s="110">
        <v>493</v>
      </c>
      <c r="H93" s="110">
        <v>0</v>
      </c>
      <c r="I93" s="110">
        <v>1</v>
      </c>
      <c r="J93" s="110">
        <v>1</v>
      </c>
      <c r="K93" s="110">
        <v>495</v>
      </c>
      <c r="L93" s="110">
        <v>0</v>
      </c>
      <c r="M93" s="110">
        <v>277</v>
      </c>
      <c r="N93" s="110"/>
      <c r="O93" s="110">
        <v>214</v>
      </c>
      <c r="P93" s="110">
        <v>0</v>
      </c>
      <c r="Q93" s="110">
        <v>1</v>
      </c>
      <c r="R93" s="110">
        <v>4</v>
      </c>
      <c r="S93" s="110">
        <v>1</v>
      </c>
      <c r="T93" s="110">
        <v>0</v>
      </c>
      <c r="U93" s="110">
        <v>13</v>
      </c>
      <c r="V93" s="110">
        <v>1</v>
      </c>
      <c r="W93" s="110">
        <v>6</v>
      </c>
      <c r="X93" s="110">
        <v>186</v>
      </c>
      <c r="Y93" s="110">
        <v>2</v>
      </c>
      <c r="Z93" s="110">
        <v>4</v>
      </c>
      <c r="AA93" s="110">
        <v>0</v>
      </c>
      <c r="AB93" s="109"/>
      <c r="AC93" s="109"/>
    </row>
    <row r="94" spans="1:29" ht="39.1" hidden="1" customHeight="1" outlineLevel="1">
      <c r="A94" s="76" t="s">
        <v>1418</v>
      </c>
      <c r="B94" s="110">
        <f t="shared" si="26"/>
        <v>31</v>
      </c>
      <c r="C94" s="110">
        <v>0</v>
      </c>
      <c r="D94" s="110">
        <v>0</v>
      </c>
      <c r="E94" s="110">
        <v>0</v>
      </c>
      <c r="F94" s="110">
        <v>0</v>
      </c>
      <c r="G94" s="110">
        <v>31</v>
      </c>
      <c r="H94" s="110">
        <v>0</v>
      </c>
      <c r="I94" s="110">
        <v>0</v>
      </c>
      <c r="J94" s="110">
        <v>0</v>
      </c>
      <c r="K94" s="110">
        <v>31</v>
      </c>
      <c r="L94" s="110">
        <v>0</v>
      </c>
      <c r="M94" s="110">
        <v>12</v>
      </c>
      <c r="N94" s="110"/>
      <c r="O94" s="110">
        <v>19</v>
      </c>
      <c r="P94" s="110">
        <v>0</v>
      </c>
      <c r="Q94" s="110">
        <v>0</v>
      </c>
      <c r="R94" s="110">
        <v>2</v>
      </c>
      <c r="S94" s="110">
        <v>0</v>
      </c>
      <c r="T94" s="110">
        <v>0</v>
      </c>
      <c r="U94" s="110">
        <v>0</v>
      </c>
      <c r="V94" s="110">
        <v>0</v>
      </c>
      <c r="W94" s="110">
        <v>0</v>
      </c>
      <c r="X94" s="110">
        <v>16</v>
      </c>
      <c r="Y94" s="110">
        <v>1</v>
      </c>
      <c r="Z94" s="110">
        <v>0</v>
      </c>
      <c r="AA94" s="110">
        <v>0</v>
      </c>
      <c r="AB94" s="109"/>
      <c r="AC94" s="109"/>
    </row>
    <row r="95" spans="1:29" ht="39.1" hidden="1" customHeight="1" outlineLevel="1" thickBot="1">
      <c r="A95" s="77" t="s">
        <v>1420</v>
      </c>
      <c r="B95" s="113">
        <f t="shared" si="26"/>
        <v>4544</v>
      </c>
      <c r="C95" s="114">
        <f t="shared" ref="C95:M95" si="27">C81-C94</f>
        <v>0</v>
      </c>
      <c r="D95" s="114">
        <f t="shared" si="27"/>
        <v>0</v>
      </c>
      <c r="E95" s="114">
        <f t="shared" si="27"/>
        <v>0</v>
      </c>
      <c r="F95" s="114">
        <f t="shared" si="27"/>
        <v>4</v>
      </c>
      <c r="G95" s="114">
        <f t="shared" si="27"/>
        <v>4503</v>
      </c>
      <c r="H95" s="114">
        <f t="shared" si="27"/>
        <v>8</v>
      </c>
      <c r="I95" s="114">
        <f t="shared" si="27"/>
        <v>14</v>
      </c>
      <c r="J95" s="114">
        <f t="shared" si="27"/>
        <v>15</v>
      </c>
      <c r="K95" s="114">
        <f t="shared" si="27"/>
        <v>4544</v>
      </c>
      <c r="L95" s="114">
        <f t="shared" si="27"/>
        <v>0</v>
      </c>
      <c r="M95" s="114">
        <f t="shared" si="27"/>
        <v>2622</v>
      </c>
      <c r="N95" s="110"/>
      <c r="O95" s="110">
        <f t="shared" ref="O95:AA95" si="28">O81-O94</f>
        <v>1899</v>
      </c>
      <c r="P95" s="110">
        <f t="shared" si="28"/>
        <v>0</v>
      </c>
      <c r="Q95" s="110">
        <f t="shared" si="28"/>
        <v>13</v>
      </c>
      <c r="R95" s="110">
        <f t="shared" si="28"/>
        <v>25</v>
      </c>
      <c r="S95" s="110">
        <f t="shared" si="28"/>
        <v>3</v>
      </c>
      <c r="T95" s="110">
        <f t="shared" si="28"/>
        <v>11</v>
      </c>
      <c r="U95" s="110">
        <f t="shared" si="28"/>
        <v>86</v>
      </c>
      <c r="V95" s="110">
        <f t="shared" si="28"/>
        <v>12</v>
      </c>
      <c r="W95" s="110">
        <f t="shared" si="28"/>
        <v>48</v>
      </c>
      <c r="X95" s="110">
        <f t="shared" si="28"/>
        <v>1650</v>
      </c>
      <c r="Y95" s="110">
        <f t="shared" si="28"/>
        <v>51</v>
      </c>
      <c r="Z95" s="110">
        <f t="shared" si="28"/>
        <v>22</v>
      </c>
      <c r="AA95" s="110">
        <f t="shared" si="28"/>
        <v>1</v>
      </c>
      <c r="AB95" s="109"/>
      <c r="AC95" s="109"/>
    </row>
    <row r="96" spans="1:29" s="926" customFormat="1" ht="25.5" hidden="1" customHeight="1" collapsed="1">
      <c r="A96" s="838" t="s">
        <v>2824</v>
      </c>
      <c r="B96" s="929">
        <f t="shared" ref="B96:M96" si="29">SUM(B97:B108)</f>
        <v>5715</v>
      </c>
      <c r="C96" s="929">
        <f t="shared" si="29"/>
        <v>0</v>
      </c>
      <c r="D96" s="929">
        <f t="shared" si="29"/>
        <v>2</v>
      </c>
      <c r="E96" s="929">
        <f t="shared" si="29"/>
        <v>0</v>
      </c>
      <c r="F96" s="929">
        <f t="shared" si="29"/>
        <v>2</v>
      </c>
      <c r="G96" s="929">
        <f t="shared" si="29"/>
        <v>5678</v>
      </c>
      <c r="H96" s="929">
        <f t="shared" si="29"/>
        <v>10</v>
      </c>
      <c r="I96" s="929">
        <f t="shared" si="29"/>
        <v>10</v>
      </c>
      <c r="J96" s="929">
        <f t="shared" si="29"/>
        <v>13</v>
      </c>
      <c r="K96" s="929">
        <f t="shared" si="29"/>
        <v>5715</v>
      </c>
      <c r="L96" s="929">
        <f t="shared" si="29"/>
        <v>0</v>
      </c>
      <c r="M96" s="929">
        <f t="shared" si="29"/>
        <v>3285</v>
      </c>
      <c r="N96" s="930"/>
      <c r="O96" s="930">
        <f t="shared" ref="O96:AA96" si="30">SUM(O97:O108)</f>
        <v>2404</v>
      </c>
      <c r="P96" s="930">
        <f t="shared" si="30"/>
        <v>1</v>
      </c>
      <c r="Q96" s="930">
        <f t="shared" si="30"/>
        <v>13</v>
      </c>
      <c r="R96" s="930">
        <f t="shared" si="30"/>
        <v>43</v>
      </c>
      <c r="S96" s="930">
        <f t="shared" si="30"/>
        <v>0</v>
      </c>
      <c r="T96" s="930">
        <f t="shared" si="30"/>
        <v>19</v>
      </c>
      <c r="U96" s="930">
        <f t="shared" si="30"/>
        <v>151</v>
      </c>
      <c r="V96" s="930">
        <f t="shared" si="30"/>
        <v>17</v>
      </c>
      <c r="W96" s="930">
        <f t="shared" si="30"/>
        <v>26</v>
      </c>
      <c r="X96" s="930">
        <f t="shared" si="30"/>
        <v>2078</v>
      </c>
      <c r="Y96" s="930">
        <f t="shared" si="30"/>
        <v>56</v>
      </c>
      <c r="Z96" s="930">
        <f t="shared" si="30"/>
        <v>23</v>
      </c>
      <c r="AA96" s="930">
        <f t="shared" si="30"/>
        <v>3</v>
      </c>
      <c r="AB96" s="929"/>
      <c r="AC96" s="929"/>
    </row>
    <row r="97" spans="1:29" ht="22.6" hidden="1" customHeight="1" outlineLevel="1">
      <c r="A97" s="70" t="s">
        <v>760</v>
      </c>
      <c r="B97" s="110">
        <f t="shared" ref="B97:B110" si="31">SUM(C97:J97)</f>
        <v>427</v>
      </c>
      <c r="C97" s="110">
        <v>0</v>
      </c>
      <c r="D97" s="110">
        <v>0</v>
      </c>
      <c r="E97" s="110">
        <v>0</v>
      </c>
      <c r="F97" s="110">
        <v>0</v>
      </c>
      <c r="G97" s="110">
        <v>426</v>
      </c>
      <c r="H97" s="110">
        <v>0</v>
      </c>
      <c r="I97" s="110">
        <v>0</v>
      </c>
      <c r="J97" s="110">
        <v>1</v>
      </c>
      <c r="K97" s="110">
        <v>427</v>
      </c>
      <c r="L97" s="110">
        <v>0</v>
      </c>
      <c r="M97" s="110">
        <v>240</v>
      </c>
      <c r="N97" s="110"/>
      <c r="O97" s="110">
        <v>185</v>
      </c>
      <c r="P97" s="110">
        <v>0</v>
      </c>
      <c r="Q97" s="110">
        <v>3</v>
      </c>
      <c r="R97" s="110">
        <v>2</v>
      </c>
      <c r="S97" s="110">
        <v>0</v>
      </c>
      <c r="T97" s="110">
        <v>3</v>
      </c>
      <c r="U97" s="110">
        <v>7</v>
      </c>
      <c r="V97" s="110">
        <v>1</v>
      </c>
      <c r="W97" s="110">
        <v>2</v>
      </c>
      <c r="X97" s="110">
        <v>160</v>
      </c>
      <c r="Y97" s="110">
        <v>7</v>
      </c>
      <c r="Z97" s="110">
        <v>1</v>
      </c>
      <c r="AA97" s="110">
        <v>1</v>
      </c>
      <c r="AB97" s="109"/>
      <c r="AC97" s="109"/>
    </row>
    <row r="98" spans="1:29" ht="22.6" hidden="1" customHeight="1" outlineLevel="1">
      <c r="A98" s="70" t="s">
        <v>761</v>
      </c>
      <c r="B98" s="110">
        <f t="shared" si="31"/>
        <v>355</v>
      </c>
      <c r="C98" s="110">
        <v>0</v>
      </c>
      <c r="D98" s="110">
        <v>0</v>
      </c>
      <c r="E98" s="110">
        <v>0</v>
      </c>
      <c r="F98" s="110">
        <v>0</v>
      </c>
      <c r="G98" s="110">
        <v>355</v>
      </c>
      <c r="H98" s="110">
        <v>0</v>
      </c>
      <c r="I98" s="110">
        <v>0</v>
      </c>
      <c r="J98" s="110">
        <v>0</v>
      </c>
      <c r="K98" s="110">
        <v>355</v>
      </c>
      <c r="L98" s="110">
        <v>0</v>
      </c>
      <c r="M98" s="110">
        <v>209</v>
      </c>
      <c r="N98" s="110"/>
      <c r="O98" s="110">
        <v>146</v>
      </c>
      <c r="P98" s="110">
        <v>0</v>
      </c>
      <c r="Q98" s="110">
        <v>1</v>
      </c>
      <c r="R98" s="110">
        <v>1</v>
      </c>
      <c r="S98" s="110">
        <v>0</v>
      </c>
      <c r="T98" s="110">
        <v>2</v>
      </c>
      <c r="U98" s="110">
        <v>6</v>
      </c>
      <c r="V98" s="110">
        <v>2</v>
      </c>
      <c r="W98" s="110">
        <v>2</v>
      </c>
      <c r="X98" s="110">
        <v>126</v>
      </c>
      <c r="Y98" s="110">
        <v>6</v>
      </c>
      <c r="Z98" s="110">
        <v>0</v>
      </c>
      <c r="AA98" s="110">
        <v>0</v>
      </c>
      <c r="AB98" s="109"/>
      <c r="AC98" s="109"/>
    </row>
    <row r="99" spans="1:29" ht="22.6" hidden="1" customHeight="1" outlineLevel="1">
      <c r="A99" s="70" t="s">
        <v>762</v>
      </c>
      <c r="B99" s="110">
        <f t="shared" si="31"/>
        <v>433</v>
      </c>
      <c r="C99" s="110">
        <v>0</v>
      </c>
      <c r="D99" s="110">
        <v>0</v>
      </c>
      <c r="E99" s="110">
        <v>0</v>
      </c>
      <c r="F99" s="110">
        <v>0</v>
      </c>
      <c r="G99" s="110">
        <v>430</v>
      </c>
      <c r="H99" s="110">
        <v>2</v>
      </c>
      <c r="I99" s="110">
        <v>1</v>
      </c>
      <c r="J99" s="110">
        <v>0</v>
      </c>
      <c r="K99" s="110">
        <v>433</v>
      </c>
      <c r="L99" s="110">
        <v>0</v>
      </c>
      <c r="M99" s="110">
        <v>241</v>
      </c>
      <c r="N99" s="110"/>
      <c r="O99" s="110">
        <v>190</v>
      </c>
      <c r="P99" s="110">
        <v>0</v>
      </c>
      <c r="Q99" s="110">
        <v>0</v>
      </c>
      <c r="R99" s="110">
        <v>2</v>
      </c>
      <c r="S99" s="110">
        <v>0</v>
      </c>
      <c r="T99" s="110">
        <v>2</v>
      </c>
      <c r="U99" s="110">
        <v>12</v>
      </c>
      <c r="V99" s="110">
        <v>1</v>
      </c>
      <c r="W99" s="110">
        <v>5</v>
      </c>
      <c r="X99" s="110">
        <v>163</v>
      </c>
      <c r="Y99" s="110">
        <v>5</v>
      </c>
      <c r="Z99" s="110">
        <v>2</v>
      </c>
      <c r="AA99" s="110">
        <v>0</v>
      </c>
      <c r="AB99" s="109"/>
      <c r="AC99" s="109"/>
    </row>
    <row r="100" spans="1:29" ht="22.6" hidden="1" customHeight="1" outlineLevel="1">
      <c r="A100" s="70" t="s">
        <v>763</v>
      </c>
      <c r="B100" s="110">
        <f t="shared" si="31"/>
        <v>422</v>
      </c>
      <c r="C100" s="110">
        <v>0</v>
      </c>
      <c r="D100" s="110">
        <v>0</v>
      </c>
      <c r="E100" s="110">
        <v>0</v>
      </c>
      <c r="F100" s="110">
        <v>0</v>
      </c>
      <c r="G100" s="110">
        <v>417</v>
      </c>
      <c r="H100" s="110">
        <v>2</v>
      </c>
      <c r="I100" s="110">
        <v>2</v>
      </c>
      <c r="J100" s="110">
        <v>1</v>
      </c>
      <c r="K100" s="110">
        <v>422</v>
      </c>
      <c r="L100" s="110">
        <v>0</v>
      </c>
      <c r="M100" s="110">
        <v>255</v>
      </c>
      <c r="N100" s="110"/>
      <c r="O100" s="110">
        <v>164</v>
      </c>
      <c r="P100" s="110">
        <v>1</v>
      </c>
      <c r="Q100" s="110">
        <v>1</v>
      </c>
      <c r="R100" s="110">
        <v>5</v>
      </c>
      <c r="S100" s="110">
        <v>0</v>
      </c>
      <c r="T100" s="110">
        <v>1</v>
      </c>
      <c r="U100" s="110">
        <v>13</v>
      </c>
      <c r="V100" s="110">
        <v>1</v>
      </c>
      <c r="W100" s="110">
        <v>0</v>
      </c>
      <c r="X100" s="110">
        <v>138</v>
      </c>
      <c r="Y100" s="110">
        <v>4</v>
      </c>
      <c r="Z100" s="110">
        <v>2</v>
      </c>
      <c r="AA100" s="110">
        <v>1</v>
      </c>
      <c r="AB100" s="109"/>
      <c r="AC100" s="109"/>
    </row>
    <row r="101" spans="1:29" ht="22.6" hidden="1" customHeight="1" outlineLevel="1">
      <c r="A101" s="70" t="s">
        <v>764</v>
      </c>
      <c r="B101" s="110">
        <f t="shared" si="31"/>
        <v>474</v>
      </c>
      <c r="C101" s="110">
        <v>0</v>
      </c>
      <c r="D101" s="110">
        <v>0</v>
      </c>
      <c r="E101" s="110">
        <v>0</v>
      </c>
      <c r="F101" s="110">
        <v>0</v>
      </c>
      <c r="G101" s="110">
        <v>471</v>
      </c>
      <c r="H101" s="110">
        <v>1</v>
      </c>
      <c r="I101" s="110">
        <v>2</v>
      </c>
      <c r="J101" s="110">
        <v>0</v>
      </c>
      <c r="K101" s="110">
        <v>474</v>
      </c>
      <c r="L101" s="110">
        <v>0</v>
      </c>
      <c r="M101" s="110">
        <v>271</v>
      </c>
      <c r="N101" s="110"/>
      <c r="O101" s="110">
        <v>201</v>
      </c>
      <c r="P101" s="110">
        <v>0</v>
      </c>
      <c r="Q101" s="110">
        <v>1</v>
      </c>
      <c r="R101" s="110">
        <v>3</v>
      </c>
      <c r="S101" s="110">
        <v>0</v>
      </c>
      <c r="T101" s="110">
        <v>0</v>
      </c>
      <c r="U101" s="110">
        <v>18</v>
      </c>
      <c r="V101" s="110">
        <v>1</v>
      </c>
      <c r="W101" s="110">
        <v>2</v>
      </c>
      <c r="X101" s="110">
        <v>173</v>
      </c>
      <c r="Y101" s="110">
        <v>3</v>
      </c>
      <c r="Z101" s="110">
        <v>2</v>
      </c>
      <c r="AA101" s="110">
        <v>0</v>
      </c>
      <c r="AB101" s="109"/>
      <c r="AC101" s="109"/>
    </row>
    <row r="102" spans="1:29" ht="22.6" hidden="1" customHeight="1" outlineLevel="1">
      <c r="A102" s="70" t="s">
        <v>3012</v>
      </c>
      <c r="B102" s="110">
        <f t="shared" si="31"/>
        <v>488</v>
      </c>
      <c r="C102" s="110">
        <v>0</v>
      </c>
      <c r="D102" s="110">
        <v>0</v>
      </c>
      <c r="E102" s="110">
        <v>0</v>
      </c>
      <c r="F102" s="110">
        <v>0</v>
      </c>
      <c r="G102" s="110">
        <v>484</v>
      </c>
      <c r="H102" s="110">
        <v>1</v>
      </c>
      <c r="I102" s="110">
        <v>1</v>
      </c>
      <c r="J102" s="110">
        <v>2</v>
      </c>
      <c r="K102" s="110">
        <v>488</v>
      </c>
      <c r="L102" s="110">
        <v>0</v>
      </c>
      <c r="M102" s="110">
        <v>301</v>
      </c>
      <c r="N102" s="110"/>
      <c r="O102" s="110">
        <v>184</v>
      </c>
      <c r="P102" s="110">
        <v>0</v>
      </c>
      <c r="Q102" s="110">
        <v>1</v>
      </c>
      <c r="R102" s="110">
        <v>5</v>
      </c>
      <c r="S102" s="110">
        <v>0</v>
      </c>
      <c r="T102" s="110">
        <v>3</v>
      </c>
      <c r="U102" s="110">
        <v>5</v>
      </c>
      <c r="V102" s="110">
        <v>2</v>
      </c>
      <c r="W102" s="110">
        <v>2</v>
      </c>
      <c r="X102" s="110">
        <v>164</v>
      </c>
      <c r="Y102" s="110">
        <v>2</v>
      </c>
      <c r="Z102" s="110">
        <v>3</v>
      </c>
      <c r="AA102" s="110">
        <v>0</v>
      </c>
      <c r="AB102" s="109"/>
      <c r="AC102" s="109"/>
    </row>
    <row r="103" spans="1:29" ht="22.6" hidden="1" customHeight="1" outlineLevel="1">
      <c r="A103" s="70" t="s">
        <v>3013</v>
      </c>
      <c r="B103" s="110">
        <f t="shared" si="31"/>
        <v>481</v>
      </c>
      <c r="C103" s="110">
        <v>0</v>
      </c>
      <c r="D103" s="110">
        <v>0</v>
      </c>
      <c r="E103" s="110">
        <v>0</v>
      </c>
      <c r="F103" s="110">
        <v>0</v>
      </c>
      <c r="G103" s="110">
        <v>479</v>
      </c>
      <c r="H103" s="110">
        <v>2</v>
      </c>
      <c r="I103" s="110">
        <v>0</v>
      </c>
      <c r="J103" s="110">
        <v>0</v>
      </c>
      <c r="K103" s="110">
        <v>481</v>
      </c>
      <c r="L103" s="110">
        <v>0</v>
      </c>
      <c r="M103" s="110">
        <v>243</v>
      </c>
      <c r="N103" s="110"/>
      <c r="O103" s="110">
        <v>234</v>
      </c>
      <c r="P103" s="110">
        <v>0</v>
      </c>
      <c r="Q103" s="110">
        <v>0</v>
      </c>
      <c r="R103" s="110">
        <v>9</v>
      </c>
      <c r="S103" s="110">
        <v>0</v>
      </c>
      <c r="T103" s="110">
        <v>1</v>
      </c>
      <c r="U103" s="110">
        <v>12</v>
      </c>
      <c r="V103" s="110">
        <v>0</v>
      </c>
      <c r="W103" s="110">
        <v>1</v>
      </c>
      <c r="X103" s="110">
        <v>204</v>
      </c>
      <c r="Y103" s="110">
        <v>7</v>
      </c>
      <c r="Z103" s="110">
        <v>3</v>
      </c>
      <c r="AA103" s="110">
        <v>1</v>
      </c>
      <c r="AB103" s="109"/>
      <c r="AC103" s="109"/>
    </row>
    <row r="104" spans="1:29" ht="22.6" hidden="1" customHeight="1" outlineLevel="1">
      <c r="A104" s="70" t="s">
        <v>1413</v>
      </c>
      <c r="B104" s="110">
        <f t="shared" si="31"/>
        <v>502</v>
      </c>
      <c r="C104" s="110">
        <v>0</v>
      </c>
      <c r="D104" s="110">
        <v>1</v>
      </c>
      <c r="E104" s="110">
        <v>0</v>
      </c>
      <c r="F104" s="110">
        <v>1</v>
      </c>
      <c r="G104" s="110">
        <v>496</v>
      </c>
      <c r="H104" s="110">
        <v>1</v>
      </c>
      <c r="I104" s="110">
        <v>1</v>
      </c>
      <c r="J104" s="110">
        <v>2</v>
      </c>
      <c r="K104" s="110">
        <v>502</v>
      </c>
      <c r="L104" s="110">
        <v>0</v>
      </c>
      <c r="M104" s="110">
        <v>297</v>
      </c>
      <c r="N104" s="110"/>
      <c r="O104" s="110">
        <v>202</v>
      </c>
      <c r="P104" s="110">
        <v>0</v>
      </c>
      <c r="Q104" s="110">
        <v>1</v>
      </c>
      <c r="R104" s="110">
        <v>4</v>
      </c>
      <c r="S104" s="110">
        <v>0</v>
      </c>
      <c r="T104" s="110">
        <v>1</v>
      </c>
      <c r="U104" s="110">
        <v>9</v>
      </c>
      <c r="V104" s="110">
        <v>3</v>
      </c>
      <c r="W104" s="110">
        <v>2</v>
      </c>
      <c r="X104" s="110">
        <v>177</v>
      </c>
      <c r="Y104" s="110">
        <v>5</v>
      </c>
      <c r="Z104" s="110">
        <v>3</v>
      </c>
      <c r="AA104" s="110">
        <v>0</v>
      </c>
      <c r="AB104" s="109"/>
      <c r="AC104" s="109"/>
    </row>
    <row r="105" spans="1:29" ht="22.6" hidden="1" customHeight="1" outlineLevel="1">
      <c r="A105" s="70" t="s">
        <v>1414</v>
      </c>
      <c r="B105" s="110">
        <f t="shared" si="31"/>
        <v>513</v>
      </c>
      <c r="C105" s="110">
        <v>0</v>
      </c>
      <c r="D105" s="110">
        <v>0</v>
      </c>
      <c r="E105" s="110">
        <v>0</v>
      </c>
      <c r="F105" s="110">
        <v>0</v>
      </c>
      <c r="G105" s="110">
        <v>511</v>
      </c>
      <c r="H105" s="110">
        <v>0</v>
      </c>
      <c r="I105" s="110">
        <v>0</v>
      </c>
      <c r="J105" s="110">
        <v>2</v>
      </c>
      <c r="K105" s="110">
        <v>513</v>
      </c>
      <c r="L105" s="110">
        <v>0</v>
      </c>
      <c r="M105" s="110">
        <v>302</v>
      </c>
      <c r="N105" s="110"/>
      <c r="O105" s="110">
        <v>208</v>
      </c>
      <c r="P105" s="110">
        <v>0</v>
      </c>
      <c r="Q105" s="110">
        <v>0</v>
      </c>
      <c r="R105" s="110">
        <v>4</v>
      </c>
      <c r="S105" s="110">
        <v>0</v>
      </c>
      <c r="T105" s="110">
        <v>1</v>
      </c>
      <c r="U105" s="110">
        <v>15</v>
      </c>
      <c r="V105" s="110">
        <v>0</v>
      </c>
      <c r="W105" s="110">
        <v>3</v>
      </c>
      <c r="X105" s="110">
        <v>183</v>
      </c>
      <c r="Y105" s="110">
        <v>2</v>
      </c>
      <c r="Z105" s="110">
        <v>3</v>
      </c>
      <c r="AA105" s="110">
        <v>0</v>
      </c>
      <c r="AB105" s="109"/>
      <c r="AC105" s="109"/>
    </row>
    <row r="106" spans="1:29" ht="22.6" hidden="1" customHeight="1" outlineLevel="1">
      <c r="A106" s="70" t="s">
        <v>1415</v>
      </c>
      <c r="B106" s="110">
        <f t="shared" si="31"/>
        <v>550</v>
      </c>
      <c r="C106" s="110">
        <v>0</v>
      </c>
      <c r="D106" s="110">
        <v>0</v>
      </c>
      <c r="E106" s="110">
        <v>0</v>
      </c>
      <c r="F106" s="110">
        <v>0</v>
      </c>
      <c r="G106" s="110">
        <v>544</v>
      </c>
      <c r="H106" s="110">
        <v>1</v>
      </c>
      <c r="I106" s="110">
        <v>2</v>
      </c>
      <c r="J106" s="110">
        <v>3</v>
      </c>
      <c r="K106" s="110">
        <v>550</v>
      </c>
      <c r="L106" s="110">
        <v>0</v>
      </c>
      <c r="M106" s="110">
        <v>314</v>
      </c>
      <c r="N106" s="110"/>
      <c r="O106" s="110">
        <v>233</v>
      </c>
      <c r="P106" s="110">
        <v>0</v>
      </c>
      <c r="Q106" s="110">
        <v>2</v>
      </c>
      <c r="R106" s="110">
        <v>2</v>
      </c>
      <c r="S106" s="110">
        <v>0</v>
      </c>
      <c r="T106" s="110">
        <v>0</v>
      </c>
      <c r="U106" s="110">
        <v>24</v>
      </c>
      <c r="V106" s="110">
        <v>0</v>
      </c>
      <c r="W106" s="110">
        <v>3</v>
      </c>
      <c r="X106" s="110">
        <v>193</v>
      </c>
      <c r="Y106" s="110">
        <v>9</v>
      </c>
      <c r="Z106" s="110">
        <v>3</v>
      </c>
      <c r="AA106" s="110">
        <v>0</v>
      </c>
      <c r="AB106" s="109"/>
      <c r="AC106" s="109"/>
    </row>
    <row r="107" spans="1:29" ht="22.6" hidden="1" customHeight="1" outlineLevel="1">
      <c r="A107" s="70" t="s">
        <v>1416</v>
      </c>
      <c r="B107" s="110">
        <f t="shared" si="31"/>
        <v>511</v>
      </c>
      <c r="C107" s="110">
        <v>0</v>
      </c>
      <c r="D107" s="110">
        <v>1</v>
      </c>
      <c r="E107" s="110">
        <v>0</v>
      </c>
      <c r="F107" s="110">
        <v>1</v>
      </c>
      <c r="G107" s="110">
        <v>508</v>
      </c>
      <c r="H107" s="110">
        <v>0</v>
      </c>
      <c r="I107" s="110">
        <v>1</v>
      </c>
      <c r="J107" s="110">
        <v>0</v>
      </c>
      <c r="K107" s="110">
        <v>511</v>
      </c>
      <c r="L107" s="110">
        <v>0</v>
      </c>
      <c r="M107" s="110">
        <v>278</v>
      </c>
      <c r="N107" s="110"/>
      <c r="O107" s="110">
        <v>232</v>
      </c>
      <c r="P107" s="110">
        <v>0</v>
      </c>
      <c r="Q107" s="110">
        <v>3</v>
      </c>
      <c r="R107" s="110">
        <v>5</v>
      </c>
      <c r="S107" s="110">
        <v>0</v>
      </c>
      <c r="T107" s="110">
        <v>1</v>
      </c>
      <c r="U107" s="110">
        <v>19</v>
      </c>
      <c r="V107" s="110">
        <v>5</v>
      </c>
      <c r="W107" s="110">
        <v>1</v>
      </c>
      <c r="X107" s="110">
        <v>197</v>
      </c>
      <c r="Y107" s="110">
        <v>1</v>
      </c>
      <c r="Z107" s="110">
        <v>1</v>
      </c>
      <c r="AA107" s="110">
        <v>0</v>
      </c>
      <c r="AB107" s="109"/>
      <c r="AC107" s="109"/>
    </row>
    <row r="108" spans="1:29" ht="22.6" hidden="1" customHeight="1" outlineLevel="1">
      <c r="A108" s="70" t="s">
        <v>1417</v>
      </c>
      <c r="B108" s="110">
        <f t="shared" si="31"/>
        <v>559</v>
      </c>
      <c r="C108" s="110">
        <v>0</v>
      </c>
      <c r="D108" s="110">
        <v>0</v>
      </c>
      <c r="E108" s="110">
        <v>0</v>
      </c>
      <c r="F108" s="110">
        <v>0</v>
      </c>
      <c r="G108" s="110">
        <v>557</v>
      </c>
      <c r="H108" s="110">
        <v>0</v>
      </c>
      <c r="I108" s="110">
        <v>0</v>
      </c>
      <c r="J108" s="110">
        <v>2</v>
      </c>
      <c r="K108" s="110">
        <v>559</v>
      </c>
      <c r="L108" s="110">
        <v>0</v>
      </c>
      <c r="M108" s="110">
        <v>334</v>
      </c>
      <c r="N108" s="110"/>
      <c r="O108" s="110">
        <v>225</v>
      </c>
      <c r="P108" s="110">
        <v>0</v>
      </c>
      <c r="Q108" s="110">
        <v>0</v>
      </c>
      <c r="R108" s="110">
        <v>1</v>
      </c>
      <c r="S108" s="110">
        <v>0</v>
      </c>
      <c r="T108" s="110">
        <v>4</v>
      </c>
      <c r="U108" s="110">
        <v>11</v>
      </c>
      <c r="V108" s="110">
        <v>1</v>
      </c>
      <c r="W108" s="110">
        <v>3</v>
      </c>
      <c r="X108" s="110">
        <v>200</v>
      </c>
      <c r="Y108" s="110">
        <v>5</v>
      </c>
      <c r="Z108" s="110">
        <v>0</v>
      </c>
      <c r="AA108" s="110">
        <v>0</v>
      </c>
      <c r="AB108" s="109"/>
      <c r="AC108" s="109"/>
    </row>
    <row r="109" spans="1:29" ht="39.1" hidden="1" customHeight="1" outlineLevel="1">
      <c r="A109" s="76" t="s">
        <v>1418</v>
      </c>
      <c r="B109" s="110">
        <f t="shared" si="31"/>
        <v>18</v>
      </c>
      <c r="C109" s="110">
        <v>0</v>
      </c>
      <c r="D109" s="110">
        <v>0</v>
      </c>
      <c r="E109" s="110">
        <v>0</v>
      </c>
      <c r="F109" s="110">
        <v>0</v>
      </c>
      <c r="G109" s="110">
        <v>17</v>
      </c>
      <c r="H109" s="110">
        <v>1</v>
      </c>
      <c r="I109" s="110">
        <v>0</v>
      </c>
      <c r="J109" s="110">
        <v>0</v>
      </c>
      <c r="K109" s="110">
        <v>18</v>
      </c>
      <c r="L109" s="110">
        <v>0</v>
      </c>
      <c r="M109" s="110">
        <v>4</v>
      </c>
      <c r="N109" s="110"/>
      <c r="O109" s="110">
        <v>14</v>
      </c>
      <c r="P109" s="110">
        <v>0</v>
      </c>
      <c r="Q109" s="110">
        <v>0</v>
      </c>
      <c r="R109" s="110">
        <v>0</v>
      </c>
      <c r="S109" s="110">
        <v>0</v>
      </c>
      <c r="T109" s="110">
        <v>1</v>
      </c>
      <c r="U109" s="110">
        <v>5</v>
      </c>
      <c r="V109" s="110">
        <v>0</v>
      </c>
      <c r="W109" s="110">
        <v>0</v>
      </c>
      <c r="X109" s="110">
        <v>8</v>
      </c>
      <c r="Y109" s="110">
        <v>0</v>
      </c>
      <c r="Z109" s="110">
        <v>0</v>
      </c>
      <c r="AA109" s="110">
        <v>0</v>
      </c>
      <c r="AB109" s="109"/>
      <c r="AC109" s="109"/>
    </row>
    <row r="110" spans="1:29" ht="39.1" hidden="1" customHeight="1" outlineLevel="1" thickBot="1">
      <c r="A110" s="77" t="s">
        <v>1420</v>
      </c>
      <c r="B110" s="113">
        <f t="shared" si="31"/>
        <v>5697</v>
      </c>
      <c r="C110" s="114">
        <f t="shared" ref="C110:M110" si="32">C96-C109</f>
        <v>0</v>
      </c>
      <c r="D110" s="114">
        <f t="shared" si="32"/>
        <v>2</v>
      </c>
      <c r="E110" s="114">
        <f t="shared" si="32"/>
        <v>0</v>
      </c>
      <c r="F110" s="114">
        <f t="shared" si="32"/>
        <v>2</v>
      </c>
      <c r="G110" s="114">
        <f t="shared" si="32"/>
        <v>5661</v>
      </c>
      <c r="H110" s="114">
        <f t="shared" si="32"/>
        <v>9</v>
      </c>
      <c r="I110" s="114">
        <f t="shared" si="32"/>
        <v>10</v>
      </c>
      <c r="J110" s="114">
        <f t="shared" si="32"/>
        <v>13</v>
      </c>
      <c r="K110" s="114">
        <f t="shared" si="32"/>
        <v>5697</v>
      </c>
      <c r="L110" s="114">
        <f t="shared" si="32"/>
        <v>0</v>
      </c>
      <c r="M110" s="114">
        <f t="shared" si="32"/>
        <v>3281</v>
      </c>
      <c r="N110" s="110"/>
      <c r="O110" s="110">
        <f t="shared" ref="O110:AA110" si="33">O96-O109</f>
        <v>2390</v>
      </c>
      <c r="P110" s="110">
        <f t="shared" si="33"/>
        <v>1</v>
      </c>
      <c r="Q110" s="110">
        <f t="shared" si="33"/>
        <v>13</v>
      </c>
      <c r="R110" s="110">
        <f t="shared" si="33"/>
        <v>43</v>
      </c>
      <c r="S110" s="110">
        <f t="shared" si="33"/>
        <v>0</v>
      </c>
      <c r="T110" s="110">
        <f t="shared" si="33"/>
        <v>18</v>
      </c>
      <c r="U110" s="110">
        <f t="shared" si="33"/>
        <v>146</v>
      </c>
      <c r="V110" s="110">
        <f t="shared" si="33"/>
        <v>17</v>
      </c>
      <c r="W110" s="110">
        <f t="shared" si="33"/>
        <v>26</v>
      </c>
      <c r="X110" s="110">
        <f t="shared" si="33"/>
        <v>2070</v>
      </c>
      <c r="Y110" s="110">
        <f t="shared" si="33"/>
        <v>56</v>
      </c>
      <c r="Z110" s="110">
        <f t="shared" si="33"/>
        <v>23</v>
      </c>
      <c r="AA110" s="110">
        <f t="shared" si="33"/>
        <v>3</v>
      </c>
      <c r="AB110" s="109"/>
      <c r="AC110" s="109"/>
    </row>
    <row r="111" spans="1:29" s="926" customFormat="1" ht="25.5" customHeight="1" collapsed="1">
      <c r="A111" s="838" t="s">
        <v>1641</v>
      </c>
      <c r="B111" s="929">
        <f t="shared" ref="B111:M111" si="34">SUM(B112:B123)</f>
        <v>5198</v>
      </c>
      <c r="C111" s="929">
        <f t="shared" si="34"/>
        <v>0</v>
      </c>
      <c r="D111" s="929">
        <f t="shared" si="34"/>
        <v>2</v>
      </c>
      <c r="E111" s="929">
        <f t="shared" si="34"/>
        <v>4</v>
      </c>
      <c r="F111" s="929">
        <f t="shared" si="34"/>
        <v>10</v>
      </c>
      <c r="G111" s="929">
        <f t="shared" si="34"/>
        <v>5142</v>
      </c>
      <c r="H111" s="929">
        <f t="shared" si="34"/>
        <v>9</v>
      </c>
      <c r="I111" s="929">
        <f t="shared" si="34"/>
        <v>11</v>
      </c>
      <c r="J111" s="929">
        <f t="shared" si="34"/>
        <v>20</v>
      </c>
      <c r="K111" s="929">
        <f t="shared" si="34"/>
        <v>5198</v>
      </c>
      <c r="L111" s="929">
        <f t="shared" si="34"/>
        <v>0</v>
      </c>
      <c r="M111" s="929">
        <f t="shared" si="34"/>
        <v>2948</v>
      </c>
      <c r="N111" s="930"/>
      <c r="O111" s="930">
        <f t="shared" ref="O111:AA111" si="35">SUM(O112:O123)</f>
        <v>2215</v>
      </c>
      <c r="P111" s="930">
        <f t="shared" si="35"/>
        <v>1</v>
      </c>
      <c r="Q111" s="930">
        <f t="shared" si="35"/>
        <v>14</v>
      </c>
      <c r="R111" s="930">
        <f t="shared" si="35"/>
        <v>35</v>
      </c>
      <c r="S111" s="930">
        <f t="shared" si="35"/>
        <v>1</v>
      </c>
      <c r="T111" s="930">
        <f t="shared" si="35"/>
        <v>12</v>
      </c>
      <c r="U111" s="930">
        <f t="shared" si="35"/>
        <v>137</v>
      </c>
      <c r="V111" s="930">
        <f t="shared" si="35"/>
        <v>12</v>
      </c>
      <c r="W111" s="930">
        <f t="shared" si="35"/>
        <v>17</v>
      </c>
      <c r="X111" s="930">
        <f t="shared" si="35"/>
        <v>1927</v>
      </c>
      <c r="Y111" s="930">
        <f t="shared" si="35"/>
        <v>59</v>
      </c>
      <c r="Z111" s="930">
        <f t="shared" si="35"/>
        <v>33</v>
      </c>
      <c r="AA111" s="930">
        <f t="shared" si="35"/>
        <v>2</v>
      </c>
      <c r="AB111" s="929"/>
      <c r="AC111" s="929"/>
    </row>
    <row r="112" spans="1:29" ht="22.6" hidden="1" customHeight="1" outlineLevel="1">
      <c r="A112" s="70" t="s">
        <v>760</v>
      </c>
      <c r="B112" s="110">
        <f t="shared" ref="B112:B125" si="36">SUM(C112:J112)</f>
        <v>552</v>
      </c>
      <c r="C112" s="110">
        <v>0</v>
      </c>
      <c r="D112" s="110">
        <v>0</v>
      </c>
      <c r="E112" s="110">
        <v>0</v>
      </c>
      <c r="F112" s="110">
        <v>1</v>
      </c>
      <c r="G112" s="110">
        <v>545</v>
      </c>
      <c r="H112" s="110">
        <v>2</v>
      </c>
      <c r="I112" s="110">
        <v>4</v>
      </c>
      <c r="J112" s="110">
        <v>0</v>
      </c>
      <c r="K112" s="110">
        <v>552</v>
      </c>
      <c r="L112" s="110">
        <v>0</v>
      </c>
      <c r="M112" s="110">
        <v>309</v>
      </c>
      <c r="N112" s="110"/>
      <c r="O112" s="110">
        <v>241</v>
      </c>
      <c r="P112" s="110">
        <v>1</v>
      </c>
      <c r="Q112" s="110">
        <v>1</v>
      </c>
      <c r="R112" s="110">
        <v>9</v>
      </c>
      <c r="S112" s="110">
        <v>0</v>
      </c>
      <c r="T112" s="110">
        <v>1</v>
      </c>
      <c r="U112" s="110">
        <v>13</v>
      </c>
      <c r="V112" s="110">
        <v>0</v>
      </c>
      <c r="W112" s="110">
        <v>1</v>
      </c>
      <c r="X112" s="110">
        <v>207</v>
      </c>
      <c r="Y112" s="110">
        <v>8</v>
      </c>
      <c r="Z112" s="110">
        <v>2</v>
      </c>
      <c r="AA112" s="110">
        <v>0</v>
      </c>
      <c r="AB112" s="109"/>
      <c r="AC112" s="109"/>
    </row>
    <row r="113" spans="1:29" ht="22.6" hidden="1" customHeight="1" outlineLevel="1">
      <c r="A113" s="70" t="s">
        <v>761</v>
      </c>
      <c r="B113" s="110">
        <f t="shared" si="36"/>
        <v>385</v>
      </c>
      <c r="C113" s="110">
        <v>0</v>
      </c>
      <c r="D113" s="110">
        <v>0</v>
      </c>
      <c r="E113" s="110">
        <v>0</v>
      </c>
      <c r="F113" s="110">
        <v>2</v>
      </c>
      <c r="G113" s="110">
        <v>381</v>
      </c>
      <c r="H113" s="110">
        <v>0</v>
      </c>
      <c r="I113" s="110">
        <v>2</v>
      </c>
      <c r="J113" s="110">
        <v>0</v>
      </c>
      <c r="K113" s="110">
        <v>385</v>
      </c>
      <c r="L113" s="110">
        <v>0</v>
      </c>
      <c r="M113" s="110">
        <v>197</v>
      </c>
      <c r="N113" s="110"/>
      <c r="O113" s="110">
        <v>184</v>
      </c>
      <c r="P113" s="110">
        <v>0</v>
      </c>
      <c r="Q113" s="110">
        <v>1</v>
      </c>
      <c r="R113" s="110">
        <v>1</v>
      </c>
      <c r="S113" s="110">
        <v>0</v>
      </c>
      <c r="T113" s="110">
        <v>2</v>
      </c>
      <c r="U113" s="110">
        <v>12</v>
      </c>
      <c r="V113" s="110">
        <v>2</v>
      </c>
      <c r="W113" s="110">
        <v>1</v>
      </c>
      <c r="X113" s="110">
        <v>163</v>
      </c>
      <c r="Y113" s="110">
        <v>2</v>
      </c>
      <c r="Z113" s="110">
        <v>4</v>
      </c>
      <c r="AA113" s="110">
        <v>0</v>
      </c>
      <c r="AB113" s="109"/>
      <c r="AC113" s="109"/>
    </row>
    <row r="114" spans="1:29" ht="22.6" hidden="1" customHeight="1" outlineLevel="1">
      <c r="A114" s="70" t="s">
        <v>762</v>
      </c>
      <c r="B114" s="110">
        <f t="shared" si="36"/>
        <v>475</v>
      </c>
      <c r="C114" s="110">
        <v>0</v>
      </c>
      <c r="D114" s="110">
        <v>1</v>
      </c>
      <c r="E114" s="110">
        <v>0</v>
      </c>
      <c r="F114" s="110">
        <v>0</v>
      </c>
      <c r="G114" s="110">
        <v>472</v>
      </c>
      <c r="H114" s="110">
        <v>1</v>
      </c>
      <c r="I114" s="110">
        <v>0</v>
      </c>
      <c r="J114" s="110">
        <v>1</v>
      </c>
      <c r="K114" s="110">
        <v>475</v>
      </c>
      <c r="L114" s="110">
        <v>0</v>
      </c>
      <c r="M114" s="110">
        <v>275</v>
      </c>
      <c r="N114" s="110"/>
      <c r="O114" s="110">
        <v>197</v>
      </c>
      <c r="P114" s="110">
        <v>0</v>
      </c>
      <c r="Q114" s="110">
        <v>2</v>
      </c>
      <c r="R114" s="110">
        <v>2</v>
      </c>
      <c r="S114" s="110">
        <v>0</v>
      </c>
      <c r="T114" s="110">
        <v>0</v>
      </c>
      <c r="U114" s="110">
        <v>14</v>
      </c>
      <c r="V114" s="110">
        <v>2</v>
      </c>
      <c r="W114" s="110">
        <v>1</v>
      </c>
      <c r="X114" s="110">
        <v>172</v>
      </c>
      <c r="Y114" s="110">
        <v>4</v>
      </c>
      <c r="Z114" s="110">
        <v>2</v>
      </c>
      <c r="AA114" s="110">
        <v>1</v>
      </c>
      <c r="AB114" s="109"/>
      <c r="AC114" s="109"/>
    </row>
    <row r="115" spans="1:29" ht="22.6" hidden="1" customHeight="1" outlineLevel="1">
      <c r="A115" s="70" t="s">
        <v>763</v>
      </c>
      <c r="B115" s="110">
        <f t="shared" si="36"/>
        <v>469</v>
      </c>
      <c r="C115" s="110">
        <v>0</v>
      </c>
      <c r="D115" s="110">
        <v>0</v>
      </c>
      <c r="E115" s="110">
        <v>0</v>
      </c>
      <c r="F115" s="110">
        <v>0</v>
      </c>
      <c r="G115" s="110">
        <v>467</v>
      </c>
      <c r="H115" s="110">
        <v>1</v>
      </c>
      <c r="I115" s="110">
        <v>0</v>
      </c>
      <c r="J115" s="110">
        <v>1</v>
      </c>
      <c r="K115" s="110">
        <v>469</v>
      </c>
      <c r="L115" s="110">
        <v>0</v>
      </c>
      <c r="M115" s="110">
        <v>250</v>
      </c>
      <c r="N115" s="110"/>
      <c r="O115" s="110">
        <v>217</v>
      </c>
      <c r="P115" s="110">
        <v>0</v>
      </c>
      <c r="Q115" s="110">
        <v>1</v>
      </c>
      <c r="R115" s="110">
        <v>7</v>
      </c>
      <c r="S115" s="110">
        <v>1</v>
      </c>
      <c r="T115" s="110">
        <v>3</v>
      </c>
      <c r="U115" s="110">
        <v>11</v>
      </c>
      <c r="V115" s="110">
        <v>0</v>
      </c>
      <c r="W115" s="110">
        <v>5</v>
      </c>
      <c r="X115" s="110">
        <v>179</v>
      </c>
      <c r="Y115" s="110">
        <v>10</v>
      </c>
      <c r="Z115" s="110">
        <v>2</v>
      </c>
      <c r="AA115" s="110">
        <v>0</v>
      </c>
      <c r="AB115" s="109"/>
      <c r="AC115" s="109"/>
    </row>
    <row r="116" spans="1:29" ht="22.6" hidden="1" customHeight="1" outlineLevel="1">
      <c r="A116" s="70" t="s">
        <v>764</v>
      </c>
      <c r="B116" s="110">
        <f t="shared" si="36"/>
        <v>444</v>
      </c>
      <c r="C116" s="110">
        <v>0</v>
      </c>
      <c r="D116" s="110">
        <v>0</v>
      </c>
      <c r="E116" s="110">
        <v>1</v>
      </c>
      <c r="F116" s="110">
        <v>0</v>
      </c>
      <c r="G116" s="110">
        <v>442</v>
      </c>
      <c r="H116" s="110">
        <v>1</v>
      </c>
      <c r="I116" s="110">
        <v>0</v>
      </c>
      <c r="J116" s="110">
        <v>0</v>
      </c>
      <c r="K116" s="110">
        <v>444</v>
      </c>
      <c r="L116" s="110">
        <v>0</v>
      </c>
      <c r="M116" s="110">
        <v>260</v>
      </c>
      <c r="N116" s="110"/>
      <c r="O116" s="110">
        <v>182</v>
      </c>
      <c r="P116" s="110">
        <v>0</v>
      </c>
      <c r="Q116" s="110">
        <v>3</v>
      </c>
      <c r="R116" s="110">
        <v>0</v>
      </c>
      <c r="S116" s="110">
        <v>0</v>
      </c>
      <c r="T116" s="110">
        <v>1</v>
      </c>
      <c r="U116" s="110">
        <v>8</v>
      </c>
      <c r="V116" s="110">
        <v>1</v>
      </c>
      <c r="W116" s="110">
        <v>0</v>
      </c>
      <c r="X116" s="110">
        <v>166</v>
      </c>
      <c r="Y116" s="110">
        <v>3</v>
      </c>
      <c r="Z116" s="110">
        <v>2</v>
      </c>
      <c r="AA116" s="110">
        <v>0</v>
      </c>
      <c r="AB116" s="109"/>
      <c r="AC116" s="109"/>
    </row>
    <row r="117" spans="1:29" ht="22.6" hidden="1" customHeight="1" outlineLevel="1">
      <c r="A117" s="70" t="s">
        <v>3012</v>
      </c>
      <c r="B117" s="110">
        <f t="shared" si="36"/>
        <v>374</v>
      </c>
      <c r="C117" s="110">
        <v>0</v>
      </c>
      <c r="D117" s="110">
        <v>0</v>
      </c>
      <c r="E117" s="110">
        <v>0</v>
      </c>
      <c r="F117" s="110">
        <v>0</v>
      </c>
      <c r="G117" s="110">
        <v>372</v>
      </c>
      <c r="H117" s="110">
        <v>0</v>
      </c>
      <c r="I117" s="110">
        <v>0</v>
      </c>
      <c r="J117" s="110">
        <v>2</v>
      </c>
      <c r="K117" s="110">
        <v>374</v>
      </c>
      <c r="L117" s="110">
        <v>0</v>
      </c>
      <c r="M117" s="110">
        <v>217</v>
      </c>
      <c r="N117" s="110"/>
      <c r="O117" s="110">
        <v>154</v>
      </c>
      <c r="P117" s="110">
        <v>0</v>
      </c>
      <c r="Q117" s="110">
        <v>0</v>
      </c>
      <c r="R117" s="110">
        <v>3</v>
      </c>
      <c r="S117" s="110">
        <v>0</v>
      </c>
      <c r="T117" s="110">
        <v>0</v>
      </c>
      <c r="U117" s="110">
        <v>11</v>
      </c>
      <c r="V117" s="110">
        <v>2</v>
      </c>
      <c r="W117" s="110">
        <v>0</v>
      </c>
      <c r="X117" s="110">
        <v>135</v>
      </c>
      <c r="Y117" s="110">
        <v>3</v>
      </c>
      <c r="Z117" s="110">
        <v>3</v>
      </c>
      <c r="AA117" s="110">
        <v>0</v>
      </c>
      <c r="AB117" s="109"/>
      <c r="AC117" s="109"/>
    </row>
    <row r="118" spans="1:29" ht="22.6" hidden="1" customHeight="1" outlineLevel="1">
      <c r="A118" s="70" t="s">
        <v>3013</v>
      </c>
      <c r="B118" s="110">
        <f t="shared" si="36"/>
        <v>409</v>
      </c>
      <c r="C118" s="110">
        <v>0</v>
      </c>
      <c r="D118" s="110">
        <v>0</v>
      </c>
      <c r="E118" s="110">
        <v>0</v>
      </c>
      <c r="F118" s="110">
        <v>1</v>
      </c>
      <c r="G118" s="110">
        <v>402</v>
      </c>
      <c r="H118" s="110">
        <v>2</v>
      </c>
      <c r="I118" s="110">
        <v>1</v>
      </c>
      <c r="J118" s="110">
        <v>3</v>
      </c>
      <c r="K118" s="110">
        <v>409</v>
      </c>
      <c r="L118" s="110">
        <v>0</v>
      </c>
      <c r="M118" s="110">
        <v>240</v>
      </c>
      <c r="N118" s="110"/>
      <c r="O118" s="110">
        <v>163</v>
      </c>
      <c r="P118" s="110">
        <v>0</v>
      </c>
      <c r="Q118" s="110">
        <v>1</v>
      </c>
      <c r="R118" s="110">
        <v>3</v>
      </c>
      <c r="S118" s="110">
        <v>0</v>
      </c>
      <c r="T118" s="110">
        <v>1</v>
      </c>
      <c r="U118" s="110">
        <v>15</v>
      </c>
      <c r="V118" s="110">
        <v>4</v>
      </c>
      <c r="W118" s="110">
        <v>2</v>
      </c>
      <c r="X118" s="110">
        <v>134</v>
      </c>
      <c r="Y118" s="110">
        <v>3</v>
      </c>
      <c r="Z118" s="110">
        <v>5</v>
      </c>
      <c r="AA118" s="110">
        <v>1</v>
      </c>
      <c r="AB118" s="109"/>
      <c r="AC118" s="109"/>
    </row>
    <row r="119" spans="1:29" ht="22.6" hidden="1" customHeight="1" outlineLevel="1">
      <c r="A119" s="70" t="s">
        <v>1413</v>
      </c>
      <c r="B119" s="110">
        <f t="shared" si="36"/>
        <v>422</v>
      </c>
      <c r="C119" s="110">
        <v>0</v>
      </c>
      <c r="D119" s="110">
        <v>0</v>
      </c>
      <c r="E119" s="110">
        <v>0</v>
      </c>
      <c r="F119" s="110">
        <v>1</v>
      </c>
      <c r="G119" s="110">
        <v>416</v>
      </c>
      <c r="H119" s="110">
        <v>1</v>
      </c>
      <c r="I119" s="110">
        <v>0</v>
      </c>
      <c r="J119" s="110">
        <v>4</v>
      </c>
      <c r="K119" s="110">
        <v>422</v>
      </c>
      <c r="L119" s="110">
        <v>0</v>
      </c>
      <c r="M119" s="110">
        <v>253</v>
      </c>
      <c r="N119" s="110"/>
      <c r="O119" s="110">
        <v>167</v>
      </c>
      <c r="P119" s="110">
        <v>0</v>
      </c>
      <c r="Q119" s="110">
        <v>0</v>
      </c>
      <c r="R119" s="110">
        <v>3</v>
      </c>
      <c r="S119" s="110">
        <v>0</v>
      </c>
      <c r="T119" s="110">
        <v>0</v>
      </c>
      <c r="U119" s="110">
        <v>5</v>
      </c>
      <c r="V119" s="110">
        <v>0</v>
      </c>
      <c r="W119" s="110">
        <v>1</v>
      </c>
      <c r="X119" s="110">
        <v>155</v>
      </c>
      <c r="Y119" s="110">
        <v>3</v>
      </c>
      <c r="Z119" s="110">
        <v>2</v>
      </c>
      <c r="AA119" s="110">
        <v>0</v>
      </c>
      <c r="AB119" s="109"/>
      <c r="AC119" s="109"/>
    </row>
    <row r="120" spans="1:29" ht="22.6" hidden="1" customHeight="1" outlineLevel="1">
      <c r="A120" s="70" t="s">
        <v>1414</v>
      </c>
      <c r="B120" s="110">
        <f t="shared" si="36"/>
        <v>402</v>
      </c>
      <c r="C120" s="110">
        <v>0</v>
      </c>
      <c r="D120" s="110">
        <v>0</v>
      </c>
      <c r="E120" s="110">
        <v>0</v>
      </c>
      <c r="F120" s="110">
        <v>3</v>
      </c>
      <c r="G120" s="110">
        <v>398</v>
      </c>
      <c r="H120" s="110">
        <v>0</v>
      </c>
      <c r="I120" s="110">
        <v>0</v>
      </c>
      <c r="J120" s="110">
        <v>1</v>
      </c>
      <c r="K120" s="110">
        <v>402</v>
      </c>
      <c r="L120" s="110">
        <v>0</v>
      </c>
      <c r="M120" s="110">
        <v>231</v>
      </c>
      <c r="N120" s="110"/>
      <c r="O120" s="110">
        <v>167</v>
      </c>
      <c r="P120" s="110">
        <v>0</v>
      </c>
      <c r="Q120" s="110">
        <v>1</v>
      </c>
      <c r="R120" s="110">
        <v>3</v>
      </c>
      <c r="S120" s="110">
        <v>0</v>
      </c>
      <c r="T120" s="110">
        <v>0</v>
      </c>
      <c r="U120" s="110">
        <v>14</v>
      </c>
      <c r="V120" s="110">
        <v>0</v>
      </c>
      <c r="W120" s="110">
        <v>2</v>
      </c>
      <c r="X120" s="110">
        <v>143</v>
      </c>
      <c r="Y120" s="110">
        <v>4</v>
      </c>
      <c r="Z120" s="110">
        <v>4</v>
      </c>
      <c r="AA120" s="110">
        <v>0</v>
      </c>
      <c r="AB120" s="109"/>
      <c r="AC120" s="109"/>
    </row>
    <row r="121" spans="1:29" ht="22.6" hidden="1" customHeight="1" outlineLevel="1">
      <c r="A121" s="70" t="s">
        <v>1415</v>
      </c>
      <c r="B121" s="110">
        <f t="shared" si="36"/>
        <v>449</v>
      </c>
      <c r="C121" s="110">
        <v>0</v>
      </c>
      <c r="D121" s="110">
        <v>1</v>
      </c>
      <c r="E121" s="110">
        <v>0</v>
      </c>
      <c r="F121" s="110">
        <v>0</v>
      </c>
      <c r="G121" s="110">
        <v>443</v>
      </c>
      <c r="H121" s="110">
        <v>0</v>
      </c>
      <c r="I121" s="110">
        <v>1</v>
      </c>
      <c r="J121" s="110">
        <v>4</v>
      </c>
      <c r="K121" s="110">
        <v>449</v>
      </c>
      <c r="L121" s="110">
        <v>0</v>
      </c>
      <c r="M121" s="110">
        <v>261</v>
      </c>
      <c r="N121" s="110"/>
      <c r="O121" s="110">
        <v>188</v>
      </c>
      <c r="P121" s="110">
        <v>0</v>
      </c>
      <c r="Q121" s="110">
        <v>2</v>
      </c>
      <c r="R121" s="110">
        <v>1</v>
      </c>
      <c r="S121" s="110">
        <v>0</v>
      </c>
      <c r="T121" s="110">
        <v>1</v>
      </c>
      <c r="U121" s="110">
        <v>12</v>
      </c>
      <c r="V121" s="110">
        <v>0</v>
      </c>
      <c r="W121" s="110">
        <v>2</v>
      </c>
      <c r="X121" s="110">
        <v>162</v>
      </c>
      <c r="Y121" s="110">
        <v>8</v>
      </c>
      <c r="Z121" s="110">
        <v>0</v>
      </c>
      <c r="AA121" s="110">
        <v>0</v>
      </c>
      <c r="AB121" s="109"/>
      <c r="AC121" s="109"/>
    </row>
    <row r="122" spans="1:29" ht="22.6" hidden="1" customHeight="1" outlineLevel="1">
      <c r="A122" s="70" t="s">
        <v>1416</v>
      </c>
      <c r="B122" s="110">
        <f t="shared" si="36"/>
        <v>420</v>
      </c>
      <c r="C122" s="110">
        <v>0</v>
      </c>
      <c r="D122" s="110">
        <v>0</v>
      </c>
      <c r="E122" s="110">
        <v>1</v>
      </c>
      <c r="F122" s="110">
        <v>1</v>
      </c>
      <c r="G122" s="110">
        <v>413</v>
      </c>
      <c r="H122" s="110">
        <v>0</v>
      </c>
      <c r="I122" s="110">
        <v>2</v>
      </c>
      <c r="J122" s="110">
        <v>3</v>
      </c>
      <c r="K122" s="110">
        <v>420</v>
      </c>
      <c r="L122" s="110">
        <v>0</v>
      </c>
      <c r="M122" s="110">
        <v>241</v>
      </c>
      <c r="N122" s="110"/>
      <c r="O122" s="110">
        <v>174</v>
      </c>
      <c r="P122" s="110">
        <v>0</v>
      </c>
      <c r="Q122" s="110">
        <v>1</v>
      </c>
      <c r="R122" s="110">
        <v>3</v>
      </c>
      <c r="S122" s="110">
        <v>0</v>
      </c>
      <c r="T122" s="110">
        <v>3</v>
      </c>
      <c r="U122" s="110">
        <v>8</v>
      </c>
      <c r="V122" s="110">
        <v>1</v>
      </c>
      <c r="W122" s="110">
        <v>0</v>
      </c>
      <c r="X122" s="110">
        <v>155</v>
      </c>
      <c r="Y122" s="110">
        <v>3</v>
      </c>
      <c r="Z122" s="110">
        <v>5</v>
      </c>
      <c r="AA122" s="110">
        <v>0</v>
      </c>
      <c r="AB122" s="109"/>
      <c r="AC122" s="109"/>
    </row>
    <row r="123" spans="1:29" ht="22.6" hidden="1" customHeight="1" outlineLevel="1">
      <c r="A123" s="70" t="s">
        <v>1417</v>
      </c>
      <c r="B123" s="110">
        <f t="shared" si="36"/>
        <v>397</v>
      </c>
      <c r="C123" s="110">
        <v>0</v>
      </c>
      <c r="D123" s="110">
        <v>0</v>
      </c>
      <c r="E123" s="110">
        <v>2</v>
      </c>
      <c r="F123" s="110">
        <v>1</v>
      </c>
      <c r="G123" s="110">
        <v>391</v>
      </c>
      <c r="H123" s="110">
        <v>1</v>
      </c>
      <c r="I123" s="110">
        <v>1</v>
      </c>
      <c r="J123" s="110">
        <v>1</v>
      </c>
      <c r="K123" s="110">
        <v>397</v>
      </c>
      <c r="L123" s="110">
        <v>0</v>
      </c>
      <c r="M123" s="110">
        <v>214</v>
      </c>
      <c r="N123" s="110"/>
      <c r="O123" s="110">
        <v>181</v>
      </c>
      <c r="P123" s="110">
        <v>0</v>
      </c>
      <c r="Q123" s="110">
        <v>1</v>
      </c>
      <c r="R123" s="110">
        <v>0</v>
      </c>
      <c r="S123" s="110">
        <v>0</v>
      </c>
      <c r="T123" s="110">
        <v>0</v>
      </c>
      <c r="U123" s="110">
        <v>14</v>
      </c>
      <c r="V123" s="110">
        <v>0</v>
      </c>
      <c r="W123" s="110">
        <v>2</v>
      </c>
      <c r="X123" s="110">
        <v>156</v>
      </c>
      <c r="Y123" s="110">
        <v>8</v>
      </c>
      <c r="Z123" s="110">
        <v>2</v>
      </c>
      <c r="AA123" s="110">
        <v>0</v>
      </c>
      <c r="AB123" s="109"/>
      <c r="AC123" s="109"/>
    </row>
    <row r="124" spans="1:29" ht="39.1" hidden="1" customHeight="1" outlineLevel="1">
      <c r="A124" s="76" t="s">
        <v>1418</v>
      </c>
      <c r="B124" s="110">
        <f t="shared" si="36"/>
        <v>34</v>
      </c>
      <c r="C124" s="110">
        <v>0</v>
      </c>
      <c r="D124" s="110">
        <v>0</v>
      </c>
      <c r="E124" s="110">
        <v>0</v>
      </c>
      <c r="F124" s="110">
        <v>0</v>
      </c>
      <c r="G124" s="110">
        <v>33</v>
      </c>
      <c r="H124" s="110">
        <v>0</v>
      </c>
      <c r="I124" s="110">
        <v>0</v>
      </c>
      <c r="J124" s="110">
        <v>1</v>
      </c>
      <c r="K124" s="110">
        <v>34</v>
      </c>
      <c r="L124" s="110">
        <v>0</v>
      </c>
      <c r="M124" s="110">
        <v>17</v>
      </c>
      <c r="N124" s="110"/>
      <c r="O124" s="110">
        <v>17</v>
      </c>
      <c r="P124" s="110">
        <v>0</v>
      </c>
      <c r="Q124" s="110">
        <v>0</v>
      </c>
      <c r="R124" s="110">
        <v>1</v>
      </c>
      <c r="S124" s="110">
        <v>0</v>
      </c>
      <c r="T124" s="110">
        <v>0</v>
      </c>
      <c r="U124" s="110">
        <v>6</v>
      </c>
      <c r="V124" s="110">
        <v>0</v>
      </c>
      <c r="W124" s="110">
        <v>0</v>
      </c>
      <c r="X124" s="110">
        <v>9</v>
      </c>
      <c r="Y124" s="110">
        <v>1</v>
      </c>
      <c r="Z124" s="110">
        <v>0</v>
      </c>
      <c r="AA124" s="110">
        <v>0</v>
      </c>
      <c r="AB124" s="109"/>
      <c r="AC124" s="109"/>
    </row>
    <row r="125" spans="1:29" ht="39.1" hidden="1" customHeight="1" outlineLevel="1" thickBot="1">
      <c r="A125" s="77" t="s">
        <v>1420</v>
      </c>
      <c r="B125" s="113">
        <f t="shared" si="36"/>
        <v>5164</v>
      </c>
      <c r="C125" s="114">
        <f t="shared" ref="C125:M125" si="37">C111-C124</f>
        <v>0</v>
      </c>
      <c r="D125" s="114">
        <f t="shared" si="37"/>
        <v>2</v>
      </c>
      <c r="E125" s="114">
        <f t="shared" si="37"/>
        <v>4</v>
      </c>
      <c r="F125" s="114">
        <f t="shared" si="37"/>
        <v>10</v>
      </c>
      <c r="G125" s="114">
        <f t="shared" si="37"/>
        <v>5109</v>
      </c>
      <c r="H125" s="114">
        <f t="shared" si="37"/>
        <v>9</v>
      </c>
      <c r="I125" s="114">
        <f t="shared" si="37"/>
        <v>11</v>
      </c>
      <c r="J125" s="114">
        <f t="shared" si="37"/>
        <v>19</v>
      </c>
      <c r="K125" s="114">
        <f t="shared" si="37"/>
        <v>5164</v>
      </c>
      <c r="L125" s="114">
        <f t="shared" si="37"/>
        <v>0</v>
      </c>
      <c r="M125" s="114">
        <f t="shared" si="37"/>
        <v>2931</v>
      </c>
      <c r="N125" s="110"/>
      <c r="O125" s="110">
        <f t="shared" ref="O125:AA125" si="38">O111-O124</f>
        <v>2198</v>
      </c>
      <c r="P125" s="110">
        <f t="shared" si="38"/>
        <v>1</v>
      </c>
      <c r="Q125" s="110">
        <f t="shared" si="38"/>
        <v>14</v>
      </c>
      <c r="R125" s="110">
        <f t="shared" si="38"/>
        <v>34</v>
      </c>
      <c r="S125" s="110">
        <f t="shared" si="38"/>
        <v>1</v>
      </c>
      <c r="T125" s="110">
        <f t="shared" si="38"/>
        <v>12</v>
      </c>
      <c r="U125" s="110">
        <f t="shared" si="38"/>
        <v>131</v>
      </c>
      <c r="V125" s="110">
        <f t="shared" si="38"/>
        <v>12</v>
      </c>
      <c r="W125" s="110">
        <f t="shared" si="38"/>
        <v>17</v>
      </c>
      <c r="X125" s="110">
        <f t="shared" si="38"/>
        <v>1918</v>
      </c>
      <c r="Y125" s="110">
        <f t="shared" si="38"/>
        <v>58</v>
      </c>
      <c r="Z125" s="110">
        <f t="shared" si="38"/>
        <v>33</v>
      </c>
      <c r="AA125" s="110">
        <f t="shared" si="38"/>
        <v>2</v>
      </c>
      <c r="AB125" s="109"/>
      <c r="AC125" s="109"/>
    </row>
    <row r="126" spans="1:29" s="926" customFormat="1" ht="25.5" customHeight="1" collapsed="1">
      <c r="A126" s="838" t="s">
        <v>1642</v>
      </c>
      <c r="B126" s="929">
        <f t="shared" ref="B126:M126" si="39">SUM(B127:B138)</f>
        <v>4759</v>
      </c>
      <c r="C126" s="929">
        <f t="shared" si="39"/>
        <v>0</v>
      </c>
      <c r="D126" s="929">
        <f t="shared" si="39"/>
        <v>4</v>
      </c>
      <c r="E126" s="929">
        <f t="shared" si="39"/>
        <v>26</v>
      </c>
      <c r="F126" s="929">
        <f t="shared" si="39"/>
        <v>22</v>
      </c>
      <c r="G126" s="929">
        <f t="shared" si="39"/>
        <v>4662</v>
      </c>
      <c r="H126" s="929">
        <f t="shared" si="39"/>
        <v>9</v>
      </c>
      <c r="I126" s="929">
        <f t="shared" si="39"/>
        <v>14</v>
      </c>
      <c r="J126" s="929">
        <f t="shared" si="39"/>
        <v>22</v>
      </c>
      <c r="K126" s="929">
        <f t="shared" si="39"/>
        <v>4759</v>
      </c>
      <c r="L126" s="929">
        <f t="shared" si="39"/>
        <v>0</v>
      </c>
      <c r="M126" s="929">
        <f t="shared" si="39"/>
        <v>2740</v>
      </c>
      <c r="N126" s="930"/>
      <c r="O126" s="930">
        <f t="shared" ref="O126:AA126" si="40">SUM(O127:O138)</f>
        <v>1982</v>
      </c>
      <c r="P126" s="930">
        <f t="shared" si="40"/>
        <v>0</v>
      </c>
      <c r="Q126" s="930">
        <f t="shared" si="40"/>
        <v>24</v>
      </c>
      <c r="R126" s="930">
        <f t="shared" si="40"/>
        <v>34</v>
      </c>
      <c r="S126" s="930">
        <f t="shared" si="40"/>
        <v>2</v>
      </c>
      <c r="T126" s="930">
        <f t="shared" si="40"/>
        <v>9</v>
      </c>
      <c r="U126" s="930">
        <f t="shared" si="40"/>
        <v>122</v>
      </c>
      <c r="V126" s="930">
        <f t="shared" si="40"/>
        <v>17</v>
      </c>
      <c r="W126" s="930">
        <f t="shared" si="40"/>
        <v>17</v>
      </c>
      <c r="X126" s="930">
        <f t="shared" si="40"/>
        <v>1701</v>
      </c>
      <c r="Y126" s="930">
        <f t="shared" si="40"/>
        <v>56</v>
      </c>
      <c r="Z126" s="930">
        <f t="shared" si="40"/>
        <v>33</v>
      </c>
      <c r="AA126" s="930">
        <f t="shared" si="40"/>
        <v>4</v>
      </c>
      <c r="AB126" s="929"/>
      <c r="AC126" s="929"/>
    </row>
    <row r="127" spans="1:29" ht="22.6" hidden="1" customHeight="1" outlineLevel="1">
      <c r="A127" s="70" t="s">
        <v>760</v>
      </c>
      <c r="B127" s="110">
        <f t="shared" ref="B127:B140" si="41">SUM(C127:J127)</f>
        <v>340</v>
      </c>
      <c r="C127" s="110">
        <v>0</v>
      </c>
      <c r="D127" s="110">
        <v>0</v>
      </c>
      <c r="E127" s="110">
        <v>2</v>
      </c>
      <c r="F127" s="110">
        <v>1</v>
      </c>
      <c r="G127" s="110">
        <v>332</v>
      </c>
      <c r="H127" s="110">
        <v>1</v>
      </c>
      <c r="I127" s="110">
        <v>1</v>
      </c>
      <c r="J127" s="110">
        <v>3</v>
      </c>
      <c r="K127" s="110">
        <v>340</v>
      </c>
      <c r="L127" s="110">
        <v>0</v>
      </c>
      <c r="M127" s="110">
        <v>182</v>
      </c>
      <c r="N127" s="110"/>
      <c r="O127" s="110">
        <v>156</v>
      </c>
      <c r="P127" s="110">
        <v>0</v>
      </c>
      <c r="Q127" s="110">
        <v>3</v>
      </c>
      <c r="R127" s="110">
        <v>3</v>
      </c>
      <c r="S127" s="110">
        <v>0</v>
      </c>
      <c r="T127" s="110">
        <v>1</v>
      </c>
      <c r="U127" s="110">
        <v>6</v>
      </c>
      <c r="V127" s="110">
        <v>4</v>
      </c>
      <c r="W127" s="110">
        <v>0</v>
      </c>
      <c r="X127" s="110">
        <v>137</v>
      </c>
      <c r="Y127" s="110">
        <v>2</v>
      </c>
      <c r="Z127" s="110">
        <v>2</v>
      </c>
      <c r="AA127" s="110">
        <v>0</v>
      </c>
      <c r="AB127" s="109"/>
      <c r="AC127" s="109"/>
    </row>
    <row r="128" spans="1:29" ht="22.6" hidden="1" customHeight="1" outlineLevel="1">
      <c r="A128" s="70" t="s">
        <v>761</v>
      </c>
      <c r="B128" s="110">
        <f t="shared" si="41"/>
        <v>341</v>
      </c>
      <c r="C128" s="110">
        <v>0</v>
      </c>
      <c r="D128" s="110">
        <v>1</v>
      </c>
      <c r="E128" s="110">
        <v>1</v>
      </c>
      <c r="F128" s="110">
        <v>0</v>
      </c>
      <c r="G128" s="110">
        <v>333</v>
      </c>
      <c r="H128" s="110">
        <v>4</v>
      </c>
      <c r="I128" s="110">
        <v>1</v>
      </c>
      <c r="J128" s="110">
        <v>1</v>
      </c>
      <c r="K128" s="110">
        <v>341</v>
      </c>
      <c r="L128" s="110">
        <v>0</v>
      </c>
      <c r="M128" s="110">
        <v>207</v>
      </c>
      <c r="N128" s="110"/>
      <c r="O128" s="110">
        <v>132</v>
      </c>
      <c r="P128" s="110">
        <v>0</v>
      </c>
      <c r="Q128" s="110">
        <v>3</v>
      </c>
      <c r="R128" s="110">
        <v>5</v>
      </c>
      <c r="S128" s="110">
        <v>0</v>
      </c>
      <c r="T128" s="110">
        <v>1</v>
      </c>
      <c r="U128" s="110">
        <v>3</v>
      </c>
      <c r="V128" s="110">
        <v>0</v>
      </c>
      <c r="W128" s="110">
        <v>0</v>
      </c>
      <c r="X128" s="110">
        <v>117</v>
      </c>
      <c r="Y128" s="110">
        <v>3</v>
      </c>
      <c r="Z128" s="110">
        <v>2</v>
      </c>
      <c r="AA128" s="110">
        <v>0</v>
      </c>
      <c r="AB128" s="109"/>
      <c r="AC128" s="109"/>
    </row>
    <row r="129" spans="1:29" ht="22.6" hidden="1" customHeight="1" outlineLevel="1">
      <c r="A129" s="70" t="s">
        <v>762</v>
      </c>
      <c r="B129" s="110">
        <f t="shared" si="41"/>
        <v>405</v>
      </c>
      <c r="C129" s="110">
        <v>0</v>
      </c>
      <c r="D129" s="110">
        <v>1</v>
      </c>
      <c r="E129" s="110">
        <v>0</v>
      </c>
      <c r="F129" s="110">
        <v>1</v>
      </c>
      <c r="G129" s="110">
        <v>400</v>
      </c>
      <c r="H129" s="110">
        <v>0</v>
      </c>
      <c r="I129" s="110">
        <v>1</v>
      </c>
      <c r="J129" s="110">
        <v>2</v>
      </c>
      <c r="K129" s="110">
        <v>405</v>
      </c>
      <c r="L129" s="110">
        <v>0</v>
      </c>
      <c r="M129" s="110">
        <v>220</v>
      </c>
      <c r="N129" s="110"/>
      <c r="O129" s="110">
        <v>183</v>
      </c>
      <c r="P129" s="110">
        <v>0</v>
      </c>
      <c r="Q129" s="110">
        <v>2</v>
      </c>
      <c r="R129" s="110">
        <v>4</v>
      </c>
      <c r="S129" s="110">
        <v>0</v>
      </c>
      <c r="T129" s="110">
        <v>0</v>
      </c>
      <c r="U129" s="110">
        <v>4</v>
      </c>
      <c r="V129" s="110">
        <v>4</v>
      </c>
      <c r="W129" s="110">
        <v>3</v>
      </c>
      <c r="X129" s="110">
        <v>158</v>
      </c>
      <c r="Y129" s="110">
        <v>8</v>
      </c>
      <c r="Z129" s="110">
        <v>2</v>
      </c>
      <c r="AA129" s="110">
        <v>0</v>
      </c>
      <c r="AB129" s="109"/>
      <c r="AC129" s="109"/>
    </row>
    <row r="130" spans="1:29" ht="22.6" hidden="1" customHeight="1" outlineLevel="1">
      <c r="A130" s="70" t="s">
        <v>763</v>
      </c>
      <c r="B130" s="110">
        <f t="shared" si="41"/>
        <v>375</v>
      </c>
      <c r="C130" s="110">
        <v>0</v>
      </c>
      <c r="D130" s="110">
        <v>0</v>
      </c>
      <c r="E130" s="110">
        <v>0</v>
      </c>
      <c r="F130" s="110">
        <v>0</v>
      </c>
      <c r="G130" s="110">
        <v>371</v>
      </c>
      <c r="H130" s="110">
        <v>0</v>
      </c>
      <c r="I130" s="110">
        <v>2</v>
      </c>
      <c r="J130" s="110">
        <v>2</v>
      </c>
      <c r="K130" s="110">
        <v>375</v>
      </c>
      <c r="L130" s="110">
        <v>0</v>
      </c>
      <c r="M130" s="110">
        <v>222</v>
      </c>
      <c r="N130" s="110"/>
      <c r="O130" s="110">
        <v>150</v>
      </c>
      <c r="P130" s="110">
        <v>0</v>
      </c>
      <c r="Q130" s="110">
        <v>0</v>
      </c>
      <c r="R130" s="110">
        <v>3</v>
      </c>
      <c r="S130" s="110">
        <v>1</v>
      </c>
      <c r="T130" s="110">
        <v>1</v>
      </c>
      <c r="U130" s="110">
        <v>11</v>
      </c>
      <c r="V130" s="110">
        <v>1</v>
      </c>
      <c r="W130" s="110">
        <v>0</v>
      </c>
      <c r="X130" s="110">
        <v>131</v>
      </c>
      <c r="Y130" s="110">
        <v>2</v>
      </c>
      <c r="Z130" s="110">
        <v>2</v>
      </c>
      <c r="AA130" s="110">
        <v>1</v>
      </c>
      <c r="AB130" s="109"/>
      <c r="AC130" s="109"/>
    </row>
    <row r="131" spans="1:29" ht="22.6" hidden="1" customHeight="1" outlineLevel="1">
      <c r="A131" s="70" t="s">
        <v>764</v>
      </c>
      <c r="B131" s="110">
        <f t="shared" si="41"/>
        <v>400</v>
      </c>
      <c r="C131" s="110">
        <v>0</v>
      </c>
      <c r="D131" s="110">
        <v>0</v>
      </c>
      <c r="E131" s="110">
        <v>0</v>
      </c>
      <c r="F131" s="110">
        <v>0</v>
      </c>
      <c r="G131" s="110">
        <v>393</v>
      </c>
      <c r="H131" s="110">
        <v>2</v>
      </c>
      <c r="I131" s="110">
        <v>3</v>
      </c>
      <c r="J131" s="110">
        <v>2</v>
      </c>
      <c r="K131" s="110">
        <v>400</v>
      </c>
      <c r="L131" s="110">
        <v>0</v>
      </c>
      <c r="M131" s="110">
        <v>244</v>
      </c>
      <c r="N131" s="110"/>
      <c r="O131" s="110">
        <v>152</v>
      </c>
      <c r="P131" s="110">
        <v>0</v>
      </c>
      <c r="Q131" s="110">
        <v>2</v>
      </c>
      <c r="R131" s="110">
        <v>3</v>
      </c>
      <c r="S131" s="110">
        <v>0</v>
      </c>
      <c r="T131" s="110">
        <v>3</v>
      </c>
      <c r="U131" s="110">
        <v>15</v>
      </c>
      <c r="V131" s="110">
        <v>1</v>
      </c>
      <c r="W131" s="110">
        <v>1</v>
      </c>
      <c r="X131" s="110">
        <v>118</v>
      </c>
      <c r="Y131" s="110">
        <v>9</v>
      </c>
      <c r="Z131" s="110">
        <v>3</v>
      </c>
      <c r="AA131" s="110">
        <v>1</v>
      </c>
      <c r="AB131" s="109"/>
      <c r="AC131" s="109"/>
    </row>
    <row r="132" spans="1:29" ht="22.6" hidden="1" customHeight="1" outlineLevel="1">
      <c r="A132" s="70" t="s">
        <v>3012</v>
      </c>
      <c r="B132" s="110">
        <f t="shared" si="41"/>
        <v>340</v>
      </c>
      <c r="C132" s="110">
        <v>0</v>
      </c>
      <c r="D132" s="110">
        <v>0</v>
      </c>
      <c r="E132" s="110">
        <v>0</v>
      </c>
      <c r="F132" s="110">
        <v>1</v>
      </c>
      <c r="G132" s="110">
        <v>338</v>
      </c>
      <c r="H132" s="110">
        <v>0</v>
      </c>
      <c r="I132" s="110">
        <v>0</v>
      </c>
      <c r="J132" s="110">
        <v>1</v>
      </c>
      <c r="K132" s="110">
        <v>340</v>
      </c>
      <c r="L132" s="110">
        <v>0</v>
      </c>
      <c r="M132" s="110">
        <v>192</v>
      </c>
      <c r="N132" s="110"/>
      <c r="O132" s="110">
        <v>147</v>
      </c>
      <c r="P132" s="110">
        <v>0</v>
      </c>
      <c r="Q132" s="110">
        <v>2</v>
      </c>
      <c r="R132" s="110">
        <v>2</v>
      </c>
      <c r="S132" s="110">
        <v>0</v>
      </c>
      <c r="T132" s="110">
        <v>1</v>
      </c>
      <c r="U132" s="110">
        <v>9</v>
      </c>
      <c r="V132" s="110">
        <v>0</v>
      </c>
      <c r="W132" s="110">
        <v>0</v>
      </c>
      <c r="X132" s="110">
        <v>126</v>
      </c>
      <c r="Y132" s="110">
        <v>7</v>
      </c>
      <c r="Z132" s="110">
        <v>1</v>
      </c>
      <c r="AA132" s="110">
        <v>0</v>
      </c>
      <c r="AB132" s="109"/>
      <c r="AC132" s="109"/>
    </row>
    <row r="133" spans="1:29" ht="22.6" hidden="1" customHeight="1" outlineLevel="1">
      <c r="A133" s="70" t="s">
        <v>3013</v>
      </c>
      <c r="B133" s="110">
        <f t="shared" si="41"/>
        <v>414</v>
      </c>
      <c r="C133" s="110">
        <v>0</v>
      </c>
      <c r="D133" s="110">
        <v>0</v>
      </c>
      <c r="E133" s="110">
        <v>0</v>
      </c>
      <c r="F133" s="110">
        <v>1</v>
      </c>
      <c r="G133" s="110">
        <v>412</v>
      </c>
      <c r="H133" s="110">
        <v>0</v>
      </c>
      <c r="I133" s="110">
        <v>1</v>
      </c>
      <c r="J133" s="110">
        <v>0</v>
      </c>
      <c r="K133" s="110">
        <v>414</v>
      </c>
      <c r="L133" s="110">
        <v>0</v>
      </c>
      <c r="M133" s="110">
        <v>238</v>
      </c>
      <c r="N133" s="110"/>
      <c r="O133" s="110">
        <v>173</v>
      </c>
      <c r="P133" s="110">
        <v>0</v>
      </c>
      <c r="Q133" s="110">
        <v>2</v>
      </c>
      <c r="R133" s="110">
        <v>4</v>
      </c>
      <c r="S133" s="110">
        <v>0</v>
      </c>
      <c r="T133" s="110">
        <v>0</v>
      </c>
      <c r="U133" s="110">
        <v>10</v>
      </c>
      <c r="V133" s="110">
        <v>1</v>
      </c>
      <c r="W133" s="110">
        <v>2</v>
      </c>
      <c r="X133" s="110">
        <v>148</v>
      </c>
      <c r="Y133" s="110">
        <v>6</v>
      </c>
      <c r="Z133" s="110">
        <v>3</v>
      </c>
      <c r="AA133" s="110">
        <v>0</v>
      </c>
      <c r="AB133" s="109"/>
      <c r="AC133" s="109"/>
    </row>
    <row r="134" spans="1:29" ht="22.6" hidden="1" customHeight="1" outlineLevel="1">
      <c r="A134" s="70" t="s">
        <v>1413</v>
      </c>
      <c r="B134" s="110">
        <f t="shared" si="41"/>
        <v>357</v>
      </c>
      <c r="C134" s="110">
        <v>0</v>
      </c>
      <c r="D134" s="110">
        <v>0</v>
      </c>
      <c r="E134" s="110">
        <v>0</v>
      </c>
      <c r="F134" s="110">
        <v>0</v>
      </c>
      <c r="G134" s="110">
        <v>353</v>
      </c>
      <c r="H134" s="110">
        <v>0</v>
      </c>
      <c r="I134" s="110">
        <v>1</v>
      </c>
      <c r="J134" s="110">
        <v>3</v>
      </c>
      <c r="K134" s="110">
        <v>357</v>
      </c>
      <c r="L134" s="110">
        <v>0</v>
      </c>
      <c r="M134" s="110">
        <v>202</v>
      </c>
      <c r="N134" s="110"/>
      <c r="O134" s="110">
        <v>151</v>
      </c>
      <c r="P134" s="110">
        <v>0</v>
      </c>
      <c r="Q134" s="110">
        <v>0</v>
      </c>
      <c r="R134" s="110">
        <v>1</v>
      </c>
      <c r="S134" s="110">
        <v>1</v>
      </c>
      <c r="T134" s="110">
        <v>1</v>
      </c>
      <c r="U134" s="110">
        <v>17</v>
      </c>
      <c r="V134" s="110">
        <v>1</v>
      </c>
      <c r="W134" s="110">
        <v>2</v>
      </c>
      <c r="X134" s="110">
        <v>125</v>
      </c>
      <c r="Y134" s="110">
        <v>3</v>
      </c>
      <c r="Z134" s="110">
        <v>4</v>
      </c>
      <c r="AA134" s="110">
        <v>0</v>
      </c>
      <c r="AB134" s="109"/>
      <c r="AC134" s="109"/>
    </row>
    <row r="135" spans="1:29" ht="22.6" hidden="1" customHeight="1" outlineLevel="1">
      <c r="A135" s="70" t="s">
        <v>1414</v>
      </c>
      <c r="B135" s="110">
        <f t="shared" si="41"/>
        <v>368</v>
      </c>
      <c r="C135" s="110">
        <v>0</v>
      </c>
      <c r="D135" s="110">
        <v>0</v>
      </c>
      <c r="E135" s="110">
        <v>0</v>
      </c>
      <c r="F135" s="110">
        <v>0</v>
      </c>
      <c r="G135" s="110">
        <v>363</v>
      </c>
      <c r="H135" s="110">
        <v>0</v>
      </c>
      <c r="I135" s="110">
        <v>2</v>
      </c>
      <c r="J135" s="110">
        <v>3</v>
      </c>
      <c r="K135" s="110">
        <v>368</v>
      </c>
      <c r="L135" s="110">
        <v>0</v>
      </c>
      <c r="M135" s="110">
        <v>209</v>
      </c>
      <c r="N135" s="110"/>
      <c r="O135" s="110">
        <v>155</v>
      </c>
      <c r="P135" s="110">
        <v>0</v>
      </c>
      <c r="Q135" s="110">
        <v>2</v>
      </c>
      <c r="R135" s="110">
        <v>4</v>
      </c>
      <c r="S135" s="110">
        <v>0</v>
      </c>
      <c r="T135" s="110">
        <v>1</v>
      </c>
      <c r="U135" s="110">
        <v>9</v>
      </c>
      <c r="V135" s="110">
        <v>0</v>
      </c>
      <c r="W135" s="110">
        <v>1</v>
      </c>
      <c r="X135" s="110">
        <v>133</v>
      </c>
      <c r="Y135" s="110">
        <v>5</v>
      </c>
      <c r="Z135" s="110">
        <v>3</v>
      </c>
      <c r="AA135" s="110">
        <v>1</v>
      </c>
      <c r="AB135" s="109"/>
      <c r="AC135" s="109"/>
    </row>
    <row r="136" spans="1:29" ht="22.6" hidden="1" customHeight="1" outlineLevel="1">
      <c r="A136" s="70" t="s">
        <v>1415</v>
      </c>
      <c r="B136" s="110">
        <f t="shared" si="41"/>
        <v>459</v>
      </c>
      <c r="C136" s="110">
        <v>0</v>
      </c>
      <c r="D136" s="110">
        <v>2</v>
      </c>
      <c r="E136" s="110">
        <v>5</v>
      </c>
      <c r="F136" s="110">
        <v>7</v>
      </c>
      <c r="G136" s="110">
        <v>444</v>
      </c>
      <c r="H136" s="110">
        <v>1</v>
      </c>
      <c r="I136" s="110">
        <v>0</v>
      </c>
      <c r="J136" s="110">
        <v>0</v>
      </c>
      <c r="K136" s="110">
        <v>459</v>
      </c>
      <c r="L136" s="110">
        <v>0</v>
      </c>
      <c r="M136" s="110">
        <v>252</v>
      </c>
      <c r="N136" s="110"/>
      <c r="O136" s="110">
        <v>202</v>
      </c>
      <c r="P136" s="110">
        <v>0</v>
      </c>
      <c r="Q136" s="110">
        <v>3</v>
      </c>
      <c r="R136" s="110">
        <v>1</v>
      </c>
      <c r="S136" s="110">
        <v>0</v>
      </c>
      <c r="T136" s="110">
        <v>0</v>
      </c>
      <c r="U136" s="110">
        <v>18</v>
      </c>
      <c r="V136" s="110">
        <v>2</v>
      </c>
      <c r="W136" s="110">
        <v>2</v>
      </c>
      <c r="X136" s="110">
        <v>169</v>
      </c>
      <c r="Y136" s="110">
        <v>7</v>
      </c>
      <c r="Z136" s="110">
        <v>5</v>
      </c>
      <c r="AA136" s="110">
        <v>0</v>
      </c>
      <c r="AB136" s="109"/>
      <c r="AC136" s="109"/>
    </row>
    <row r="137" spans="1:29" ht="22.6" hidden="1" customHeight="1" outlineLevel="1">
      <c r="A137" s="70" t="s">
        <v>1416</v>
      </c>
      <c r="B137" s="110">
        <f t="shared" si="41"/>
        <v>472</v>
      </c>
      <c r="C137" s="110">
        <v>0</v>
      </c>
      <c r="D137" s="110">
        <v>0</v>
      </c>
      <c r="E137" s="110">
        <v>14</v>
      </c>
      <c r="F137" s="110">
        <v>6</v>
      </c>
      <c r="G137" s="110">
        <v>448</v>
      </c>
      <c r="H137" s="110">
        <v>1</v>
      </c>
      <c r="I137" s="110">
        <v>2</v>
      </c>
      <c r="J137" s="110">
        <v>1</v>
      </c>
      <c r="K137" s="110">
        <v>472</v>
      </c>
      <c r="L137" s="110">
        <v>0</v>
      </c>
      <c r="M137" s="110">
        <v>282</v>
      </c>
      <c r="N137" s="110"/>
      <c r="O137" s="110">
        <v>185</v>
      </c>
      <c r="P137" s="110">
        <v>0</v>
      </c>
      <c r="Q137" s="110">
        <v>3</v>
      </c>
      <c r="R137" s="110">
        <v>3</v>
      </c>
      <c r="S137" s="110">
        <v>0</v>
      </c>
      <c r="T137" s="110">
        <v>0</v>
      </c>
      <c r="U137" s="110">
        <v>10</v>
      </c>
      <c r="V137" s="110">
        <v>3</v>
      </c>
      <c r="W137" s="110">
        <v>2</v>
      </c>
      <c r="X137" s="110">
        <v>162</v>
      </c>
      <c r="Y137" s="110">
        <v>2</v>
      </c>
      <c r="Z137" s="110">
        <v>4</v>
      </c>
      <c r="AA137" s="110">
        <v>1</v>
      </c>
      <c r="AB137" s="109"/>
      <c r="AC137" s="109"/>
    </row>
    <row r="138" spans="1:29" ht="22.6" hidden="1" customHeight="1" outlineLevel="1">
      <c r="A138" s="70" t="s">
        <v>1417</v>
      </c>
      <c r="B138" s="110">
        <f t="shared" si="41"/>
        <v>488</v>
      </c>
      <c r="C138" s="110">
        <v>0</v>
      </c>
      <c r="D138" s="110">
        <v>0</v>
      </c>
      <c r="E138" s="110">
        <v>4</v>
      </c>
      <c r="F138" s="110">
        <v>5</v>
      </c>
      <c r="G138" s="110">
        <v>475</v>
      </c>
      <c r="H138" s="110">
        <v>0</v>
      </c>
      <c r="I138" s="110">
        <v>0</v>
      </c>
      <c r="J138" s="110">
        <v>4</v>
      </c>
      <c r="K138" s="110">
        <v>488</v>
      </c>
      <c r="L138" s="110">
        <v>0</v>
      </c>
      <c r="M138" s="110">
        <v>290</v>
      </c>
      <c r="N138" s="110"/>
      <c r="O138" s="110">
        <v>196</v>
      </c>
      <c r="P138" s="110">
        <v>0</v>
      </c>
      <c r="Q138" s="110">
        <v>2</v>
      </c>
      <c r="R138" s="110">
        <v>1</v>
      </c>
      <c r="S138" s="110">
        <v>0</v>
      </c>
      <c r="T138" s="110">
        <v>0</v>
      </c>
      <c r="U138" s="110">
        <v>10</v>
      </c>
      <c r="V138" s="110">
        <v>0</v>
      </c>
      <c r="W138" s="110">
        <v>4</v>
      </c>
      <c r="X138" s="110">
        <v>177</v>
      </c>
      <c r="Y138" s="110">
        <v>2</v>
      </c>
      <c r="Z138" s="110">
        <v>2</v>
      </c>
      <c r="AA138" s="110">
        <v>0</v>
      </c>
      <c r="AB138" s="109"/>
      <c r="AC138" s="109"/>
    </row>
    <row r="139" spans="1:29" ht="39.1" hidden="1" customHeight="1" outlineLevel="1">
      <c r="A139" s="76" t="s">
        <v>1418</v>
      </c>
      <c r="B139" s="110">
        <f t="shared" si="41"/>
        <v>30</v>
      </c>
      <c r="C139" s="110">
        <v>0</v>
      </c>
      <c r="D139" s="110">
        <v>0</v>
      </c>
      <c r="E139" s="110">
        <v>1</v>
      </c>
      <c r="F139" s="110">
        <v>0</v>
      </c>
      <c r="G139" s="110">
        <v>29</v>
      </c>
      <c r="H139" s="110">
        <v>0</v>
      </c>
      <c r="I139" s="110">
        <v>0</v>
      </c>
      <c r="J139" s="110">
        <v>0</v>
      </c>
      <c r="K139" s="110">
        <v>30</v>
      </c>
      <c r="L139" s="110">
        <v>0</v>
      </c>
      <c r="M139" s="110">
        <v>11</v>
      </c>
      <c r="N139" s="110"/>
      <c r="O139" s="110">
        <v>19</v>
      </c>
      <c r="P139" s="110">
        <v>0</v>
      </c>
      <c r="Q139" s="110">
        <v>1</v>
      </c>
      <c r="R139" s="110">
        <v>0</v>
      </c>
      <c r="S139" s="110">
        <v>0</v>
      </c>
      <c r="T139" s="110">
        <v>2</v>
      </c>
      <c r="U139" s="110">
        <v>0</v>
      </c>
      <c r="V139" s="110">
        <v>0</v>
      </c>
      <c r="W139" s="110">
        <v>1</v>
      </c>
      <c r="X139" s="110">
        <v>14</v>
      </c>
      <c r="Y139" s="110">
        <v>1</v>
      </c>
      <c r="Z139" s="110">
        <v>0</v>
      </c>
      <c r="AA139" s="110">
        <v>0</v>
      </c>
      <c r="AB139" s="109"/>
      <c r="AC139" s="109"/>
    </row>
    <row r="140" spans="1:29" ht="39.1" hidden="1" customHeight="1" outlineLevel="1" thickBot="1">
      <c r="A140" s="77" t="s">
        <v>1420</v>
      </c>
      <c r="B140" s="113">
        <f t="shared" si="41"/>
        <v>4729</v>
      </c>
      <c r="C140" s="114">
        <f t="shared" ref="C140:M140" si="42">C126-C139</f>
        <v>0</v>
      </c>
      <c r="D140" s="114">
        <f t="shared" si="42"/>
        <v>4</v>
      </c>
      <c r="E140" s="114">
        <f t="shared" si="42"/>
        <v>25</v>
      </c>
      <c r="F140" s="114">
        <f t="shared" si="42"/>
        <v>22</v>
      </c>
      <c r="G140" s="114">
        <f t="shared" si="42"/>
        <v>4633</v>
      </c>
      <c r="H140" s="114">
        <f t="shared" si="42"/>
        <v>9</v>
      </c>
      <c r="I140" s="114">
        <f t="shared" si="42"/>
        <v>14</v>
      </c>
      <c r="J140" s="114">
        <f t="shared" si="42"/>
        <v>22</v>
      </c>
      <c r="K140" s="114">
        <f t="shared" si="42"/>
        <v>4729</v>
      </c>
      <c r="L140" s="114">
        <f t="shared" si="42"/>
        <v>0</v>
      </c>
      <c r="M140" s="114">
        <f t="shared" si="42"/>
        <v>2729</v>
      </c>
      <c r="N140" s="110"/>
      <c r="O140" s="110">
        <f t="shared" ref="O140:AA140" si="43">O126-O139</f>
        <v>1963</v>
      </c>
      <c r="P140" s="110">
        <f t="shared" si="43"/>
        <v>0</v>
      </c>
      <c r="Q140" s="110">
        <f t="shared" si="43"/>
        <v>23</v>
      </c>
      <c r="R140" s="110">
        <f t="shared" si="43"/>
        <v>34</v>
      </c>
      <c r="S140" s="110">
        <f t="shared" si="43"/>
        <v>2</v>
      </c>
      <c r="T140" s="110">
        <f t="shared" si="43"/>
        <v>7</v>
      </c>
      <c r="U140" s="110">
        <f t="shared" si="43"/>
        <v>122</v>
      </c>
      <c r="V140" s="110">
        <f t="shared" si="43"/>
        <v>17</v>
      </c>
      <c r="W140" s="110">
        <f t="shared" si="43"/>
        <v>16</v>
      </c>
      <c r="X140" s="110">
        <f t="shared" si="43"/>
        <v>1687</v>
      </c>
      <c r="Y140" s="110">
        <f t="shared" si="43"/>
        <v>55</v>
      </c>
      <c r="Z140" s="110">
        <f t="shared" si="43"/>
        <v>33</v>
      </c>
      <c r="AA140" s="110">
        <f t="shared" si="43"/>
        <v>4</v>
      </c>
      <c r="AB140" s="109"/>
      <c r="AC140" s="109"/>
    </row>
    <row r="141" spans="1:29" s="926" customFormat="1" ht="25.5" customHeight="1" collapsed="1">
      <c r="A141" s="838" t="s">
        <v>1643</v>
      </c>
      <c r="B141" s="929">
        <f t="shared" ref="B141:M141" si="44">SUM(B142:B153)</f>
        <v>5486</v>
      </c>
      <c r="C141" s="929">
        <f t="shared" si="44"/>
        <v>0</v>
      </c>
      <c r="D141" s="929">
        <f t="shared" si="44"/>
        <v>2</v>
      </c>
      <c r="E141" s="929">
        <f t="shared" si="44"/>
        <v>30</v>
      </c>
      <c r="F141" s="929">
        <f t="shared" si="44"/>
        <v>40</v>
      </c>
      <c r="G141" s="929">
        <f t="shared" si="44"/>
        <v>5361</v>
      </c>
      <c r="H141" s="929">
        <f t="shared" si="44"/>
        <v>14</v>
      </c>
      <c r="I141" s="929">
        <f t="shared" si="44"/>
        <v>12</v>
      </c>
      <c r="J141" s="929">
        <f t="shared" si="44"/>
        <v>27</v>
      </c>
      <c r="K141" s="929">
        <f t="shared" si="44"/>
        <v>5486</v>
      </c>
      <c r="L141" s="929">
        <f t="shared" si="44"/>
        <v>0</v>
      </c>
      <c r="M141" s="929">
        <f t="shared" si="44"/>
        <v>3246</v>
      </c>
      <c r="N141" s="930"/>
      <c r="O141" s="930">
        <f t="shared" ref="O141:AA141" si="45">SUM(O142:O153)</f>
        <v>2206</v>
      </c>
      <c r="P141" s="930">
        <f t="shared" si="45"/>
        <v>0</v>
      </c>
      <c r="Q141" s="930">
        <f t="shared" si="45"/>
        <v>20</v>
      </c>
      <c r="R141" s="930">
        <f t="shared" si="45"/>
        <v>31</v>
      </c>
      <c r="S141" s="930">
        <f t="shared" si="45"/>
        <v>3</v>
      </c>
      <c r="T141" s="930">
        <f t="shared" si="45"/>
        <v>5</v>
      </c>
      <c r="U141" s="930">
        <f t="shared" si="45"/>
        <v>134</v>
      </c>
      <c r="V141" s="930">
        <f t="shared" si="45"/>
        <v>12</v>
      </c>
      <c r="W141" s="930">
        <f t="shared" si="45"/>
        <v>8</v>
      </c>
      <c r="X141" s="930">
        <f t="shared" si="45"/>
        <v>1971</v>
      </c>
      <c r="Y141" s="930">
        <f t="shared" si="45"/>
        <v>22</v>
      </c>
      <c r="Z141" s="930">
        <f t="shared" si="45"/>
        <v>33</v>
      </c>
      <c r="AA141" s="930">
        <f t="shared" si="45"/>
        <v>1</v>
      </c>
      <c r="AB141" s="929"/>
      <c r="AC141" s="929"/>
    </row>
    <row r="142" spans="1:29" s="923" customFormat="1" ht="22.6" hidden="1" customHeight="1" outlineLevel="1">
      <c r="A142" s="530" t="s">
        <v>1900</v>
      </c>
      <c r="B142" s="925">
        <f t="shared" ref="B142:B155" si="46">SUM(C142:J142)</f>
        <v>502</v>
      </c>
      <c r="C142" s="925">
        <v>0</v>
      </c>
      <c r="D142" s="925">
        <v>1</v>
      </c>
      <c r="E142" s="925">
        <v>4</v>
      </c>
      <c r="F142" s="925">
        <v>6</v>
      </c>
      <c r="G142" s="925">
        <v>486</v>
      </c>
      <c r="H142" s="925">
        <v>0</v>
      </c>
      <c r="I142" s="925">
        <v>2</v>
      </c>
      <c r="J142" s="925">
        <v>3</v>
      </c>
      <c r="K142" s="925">
        <v>502</v>
      </c>
      <c r="L142" s="925">
        <v>0</v>
      </c>
      <c r="M142" s="925">
        <v>321</v>
      </c>
      <c r="N142" s="925"/>
      <c r="O142" s="925">
        <v>177</v>
      </c>
      <c r="P142" s="925">
        <v>0</v>
      </c>
      <c r="Q142" s="925">
        <v>1</v>
      </c>
      <c r="R142" s="925">
        <v>2</v>
      </c>
      <c r="S142" s="925">
        <v>2</v>
      </c>
      <c r="T142" s="925">
        <v>0</v>
      </c>
      <c r="U142" s="925">
        <v>10</v>
      </c>
      <c r="V142" s="925">
        <v>0</v>
      </c>
      <c r="W142" s="925">
        <v>0</v>
      </c>
      <c r="X142" s="925">
        <v>157</v>
      </c>
      <c r="Y142" s="925">
        <v>5</v>
      </c>
      <c r="Z142" s="925">
        <v>3</v>
      </c>
      <c r="AA142" s="925">
        <v>1</v>
      </c>
      <c r="AB142" s="924"/>
      <c r="AC142" s="924"/>
    </row>
    <row r="143" spans="1:29" s="923" customFormat="1" ht="22.6" hidden="1" customHeight="1" outlineLevel="1">
      <c r="A143" s="530" t="s">
        <v>951</v>
      </c>
      <c r="B143" s="925">
        <f t="shared" si="46"/>
        <v>403</v>
      </c>
      <c r="C143" s="925">
        <v>0</v>
      </c>
      <c r="D143" s="925">
        <v>0</v>
      </c>
      <c r="E143" s="925">
        <v>0</v>
      </c>
      <c r="F143" s="925">
        <v>9</v>
      </c>
      <c r="G143" s="925">
        <v>391</v>
      </c>
      <c r="H143" s="925">
        <v>1</v>
      </c>
      <c r="I143" s="925">
        <v>0</v>
      </c>
      <c r="J143" s="925">
        <v>2</v>
      </c>
      <c r="K143" s="925">
        <v>403</v>
      </c>
      <c r="L143" s="925">
        <v>0</v>
      </c>
      <c r="M143" s="925">
        <v>237</v>
      </c>
      <c r="N143" s="925"/>
      <c r="O143" s="925">
        <v>163</v>
      </c>
      <c r="P143" s="925">
        <v>0</v>
      </c>
      <c r="Q143" s="925">
        <v>2</v>
      </c>
      <c r="R143" s="925">
        <v>1</v>
      </c>
      <c r="S143" s="925">
        <v>1</v>
      </c>
      <c r="T143" s="925">
        <v>0</v>
      </c>
      <c r="U143" s="925">
        <v>9</v>
      </c>
      <c r="V143" s="925">
        <v>2</v>
      </c>
      <c r="W143" s="925">
        <v>0</v>
      </c>
      <c r="X143" s="925">
        <v>147</v>
      </c>
      <c r="Y143" s="925">
        <v>1</v>
      </c>
      <c r="Z143" s="925">
        <v>3</v>
      </c>
      <c r="AA143" s="925">
        <v>0</v>
      </c>
      <c r="AB143" s="924"/>
      <c r="AC143" s="924"/>
    </row>
    <row r="144" spans="1:29" s="923" customFormat="1" ht="22.6" hidden="1" customHeight="1" outlineLevel="1">
      <c r="A144" s="530" t="s">
        <v>952</v>
      </c>
      <c r="B144" s="925">
        <f t="shared" si="46"/>
        <v>455</v>
      </c>
      <c r="C144" s="925">
        <v>0</v>
      </c>
      <c r="D144" s="925">
        <v>0</v>
      </c>
      <c r="E144" s="925">
        <v>5</v>
      </c>
      <c r="F144" s="925">
        <v>4</v>
      </c>
      <c r="G144" s="925">
        <v>444</v>
      </c>
      <c r="H144" s="925">
        <v>0</v>
      </c>
      <c r="I144" s="925">
        <v>0</v>
      </c>
      <c r="J144" s="925">
        <v>2</v>
      </c>
      <c r="K144" s="925">
        <v>455</v>
      </c>
      <c r="L144" s="925">
        <v>0</v>
      </c>
      <c r="M144" s="925">
        <v>273</v>
      </c>
      <c r="N144" s="925"/>
      <c r="O144" s="925">
        <v>179</v>
      </c>
      <c r="P144" s="925">
        <v>0</v>
      </c>
      <c r="Q144" s="925">
        <v>4</v>
      </c>
      <c r="R144" s="925">
        <v>2</v>
      </c>
      <c r="S144" s="925">
        <v>0</v>
      </c>
      <c r="T144" s="925">
        <v>0</v>
      </c>
      <c r="U144" s="925">
        <v>12</v>
      </c>
      <c r="V144" s="925">
        <v>2</v>
      </c>
      <c r="W144" s="925">
        <v>0</v>
      </c>
      <c r="X144" s="925">
        <v>157</v>
      </c>
      <c r="Y144" s="925">
        <v>2</v>
      </c>
      <c r="Z144" s="925">
        <v>3</v>
      </c>
      <c r="AA144" s="925">
        <v>0</v>
      </c>
      <c r="AB144" s="924"/>
      <c r="AC144" s="924"/>
    </row>
    <row r="145" spans="1:29" s="923" customFormat="1" ht="22.6" hidden="1" customHeight="1" outlineLevel="1">
      <c r="A145" s="530" t="s">
        <v>953</v>
      </c>
      <c r="B145" s="925">
        <f t="shared" si="46"/>
        <v>376</v>
      </c>
      <c r="C145" s="925">
        <v>0</v>
      </c>
      <c r="D145" s="925">
        <v>0</v>
      </c>
      <c r="E145" s="925">
        <v>5</v>
      </c>
      <c r="F145" s="925">
        <v>2</v>
      </c>
      <c r="G145" s="925">
        <v>367</v>
      </c>
      <c r="H145" s="925">
        <v>1</v>
      </c>
      <c r="I145" s="925">
        <v>1</v>
      </c>
      <c r="J145" s="925">
        <v>0</v>
      </c>
      <c r="K145" s="925">
        <v>376</v>
      </c>
      <c r="L145" s="925">
        <v>0</v>
      </c>
      <c r="M145" s="925">
        <v>211</v>
      </c>
      <c r="N145" s="925"/>
      <c r="O145" s="925">
        <v>163</v>
      </c>
      <c r="P145" s="925">
        <v>0</v>
      </c>
      <c r="Q145" s="925">
        <v>2</v>
      </c>
      <c r="R145" s="925">
        <v>1</v>
      </c>
      <c r="S145" s="925">
        <v>0</v>
      </c>
      <c r="T145" s="925">
        <v>0</v>
      </c>
      <c r="U145" s="925">
        <v>7</v>
      </c>
      <c r="V145" s="925">
        <v>0</v>
      </c>
      <c r="W145" s="925">
        <v>0</v>
      </c>
      <c r="X145" s="925">
        <v>152</v>
      </c>
      <c r="Y145" s="925">
        <v>1</v>
      </c>
      <c r="Z145" s="925">
        <v>2</v>
      </c>
      <c r="AA145" s="925">
        <v>0</v>
      </c>
      <c r="AB145" s="924"/>
      <c r="AC145" s="924"/>
    </row>
    <row r="146" spans="1:29" s="923" customFormat="1" ht="22.6" hidden="1" customHeight="1" outlineLevel="1">
      <c r="A146" s="530" t="s">
        <v>954</v>
      </c>
      <c r="B146" s="925">
        <f t="shared" si="46"/>
        <v>434</v>
      </c>
      <c r="C146" s="925">
        <v>0</v>
      </c>
      <c r="D146" s="925">
        <v>0</v>
      </c>
      <c r="E146" s="925">
        <v>6</v>
      </c>
      <c r="F146" s="925">
        <v>6</v>
      </c>
      <c r="G146" s="925">
        <v>418</v>
      </c>
      <c r="H146" s="925">
        <v>3</v>
      </c>
      <c r="I146" s="925">
        <v>0</v>
      </c>
      <c r="J146" s="925">
        <v>1</v>
      </c>
      <c r="K146" s="925">
        <v>434</v>
      </c>
      <c r="L146" s="925">
        <v>0</v>
      </c>
      <c r="M146" s="925">
        <v>256</v>
      </c>
      <c r="N146" s="925"/>
      <c r="O146" s="925">
        <v>177</v>
      </c>
      <c r="P146" s="925">
        <v>0</v>
      </c>
      <c r="Q146" s="925">
        <v>3</v>
      </c>
      <c r="R146" s="925">
        <v>3</v>
      </c>
      <c r="S146" s="925">
        <v>0</v>
      </c>
      <c r="T146" s="925">
        <v>0</v>
      </c>
      <c r="U146" s="925">
        <v>7</v>
      </c>
      <c r="V146" s="925">
        <v>1</v>
      </c>
      <c r="W146" s="925">
        <v>1</v>
      </c>
      <c r="X146" s="925">
        <v>160</v>
      </c>
      <c r="Y146" s="925">
        <v>2</v>
      </c>
      <c r="Z146" s="925">
        <v>1</v>
      </c>
      <c r="AA146" s="925">
        <v>0</v>
      </c>
      <c r="AB146" s="924"/>
      <c r="AC146" s="924"/>
    </row>
    <row r="147" spans="1:29" s="923" customFormat="1" ht="22.6" hidden="1" customHeight="1" outlineLevel="1">
      <c r="A147" s="530" t="s">
        <v>955</v>
      </c>
      <c r="B147" s="925">
        <f t="shared" si="46"/>
        <v>434</v>
      </c>
      <c r="C147" s="925">
        <v>0</v>
      </c>
      <c r="D147" s="925">
        <v>0</v>
      </c>
      <c r="E147" s="925">
        <v>3</v>
      </c>
      <c r="F147" s="925">
        <v>3</v>
      </c>
      <c r="G147" s="925">
        <v>425</v>
      </c>
      <c r="H147" s="925">
        <v>1</v>
      </c>
      <c r="I147" s="925">
        <v>0</v>
      </c>
      <c r="J147" s="925">
        <v>2</v>
      </c>
      <c r="K147" s="925">
        <v>434</v>
      </c>
      <c r="L147" s="925">
        <v>0</v>
      </c>
      <c r="M147" s="925">
        <v>264</v>
      </c>
      <c r="N147" s="925"/>
      <c r="O147" s="925">
        <v>168</v>
      </c>
      <c r="P147" s="925">
        <v>0</v>
      </c>
      <c r="Q147" s="925">
        <v>1</v>
      </c>
      <c r="R147" s="925">
        <v>3</v>
      </c>
      <c r="S147" s="925">
        <v>0</v>
      </c>
      <c r="T147" s="925">
        <v>0</v>
      </c>
      <c r="U147" s="925">
        <v>15</v>
      </c>
      <c r="V147" s="925">
        <v>2</v>
      </c>
      <c r="W147" s="925">
        <v>0</v>
      </c>
      <c r="X147" s="925">
        <v>146</v>
      </c>
      <c r="Y147" s="925">
        <v>1</v>
      </c>
      <c r="Z147" s="925">
        <v>2</v>
      </c>
      <c r="AA147" s="925">
        <v>0</v>
      </c>
      <c r="AB147" s="924"/>
      <c r="AC147" s="924"/>
    </row>
    <row r="148" spans="1:29" s="923" customFormat="1" ht="22.6" hidden="1" customHeight="1" outlineLevel="1">
      <c r="A148" s="530" t="s">
        <v>956</v>
      </c>
      <c r="B148" s="925">
        <f t="shared" si="46"/>
        <v>490</v>
      </c>
      <c r="C148" s="925">
        <v>0</v>
      </c>
      <c r="D148" s="925">
        <v>1</v>
      </c>
      <c r="E148" s="925">
        <v>3</v>
      </c>
      <c r="F148" s="925">
        <v>3</v>
      </c>
      <c r="G148" s="925">
        <v>471</v>
      </c>
      <c r="H148" s="925">
        <v>3</v>
      </c>
      <c r="I148" s="925">
        <v>2</v>
      </c>
      <c r="J148" s="925">
        <v>7</v>
      </c>
      <c r="K148" s="925">
        <v>490</v>
      </c>
      <c r="L148" s="925">
        <v>0</v>
      </c>
      <c r="M148" s="925">
        <v>298</v>
      </c>
      <c r="N148" s="925"/>
      <c r="O148" s="925">
        <v>186</v>
      </c>
      <c r="P148" s="925">
        <v>0</v>
      </c>
      <c r="Q148" s="925">
        <v>1</v>
      </c>
      <c r="R148" s="925">
        <v>2</v>
      </c>
      <c r="S148" s="925">
        <v>0</v>
      </c>
      <c r="T148" s="925">
        <v>0</v>
      </c>
      <c r="U148" s="925">
        <v>12</v>
      </c>
      <c r="V148" s="925">
        <v>2</v>
      </c>
      <c r="W148" s="925">
        <v>0</v>
      </c>
      <c r="X148" s="925">
        <v>169</v>
      </c>
      <c r="Y148" s="925">
        <v>0</v>
      </c>
      <c r="Z148" s="925">
        <v>6</v>
      </c>
      <c r="AA148" s="925">
        <v>0</v>
      </c>
      <c r="AB148" s="924"/>
      <c r="AC148" s="924"/>
    </row>
    <row r="149" spans="1:29" s="923" customFormat="1" ht="22.6" hidden="1" customHeight="1" outlineLevel="1">
      <c r="A149" s="530" t="s">
        <v>957</v>
      </c>
      <c r="B149" s="925">
        <f t="shared" si="46"/>
        <v>458</v>
      </c>
      <c r="C149" s="925">
        <v>0</v>
      </c>
      <c r="D149" s="925">
        <v>0</v>
      </c>
      <c r="E149" s="925">
        <v>1</v>
      </c>
      <c r="F149" s="925">
        <v>2</v>
      </c>
      <c r="G149" s="925">
        <v>452</v>
      </c>
      <c r="H149" s="925">
        <v>1</v>
      </c>
      <c r="I149" s="925">
        <v>2</v>
      </c>
      <c r="J149" s="925">
        <v>0</v>
      </c>
      <c r="K149" s="925">
        <v>458</v>
      </c>
      <c r="L149" s="925">
        <v>0</v>
      </c>
      <c r="M149" s="925">
        <v>289</v>
      </c>
      <c r="N149" s="925"/>
      <c r="O149" s="925">
        <v>167</v>
      </c>
      <c r="P149" s="925">
        <v>0</v>
      </c>
      <c r="Q149" s="925">
        <v>1</v>
      </c>
      <c r="R149" s="925">
        <v>3</v>
      </c>
      <c r="S149" s="925">
        <v>0</v>
      </c>
      <c r="T149" s="925">
        <v>1</v>
      </c>
      <c r="U149" s="925">
        <v>7</v>
      </c>
      <c r="V149" s="925">
        <v>0</v>
      </c>
      <c r="W149" s="925">
        <v>1</v>
      </c>
      <c r="X149" s="925">
        <v>152</v>
      </c>
      <c r="Y149" s="925">
        <v>2</v>
      </c>
      <c r="Z149" s="925">
        <v>2</v>
      </c>
      <c r="AA149" s="925">
        <v>0</v>
      </c>
      <c r="AB149" s="924"/>
      <c r="AC149" s="924"/>
    </row>
    <row r="150" spans="1:29" s="923" customFormat="1" ht="22.6" hidden="1" customHeight="1" outlineLevel="1">
      <c r="A150" s="530" t="s">
        <v>958</v>
      </c>
      <c r="B150" s="925">
        <f t="shared" si="46"/>
        <v>439</v>
      </c>
      <c r="C150" s="925">
        <v>0</v>
      </c>
      <c r="D150" s="925">
        <v>0</v>
      </c>
      <c r="E150" s="925">
        <v>0</v>
      </c>
      <c r="F150" s="925">
        <v>2</v>
      </c>
      <c r="G150" s="925">
        <v>434</v>
      </c>
      <c r="H150" s="925">
        <v>1</v>
      </c>
      <c r="I150" s="925">
        <v>2</v>
      </c>
      <c r="J150" s="925">
        <v>0</v>
      </c>
      <c r="K150" s="925">
        <v>439</v>
      </c>
      <c r="L150" s="925">
        <v>0</v>
      </c>
      <c r="M150" s="925">
        <v>259</v>
      </c>
      <c r="N150" s="925"/>
      <c r="O150" s="925">
        <v>175</v>
      </c>
      <c r="P150" s="925">
        <v>0</v>
      </c>
      <c r="Q150" s="925">
        <v>3</v>
      </c>
      <c r="R150" s="925">
        <v>3</v>
      </c>
      <c r="S150" s="925">
        <v>0</v>
      </c>
      <c r="T150" s="925">
        <v>0</v>
      </c>
      <c r="U150" s="925">
        <v>13</v>
      </c>
      <c r="V150" s="925">
        <v>1</v>
      </c>
      <c r="W150" s="925">
        <v>1</v>
      </c>
      <c r="X150" s="925">
        <v>153</v>
      </c>
      <c r="Y150" s="925">
        <v>1</v>
      </c>
      <c r="Z150" s="925">
        <v>5</v>
      </c>
      <c r="AA150" s="925">
        <v>0</v>
      </c>
      <c r="AB150" s="924"/>
      <c r="AC150" s="924"/>
    </row>
    <row r="151" spans="1:29" s="923" customFormat="1" ht="22.6" hidden="1" customHeight="1" outlineLevel="1">
      <c r="A151" s="530" t="s">
        <v>959</v>
      </c>
      <c r="B151" s="925">
        <f t="shared" si="46"/>
        <v>507</v>
      </c>
      <c r="C151" s="925">
        <v>0</v>
      </c>
      <c r="D151" s="925">
        <v>0</v>
      </c>
      <c r="E151" s="925">
        <v>2</v>
      </c>
      <c r="F151" s="925">
        <v>1</v>
      </c>
      <c r="G151" s="925">
        <v>501</v>
      </c>
      <c r="H151" s="925">
        <v>1</v>
      </c>
      <c r="I151" s="925">
        <v>0</v>
      </c>
      <c r="J151" s="925">
        <v>2</v>
      </c>
      <c r="K151" s="925">
        <v>507</v>
      </c>
      <c r="L151" s="925">
        <v>0</v>
      </c>
      <c r="M151" s="925">
        <v>271</v>
      </c>
      <c r="N151" s="925"/>
      <c r="O151" s="925">
        <v>235</v>
      </c>
      <c r="P151" s="925">
        <v>0</v>
      </c>
      <c r="Q151" s="925">
        <v>1</v>
      </c>
      <c r="R151" s="925">
        <v>6</v>
      </c>
      <c r="S151" s="925">
        <v>0</v>
      </c>
      <c r="T151" s="925">
        <v>1</v>
      </c>
      <c r="U151" s="925">
        <v>15</v>
      </c>
      <c r="V151" s="925">
        <v>0</v>
      </c>
      <c r="W151" s="925">
        <v>4</v>
      </c>
      <c r="X151" s="925">
        <v>205</v>
      </c>
      <c r="Y151" s="925">
        <v>3</v>
      </c>
      <c r="Z151" s="925">
        <v>1</v>
      </c>
      <c r="AA151" s="925">
        <v>0</v>
      </c>
      <c r="AB151" s="924"/>
      <c r="AC151" s="924"/>
    </row>
    <row r="152" spans="1:29" s="923" customFormat="1" ht="22.6" hidden="1" customHeight="1" outlineLevel="1">
      <c r="A152" s="530" t="s">
        <v>960</v>
      </c>
      <c r="B152" s="925">
        <f t="shared" si="46"/>
        <v>489</v>
      </c>
      <c r="C152" s="925">
        <v>0</v>
      </c>
      <c r="D152" s="925">
        <v>0</v>
      </c>
      <c r="E152" s="925">
        <v>1</v>
      </c>
      <c r="F152" s="925">
        <v>1</v>
      </c>
      <c r="G152" s="925">
        <v>481</v>
      </c>
      <c r="H152" s="925">
        <v>1</v>
      </c>
      <c r="I152" s="925">
        <v>1</v>
      </c>
      <c r="J152" s="925">
        <v>4</v>
      </c>
      <c r="K152" s="925">
        <v>489</v>
      </c>
      <c r="L152" s="925">
        <v>0</v>
      </c>
      <c r="M152" s="925">
        <v>280</v>
      </c>
      <c r="N152" s="925"/>
      <c r="O152" s="925">
        <v>207</v>
      </c>
      <c r="P152" s="925">
        <v>0</v>
      </c>
      <c r="Q152" s="925">
        <v>0</v>
      </c>
      <c r="R152" s="925">
        <v>2</v>
      </c>
      <c r="S152" s="925">
        <v>0</v>
      </c>
      <c r="T152" s="925">
        <v>1</v>
      </c>
      <c r="U152" s="925">
        <v>15</v>
      </c>
      <c r="V152" s="925">
        <v>2</v>
      </c>
      <c r="W152" s="925">
        <v>1</v>
      </c>
      <c r="X152" s="925">
        <v>184</v>
      </c>
      <c r="Y152" s="925">
        <v>2</v>
      </c>
      <c r="Z152" s="925">
        <v>2</v>
      </c>
      <c r="AA152" s="925">
        <v>0</v>
      </c>
      <c r="AB152" s="924"/>
      <c r="AC152" s="924"/>
    </row>
    <row r="153" spans="1:29" s="923" customFormat="1" ht="22.6" hidden="1" customHeight="1" outlineLevel="1">
      <c r="A153" s="530" t="s">
        <v>961</v>
      </c>
      <c r="B153" s="925">
        <f t="shared" si="46"/>
        <v>499</v>
      </c>
      <c r="C153" s="925">
        <v>0</v>
      </c>
      <c r="D153" s="925">
        <v>0</v>
      </c>
      <c r="E153" s="925">
        <v>0</v>
      </c>
      <c r="F153" s="925">
        <v>1</v>
      </c>
      <c r="G153" s="925">
        <v>491</v>
      </c>
      <c r="H153" s="925">
        <v>1</v>
      </c>
      <c r="I153" s="925">
        <v>2</v>
      </c>
      <c r="J153" s="925">
        <v>4</v>
      </c>
      <c r="K153" s="925">
        <v>499</v>
      </c>
      <c r="L153" s="925">
        <v>0</v>
      </c>
      <c r="M153" s="925">
        <v>287</v>
      </c>
      <c r="N153" s="925"/>
      <c r="O153" s="925">
        <v>209</v>
      </c>
      <c r="P153" s="925">
        <v>0</v>
      </c>
      <c r="Q153" s="925">
        <v>1</v>
      </c>
      <c r="R153" s="925">
        <v>3</v>
      </c>
      <c r="S153" s="925">
        <v>0</v>
      </c>
      <c r="T153" s="925">
        <v>2</v>
      </c>
      <c r="U153" s="925">
        <v>12</v>
      </c>
      <c r="V153" s="925">
        <v>0</v>
      </c>
      <c r="W153" s="925">
        <v>0</v>
      </c>
      <c r="X153" s="925">
        <v>189</v>
      </c>
      <c r="Y153" s="925">
        <v>2</v>
      </c>
      <c r="Z153" s="925">
        <v>3</v>
      </c>
      <c r="AA153" s="925">
        <v>0</v>
      </c>
      <c r="AB153" s="924"/>
      <c r="AC153" s="924"/>
    </row>
    <row r="154" spans="1:29" s="923" customFormat="1" ht="39.1" hidden="1" customHeight="1" outlineLevel="1">
      <c r="A154" s="916" t="s">
        <v>948</v>
      </c>
      <c r="B154" s="930">
        <f t="shared" si="46"/>
        <v>31</v>
      </c>
      <c r="C154" s="930">
        <v>0</v>
      </c>
      <c r="D154" s="930">
        <v>0</v>
      </c>
      <c r="E154" s="930">
        <v>1</v>
      </c>
      <c r="F154" s="930">
        <v>0</v>
      </c>
      <c r="G154" s="930">
        <v>30</v>
      </c>
      <c r="H154" s="930">
        <v>0</v>
      </c>
      <c r="I154" s="930">
        <v>0</v>
      </c>
      <c r="J154" s="930">
        <v>0</v>
      </c>
      <c r="K154" s="930">
        <v>31</v>
      </c>
      <c r="L154" s="930">
        <v>0</v>
      </c>
      <c r="M154" s="930">
        <v>12</v>
      </c>
      <c r="N154" s="930"/>
      <c r="O154" s="930">
        <v>19</v>
      </c>
      <c r="P154" s="930">
        <v>0</v>
      </c>
      <c r="Q154" s="930">
        <v>0</v>
      </c>
      <c r="R154" s="930">
        <v>1</v>
      </c>
      <c r="S154" s="930">
        <v>0</v>
      </c>
      <c r="T154" s="930">
        <v>0</v>
      </c>
      <c r="U154" s="930">
        <v>4</v>
      </c>
      <c r="V154" s="930">
        <v>0</v>
      </c>
      <c r="W154" s="930">
        <v>0</v>
      </c>
      <c r="X154" s="930">
        <v>14</v>
      </c>
      <c r="Y154" s="930">
        <v>0</v>
      </c>
      <c r="Z154" s="930">
        <v>0</v>
      </c>
      <c r="AA154" s="930">
        <v>0</v>
      </c>
      <c r="AB154" s="924"/>
      <c r="AC154" s="924"/>
    </row>
    <row r="155" spans="1:29" s="923" customFormat="1" ht="41.95" hidden="1" customHeight="1" outlineLevel="1" thickBot="1">
      <c r="A155" s="917" t="s">
        <v>949</v>
      </c>
      <c r="B155" s="948">
        <f t="shared" si="46"/>
        <v>5455</v>
      </c>
      <c r="C155" s="949">
        <f t="shared" ref="C155:M155" si="47">C141-C154</f>
        <v>0</v>
      </c>
      <c r="D155" s="949">
        <f t="shared" si="47"/>
        <v>2</v>
      </c>
      <c r="E155" s="949">
        <f t="shared" si="47"/>
        <v>29</v>
      </c>
      <c r="F155" s="949">
        <f t="shared" si="47"/>
        <v>40</v>
      </c>
      <c r="G155" s="949">
        <f t="shared" si="47"/>
        <v>5331</v>
      </c>
      <c r="H155" s="949">
        <f t="shared" si="47"/>
        <v>14</v>
      </c>
      <c r="I155" s="949">
        <f t="shared" si="47"/>
        <v>12</v>
      </c>
      <c r="J155" s="949">
        <f t="shared" si="47"/>
        <v>27</v>
      </c>
      <c r="K155" s="949">
        <f t="shared" si="47"/>
        <v>5455</v>
      </c>
      <c r="L155" s="949">
        <f t="shared" si="47"/>
        <v>0</v>
      </c>
      <c r="M155" s="949">
        <f t="shared" si="47"/>
        <v>3234</v>
      </c>
      <c r="N155" s="930"/>
      <c r="O155" s="930">
        <f t="shared" ref="O155:AA155" si="48">O141-O154</f>
        <v>2187</v>
      </c>
      <c r="P155" s="930">
        <f t="shared" si="48"/>
        <v>0</v>
      </c>
      <c r="Q155" s="930">
        <f t="shared" si="48"/>
        <v>20</v>
      </c>
      <c r="R155" s="930">
        <f t="shared" si="48"/>
        <v>30</v>
      </c>
      <c r="S155" s="930">
        <f t="shared" si="48"/>
        <v>3</v>
      </c>
      <c r="T155" s="930">
        <f t="shared" si="48"/>
        <v>5</v>
      </c>
      <c r="U155" s="930">
        <f t="shared" si="48"/>
        <v>130</v>
      </c>
      <c r="V155" s="930">
        <f t="shared" si="48"/>
        <v>12</v>
      </c>
      <c r="W155" s="930">
        <f t="shared" si="48"/>
        <v>8</v>
      </c>
      <c r="X155" s="930">
        <f t="shared" si="48"/>
        <v>1957</v>
      </c>
      <c r="Y155" s="930">
        <f t="shared" si="48"/>
        <v>22</v>
      </c>
      <c r="Z155" s="930">
        <f t="shared" si="48"/>
        <v>33</v>
      </c>
      <c r="AA155" s="930">
        <f t="shared" si="48"/>
        <v>1</v>
      </c>
      <c r="AB155" s="924"/>
      <c r="AC155" s="924"/>
    </row>
    <row r="156" spans="1:29" s="926" customFormat="1" ht="25.5" customHeight="1" collapsed="1">
      <c r="A156" s="838" t="s">
        <v>91</v>
      </c>
      <c r="B156" s="929">
        <f t="shared" ref="B156:M156" si="49">SUM(B157:B168)</f>
        <v>6308</v>
      </c>
      <c r="C156" s="929">
        <f t="shared" si="49"/>
        <v>0</v>
      </c>
      <c r="D156" s="929">
        <f t="shared" si="49"/>
        <v>2</v>
      </c>
      <c r="E156" s="929">
        <f t="shared" si="49"/>
        <v>1</v>
      </c>
      <c r="F156" s="929">
        <f t="shared" si="49"/>
        <v>9</v>
      </c>
      <c r="G156" s="929">
        <f t="shared" si="49"/>
        <v>6246</v>
      </c>
      <c r="H156" s="929">
        <f t="shared" si="49"/>
        <v>11</v>
      </c>
      <c r="I156" s="929">
        <f t="shared" si="49"/>
        <v>16</v>
      </c>
      <c r="J156" s="929">
        <f t="shared" si="49"/>
        <v>23</v>
      </c>
      <c r="K156" s="929">
        <f t="shared" si="49"/>
        <v>6308</v>
      </c>
      <c r="L156" s="929">
        <f t="shared" si="49"/>
        <v>0</v>
      </c>
      <c r="M156" s="929">
        <f t="shared" si="49"/>
        <v>3775</v>
      </c>
      <c r="N156" s="930"/>
      <c r="O156" s="930">
        <f t="shared" ref="O156:AA156" si="50">SUM(O157:O168)</f>
        <v>2494</v>
      </c>
      <c r="P156" s="930">
        <f t="shared" si="50"/>
        <v>1</v>
      </c>
      <c r="Q156" s="930">
        <f t="shared" si="50"/>
        <v>17</v>
      </c>
      <c r="R156" s="930">
        <f t="shared" si="50"/>
        <v>38</v>
      </c>
      <c r="S156" s="930">
        <f t="shared" si="50"/>
        <v>1</v>
      </c>
      <c r="T156" s="930">
        <f t="shared" si="50"/>
        <v>9</v>
      </c>
      <c r="U156" s="930">
        <f t="shared" si="50"/>
        <v>132</v>
      </c>
      <c r="V156" s="930">
        <f t="shared" si="50"/>
        <v>5</v>
      </c>
      <c r="W156" s="930">
        <f t="shared" si="50"/>
        <v>14</v>
      </c>
      <c r="X156" s="930">
        <f t="shared" si="50"/>
        <v>2241</v>
      </c>
      <c r="Y156" s="930">
        <f t="shared" si="50"/>
        <v>36</v>
      </c>
      <c r="Z156" s="930">
        <f t="shared" si="50"/>
        <v>37</v>
      </c>
      <c r="AA156" s="930">
        <f t="shared" si="50"/>
        <v>2</v>
      </c>
      <c r="AB156" s="929"/>
      <c r="AC156" s="929"/>
    </row>
    <row r="157" spans="1:29" s="923" customFormat="1" ht="22.6" hidden="1" customHeight="1" outlineLevel="1">
      <c r="A157" s="530" t="s">
        <v>1900</v>
      </c>
      <c r="B157" s="925">
        <f t="shared" ref="B157:B170" si="51">SUM(C157:J157)</f>
        <v>572</v>
      </c>
      <c r="C157" s="925">
        <v>0</v>
      </c>
      <c r="D157" s="925">
        <v>0</v>
      </c>
      <c r="E157" s="925">
        <v>0</v>
      </c>
      <c r="F157" s="925">
        <v>2</v>
      </c>
      <c r="G157" s="925">
        <v>564</v>
      </c>
      <c r="H157" s="925">
        <v>1</v>
      </c>
      <c r="I157" s="925">
        <v>2</v>
      </c>
      <c r="J157" s="925">
        <v>3</v>
      </c>
      <c r="K157" s="925">
        <v>572</v>
      </c>
      <c r="L157" s="925">
        <v>0</v>
      </c>
      <c r="M157" s="925">
        <v>329</v>
      </c>
      <c r="N157" s="925"/>
      <c r="O157" s="925">
        <v>238</v>
      </c>
      <c r="P157" s="925">
        <v>0</v>
      </c>
      <c r="Q157" s="925">
        <v>2</v>
      </c>
      <c r="R157" s="925">
        <v>4</v>
      </c>
      <c r="S157" s="925">
        <v>1</v>
      </c>
      <c r="T157" s="925">
        <v>1</v>
      </c>
      <c r="U157" s="925">
        <v>13</v>
      </c>
      <c r="V157" s="925">
        <v>2</v>
      </c>
      <c r="W157" s="925">
        <v>1</v>
      </c>
      <c r="X157" s="925">
        <v>210</v>
      </c>
      <c r="Y157" s="925">
        <v>4</v>
      </c>
      <c r="Z157" s="925">
        <v>5</v>
      </c>
      <c r="AA157" s="925">
        <v>0</v>
      </c>
      <c r="AB157" s="924"/>
      <c r="AC157" s="924"/>
    </row>
    <row r="158" spans="1:29" s="923" customFormat="1" ht="22.6" hidden="1" customHeight="1" outlineLevel="1">
      <c r="A158" s="530" t="s">
        <v>951</v>
      </c>
      <c r="B158" s="925">
        <f t="shared" si="51"/>
        <v>413</v>
      </c>
      <c r="C158" s="925">
        <v>0</v>
      </c>
      <c r="D158" s="925">
        <v>0</v>
      </c>
      <c r="E158" s="925">
        <v>0</v>
      </c>
      <c r="F158" s="925">
        <v>1</v>
      </c>
      <c r="G158" s="925">
        <v>410</v>
      </c>
      <c r="H158" s="925">
        <v>0</v>
      </c>
      <c r="I158" s="925">
        <v>1</v>
      </c>
      <c r="J158" s="925">
        <v>1</v>
      </c>
      <c r="K158" s="925">
        <v>413</v>
      </c>
      <c r="L158" s="925">
        <v>0</v>
      </c>
      <c r="M158" s="925">
        <v>244</v>
      </c>
      <c r="N158" s="925"/>
      <c r="O158" s="925">
        <v>169</v>
      </c>
      <c r="P158" s="925">
        <v>0</v>
      </c>
      <c r="Q158" s="925">
        <v>0</v>
      </c>
      <c r="R158" s="925">
        <v>1</v>
      </c>
      <c r="S158" s="925">
        <v>0</v>
      </c>
      <c r="T158" s="925">
        <v>0</v>
      </c>
      <c r="U158" s="925">
        <v>9</v>
      </c>
      <c r="V158" s="925">
        <v>0</v>
      </c>
      <c r="W158" s="925">
        <v>1</v>
      </c>
      <c r="X158" s="925">
        <v>155</v>
      </c>
      <c r="Y158" s="925">
        <v>3</v>
      </c>
      <c r="Z158" s="925">
        <v>0</v>
      </c>
      <c r="AA158" s="925">
        <v>0</v>
      </c>
      <c r="AB158" s="924"/>
      <c r="AC158" s="924"/>
    </row>
    <row r="159" spans="1:29" s="923" customFormat="1" ht="22.6" hidden="1" customHeight="1" outlineLevel="1">
      <c r="A159" s="530" t="s">
        <v>952</v>
      </c>
      <c r="B159" s="925">
        <f t="shared" si="51"/>
        <v>500</v>
      </c>
      <c r="C159" s="925">
        <v>0</v>
      </c>
      <c r="D159" s="925">
        <v>0</v>
      </c>
      <c r="E159" s="925">
        <v>0</v>
      </c>
      <c r="F159" s="925">
        <v>0</v>
      </c>
      <c r="G159" s="925">
        <v>498</v>
      </c>
      <c r="H159" s="925">
        <v>0</v>
      </c>
      <c r="I159" s="925">
        <v>1</v>
      </c>
      <c r="J159" s="925">
        <v>1</v>
      </c>
      <c r="K159" s="925">
        <v>500</v>
      </c>
      <c r="L159" s="925">
        <v>0</v>
      </c>
      <c r="M159" s="925">
        <v>295</v>
      </c>
      <c r="N159" s="925"/>
      <c r="O159" s="925">
        <v>202</v>
      </c>
      <c r="P159" s="925">
        <v>0</v>
      </c>
      <c r="Q159" s="925">
        <v>3</v>
      </c>
      <c r="R159" s="925">
        <v>2</v>
      </c>
      <c r="S159" s="925">
        <v>0</v>
      </c>
      <c r="T159" s="925">
        <v>1</v>
      </c>
      <c r="U159" s="925">
        <v>15</v>
      </c>
      <c r="V159" s="925">
        <v>0</v>
      </c>
      <c r="W159" s="925">
        <v>0</v>
      </c>
      <c r="X159" s="925">
        <v>180</v>
      </c>
      <c r="Y159" s="925">
        <v>1</v>
      </c>
      <c r="Z159" s="925">
        <v>3</v>
      </c>
      <c r="AA159" s="925">
        <v>0</v>
      </c>
      <c r="AB159" s="924"/>
      <c r="AC159" s="924"/>
    </row>
    <row r="160" spans="1:29" s="923" customFormat="1" ht="22.6" hidden="1" customHeight="1" outlineLevel="1">
      <c r="A160" s="530" t="s">
        <v>953</v>
      </c>
      <c r="B160" s="925">
        <f t="shared" si="51"/>
        <v>472</v>
      </c>
      <c r="C160" s="925">
        <v>0</v>
      </c>
      <c r="D160" s="925">
        <v>1</v>
      </c>
      <c r="E160" s="925">
        <v>0</v>
      </c>
      <c r="F160" s="925">
        <v>0</v>
      </c>
      <c r="G160" s="925">
        <v>466</v>
      </c>
      <c r="H160" s="925">
        <v>1</v>
      </c>
      <c r="I160" s="925">
        <v>1</v>
      </c>
      <c r="J160" s="925">
        <v>3</v>
      </c>
      <c r="K160" s="925">
        <v>472</v>
      </c>
      <c r="L160" s="925">
        <v>0</v>
      </c>
      <c r="M160" s="925">
        <v>287</v>
      </c>
      <c r="N160" s="925"/>
      <c r="O160" s="925">
        <v>182</v>
      </c>
      <c r="P160" s="925">
        <v>0</v>
      </c>
      <c r="Q160" s="925">
        <v>0</v>
      </c>
      <c r="R160" s="925">
        <v>3</v>
      </c>
      <c r="S160" s="925">
        <v>0</v>
      </c>
      <c r="T160" s="925">
        <v>1</v>
      </c>
      <c r="U160" s="925">
        <v>9</v>
      </c>
      <c r="V160" s="925">
        <v>1</v>
      </c>
      <c r="W160" s="925">
        <v>3</v>
      </c>
      <c r="X160" s="925">
        <v>163</v>
      </c>
      <c r="Y160" s="925">
        <v>2</v>
      </c>
      <c r="Z160" s="925">
        <v>3</v>
      </c>
      <c r="AA160" s="925">
        <v>0</v>
      </c>
      <c r="AB160" s="924"/>
      <c r="AC160" s="924"/>
    </row>
    <row r="161" spans="1:29" s="923" customFormat="1" ht="22.6" hidden="1" customHeight="1" outlineLevel="1">
      <c r="A161" s="530" t="s">
        <v>954</v>
      </c>
      <c r="B161" s="925">
        <f t="shared" si="51"/>
        <v>470</v>
      </c>
      <c r="C161" s="925">
        <v>0</v>
      </c>
      <c r="D161" s="925">
        <v>0</v>
      </c>
      <c r="E161" s="925">
        <v>0</v>
      </c>
      <c r="F161" s="925">
        <v>0</v>
      </c>
      <c r="G161" s="925">
        <v>466</v>
      </c>
      <c r="H161" s="925">
        <v>1</v>
      </c>
      <c r="I161" s="925">
        <v>2</v>
      </c>
      <c r="J161" s="925">
        <v>1</v>
      </c>
      <c r="K161" s="925">
        <v>470</v>
      </c>
      <c r="L161" s="925">
        <v>0</v>
      </c>
      <c r="M161" s="925">
        <v>274</v>
      </c>
      <c r="N161" s="925"/>
      <c r="O161" s="925">
        <v>193</v>
      </c>
      <c r="P161" s="925">
        <v>0</v>
      </c>
      <c r="Q161" s="925">
        <v>1</v>
      </c>
      <c r="R161" s="925">
        <v>2</v>
      </c>
      <c r="S161" s="925">
        <v>0</v>
      </c>
      <c r="T161" s="925">
        <v>0</v>
      </c>
      <c r="U161" s="925">
        <v>11</v>
      </c>
      <c r="V161" s="925">
        <v>1</v>
      </c>
      <c r="W161" s="925">
        <v>2</v>
      </c>
      <c r="X161" s="925">
        <v>172</v>
      </c>
      <c r="Y161" s="925">
        <v>4</v>
      </c>
      <c r="Z161" s="925">
        <v>3</v>
      </c>
      <c r="AA161" s="925">
        <v>0</v>
      </c>
      <c r="AB161" s="924"/>
      <c r="AC161" s="924"/>
    </row>
    <row r="162" spans="1:29" s="923" customFormat="1" ht="22.6" hidden="1" customHeight="1" outlineLevel="1">
      <c r="A162" s="530" t="s">
        <v>955</v>
      </c>
      <c r="B162" s="925">
        <f t="shared" si="51"/>
        <v>470</v>
      </c>
      <c r="C162" s="925">
        <v>0</v>
      </c>
      <c r="D162" s="925">
        <v>0</v>
      </c>
      <c r="E162" s="925">
        <v>0</v>
      </c>
      <c r="F162" s="925">
        <v>0</v>
      </c>
      <c r="G162" s="925">
        <v>468</v>
      </c>
      <c r="H162" s="925">
        <v>1</v>
      </c>
      <c r="I162" s="925">
        <v>0</v>
      </c>
      <c r="J162" s="925">
        <v>1</v>
      </c>
      <c r="K162" s="925">
        <v>470</v>
      </c>
      <c r="L162" s="925">
        <v>0</v>
      </c>
      <c r="M162" s="925">
        <v>299</v>
      </c>
      <c r="N162" s="925"/>
      <c r="O162" s="925">
        <v>167</v>
      </c>
      <c r="P162" s="925">
        <v>0</v>
      </c>
      <c r="Q162" s="925">
        <v>1</v>
      </c>
      <c r="R162" s="925">
        <v>4</v>
      </c>
      <c r="S162" s="925">
        <v>0</v>
      </c>
      <c r="T162" s="925">
        <v>2</v>
      </c>
      <c r="U162" s="925">
        <v>8</v>
      </c>
      <c r="V162" s="925">
        <v>0</v>
      </c>
      <c r="W162" s="925">
        <v>0</v>
      </c>
      <c r="X162" s="925">
        <v>146</v>
      </c>
      <c r="Y162" s="925">
        <v>6</v>
      </c>
      <c r="Z162" s="925">
        <v>3</v>
      </c>
      <c r="AA162" s="925">
        <v>1</v>
      </c>
      <c r="AB162" s="924"/>
      <c r="AC162" s="924"/>
    </row>
    <row r="163" spans="1:29" s="923" customFormat="1" ht="22.6" hidden="1" customHeight="1" outlineLevel="1">
      <c r="A163" s="530" t="s">
        <v>956</v>
      </c>
      <c r="B163" s="925">
        <f t="shared" si="51"/>
        <v>492</v>
      </c>
      <c r="C163" s="925">
        <v>0</v>
      </c>
      <c r="D163" s="925">
        <v>0</v>
      </c>
      <c r="E163" s="925">
        <v>0</v>
      </c>
      <c r="F163" s="925">
        <v>0</v>
      </c>
      <c r="G163" s="925">
        <v>488</v>
      </c>
      <c r="H163" s="925">
        <v>2</v>
      </c>
      <c r="I163" s="925">
        <v>2</v>
      </c>
      <c r="J163" s="925">
        <v>0</v>
      </c>
      <c r="K163" s="925">
        <v>492</v>
      </c>
      <c r="L163" s="925">
        <v>0</v>
      </c>
      <c r="M163" s="925">
        <v>311</v>
      </c>
      <c r="N163" s="925"/>
      <c r="O163" s="925">
        <v>178</v>
      </c>
      <c r="P163" s="925">
        <v>0</v>
      </c>
      <c r="Q163" s="925">
        <v>2</v>
      </c>
      <c r="R163" s="925">
        <v>3</v>
      </c>
      <c r="S163" s="925">
        <v>0</v>
      </c>
      <c r="T163" s="925">
        <v>1</v>
      </c>
      <c r="U163" s="925">
        <v>10</v>
      </c>
      <c r="V163" s="925">
        <v>0</v>
      </c>
      <c r="W163" s="925">
        <v>3</v>
      </c>
      <c r="X163" s="925">
        <v>158</v>
      </c>
      <c r="Y163" s="925">
        <v>1</v>
      </c>
      <c r="Z163" s="925">
        <v>3</v>
      </c>
      <c r="AA163" s="925">
        <v>0</v>
      </c>
      <c r="AB163" s="924"/>
      <c r="AC163" s="924"/>
    </row>
    <row r="164" spans="1:29" s="923" customFormat="1" ht="22.6" hidden="1" customHeight="1" outlineLevel="1">
      <c r="A164" s="530" t="s">
        <v>957</v>
      </c>
      <c r="B164" s="925">
        <f t="shared" si="51"/>
        <v>520</v>
      </c>
      <c r="C164" s="925">
        <v>0</v>
      </c>
      <c r="D164" s="925">
        <v>0</v>
      </c>
      <c r="E164" s="925">
        <v>0</v>
      </c>
      <c r="F164" s="925">
        <v>1</v>
      </c>
      <c r="G164" s="925">
        <v>512</v>
      </c>
      <c r="H164" s="925">
        <v>1</v>
      </c>
      <c r="I164" s="925">
        <v>2</v>
      </c>
      <c r="J164" s="925">
        <v>4</v>
      </c>
      <c r="K164" s="925">
        <v>520</v>
      </c>
      <c r="L164" s="925">
        <v>0</v>
      </c>
      <c r="M164" s="925">
        <v>315</v>
      </c>
      <c r="N164" s="925"/>
      <c r="O164" s="925">
        <v>203</v>
      </c>
      <c r="P164" s="925">
        <v>0</v>
      </c>
      <c r="Q164" s="925">
        <v>0</v>
      </c>
      <c r="R164" s="925">
        <v>7</v>
      </c>
      <c r="S164" s="925">
        <v>0</v>
      </c>
      <c r="T164" s="925">
        <v>0</v>
      </c>
      <c r="U164" s="925">
        <v>8</v>
      </c>
      <c r="V164" s="925">
        <v>0</v>
      </c>
      <c r="W164" s="925">
        <v>2</v>
      </c>
      <c r="X164" s="925">
        <v>184</v>
      </c>
      <c r="Y164" s="925">
        <v>2</v>
      </c>
      <c r="Z164" s="925">
        <v>2</v>
      </c>
      <c r="AA164" s="925">
        <v>0</v>
      </c>
      <c r="AB164" s="924"/>
      <c r="AC164" s="924"/>
    </row>
    <row r="165" spans="1:29" s="923" customFormat="1" ht="22.6" hidden="1" customHeight="1" outlineLevel="1">
      <c r="A165" s="530" t="s">
        <v>958</v>
      </c>
      <c r="B165" s="925">
        <f t="shared" si="51"/>
        <v>549</v>
      </c>
      <c r="C165" s="925">
        <v>0</v>
      </c>
      <c r="D165" s="925">
        <v>0</v>
      </c>
      <c r="E165" s="925">
        <v>0</v>
      </c>
      <c r="F165" s="925">
        <v>2</v>
      </c>
      <c r="G165" s="925">
        <v>543</v>
      </c>
      <c r="H165" s="925">
        <v>0</v>
      </c>
      <c r="I165" s="925">
        <v>1</v>
      </c>
      <c r="J165" s="925">
        <v>3</v>
      </c>
      <c r="K165" s="925">
        <v>549</v>
      </c>
      <c r="L165" s="925">
        <v>0</v>
      </c>
      <c r="M165" s="925">
        <v>317</v>
      </c>
      <c r="N165" s="925"/>
      <c r="O165" s="925">
        <v>230</v>
      </c>
      <c r="P165" s="925">
        <v>0</v>
      </c>
      <c r="Q165" s="925">
        <v>1</v>
      </c>
      <c r="R165" s="925">
        <v>2</v>
      </c>
      <c r="S165" s="925">
        <v>0</v>
      </c>
      <c r="T165" s="925">
        <v>0</v>
      </c>
      <c r="U165" s="925">
        <v>15</v>
      </c>
      <c r="V165" s="925">
        <v>0</v>
      </c>
      <c r="W165" s="925">
        <v>0</v>
      </c>
      <c r="X165" s="925">
        <v>209</v>
      </c>
      <c r="Y165" s="925">
        <v>3</v>
      </c>
      <c r="Z165" s="925">
        <v>2</v>
      </c>
      <c r="AA165" s="925">
        <v>0</v>
      </c>
      <c r="AB165" s="924"/>
      <c r="AC165" s="924"/>
    </row>
    <row r="166" spans="1:29" s="923" customFormat="1" ht="22.6" hidden="1" customHeight="1" outlineLevel="1">
      <c r="A166" s="530" t="s">
        <v>959</v>
      </c>
      <c r="B166" s="925">
        <f t="shared" si="51"/>
        <v>588</v>
      </c>
      <c r="C166" s="925">
        <v>0</v>
      </c>
      <c r="D166" s="925">
        <v>1</v>
      </c>
      <c r="E166" s="925">
        <v>0</v>
      </c>
      <c r="F166" s="925">
        <v>0</v>
      </c>
      <c r="G166" s="925">
        <v>582</v>
      </c>
      <c r="H166" s="925">
        <v>0</v>
      </c>
      <c r="I166" s="925">
        <v>2</v>
      </c>
      <c r="J166" s="925">
        <v>3</v>
      </c>
      <c r="K166" s="925">
        <v>588</v>
      </c>
      <c r="L166" s="925">
        <v>0</v>
      </c>
      <c r="M166" s="925">
        <v>350</v>
      </c>
      <c r="N166" s="925"/>
      <c r="O166" s="925">
        <v>234</v>
      </c>
      <c r="P166" s="925">
        <v>1</v>
      </c>
      <c r="Q166" s="925">
        <v>2</v>
      </c>
      <c r="R166" s="925">
        <v>4</v>
      </c>
      <c r="S166" s="925">
        <v>0</v>
      </c>
      <c r="T166" s="925">
        <v>0</v>
      </c>
      <c r="U166" s="925">
        <v>6</v>
      </c>
      <c r="V166" s="925">
        <v>0</v>
      </c>
      <c r="W166" s="925">
        <v>0</v>
      </c>
      <c r="X166" s="925">
        <v>215</v>
      </c>
      <c r="Y166" s="925">
        <v>6</v>
      </c>
      <c r="Z166" s="925">
        <v>4</v>
      </c>
      <c r="AA166" s="925">
        <v>0</v>
      </c>
      <c r="AB166" s="924"/>
      <c r="AC166" s="924"/>
    </row>
    <row r="167" spans="1:29" s="923" customFormat="1" ht="22.6" hidden="1" customHeight="1" outlineLevel="1">
      <c r="A167" s="530" t="s">
        <v>960</v>
      </c>
      <c r="B167" s="925">
        <f t="shared" si="51"/>
        <v>570</v>
      </c>
      <c r="C167" s="925">
        <v>0</v>
      </c>
      <c r="D167" s="925">
        <v>0</v>
      </c>
      <c r="E167" s="925">
        <v>1</v>
      </c>
      <c r="F167" s="925">
        <v>2</v>
      </c>
      <c r="G167" s="925">
        <v>564</v>
      </c>
      <c r="H167" s="925">
        <v>2</v>
      </c>
      <c r="I167" s="925">
        <v>0</v>
      </c>
      <c r="J167" s="925">
        <v>1</v>
      </c>
      <c r="K167" s="925">
        <v>570</v>
      </c>
      <c r="L167" s="925">
        <v>0</v>
      </c>
      <c r="M167" s="925">
        <v>334</v>
      </c>
      <c r="N167" s="925"/>
      <c r="O167" s="925">
        <v>229</v>
      </c>
      <c r="P167" s="925">
        <v>0</v>
      </c>
      <c r="Q167" s="925">
        <v>2</v>
      </c>
      <c r="R167" s="925">
        <v>2</v>
      </c>
      <c r="S167" s="925">
        <v>0</v>
      </c>
      <c r="T167" s="925">
        <v>1</v>
      </c>
      <c r="U167" s="925">
        <v>12</v>
      </c>
      <c r="V167" s="925">
        <v>0</v>
      </c>
      <c r="W167" s="925">
        <v>1</v>
      </c>
      <c r="X167" s="925">
        <v>209</v>
      </c>
      <c r="Y167" s="925">
        <v>2</v>
      </c>
      <c r="Z167" s="925">
        <v>7</v>
      </c>
      <c r="AA167" s="925">
        <v>0</v>
      </c>
      <c r="AB167" s="924"/>
      <c r="AC167" s="924"/>
    </row>
    <row r="168" spans="1:29" s="923" customFormat="1" ht="22.6" hidden="1" customHeight="1" outlineLevel="1">
      <c r="A168" s="530" t="s">
        <v>961</v>
      </c>
      <c r="B168" s="925">
        <f t="shared" si="51"/>
        <v>692</v>
      </c>
      <c r="C168" s="925">
        <v>0</v>
      </c>
      <c r="D168" s="925">
        <v>0</v>
      </c>
      <c r="E168" s="925">
        <v>0</v>
      </c>
      <c r="F168" s="925">
        <v>1</v>
      </c>
      <c r="G168" s="925">
        <v>685</v>
      </c>
      <c r="H168" s="925">
        <v>2</v>
      </c>
      <c r="I168" s="925">
        <v>2</v>
      </c>
      <c r="J168" s="925">
        <v>2</v>
      </c>
      <c r="K168" s="925">
        <v>692</v>
      </c>
      <c r="L168" s="925">
        <v>0</v>
      </c>
      <c r="M168" s="925">
        <v>420</v>
      </c>
      <c r="N168" s="925"/>
      <c r="O168" s="925">
        <v>269</v>
      </c>
      <c r="P168" s="925">
        <v>0</v>
      </c>
      <c r="Q168" s="925">
        <v>3</v>
      </c>
      <c r="R168" s="925">
        <v>4</v>
      </c>
      <c r="S168" s="925">
        <v>0</v>
      </c>
      <c r="T168" s="925">
        <v>2</v>
      </c>
      <c r="U168" s="925">
        <v>16</v>
      </c>
      <c r="V168" s="925">
        <v>1</v>
      </c>
      <c r="W168" s="925">
        <v>1</v>
      </c>
      <c r="X168" s="925">
        <v>240</v>
      </c>
      <c r="Y168" s="925">
        <v>2</v>
      </c>
      <c r="Z168" s="925">
        <v>2</v>
      </c>
      <c r="AA168" s="925">
        <v>1</v>
      </c>
      <c r="AB168" s="924"/>
      <c r="AC168" s="924"/>
    </row>
    <row r="169" spans="1:29" s="923" customFormat="1" ht="39.1" hidden="1" customHeight="1" outlineLevel="1">
      <c r="A169" s="916" t="s">
        <v>948</v>
      </c>
      <c r="B169" s="930">
        <f t="shared" si="51"/>
        <v>36</v>
      </c>
      <c r="C169" s="930">
        <v>0</v>
      </c>
      <c r="D169" s="930">
        <v>2</v>
      </c>
      <c r="E169" s="930">
        <v>1</v>
      </c>
      <c r="F169" s="930">
        <v>0</v>
      </c>
      <c r="G169" s="930">
        <v>33</v>
      </c>
      <c r="H169" s="930">
        <v>0</v>
      </c>
      <c r="I169" s="930">
        <v>0</v>
      </c>
      <c r="J169" s="930">
        <v>0</v>
      </c>
      <c r="K169" s="930">
        <v>36</v>
      </c>
      <c r="L169" s="930">
        <v>0</v>
      </c>
      <c r="M169" s="930">
        <v>12</v>
      </c>
      <c r="N169" s="930"/>
      <c r="O169" s="930">
        <v>24</v>
      </c>
      <c r="P169" s="930">
        <v>0</v>
      </c>
      <c r="Q169" s="930">
        <v>0</v>
      </c>
      <c r="R169" s="930">
        <v>0</v>
      </c>
      <c r="S169" s="930">
        <v>0</v>
      </c>
      <c r="T169" s="930">
        <v>1</v>
      </c>
      <c r="U169" s="930">
        <v>3</v>
      </c>
      <c r="V169" s="930">
        <v>0</v>
      </c>
      <c r="W169" s="930">
        <v>0</v>
      </c>
      <c r="X169" s="930">
        <v>19</v>
      </c>
      <c r="Y169" s="930">
        <v>1</v>
      </c>
      <c r="Z169" s="930">
        <v>0</v>
      </c>
      <c r="AA169" s="930">
        <v>0</v>
      </c>
      <c r="AB169" s="924"/>
      <c r="AC169" s="924"/>
    </row>
    <row r="170" spans="1:29" s="923" customFormat="1" ht="41.95" hidden="1" customHeight="1" outlineLevel="1" thickBot="1">
      <c r="A170" s="917" t="s">
        <v>949</v>
      </c>
      <c r="B170" s="948">
        <f t="shared" si="51"/>
        <v>6272</v>
      </c>
      <c r="C170" s="949">
        <f t="shared" ref="C170:M170" si="52">C156-C169</f>
        <v>0</v>
      </c>
      <c r="D170" s="949">
        <f t="shared" si="52"/>
        <v>0</v>
      </c>
      <c r="E170" s="949">
        <f t="shared" si="52"/>
        <v>0</v>
      </c>
      <c r="F170" s="949">
        <f t="shared" si="52"/>
        <v>9</v>
      </c>
      <c r="G170" s="949">
        <f t="shared" si="52"/>
        <v>6213</v>
      </c>
      <c r="H170" s="949">
        <f t="shared" si="52"/>
        <v>11</v>
      </c>
      <c r="I170" s="949">
        <f t="shared" si="52"/>
        <v>16</v>
      </c>
      <c r="J170" s="949">
        <f t="shared" si="52"/>
        <v>23</v>
      </c>
      <c r="K170" s="949">
        <f t="shared" si="52"/>
        <v>6272</v>
      </c>
      <c r="L170" s="949">
        <f t="shared" si="52"/>
        <v>0</v>
      </c>
      <c r="M170" s="949">
        <f t="shared" si="52"/>
        <v>3763</v>
      </c>
      <c r="N170" s="930"/>
      <c r="O170" s="930">
        <f t="shared" ref="O170:AA170" si="53">O156-O169</f>
        <v>2470</v>
      </c>
      <c r="P170" s="930">
        <f t="shared" si="53"/>
        <v>1</v>
      </c>
      <c r="Q170" s="930">
        <f t="shared" si="53"/>
        <v>17</v>
      </c>
      <c r="R170" s="930">
        <f t="shared" si="53"/>
        <v>38</v>
      </c>
      <c r="S170" s="930">
        <f t="shared" si="53"/>
        <v>1</v>
      </c>
      <c r="T170" s="930">
        <f t="shared" si="53"/>
        <v>8</v>
      </c>
      <c r="U170" s="930">
        <f t="shared" si="53"/>
        <v>129</v>
      </c>
      <c r="V170" s="930">
        <f t="shared" si="53"/>
        <v>5</v>
      </c>
      <c r="W170" s="930">
        <f t="shared" si="53"/>
        <v>14</v>
      </c>
      <c r="X170" s="930">
        <f t="shared" si="53"/>
        <v>2222</v>
      </c>
      <c r="Y170" s="930">
        <f t="shared" si="53"/>
        <v>35</v>
      </c>
      <c r="Z170" s="930">
        <f t="shared" si="53"/>
        <v>37</v>
      </c>
      <c r="AA170" s="930">
        <f t="shared" si="53"/>
        <v>2</v>
      </c>
      <c r="AB170" s="924"/>
      <c r="AC170" s="924"/>
    </row>
    <row r="171" spans="1:29" s="926" customFormat="1" ht="25.5" customHeight="1" collapsed="1">
      <c r="A171" s="838" t="s">
        <v>530</v>
      </c>
      <c r="B171" s="929">
        <f>SUM(B172:B183)</f>
        <v>6444</v>
      </c>
      <c r="C171" s="929">
        <f t="shared" ref="C171:M171" si="54">SUM(C172:C183)</f>
        <v>0</v>
      </c>
      <c r="D171" s="929">
        <f t="shared" si="54"/>
        <v>1</v>
      </c>
      <c r="E171" s="929">
        <f t="shared" si="54"/>
        <v>1</v>
      </c>
      <c r="F171" s="929">
        <f t="shared" si="54"/>
        <v>10</v>
      </c>
      <c r="G171" s="929">
        <f t="shared" si="54"/>
        <v>6398</v>
      </c>
      <c r="H171" s="929">
        <f t="shared" si="54"/>
        <v>12</v>
      </c>
      <c r="I171" s="929">
        <f t="shared" si="54"/>
        <v>8</v>
      </c>
      <c r="J171" s="929">
        <f t="shared" si="54"/>
        <v>14</v>
      </c>
      <c r="K171" s="929">
        <f t="shared" si="54"/>
        <v>6444</v>
      </c>
      <c r="L171" s="929">
        <f t="shared" si="54"/>
        <v>0</v>
      </c>
      <c r="M171" s="929">
        <f t="shared" si="54"/>
        <v>3774</v>
      </c>
      <c r="N171" s="930"/>
      <c r="O171" s="930">
        <f t="shared" ref="O171:AA171" si="55">SUM(O172:O183)</f>
        <v>2639</v>
      </c>
      <c r="P171" s="930">
        <f t="shared" si="55"/>
        <v>1</v>
      </c>
      <c r="Q171" s="930">
        <f t="shared" si="55"/>
        <v>12</v>
      </c>
      <c r="R171" s="930">
        <f t="shared" si="55"/>
        <v>36</v>
      </c>
      <c r="S171" s="930">
        <f t="shared" si="55"/>
        <v>4</v>
      </c>
      <c r="T171" s="930">
        <f t="shared" si="55"/>
        <v>10</v>
      </c>
      <c r="U171" s="930">
        <f t="shared" si="55"/>
        <v>125</v>
      </c>
      <c r="V171" s="930">
        <f t="shared" si="55"/>
        <v>11</v>
      </c>
      <c r="W171" s="930">
        <f t="shared" si="55"/>
        <v>11</v>
      </c>
      <c r="X171" s="930">
        <f t="shared" si="55"/>
        <v>2413</v>
      </c>
      <c r="Y171" s="930">
        <f t="shared" si="55"/>
        <v>16</v>
      </c>
      <c r="Z171" s="930">
        <f t="shared" si="55"/>
        <v>29</v>
      </c>
      <c r="AA171" s="930">
        <f t="shared" si="55"/>
        <v>2</v>
      </c>
      <c r="AB171" s="929"/>
      <c r="AC171" s="929"/>
    </row>
    <row r="172" spans="1:29" s="923" customFormat="1" ht="22.6" hidden="1" customHeight="1" outlineLevel="1">
      <c r="A172" s="530" t="s">
        <v>1900</v>
      </c>
      <c r="B172" s="925">
        <f t="shared" ref="B172:B185" si="56">SUM(C172:J172)</f>
        <v>604</v>
      </c>
      <c r="C172" s="925">
        <v>0</v>
      </c>
      <c r="D172" s="925">
        <v>0</v>
      </c>
      <c r="E172" s="925">
        <v>0</v>
      </c>
      <c r="F172" s="925">
        <v>3</v>
      </c>
      <c r="G172" s="925">
        <v>598</v>
      </c>
      <c r="H172" s="925">
        <v>1</v>
      </c>
      <c r="I172" s="925">
        <v>1</v>
      </c>
      <c r="J172" s="925">
        <v>1</v>
      </c>
      <c r="K172" s="925">
        <v>604</v>
      </c>
      <c r="L172" s="925">
        <v>0</v>
      </c>
      <c r="M172" s="925">
        <v>374</v>
      </c>
      <c r="N172" s="925"/>
      <c r="O172" s="925">
        <v>227</v>
      </c>
      <c r="P172" s="925">
        <v>0</v>
      </c>
      <c r="Q172" s="925">
        <v>3</v>
      </c>
      <c r="R172" s="925">
        <v>4</v>
      </c>
      <c r="S172" s="925">
        <v>1</v>
      </c>
      <c r="T172" s="925">
        <v>1</v>
      </c>
      <c r="U172" s="925">
        <v>10</v>
      </c>
      <c r="V172" s="925">
        <v>0</v>
      </c>
      <c r="W172" s="925">
        <v>1</v>
      </c>
      <c r="X172" s="925">
        <v>206</v>
      </c>
      <c r="Y172" s="925">
        <v>1</v>
      </c>
      <c r="Z172" s="925">
        <v>3</v>
      </c>
      <c r="AA172" s="925">
        <v>0</v>
      </c>
      <c r="AB172" s="924"/>
      <c r="AC172" s="924"/>
    </row>
    <row r="173" spans="1:29" s="923" customFormat="1" ht="22.6" hidden="1" customHeight="1" outlineLevel="1">
      <c r="A173" s="530" t="s">
        <v>951</v>
      </c>
      <c r="B173" s="925">
        <f t="shared" si="56"/>
        <v>521</v>
      </c>
      <c r="C173" s="925">
        <v>0</v>
      </c>
      <c r="D173" s="925">
        <v>0</v>
      </c>
      <c r="E173" s="925">
        <v>0</v>
      </c>
      <c r="F173" s="925">
        <v>1</v>
      </c>
      <c r="G173" s="925">
        <v>515</v>
      </c>
      <c r="H173" s="925">
        <v>3</v>
      </c>
      <c r="I173" s="925">
        <v>0</v>
      </c>
      <c r="J173" s="925">
        <v>2</v>
      </c>
      <c r="K173" s="925">
        <v>521</v>
      </c>
      <c r="L173" s="925">
        <v>0</v>
      </c>
      <c r="M173" s="925">
        <v>314</v>
      </c>
      <c r="N173" s="925"/>
      <c r="O173" s="925">
        <v>205</v>
      </c>
      <c r="P173" s="925">
        <v>0</v>
      </c>
      <c r="Q173" s="925">
        <v>0</v>
      </c>
      <c r="R173" s="925">
        <v>4</v>
      </c>
      <c r="S173" s="925">
        <v>0</v>
      </c>
      <c r="T173" s="925">
        <v>0</v>
      </c>
      <c r="U173" s="925">
        <v>16</v>
      </c>
      <c r="V173" s="925">
        <v>0</v>
      </c>
      <c r="W173" s="925">
        <v>0</v>
      </c>
      <c r="X173" s="925">
        <v>182</v>
      </c>
      <c r="Y173" s="925">
        <v>3</v>
      </c>
      <c r="Z173" s="925">
        <v>2</v>
      </c>
      <c r="AA173" s="925">
        <v>0</v>
      </c>
      <c r="AB173" s="924"/>
      <c r="AC173" s="924"/>
    </row>
    <row r="174" spans="1:29" s="923" customFormat="1" ht="22.6" hidden="1" customHeight="1" outlineLevel="1">
      <c r="A174" s="530" t="s">
        <v>952</v>
      </c>
      <c r="B174" s="925">
        <f t="shared" si="56"/>
        <v>549</v>
      </c>
      <c r="C174" s="925">
        <v>0</v>
      </c>
      <c r="D174" s="925">
        <v>1</v>
      </c>
      <c r="E174" s="925">
        <v>0</v>
      </c>
      <c r="F174" s="925">
        <v>0</v>
      </c>
      <c r="G174" s="925">
        <v>545</v>
      </c>
      <c r="H174" s="925">
        <v>1</v>
      </c>
      <c r="I174" s="925">
        <v>1</v>
      </c>
      <c r="J174" s="925">
        <v>1</v>
      </c>
      <c r="K174" s="925">
        <v>549</v>
      </c>
      <c r="L174" s="925">
        <v>0</v>
      </c>
      <c r="M174" s="925">
        <v>331</v>
      </c>
      <c r="N174" s="925"/>
      <c r="O174" s="925">
        <v>216</v>
      </c>
      <c r="P174" s="925">
        <v>0</v>
      </c>
      <c r="Q174" s="925">
        <v>1</v>
      </c>
      <c r="R174" s="925">
        <v>4</v>
      </c>
      <c r="S174" s="925">
        <v>0</v>
      </c>
      <c r="T174" s="925">
        <v>2</v>
      </c>
      <c r="U174" s="925">
        <v>9</v>
      </c>
      <c r="V174" s="925">
        <v>0</v>
      </c>
      <c r="W174" s="925">
        <v>0</v>
      </c>
      <c r="X174" s="925">
        <v>200</v>
      </c>
      <c r="Y174" s="925">
        <v>0</v>
      </c>
      <c r="Z174" s="925">
        <v>1</v>
      </c>
      <c r="AA174" s="925">
        <v>1</v>
      </c>
      <c r="AB174" s="924"/>
      <c r="AC174" s="924"/>
    </row>
    <row r="175" spans="1:29" s="923" customFormat="1" ht="22.6" hidden="1" customHeight="1" outlineLevel="1">
      <c r="A175" s="530" t="s">
        <v>953</v>
      </c>
      <c r="B175" s="925">
        <f t="shared" si="56"/>
        <v>539</v>
      </c>
      <c r="C175" s="925">
        <v>0</v>
      </c>
      <c r="D175" s="925">
        <v>0</v>
      </c>
      <c r="E175" s="925">
        <v>0</v>
      </c>
      <c r="F175" s="925">
        <v>0</v>
      </c>
      <c r="G175" s="925">
        <v>537</v>
      </c>
      <c r="H175" s="925">
        <v>0</v>
      </c>
      <c r="I175" s="925">
        <v>1</v>
      </c>
      <c r="J175" s="925">
        <v>1</v>
      </c>
      <c r="K175" s="925">
        <v>539</v>
      </c>
      <c r="L175" s="925">
        <v>0</v>
      </c>
      <c r="M175" s="925">
        <v>311</v>
      </c>
      <c r="N175" s="925"/>
      <c r="O175" s="925">
        <v>224</v>
      </c>
      <c r="P175" s="925">
        <v>0</v>
      </c>
      <c r="Q175" s="925">
        <v>1</v>
      </c>
      <c r="R175" s="925">
        <v>4</v>
      </c>
      <c r="S175" s="925">
        <v>1</v>
      </c>
      <c r="T175" s="925">
        <v>1</v>
      </c>
      <c r="U175" s="925">
        <v>10</v>
      </c>
      <c r="V175" s="925">
        <v>1</v>
      </c>
      <c r="W175" s="925">
        <v>0</v>
      </c>
      <c r="X175" s="925">
        <v>204</v>
      </c>
      <c r="Y175" s="925">
        <v>2</v>
      </c>
      <c r="Z175" s="925">
        <v>4</v>
      </c>
      <c r="AA175" s="925">
        <v>0</v>
      </c>
      <c r="AB175" s="924"/>
      <c r="AC175" s="924"/>
    </row>
    <row r="176" spans="1:29" s="923" customFormat="1" ht="22.6" hidden="1" customHeight="1" outlineLevel="1">
      <c r="A176" s="530" t="s">
        <v>954</v>
      </c>
      <c r="B176" s="925">
        <f t="shared" si="56"/>
        <v>536</v>
      </c>
      <c r="C176" s="925">
        <v>0</v>
      </c>
      <c r="D176" s="925">
        <v>0</v>
      </c>
      <c r="E176" s="925">
        <v>0</v>
      </c>
      <c r="F176" s="925">
        <v>1</v>
      </c>
      <c r="G176" s="925">
        <v>530</v>
      </c>
      <c r="H176" s="925">
        <v>2</v>
      </c>
      <c r="I176" s="925">
        <v>1</v>
      </c>
      <c r="J176" s="925">
        <v>2</v>
      </c>
      <c r="K176" s="925">
        <v>536</v>
      </c>
      <c r="L176" s="925">
        <v>0</v>
      </c>
      <c r="M176" s="925">
        <v>311</v>
      </c>
      <c r="N176" s="925"/>
      <c r="O176" s="925">
        <v>222</v>
      </c>
      <c r="P176" s="925">
        <v>0</v>
      </c>
      <c r="Q176" s="925">
        <v>3</v>
      </c>
      <c r="R176" s="925">
        <v>4</v>
      </c>
      <c r="S176" s="925">
        <v>0</v>
      </c>
      <c r="T176" s="925">
        <v>0</v>
      </c>
      <c r="U176" s="925">
        <v>8</v>
      </c>
      <c r="V176" s="925">
        <v>2</v>
      </c>
      <c r="W176" s="925">
        <v>0</v>
      </c>
      <c r="X176" s="925">
        <v>203</v>
      </c>
      <c r="Y176" s="925">
        <v>2</v>
      </c>
      <c r="Z176" s="925">
        <v>3</v>
      </c>
      <c r="AA176" s="925">
        <v>0</v>
      </c>
      <c r="AB176" s="924"/>
      <c r="AC176" s="924"/>
    </row>
    <row r="177" spans="1:29" s="923" customFormat="1" ht="22.6" hidden="1" customHeight="1" outlineLevel="1">
      <c r="A177" s="530" t="s">
        <v>955</v>
      </c>
      <c r="B177" s="925">
        <f t="shared" si="56"/>
        <v>409</v>
      </c>
      <c r="C177" s="925">
        <v>0</v>
      </c>
      <c r="D177" s="925">
        <v>0</v>
      </c>
      <c r="E177" s="925">
        <v>0</v>
      </c>
      <c r="F177" s="925">
        <v>0</v>
      </c>
      <c r="G177" s="925">
        <v>405</v>
      </c>
      <c r="H177" s="925">
        <v>0</v>
      </c>
      <c r="I177" s="925">
        <v>2</v>
      </c>
      <c r="J177" s="925">
        <v>2</v>
      </c>
      <c r="K177" s="925">
        <v>409</v>
      </c>
      <c r="L177" s="925">
        <v>0</v>
      </c>
      <c r="M177" s="925">
        <v>234</v>
      </c>
      <c r="N177" s="925"/>
      <c r="O177" s="925">
        <v>172</v>
      </c>
      <c r="P177" s="925">
        <v>0</v>
      </c>
      <c r="Q177" s="925">
        <v>2</v>
      </c>
      <c r="R177" s="925">
        <v>2</v>
      </c>
      <c r="S177" s="925">
        <v>1</v>
      </c>
      <c r="T177" s="925">
        <v>0</v>
      </c>
      <c r="U177" s="925">
        <v>9</v>
      </c>
      <c r="V177" s="925">
        <v>1</v>
      </c>
      <c r="W177" s="925">
        <v>2</v>
      </c>
      <c r="X177" s="925">
        <v>154</v>
      </c>
      <c r="Y177" s="925">
        <v>1</v>
      </c>
      <c r="Z177" s="925">
        <v>3</v>
      </c>
      <c r="AA177" s="925">
        <v>0</v>
      </c>
      <c r="AB177" s="924"/>
      <c r="AC177" s="924"/>
    </row>
    <row r="178" spans="1:29" s="923" customFormat="1" ht="22.6" hidden="1" customHeight="1" outlineLevel="1">
      <c r="A178" s="530" t="s">
        <v>956</v>
      </c>
      <c r="B178" s="925">
        <f t="shared" si="56"/>
        <v>448</v>
      </c>
      <c r="C178" s="925">
        <v>0</v>
      </c>
      <c r="D178" s="925">
        <v>0</v>
      </c>
      <c r="E178" s="925">
        <v>0</v>
      </c>
      <c r="F178" s="925">
        <v>1</v>
      </c>
      <c r="G178" s="925">
        <v>445</v>
      </c>
      <c r="H178" s="925">
        <v>2</v>
      </c>
      <c r="I178" s="925">
        <v>0</v>
      </c>
      <c r="J178" s="925">
        <v>0</v>
      </c>
      <c r="K178" s="925">
        <v>448</v>
      </c>
      <c r="L178" s="925">
        <v>0</v>
      </c>
      <c r="M178" s="925">
        <v>251</v>
      </c>
      <c r="N178" s="925"/>
      <c r="O178" s="925">
        <v>194</v>
      </c>
      <c r="P178" s="925">
        <v>1</v>
      </c>
      <c r="Q178" s="925">
        <v>0</v>
      </c>
      <c r="R178" s="925">
        <v>2</v>
      </c>
      <c r="S178" s="925">
        <v>0</v>
      </c>
      <c r="T178" s="925">
        <v>0</v>
      </c>
      <c r="U178" s="925">
        <v>7</v>
      </c>
      <c r="V178" s="925">
        <v>0</v>
      </c>
      <c r="W178" s="925">
        <v>1</v>
      </c>
      <c r="X178" s="925">
        <v>182</v>
      </c>
      <c r="Y178" s="925">
        <v>1</v>
      </c>
      <c r="Z178" s="925">
        <v>3</v>
      </c>
      <c r="AA178" s="925">
        <v>0</v>
      </c>
      <c r="AB178" s="924"/>
      <c r="AC178" s="924"/>
    </row>
    <row r="179" spans="1:29" s="923" customFormat="1" ht="22.6" hidden="1" customHeight="1" outlineLevel="1">
      <c r="A179" s="530" t="s">
        <v>957</v>
      </c>
      <c r="B179" s="925">
        <f t="shared" si="56"/>
        <v>553</v>
      </c>
      <c r="C179" s="925">
        <v>0</v>
      </c>
      <c r="D179" s="925">
        <v>0</v>
      </c>
      <c r="E179" s="925">
        <v>0</v>
      </c>
      <c r="F179" s="925">
        <v>1</v>
      </c>
      <c r="G179" s="925">
        <v>550</v>
      </c>
      <c r="H179" s="925">
        <v>0</v>
      </c>
      <c r="I179" s="925">
        <v>0</v>
      </c>
      <c r="J179" s="925">
        <v>2</v>
      </c>
      <c r="K179" s="925">
        <v>553</v>
      </c>
      <c r="L179" s="925">
        <v>0</v>
      </c>
      <c r="M179" s="925">
        <v>349</v>
      </c>
      <c r="N179" s="925"/>
      <c r="O179" s="925">
        <v>202</v>
      </c>
      <c r="P179" s="925">
        <v>0</v>
      </c>
      <c r="Q179" s="925">
        <v>0</v>
      </c>
      <c r="R179" s="925">
        <v>4</v>
      </c>
      <c r="S179" s="925">
        <v>0</v>
      </c>
      <c r="T179" s="925">
        <v>0</v>
      </c>
      <c r="U179" s="925">
        <v>12</v>
      </c>
      <c r="V179" s="925">
        <v>1</v>
      </c>
      <c r="W179" s="925">
        <v>0</v>
      </c>
      <c r="X179" s="925">
        <v>185</v>
      </c>
      <c r="Y179" s="925">
        <v>0</v>
      </c>
      <c r="Z179" s="925">
        <v>2</v>
      </c>
      <c r="AA179" s="925">
        <v>0</v>
      </c>
      <c r="AB179" s="924"/>
      <c r="AC179" s="924"/>
    </row>
    <row r="180" spans="1:29" s="923" customFormat="1" ht="22.6" hidden="1" customHeight="1" outlineLevel="1">
      <c r="A180" s="530" t="s">
        <v>958</v>
      </c>
      <c r="B180" s="925">
        <f t="shared" si="56"/>
        <v>532</v>
      </c>
      <c r="C180" s="925">
        <v>0</v>
      </c>
      <c r="D180" s="925">
        <v>0</v>
      </c>
      <c r="E180" s="925">
        <v>1</v>
      </c>
      <c r="F180" s="925">
        <v>1</v>
      </c>
      <c r="G180" s="925">
        <v>528</v>
      </c>
      <c r="H180" s="925">
        <v>0</v>
      </c>
      <c r="I180" s="925">
        <v>1</v>
      </c>
      <c r="J180" s="925">
        <v>1</v>
      </c>
      <c r="K180" s="925">
        <v>532</v>
      </c>
      <c r="L180" s="925">
        <v>0</v>
      </c>
      <c r="M180" s="925">
        <v>284</v>
      </c>
      <c r="N180" s="925"/>
      <c r="O180" s="925">
        <v>245</v>
      </c>
      <c r="P180" s="925">
        <v>0</v>
      </c>
      <c r="Q180" s="925">
        <v>0</v>
      </c>
      <c r="R180" s="925">
        <v>4</v>
      </c>
      <c r="S180" s="925">
        <v>1</v>
      </c>
      <c r="T180" s="925">
        <v>2</v>
      </c>
      <c r="U180" s="925">
        <v>12</v>
      </c>
      <c r="V180" s="925">
        <v>1</v>
      </c>
      <c r="W180" s="925">
        <v>0</v>
      </c>
      <c r="X180" s="925">
        <v>225</v>
      </c>
      <c r="Y180" s="925">
        <v>0</v>
      </c>
      <c r="Z180" s="925">
        <v>2</v>
      </c>
      <c r="AA180" s="925">
        <v>1</v>
      </c>
      <c r="AB180" s="924"/>
      <c r="AC180" s="924"/>
    </row>
    <row r="181" spans="1:29" s="923" customFormat="1" ht="22.6" hidden="1" customHeight="1" outlineLevel="1">
      <c r="A181" s="530" t="s">
        <v>959</v>
      </c>
      <c r="B181" s="925">
        <f t="shared" si="56"/>
        <v>591</v>
      </c>
      <c r="C181" s="925">
        <v>0</v>
      </c>
      <c r="D181" s="925">
        <v>0</v>
      </c>
      <c r="E181" s="925">
        <v>0</v>
      </c>
      <c r="F181" s="925">
        <v>0</v>
      </c>
      <c r="G181" s="925">
        <v>591</v>
      </c>
      <c r="H181" s="925">
        <v>0</v>
      </c>
      <c r="I181" s="925">
        <v>0</v>
      </c>
      <c r="J181" s="925">
        <v>0</v>
      </c>
      <c r="K181" s="925">
        <v>591</v>
      </c>
      <c r="L181" s="925">
        <v>0</v>
      </c>
      <c r="M181" s="925">
        <v>339</v>
      </c>
      <c r="N181" s="925"/>
      <c r="O181" s="925">
        <v>250</v>
      </c>
      <c r="P181" s="925">
        <v>0</v>
      </c>
      <c r="Q181" s="925">
        <v>1</v>
      </c>
      <c r="R181" s="925">
        <v>2</v>
      </c>
      <c r="S181" s="925">
        <v>0</v>
      </c>
      <c r="T181" s="925">
        <v>3</v>
      </c>
      <c r="U181" s="925">
        <v>11</v>
      </c>
      <c r="V181" s="925">
        <v>3</v>
      </c>
      <c r="W181" s="925">
        <v>2</v>
      </c>
      <c r="X181" s="925">
        <v>224</v>
      </c>
      <c r="Y181" s="925">
        <v>4</v>
      </c>
      <c r="Z181" s="925">
        <v>2</v>
      </c>
      <c r="AA181" s="925">
        <v>0</v>
      </c>
      <c r="AB181" s="924"/>
      <c r="AC181" s="924"/>
    </row>
    <row r="182" spans="1:29" s="923" customFormat="1" ht="22.6" hidden="1" customHeight="1" outlineLevel="1">
      <c r="A182" s="530" t="s">
        <v>960</v>
      </c>
      <c r="B182" s="925">
        <f t="shared" si="56"/>
        <v>546</v>
      </c>
      <c r="C182" s="925">
        <v>0</v>
      </c>
      <c r="D182" s="925">
        <v>0</v>
      </c>
      <c r="E182" s="925">
        <v>0</v>
      </c>
      <c r="F182" s="925">
        <v>1</v>
      </c>
      <c r="G182" s="925">
        <v>542</v>
      </c>
      <c r="H182" s="925">
        <v>2</v>
      </c>
      <c r="I182" s="925">
        <v>0</v>
      </c>
      <c r="J182" s="925">
        <v>1</v>
      </c>
      <c r="K182" s="925">
        <v>546</v>
      </c>
      <c r="L182" s="925">
        <v>0</v>
      </c>
      <c r="M182" s="925">
        <v>328</v>
      </c>
      <c r="N182" s="925"/>
      <c r="O182" s="925">
        <v>215</v>
      </c>
      <c r="P182" s="925">
        <v>0</v>
      </c>
      <c r="Q182" s="925">
        <v>0</v>
      </c>
      <c r="R182" s="925">
        <v>0</v>
      </c>
      <c r="S182" s="925">
        <v>0</v>
      </c>
      <c r="T182" s="925">
        <v>1</v>
      </c>
      <c r="U182" s="925">
        <v>7</v>
      </c>
      <c r="V182" s="925">
        <v>1</v>
      </c>
      <c r="W182" s="925">
        <v>4</v>
      </c>
      <c r="X182" s="925">
        <v>202</v>
      </c>
      <c r="Y182" s="925">
        <v>0</v>
      </c>
      <c r="Z182" s="925">
        <v>3</v>
      </c>
      <c r="AA182" s="925">
        <v>0</v>
      </c>
      <c r="AB182" s="924"/>
      <c r="AC182" s="924"/>
    </row>
    <row r="183" spans="1:29" s="923" customFormat="1" ht="22.6" hidden="1" customHeight="1" outlineLevel="1">
      <c r="A183" s="530" t="s">
        <v>961</v>
      </c>
      <c r="B183" s="925">
        <f t="shared" si="56"/>
        <v>616</v>
      </c>
      <c r="C183" s="925">
        <v>0</v>
      </c>
      <c r="D183" s="925">
        <v>0</v>
      </c>
      <c r="E183" s="925">
        <v>0</v>
      </c>
      <c r="F183" s="925">
        <v>1</v>
      </c>
      <c r="G183" s="925">
        <v>612</v>
      </c>
      <c r="H183" s="925">
        <v>1</v>
      </c>
      <c r="I183" s="925">
        <v>1</v>
      </c>
      <c r="J183" s="925">
        <v>1</v>
      </c>
      <c r="K183" s="925">
        <v>616</v>
      </c>
      <c r="L183" s="925">
        <v>0</v>
      </c>
      <c r="M183" s="925">
        <v>348</v>
      </c>
      <c r="N183" s="925"/>
      <c r="O183" s="925">
        <v>267</v>
      </c>
      <c r="P183" s="925">
        <v>0</v>
      </c>
      <c r="Q183" s="925">
        <v>1</v>
      </c>
      <c r="R183" s="925">
        <v>2</v>
      </c>
      <c r="S183" s="925">
        <v>0</v>
      </c>
      <c r="T183" s="925">
        <v>0</v>
      </c>
      <c r="U183" s="925">
        <v>14</v>
      </c>
      <c r="V183" s="925">
        <v>1</v>
      </c>
      <c r="W183" s="925">
        <v>1</v>
      </c>
      <c r="X183" s="925">
        <v>246</v>
      </c>
      <c r="Y183" s="925">
        <v>2</v>
      </c>
      <c r="Z183" s="925">
        <v>1</v>
      </c>
      <c r="AA183" s="925">
        <v>0</v>
      </c>
      <c r="AB183" s="924"/>
      <c r="AC183" s="924"/>
    </row>
    <row r="184" spans="1:29" s="923" customFormat="1" ht="39.1" hidden="1" customHeight="1" outlineLevel="1">
      <c r="A184" s="916" t="s">
        <v>948</v>
      </c>
      <c r="B184" s="930">
        <f t="shared" si="56"/>
        <v>23</v>
      </c>
      <c r="C184" s="930">
        <v>0</v>
      </c>
      <c r="D184" s="930">
        <v>0</v>
      </c>
      <c r="E184" s="930">
        <v>0</v>
      </c>
      <c r="F184" s="930">
        <v>0</v>
      </c>
      <c r="G184" s="930">
        <v>23</v>
      </c>
      <c r="H184" s="930">
        <v>0</v>
      </c>
      <c r="I184" s="930">
        <v>0</v>
      </c>
      <c r="J184" s="930">
        <v>0</v>
      </c>
      <c r="K184" s="930">
        <v>23</v>
      </c>
      <c r="L184" s="930">
        <v>0</v>
      </c>
      <c r="M184" s="930">
        <v>11</v>
      </c>
      <c r="N184" s="930"/>
      <c r="O184" s="930">
        <v>12</v>
      </c>
      <c r="P184" s="930">
        <v>0</v>
      </c>
      <c r="Q184" s="930">
        <v>0</v>
      </c>
      <c r="R184" s="930">
        <v>0</v>
      </c>
      <c r="S184" s="930">
        <v>0</v>
      </c>
      <c r="T184" s="930">
        <v>1</v>
      </c>
      <c r="U184" s="930">
        <v>0</v>
      </c>
      <c r="V184" s="930">
        <v>0</v>
      </c>
      <c r="W184" s="930">
        <v>0</v>
      </c>
      <c r="X184" s="930">
        <v>11</v>
      </c>
      <c r="Y184" s="930">
        <v>0</v>
      </c>
      <c r="Z184" s="930">
        <v>0</v>
      </c>
      <c r="AA184" s="930">
        <v>0</v>
      </c>
      <c r="AB184" s="924"/>
      <c r="AC184" s="924"/>
    </row>
    <row r="185" spans="1:29" s="923" customFormat="1" ht="41.95" hidden="1" customHeight="1" outlineLevel="1" thickBot="1">
      <c r="A185" s="917" t="s">
        <v>949</v>
      </c>
      <c r="B185" s="948">
        <f t="shared" si="56"/>
        <v>6421</v>
      </c>
      <c r="C185" s="949">
        <f t="shared" ref="C185:M185" si="57">C171-C184</f>
        <v>0</v>
      </c>
      <c r="D185" s="949">
        <f t="shared" si="57"/>
        <v>1</v>
      </c>
      <c r="E185" s="949">
        <f t="shared" si="57"/>
        <v>1</v>
      </c>
      <c r="F185" s="949">
        <f t="shared" si="57"/>
        <v>10</v>
      </c>
      <c r="G185" s="949">
        <f t="shared" si="57"/>
        <v>6375</v>
      </c>
      <c r="H185" s="949">
        <f t="shared" si="57"/>
        <v>12</v>
      </c>
      <c r="I185" s="949">
        <f t="shared" si="57"/>
        <v>8</v>
      </c>
      <c r="J185" s="949">
        <f t="shared" si="57"/>
        <v>14</v>
      </c>
      <c r="K185" s="949">
        <f t="shared" si="57"/>
        <v>6421</v>
      </c>
      <c r="L185" s="949">
        <f t="shared" si="57"/>
        <v>0</v>
      </c>
      <c r="M185" s="949">
        <f t="shared" si="57"/>
        <v>3763</v>
      </c>
      <c r="N185" s="930"/>
      <c r="O185" s="930">
        <f t="shared" ref="O185:AA185" si="58">O171-O184</f>
        <v>2627</v>
      </c>
      <c r="P185" s="930">
        <f t="shared" si="58"/>
        <v>1</v>
      </c>
      <c r="Q185" s="930">
        <f t="shared" si="58"/>
        <v>12</v>
      </c>
      <c r="R185" s="930">
        <f t="shared" si="58"/>
        <v>36</v>
      </c>
      <c r="S185" s="930">
        <f t="shared" si="58"/>
        <v>4</v>
      </c>
      <c r="T185" s="930">
        <f t="shared" si="58"/>
        <v>9</v>
      </c>
      <c r="U185" s="930">
        <f t="shared" si="58"/>
        <v>125</v>
      </c>
      <c r="V185" s="930">
        <f t="shared" si="58"/>
        <v>11</v>
      </c>
      <c r="W185" s="930">
        <f t="shared" si="58"/>
        <v>11</v>
      </c>
      <c r="X185" s="930">
        <f t="shared" si="58"/>
        <v>2402</v>
      </c>
      <c r="Y185" s="930">
        <f t="shared" si="58"/>
        <v>16</v>
      </c>
      <c r="Z185" s="930">
        <f t="shared" si="58"/>
        <v>29</v>
      </c>
      <c r="AA185" s="930">
        <f t="shared" si="58"/>
        <v>2</v>
      </c>
      <c r="AB185" s="924"/>
      <c r="AC185" s="924"/>
    </row>
    <row r="186" spans="1:29" s="926" customFormat="1" ht="25.5" customHeight="1" collapsed="1">
      <c r="A186" s="838" t="s">
        <v>3186</v>
      </c>
      <c r="B186" s="929">
        <f>SUM(B187:B198)</f>
        <v>6747</v>
      </c>
      <c r="C186" s="929">
        <f t="shared" ref="C186:M186" si="59">SUM(C187:C198)</f>
        <v>0</v>
      </c>
      <c r="D186" s="929">
        <f t="shared" si="59"/>
        <v>1</v>
      </c>
      <c r="E186" s="929">
        <f t="shared" si="59"/>
        <v>0</v>
      </c>
      <c r="F186" s="929">
        <f t="shared" si="59"/>
        <v>7</v>
      </c>
      <c r="G186" s="929">
        <f t="shared" si="59"/>
        <v>6704</v>
      </c>
      <c r="H186" s="929">
        <f t="shared" si="59"/>
        <v>4</v>
      </c>
      <c r="I186" s="929">
        <f t="shared" si="59"/>
        <v>11</v>
      </c>
      <c r="J186" s="929">
        <f t="shared" si="59"/>
        <v>20</v>
      </c>
      <c r="K186" s="929">
        <f t="shared" si="59"/>
        <v>6747</v>
      </c>
      <c r="L186" s="929">
        <f t="shared" si="59"/>
        <v>0</v>
      </c>
      <c r="M186" s="929">
        <f t="shared" si="59"/>
        <v>3907</v>
      </c>
      <c r="N186" s="930"/>
      <c r="O186" s="930">
        <f t="shared" ref="O186:AA186" si="60">SUM(O187:O198)</f>
        <v>2782</v>
      </c>
      <c r="P186" s="930">
        <f t="shared" si="60"/>
        <v>1</v>
      </c>
      <c r="Q186" s="930">
        <f t="shared" si="60"/>
        <v>16</v>
      </c>
      <c r="R186" s="930">
        <f t="shared" si="60"/>
        <v>33</v>
      </c>
      <c r="S186" s="930">
        <f t="shared" si="60"/>
        <v>3</v>
      </c>
      <c r="T186" s="930">
        <f t="shared" si="60"/>
        <v>7</v>
      </c>
      <c r="U186" s="930">
        <f t="shared" si="60"/>
        <v>123</v>
      </c>
      <c r="V186" s="930">
        <f t="shared" si="60"/>
        <v>8</v>
      </c>
      <c r="W186" s="930">
        <f t="shared" si="60"/>
        <v>31</v>
      </c>
      <c r="X186" s="930">
        <f t="shared" si="60"/>
        <v>2537</v>
      </c>
      <c r="Y186" s="930">
        <f t="shared" si="60"/>
        <v>23</v>
      </c>
      <c r="Z186" s="930">
        <f t="shared" si="60"/>
        <v>58</v>
      </c>
      <c r="AA186" s="930">
        <f t="shared" si="60"/>
        <v>0</v>
      </c>
      <c r="AB186" s="929"/>
      <c r="AC186" s="929"/>
    </row>
    <row r="187" spans="1:29" s="923" customFormat="1" ht="22.6" hidden="1" customHeight="1" outlineLevel="1">
      <c r="A187" s="530" t="s">
        <v>1899</v>
      </c>
      <c r="B187" s="925">
        <f t="shared" ref="B187:B200" si="61">SUM(C187:J187)</f>
        <v>624</v>
      </c>
      <c r="C187" s="925">
        <v>0</v>
      </c>
      <c r="D187" s="925">
        <v>1</v>
      </c>
      <c r="E187" s="925">
        <v>0</v>
      </c>
      <c r="F187" s="925">
        <v>1</v>
      </c>
      <c r="G187" s="925">
        <v>619</v>
      </c>
      <c r="H187" s="925">
        <v>0</v>
      </c>
      <c r="I187" s="925">
        <v>2</v>
      </c>
      <c r="J187" s="925">
        <v>1</v>
      </c>
      <c r="K187" s="925">
        <v>624</v>
      </c>
      <c r="L187" s="925">
        <v>0</v>
      </c>
      <c r="M187" s="925">
        <v>351</v>
      </c>
      <c r="N187" s="925"/>
      <c r="O187" s="925">
        <v>269</v>
      </c>
      <c r="P187" s="925">
        <v>0</v>
      </c>
      <c r="Q187" s="925">
        <v>2</v>
      </c>
      <c r="R187" s="925">
        <v>2</v>
      </c>
      <c r="S187" s="925">
        <v>0</v>
      </c>
      <c r="T187" s="925">
        <v>1</v>
      </c>
      <c r="U187" s="925">
        <v>11</v>
      </c>
      <c r="V187" s="925">
        <v>2</v>
      </c>
      <c r="W187" s="925">
        <v>3</v>
      </c>
      <c r="X187" s="925">
        <v>246</v>
      </c>
      <c r="Y187" s="925">
        <v>2</v>
      </c>
      <c r="Z187" s="925">
        <v>4</v>
      </c>
      <c r="AA187" s="925">
        <v>0</v>
      </c>
      <c r="AB187" s="924"/>
      <c r="AC187" s="924"/>
    </row>
    <row r="188" spans="1:29" s="923" customFormat="1" ht="22.6" hidden="1" customHeight="1" outlineLevel="1">
      <c r="A188" s="530" t="s">
        <v>951</v>
      </c>
      <c r="B188" s="925">
        <f t="shared" si="61"/>
        <v>557</v>
      </c>
      <c r="C188" s="925">
        <v>0</v>
      </c>
      <c r="D188" s="925">
        <v>0</v>
      </c>
      <c r="E188" s="925">
        <v>0</v>
      </c>
      <c r="F188" s="925">
        <v>1</v>
      </c>
      <c r="G188" s="925">
        <v>556</v>
      </c>
      <c r="H188" s="925">
        <v>0</v>
      </c>
      <c r="I188" s="925">
        <v>0</v>
      </c>
      <c r="J188" s="925">
        <v>0</v>
      </c>
      <c r="K188" s="925">
        <v>557</v>
      </c>
      <c r="L188" s="925">
        <v>0</v>
      </c>
      <c r="M188" s="925">
        <v>320</v>
      </c>
      <c r="N188" s="925"/>
      <c r="O188" s="925">
        <v>231</v>
      </c>
      <c r="P188" s="925">
        <v>0</v>
      </c>
      <c r="Q188" s="925">
        <v>1</v>
      </c>
      <c r="R188" s="925">
        <v>5</v>
      </c>
      <c r="S188" s="925">
        <v>1</v>
      </c>
      <c r="T188" s="925">
        <v>1</v>
      </c>
      <c r="U188" s="925">
        <v>12</v>
      </c>
      <c r="V188" s="925">
        <v>1</v>
      </c>
      <c r="W188" s="925">
        <v>2</v>
      </c>
      <c r="X188" s="925">
        <v>206</v>
      </c>
      <c r="Y188" s="925">
        <v>2</v>
      </c>
      <c r="Z188" s="925">
        <v>6</v>
      </c>
      <c r="AA188" s="925">
        <v>0</v>
      </c>
      <c r="AB188" s="924"/>
      <c r="AC188" s="924"/>
    </row>
    <row r="189" spans="1:29" s="923" customFormat="1" ht="22.6" hidden="1" customHeight="1" outlineLevel="1">
      <c r="A189" s="530" t="s">
        <v>952</v>
      </c>
      <c r="B189" s="925">
        <f t="shared" si="61"/>
        <v>608</v>
      </c>
      <c r="C189" s="925">
        <v>0</v>
      </c>
      <c r="D189" s="925">
        <v>0</v>
      </c>
      <c r="E189" s="925">
        <v>0</v>
      </c>
      <c r="F189" s="925">
        <v>1</v>
      </c>
      <c r="G189" s="925">
        <v>603</v>
      </c>
      <c r="H189" s="925">
        <v>1</v>
      </c>
      <c r="I189" s="925">
        <v>2</v>
      </c>
      <c r="J189" s="925">
        <v>1</v>
      </c>
      <c r="K189" s="925">
        <v>608</v>
      </c>
      <c r="L189" s="925">
        <v>0</v>
      </c>
      <c r="M189" s="925">
        <v>352</v>
      </c>
      <c r="N189" s="925"/>
      <c r="O189" s="925">
        <v>250</v>
      </c>
      <c r="P189" s="925">
        <v>0</v>
      </c>
      <c r="Q189" s="925">
        <v>2</v>
      </c>
      <c r="R189" s="925">
        <v>5</v>
      </c>
      <c r="S189" s="925">
        <v>0</v>
      </c>
      <c r="T189" s="925">
        <v>0</v>
      </c>
      <c r="U189" s="925">
        <v>9</v>
      </c>
      <c r="V189" s="925">
        <v>0</v>
      </c>
      <c r="W189" s="925">
        <v>3</v>
      </c>
      <c r="X189" s="925">
        <v>227</v>
      </c>
      <c r="Y189" s="925">
        <v>4</v>
      </c>
      <c r="Z189" s="925">
        <v>6</v>
      </c>
      <c r="AA189" s="925">
        <v>0</v>
      </c>
      <c r="AB189" s="924"/>
      <c r="AC189" s="924"/>
    </row>
    <row r="190" spans="1:29" s="923" customFormat="1" ht="22.6" hidden="1" customHeight="1" outlineLevel="1">
      <c r="A190" s="530" t="s">
        <v>953</v>
      </c>
      <c r="B190" s="925">
        <f t="shared" si="61"/>
        <v>543</v>
      </c>
      <c r="C190" s="925">
        <v>0</v>
      </c>
      <c r="D190" s="925">
        <v>0</v>
      </c>
      <c r="E190" s="925">
        <v>0</v>
      </c>
      <c r="F190" s="925">
        <v>0</v>
      </c>
      <c r="G190" s="925">
        <v>540</v>
      </c>
      <c r="H190" s="925">
        <v>0</v>
      </c>
      <c r="I190" s="925">
        <v>1</v>
      </c>
      <c r="J190" s="925">
        <v>2</v>
      </c>
      <c r="K190" s="925">
        <v>543</v>
      </c>
      <c r="L190" s="925">
        <v>0</v>
      </c>
      <c r="M190" s="925">
        <v>311</v>
      </c>
      <c r="N190" s="925"/>
      <c r="O190" s="925">
        <v>227</v>
      </c>
      <c r="P190" s="925">
        <v>1</v>
      </c>
      <c r="Q190" s="925">
        <v>2</v>
      </c>
      <c r="R190" s="925">
        <v>2</v>
      </c>
      <c r="S190" s="925">
        <v>0</v>
      </c>
      <c r="T190" s="925">
        <v>1</v>
      </c>
      <c r="U190" s="925">
        <v>11</v>
      </c>
      <c r="V190" s="925">
        <v>1</v>
      </c>
      <c r="W190" s="925">
        <v>7</v>
      </c>
      <c r="X190" s="925">
        <v>198</v>
      </c>
      <c r="Y190" s="925">
        <v>4</v>
      </c>
      <c r="Z190" s="925">
        <v>5</v>
      </c>
      <c r="AA190" s="925">
        <v>0</v>
      </c>
      <c r="AB190" s="924"/>
      <c r="AC190" s="924"/>
    </row>
    <row r="191" spans="1:29" s="923" customFormat="1" ht="22.6" hidden="1" customHeight="1" outlineLevel="1">
      <c r="A191" s="530" t="s">
        <v>954</v>
      </c>
      <c r="B191" s="925">
        <f t="shared" si="61"/>
        <v>579</v>
      </c>
      <c r="C191" s="925">
        <v>0</v>
      </c>
      <c r="D191" s="925">
        <v>0</v>
      </c>
      <c r="E191" s="925">
        <v>0</v>
      </c>
      <c r="F191" s="925">
        <v>1</v>
      </c>
      <c r="G191" s="925">
        <v>574</v>
      </c>
      <c r="H191" s="925">
        <v>1</v>
      </c>
      <c r="I191" s="925">
        <v>0</v>
      </c>
      <c r="J191" s="925">
        <v>3</v>
      </c>
      <c r="K191" s="925">
        <v>579</v>
      </c>
      <c r="L191" s="925">
        <v>0</v>
      </c>
      <c r="M191" s="925">
        <v>331</v>
      </c>
      <c r="N191" s="925"/>
      <c r="O191" s="925">
        <v>243</v>
      </c>
      <c r="P191" s="925">
        <v>0</v>
      </c>
      <c r="Q191" s="925">
        <v>0</v>
      </c>
      <c r="R191" s="925">
        <v>2</v>
      </c>
      <c r="S191" s="925">
        <v>0</v>
      </c>
      <c r="T191" s="925">
        <v>1</v>
      </c>
      <c r="U191" s="925">
        <v>11</v>
      </c>
      <c r="V191" s="925">
        <v>2</v>
      </c>
      <c r="W191" s="925">
        <v>1</v>
      </c>
      <c r="X191" s="925">
        <v>224</v>
      </c>
      <c r="Y191" s="925">
        <v>2</v>
      </c>
      <c r="Z191" s="925">
        <v>5</v>
      </c>
      <c r="AA191" s="925">
        <v>0</v>
      </c>
      <c r="AB191" s="924"/>
      <c r="AC191" s="924"/>
    </row>
    <row r="192" spans="1:29" s="923" customFormat="1" ht="22.6" hidden="1" customHeight="1" outlineLevel="1">
      <c r="A192" s="530" t="s">
        <v>955</v>
      </c>
      <c r="B192" s="925">
        <f t="shared" si="61"/>
        <v>538</v>
      </c>
      <c r="C192" s="925">
        <v>0</v>
      </c>
      <c r="D192" s="925">
        <v>0</v>
      </c>
      <c r="E192" s="925">
        <v>0</v>
      </c>
      <c r="F192" s="925">
        <v>0</v>
      </c>
      <c r="G192" s="925">
        <v>534</v>
      </c>
      <c r="H192" s="925">
        <v>0</v>
      </c>
      <c r="I192" s="925">
        <v>2</v>
      </c>
      <c r="J192" s="925">
        <v>2</v>
      </c>
      <c r="K192" s="925">
        <v>538</v>
      </c>
      <c r="L192" s="925">
        <v>0</v>
      </c>
      <c r="M192" s="925">
        <v>314</v>
      </c>
      <c r="N192" s="925"/>
      <c r="O192" s="925">
        <v>218</v>
      </c>
      <c r="P192" s="925">
        <v>0</v>
      </c>
      <c r="Q192" s="925">
        <v>1</v>
      </c>
      <c r="R192" s="925">
        <v>1</v>
      </c>
      <c r="S192" s="925">
        <v>1</v>
      </c>
      <c r="T192" s="925">
        <v>1</v>
      </c>
      <c r="U192" s="925">
        <v>9</v>
      </c>
      <c r="V192" s="925">
        <v>0</v>
      </c>
      <c r="W192" s="925">
        <v>2</v>
      </c>
      <c r="X192" s="925">
        <v>203</v>
      </c>
      <c r="Y192" s="925">
        <v>0</v>
      </c>
      <c r="Z192" s="925">
        <v>6</v>
      </c>
      <c r="AA192" s="925">
        <v>0</v>
      </c>
      <c r="AB192" s="924"/>
      <c r="AC192" s="924"/>
    </row>
    <row r="193" spans="1:29" s="923" customFormat="1" ht="22.6" hidden="1" customHeight="1" outlineLevel="1">
      <c r="A193" s="530" t="s">
        <v>956</v>
      </c>
      <c r="B193" s="925">
        <f t="shared" si="61"/>
        <v>587</v>
      </c>
      <c r="C193" s="925">
        <v>0</v>
      </c>
      <c r="D193" s="925">
        <v>0</v>
      </c>
      <c r="E193" s="925">
        <v>0</v>
      </c>
      <c r="F193" s="925">
        <v>0</v>
      </c>
      <c r="G193" s="925">
        <v>584</v>
      </c>
      <c r="H193" s="925">
        <v>1</v>
      </c>
      <c r="I193" s="925">
        <v>1</v>
      </c>
      <c r="J193" s="925">
        <v>1</v>
      </c>
      <c r="K193" s="925">
        <v>587</v>
      </c>
      <c r="L193" s="925">
        <v>0</v>
      </c>
      <c r="M193" s="925">
        <v>339</v>
      </c>
      <c r="N193" s="925"/>
      <c r="O193" s="925">
        <v>243</v>
      </c>
      <c r="P193" s="925">
        <v>0</v>
      </c>
      <c r="Q193" s="925">
        <v>1</v>
      </c>
      <c r="R193" s="925">
        <v>2</v>
      </c>
      <c r="S193" s="925">
        <v>0</v>
      </c>
      <c r="T193" s="925">
        <v>0</v>
      </c>
      <c r="U193" s="925">
        <v>10</v>
      </c>
      <c r="V193" s="925">
        <v>0</v>
      </c>
      <c r="W193" s="925">
        <v>2</v>
      </c>
      <c r="X193" s="925">
        <v>226</v>
      </c>
      <c r="Y193" s="925">
        <v>2</v>
      </c>
      <c r="Z193" s="925">
        <v>5</v>
      </c>
      <c r="AA193" s="925">
        <v>0</v>
      </c>
      <c r="AB193" s="924"/>
      <c r="AC193" s="924"/>
    </row>
    <row r="194" spans="1:29" s="923" customFormat="1" ht="22.6" hidden="1" customHeight="1" outlineLevel="1">
      <c r="A194" s="530" t="s">
        <v>957</v>
      </c>
      <c r="B194" s="925">
        <f t="shared" si="61"/>
        <v>565</v>
      </c>
      <c r="C194" s="925">
        <v>0</v>
      </c>
      <c r="D194" s="925">
        <v>0</v>
      </c>
      <c r="E194" s="925">
        <v>0</v>
      </c>
      <c r="F194" s="925">
        <v>1</v>
      </c>
      <c r="G194" s="925">
        <v>558</v>
      </c>
      <c r="H194" s="925">
        <v>0</v>
      </c>
      <c r="I194" s="925">
        <v>0</v>
      </c>
      <c r="J194" s="925">
        <v>6</v>
      </c>
      <c r="K194" s="925">
        <v>565</v>
      </c>
      <c r="L194" s="925">
        <v>0</v>
      </c>
      <c r="M194" s="925">
        <v>314</v>
      </c>
      <c r="N194" s="925"/>
      <c r="O194" s="925">
        <v>244</v>
      </c>
      <c r="P194" s="925">
        <v>0</v>
      </c>
      <c r="Q194" s="925">
        <v>2</v>
      </c>
      <c r="R194" s="925">
        <v>4</v>
      </c>
      <c r="S194" s="925">
        <v>0</v>
      </c>
      <c r="T194" s="925">
        <v>1</v>
      </c>
      <c r="U194" s="925">
        <v>12</v>
      </c>
      <c r="V194" s="925">
        <v>1</v>
      </c>
      <c r="W194" s="925">
        <v>7</v>
      </c>
      <c r="X194" s="925">
        <v>213</v>
      </c>
      <c r="Y194" s="925">
        <v>4</v>
      </c>
      <c r="Z194" s="925">
        <v>7</v>
      </c>
      <c r="AA194" s="925">
        <v>0</v>
      </c>
      <c r="AB194" s="924"/>
      <c r="AC194" s="924"/>
    </row>
    <row r="195" spans="1:29" s="923" customFormat="1" ht="22.6" hidden="1" customHeight="1" outlineLevel="1">
      <c r="A195" s="530" t="s">
        <v>958</v>
      </c>
      <c r="B195" s="925">
        <f t="shared" si="61"/>
        <v>522</v>
      </c>
      <c r="C195" s="925">
        <v>0</v>
      </c>
      <c r="D195" s="925">
        <v>0</v>
      </c>
      <c r="E195" s="925">
        <v>0</v>
      </c>
      <c r="F195" s="925">
        <v>1</v>
      </c>
      <c r="G195" s="925">
        <v>518</v>
      </c>
      <c r="H195" s="925">
        <v>0</v>
      </c>
      <c r="I195" s="925">
        <v>2</v>
      </c>
      <c r="J195" s="925">
        <v>1</v>
      </c>
      <c r="K195" s="925">
        <v>522</v>
      </c>
      <c r="L195" s="925">
        <v>0</v>
      </c>
      <c r="M195" s="925">
        <v>294</v>
      </c>
      <c r="N195" s="925"/>
      <c r="O195" s="925">
        <v>221</v>
      </c>
      <c r="P195" s="925">
        <v>0</v>
      </c>
      <c r="Q195" s="925">
        <v>2</v>
      </c>
      <c r="R195" s="925">
        <v>1</v>
      </c>
      <c r="S195" s="925">
        <v>0</v>
      </c>
      <c r="T195" s="925">
        <v>0</v>
      </c>
      <c r="U195" s="925">
        <v>9</v>
      </c>
      <c r="V195" s="925">
        <v>0</v>
      </c>
      <c r="W195" s="925">
        <v>1</v>
      </c>
      <c r="X195" s="925">
        <v>208</v>
      </c>
      <c r="Y195" s="925">
        <v>0</v>
      </c>
      <c r="Z195" s="925">
        <v>7</v>
      </c>
      <c r="AA195" s="925">
        <v>0</v>
      </c>
      <c r="AB195" s="924"/>
      <c r="AC195" s="924"/>
    </row>
    <row r="196" spans="1:29" s="923" customFormat="1" ht="22.6" hidden="1" customHeight="1" outlineLevel="1">
      <c r="A196" s="530" t="s">
        <v>959</v>
      </c>
      <c r="B196" s="925">
        <f t="shared" si="61"/>
        <v>587</v>
      </c>
      <c r="C196" s="925">
        <v>0</v>
      </c>
      <c r="D196" s="925">
        <v>0</v>
      </c>
      <c r="E196" s="925">
        <v>0</v>
      </c>
      <c r="F196" s="925">
        <v>0</v>
      </c>
      <c r="G196" s="925">
        <v>586</v>
      </c>
      <c r="H196" s="925">
        <v>0</v>
      </c>
      <c r="I196" s="925">
        <v>1</v>
      </c>
      <c r="J196" s="925">
        <v>0</v>
      </c>
      <c r="K196" s="925">
        <v>587</v>
      </c>
      <c r="L196" s="925">
        <v>0</v>
      </c>
      <c r="M196" s="925">
        <v>342</v>
      </c>
      <c r="N196" s="925"/>
      <c r="O196" s="925">
        <v>241</v>
      </c>
      <c r="P196" s="925">
        <v>0</v>
      </c>
      <c r="Q196" s="925">
        <v>0</v>
      </c>
      <c r="R196" s="925">
        <v>4</v>
      </c>
      <c r="S196" s="925">
        <v>1</v>
      </c>
      <c r="T196" s="925">
        <v>1</v>
      </c>
      <c r="U196" s="925">
        <v>8</v>
      </c>
      <c r="V196" s="925">
        <v>0</v>
      </c>
      <c r="W196" s="925">
        <v>0</v>
      </c>
      <c r="X196" s="925">
        <v>227</v>
      </c>
      <c r="Y196" s="925">
        <v>0</v>
      </c>
      <c r="Z196" s="925">
        <v>4</v>
      </c>
      <c r="AA196" s="925">
        <v>0</v>
      </c>
      <c r="AB196" s="924"/>
      <c r="AC196" s="924"/>
    </row>
    <row r="197" spans="1:29" s="923" customFormat="1" ht="22.6" hidden="1" customHeight="1" outlineLevel="1">
      <c r="A197" s="530" t="s">
        <v>960</v>
      </c>
      <c r="B197" s="925">
        <f t="shared" si="61"/>
        <v>529</v>
      </c>
      <c r="C197" s="925">
        <v>0</v>
      </c>
      <c r="D197" s="925">
        <v>0</v>
      </c>
      <c r="E197" s="925">
        <v>0</v>
      </c>
      <c r="F197" s="925">
        <v>0</v>
      </c>
      <c r="G197" s="925">
        <v>526</v>
      </c>
      <c r="H197" s="925">
        <v>1</v>
      </c>
      <c r="I197" s="925">
        <v>0</v>
      </c>
      <c r="J197" s="925">
        <v>2</v>
      </c>
      <c r="K197" s="925">
        <v>529</v>
      </c>
      <c r="L197" s="925">
        <v>0</v>
      </c>
      <c r="M197" s="925">
        <v>328</v>
      </c>
      <c r="N197" s="925"/>
      <c r="O197" s="925">
        <v>200</v>
      </c>
      <c r="P197" s="925">
        <v>0</v>
      </c>
      <c r="Q197" s="925">
        <v>1</v>
      </c>
      <c r="R197" s="925">
        <v>4</v>
      </c>
      <c r="S197" s="925">
        <v>0</v>
      </c>
      <c r="T197" s="925">
        <v>0</v>
      </c>
      <c r="U197" s="925">
        <v>12</v>
      </c>
      <c r="V197" s="925">
        <v>0</v>
      </c>
      <c r="W197" s="925">
        <v>2</v>
      </c>
      <c r="X197" s="925">
        <v>178</v>
      </c>
      <c r="Y197" s="925">
        <v>3</v>
      </c>
      <c r="Z197" s="925">
        <v>1</v>
      </c>
      <c r="AA197" s="925">
        <v>0</v>
      </c>
      <c r="AB197" s="924"/>
      <c r="AC197" s="924"/>
    </row>
    <row r="198" spans="1:29" s="923" customFormat="1" ht="22.6" hidden="1" customHeight="1" outlineLevel="1">
      <c r="A198" s="530" t="s">
        <v>961</v>
      </c>
      <c r="B198" s="925">
        <f t="shared" si="61"/>
        <v>508</v>
      </c>
      <c r="C198" s="925">
        <v>0</v>
      </c>
      <c r="D198" s="925">
        <v>0</v>
      </c>
      <c r="E198" s="925">
        <v>0</v>
      </c>
      <c r="F198" s="925">
        <v>1</v>
      </c>
      <c r="G198" s="925">
        <v>506</v>
      </c>
      <c r="H198" s="925">
        <v>0</v>
      </c>
      <c r="I198" s="925">
        <v>0</v>
      </c>
      <c r="J198" s="925">
        <v>1</v>
      </c>
      <c r="K198" s="925">
        <v>508</v>
      </c>
      <c r="L198" s="925">
        <v>0</v>
      </c>
      <c r="M198" s="925">
        <v>311</v>
      </c>
      <c r="N198" s="925"/>
      <c r="O198" s="925">
        <v>195</v>
      </c>
      <c r="P198" s="925">
        <v>0</v>
      </c>
      <c r="Q198" s="925">
        <v>2</v>
      </c>
      <c r="R198" s="925">
        <v>1</v>
      </c>
      <c r="S198" s="925">
        <v>0</v>
      </c>
      <c r="T198" s="925">
        <v>0</v>
      </c>
      <c r="U198" s="925">
        <v>9</v>
      </c>
      <c r="V198" s="925">
        <v>1</v>
      </c>
      <c r="W198" s="925">
        <v>1</v>
      </c>
      <c r="X198" s="925">
        <v>181</v>
      </c>
      <c r="Y198" s="925">
        <v>0</v>
      </c>
      <c r="Z198" s="925">
        <v>2</v>
      </c>
      <c r="AA198" s="925">
        <v>0</v>
      </c>
      <c r="AB198" s="924"/>
      <c r="AC198" s="924"/>
    </row>
    <row r="199" spans="1:29" s="923" customFormat="1" ht="39.1" hidden="1" customHeight="1" outlineLevel="1">
      <c r="A199" s="916" t="s">
        <v>948</v>
      </c>
      <c r="B199" s="930">
        <f t="shared" si="61"/>
        <v>23</v>
      </c>
      <c r="C199" s="930">
        <v>0</v>
      </c>
      <c r="D199" s="930">
        <v>0</v>
      </c>
      <c r="E199" s="930">
        <v>0</v>
      </c>
      <c r="F199" s="930">
        <v>0</v>
      </c>
      <c r="G199" s="930">
        <v>23</v>
      </c>
      <c r="H199" s="930">
        <v>0</v>
      </c>
      <c r="I199" s="930">
        <v>0</v>
      </c>
      <c r="J199" s="930">
        <v>0</v>
      </c>
      <c r="K199" s="930">
        <v>23</v>
      </c>
      <c r="L199" s="930">
        <v>0</v>
      </c>
      <c r="M199" s="930">
        <v>8</v>
      </c>
      <c r="N199" s="930"/>
      <c r="O199" s="930">
        <v>15</v>
      </c>
      <c r="P199" s="930">
        <v>0</v>
      </c>
      <c r="Q199" s="930">
        <v>0</v>
      </c>
      <c r="R199" s="930">
        <v>0</v>
      </c>
      <c r="S199" s="930">
        <v>0</v>
      </c>
      <c r="T199" s="930">
        <v>0</v>
      </c>
      <c r="U199" s="930">
        <v>0</v>
      </c>
      <c r="V199" s="930">
        <v>0</v>
      </c>
      <c r="W199" s="930">
        <v>0</v>
      </c>
      <c r="X199" s="930">
        <v>15</v>
      </c>
      <c r="Y199" s="930">
        <v>0</v>
      </c>
      <c r="Z199" s="930">
        <v>0</v>
      </c>
      <c r="AA199" s="930">
        <v>0</v>
      </c>
      <c r="AB199" s="924"/>
      <c r="AC199" s="924"/>
    </row>
    <row r="200" spans="1:29" s="923" customFormat="1" ht="41.95" hidden="1" customHeight="1" outlineLevel="1" thickBot="1">
      <c r="A200" s="917" t="s">
        <v>949</v>
      </c>
      <c r="B200" s="948">
        <f t="shared" si="61"/>
        <v>6724</v>
      </c>
      <c r="C200" s="949">
        <f t="shared" ref="C200:M200" si="62">C186-C199</f>
        <v>0</v>
      </c>
      <c r="D200" s="949">
        <f t="shared" si="62"/>
        <v>1</v>
      </c>
      <c r="E200" s="949">
        <f t="shared" si="62"/>
        <v>0</v>
      </c>
      <c r="F200" s="949">
        <f t="shared" si="62"/>
        <v>7</v>
      </c>
      <c r="G200" s="949">
        <f t="shared" si="62"/>
        <v>6681</v>
      </c>
      <c r="H200" s="949">
        <f t="shared" si="62"/>
        <v>4</v>
      </c>
      <c r="I200" s="949">
        <f t="shared" si="62"/>
        <v>11</v>
      </c>
      <c r="J200" s="949">
        <f t="shared" si="62"/>
        <v>20</v>
      </c>
      <c r="K200" s="949">
        <f t="shared" si="62"/>
        <v>6724</v>
      </c>
      <c r="L200" s="949">
        <f t="shared" si="62"/>
        <v>0</v>
      </c>
      <c r="M200" s="949">
        <f t="shared" si="62"/>
        <v>3899</v>
      </c>
      <c r="N200" s="930"/>
      <c r="O200" s="930">
        <f t="shared" ref="O200:AA200" si="63">O186-O199</f>
        <v>2767</v>
      </c>
      <c r="P200" s="930">
        <f t="shared" si="63"/>
        <v>1</v>
      </c>
      <c r="Q200" s="930">
        <f t="shared" si="63"/>
        <v>16</v>
      </c>
      <c r="R200" s="930">
        <f t="shared" si="63"/>
        <v>33</v>
      </c>
      <c r="S200" s="930">
        <f t="shared" si="63"/>
        <v>3</v>
      </c>
      <c r="T200" s="930">
        <f t="shared" si="63"/>
        <v>7</v>
      </c>
      <c r="U200" s="930">
        <f t="shared" si="63"/>
        <v>123</v>
      </c>
      <c r="V200" s="930">
        <f t="shared" si="63"/>
        <v>8</v>
      </c>
      <c r="W200" s="930">
        <f t="shared" si="63"/>
        <v>31</v>
      </c>
      <c r="X200" s="930">
        <f t="shared" si="63"/>
        <v>2522</v>
      </c>
      <c r="Y200" s="930">
        <f t="shared" si="63"/>
        <v>23</v>
      </c>
      <c r="Z200" s="930">
        <f t="shared" si="63"/>
        <v>58</v>
      </c>
      <c r="AA200" s="930">
        <f t="shared" si="63"/>
        <v>0</v>
      </c>
      <c r="AB200" s="924"/>
      <c r="AC200" s="924"/>
    </row>
    <row r="201" spans="1:29" s="926" customFormat="1" ht="25.5" customHeight="1" collapsed="1">
      <c r="A201" s="838" t="s">
        <v>3230</v>
      </c>
      <c r="B201" s="929">
        <f>SUM(B202:B213)</f>
        <v>5867</v>
      </c>
      <c r="C201" s="929">
        <f t="shared" ref="C201:M201" si="64">SUM(C202:C213)</f>
        <v>0</v>
      </c>
      <c r="D201" s="929">
        <f t="shared" si="64"/>
        <v>4</v>
      </c>
      <c r="E201" s="929">
        <f t="shared" si="64"/>
        <v>13</v>
      </c>
      <c r="F201" s="929">
        <f t="shared" si="64"/>
        <v>3</v>
      </c>
      <c r="G201" s="929">
        <f t="shared" si="64"/>
        <v>5782</v>
      </c>
      <c r="H201" s="929">
        <f t="shared" si="64"/>
        <v>20</v>
      </c>
      <c r="I201" s="929">
        <f t="shared" si="64"/>
        <v>14</v>
      </c>
      <c r="J201" s="929">
        <f t="shared" si="64"/>
        <v>31</v>
      </c>
      <c r="K201" s="929">
        <f t="shared" si="64"/>
        <v>5867</v>
      </c>
      <c r="L201" s="929">
        <f t="shared" si="64"/>
        <v>0</v>
      </c>
      <c r="M201" s="929">
        <f t="shared" si="64"/>
        <v>3515</v>
      </c>
      <c r="N201" s="930"/>
      <c r="O201" s="930">
        <f t="shared" ref="O201:AA201" si="65">SUM(O202:O213)</f>
        <v>2312</v>
      </c>
      <c r="P201" s="930">
        <f t="shared" si="65"/>
        <v>0</v>
      </c>
      <c r="Q201" s="930">
        <f t="shared" si="65"/>
        <v>14</v>
      </c>
      <c r="R201" s="930">
        <f t="shared" si="65"/>
        <v>22</v>
      </c>
      <c r="S201" s="930">
        <f t="shared" si="65"/>
        <v>2</v>
      </c>
      <c r="T201" s="930">
        <f t="shared" si="65"/>
        <v>8</v>
      </c>
      <c r="U201" s="930">
        <f t="shared" si="65"/>
        <v>102</v>
      </c>
      <c r="V201" s="930">
        <f t="shared" si="65"/>
        <v>19</v>
      </c>
      <c r="W201" s="930">
        <f t="shared" si="65"/>
        <v>5</v>
      </c>
      <c r="X201" s="930">
        <f t="shared" si="65"/>
        <v>2119</v>
      </c>
      <c r="Y201" s="930">
        <f t="shared" si="65"/>
        <v>21</v>
      </c>
      <c r="Z201" s="930">
        <f t="shared" si="65"/>
        <v>38</v>
      </c>
      <c r="AA201" s="930">
        <f t="shared" si="65"/>
        <v>2</v>
      </c>
      <c r="AB201" s="929"/>
      <c r="AC201" s="929"/>
    </row>
    <row r="202" spans="1:29" s="923" customFormat="1" ht="22.6" hidden="1" customHeight="1" outlineLevel="1">
      <c r="A202" s="530" t="s">
        <v>1899</v>
      </c>
      <c r="B202" s="925">
        <f t="shared" ref="B202:B215" si="66">SUM(C202:J202)</f>
        <v>426</v>
      </c>
      <c r="C202" s="925">
        <v>0</v>
      </c>
      <c r="D202" s="925">
        <v>0</v>
      </c>
      <c r="E202" s="925">
        <v>4</v>
      </c>
      <c r="F202" s="925">
        <v>1</v>
      </c>
      <c r="G202" s="925">
        <v>415</v>
      </c>
      <c r="H202" s="925">
        <v>0</v>
      </c>
      <c r="I202" s="925">
        <v>0</v>
      </c>
      <c r="J202" s="925">
        <v>6</v>
      </c>
      <c r="K202" s="925">
        <v>426</v>
      </c>
      <c r="L202" s="925">
        <v>0</v>
      </c>
      <c r="M202" s="925">
        <v>260</v>
      </c>
      <c r="N202" s="925"/>
      <c r="O202" s="925">
        <v>166</v>
      </c>
      <c r="P202" s="925">
        <v>0</v>
      </c>
      <c r="Q202" s="925">
        <v>1</v>
      </c>
      <c r="R202" s="925">
        <v>0</v>
      </c>
      <c r="S202" s="925">
        <v>0</v>
      </c>
      <c r="T202" s="925">
        <v>0</v>
      </c>
      <c r="U202" s="925">
        <v>7</v>
      </c>
      <c r="V202" s="925">
        <v>0</v>
      </c>
      <c r="W202" s="925">
        <v>0</v>
      </c>
      <c r="X202" s="925">
        <v>156</v>
      </c>
      <c r="Y202" s="925">
        <v>2</v>
      </c>
      <c r="Z202" s="925">
        <v>0</v>
      </c>
      <c r="AA202" s="925">
        <v>0</v>
      </c>
      <c r="AB202" s="924"/>
      <c r="AC202" s="924"/>
    </row>
    <row r="203" spans="1:29" s="923" customFormat="1" ht="22.6" hidden="1" customHeight="1" outlineLevel="1">
      <c r="A203" s="530" t="s">
        <v>951</v>
      </c>
      <c r="B203" s="925">
        <f t="shared" si="66"/>
        <v>269</v>
      </c>
      <c r="C203" s="925">
        <v>0</v>
      </c>
      <c r="D203" s="925">
        <v>0</v>
      </c>
      <c r="E203" s="925">
        <v>3</v>
      </c>
      <c r="F203" s="925">
        <v>0</v>
      </c>
      <c r="G203" s="925">
        <v>266</v>
      </c>
      <c r="H203" s="925">
        <v>0</v>
      </c>
      <c r="I203" s="925">
        <v>0</v>
      </c>
      <c r="J203" s="925">
        <v>0</v>
      </c>
      <c r="K203" s="925">
        <v>269</v>
      </c>
      <c r="L203" s="925">
        <v>0</v>
      </c>
      <c r="M203" s="925">
        <v>164</v>
      </c>
      <c r="N203" s="925"/>
      <c r="O203" s="925">
        <v>103</v>
      </c>
      <c r="P203" s="925">
        <v>0</v>
      </c>
      <c r="Q203" s="925">
        <v>0</v>
      </c>
      <c r="R203" s="925">
        <v>1</v>
      </c>
      <c r="S203" s="925">
        <v>0</v>
      </c>
      <c r="T203" s="925">
        <v>0</v>
      </c>
      <c r="U203" s="925">
        <v>3</v>
      </c>
      <c r="V203" s="925">
        <v>1</v>
      </c>
      <c r="W203" s="925">
        <v>0</v>
      </c>
      <c r="X203" s="925">
        <v>96</v>
      </c>
      <c r="Y203" s="925">
        <v>2</v>
      </c>
      <c r="Z203" s="925">
        <v>2</v>
      </c>
      <c r="AA203" s="925">
        <v>0</v>
      </c>
      <c r="AB203" s="924"/>
      <c r="AC203" s="924"/>
    </row>
    <row r="204" spans="1:29" s="923" customFormat="1" ht="22.6" hidden="1" customHeight="1" outlineLevel="1">
      <c r="A204" s="530" t="s">
        <v>952</v>
      </c>
      <c r="B204" s="925">
        <f t="shared" si="66"/>
        <v>344</v>
      </c>
      <c r="C204" s="925">
        <v>0</v>
      </c>
      <c r="D204" s="925">
        <v>1</v>
      </c>
      <c r="E204" s="925">
        <v>3</v>
      </c>
      <c r="F204" s="925">
        <v>0</v>
      </c>
      <c r="G204" s="925">
        <v>339</v>
      </c>
      <c r="H204" s="925">
        <v>0</v>
      </c>
      <c r="I204" s="925">
        <v>0</v>
      </c>
      <c r="J204" s="925">
        <v>1</v>
      </c>
      <c r="K204" s="925">
        <v>344</v>
      </c>
      <c r="L204" s="925">
        <v>0</v>
      </c>
      <c r="M204" s="925">
        <v>204</v>
      </c>
      <c r="N204" s="925"/>
      <c r="O204" s="925">
        <v>140</v>
      </c>
      <c r="P204" s="925">
        <v>0</v>
      </c>
      <c r="Q204" s="925">
        <v>2</v>
      </c>
      <c r="R204" s="925">
        <v>1</v>
      </c>
      <c r="S204" s="925">
        <v>0</v>
      </c>
      <c r="T204" s="925">
        <v>0</v>
      </c>
      <c r="U204" s="925">
        <v>7</v>
      </c>
      <c r="V204" s="925">
        <v>2</v>
      </c>
      <c r="W204" s="925">
        <v>1</v>
      </c>
      <c r="X204" s="925">
        <v>127</v>
      </c>
      <c r="Y204" s="925">
        <v>0</v>
      </c>
      <c r="Z204" s="925">
        <v>0</v>
      </c>
      <c r="AA204" s="925">
        <v>0</v>
      </c>
      <c r="AB204" s="924"/>
      <c r="AC204" s="924"/>
    </row>
    <row r="205" spans="1:29" s="923" customFormat="1" ht="22.6" hidden="1" customHeight="1" outlineLevel="1">
      <c r="A205" s="530" t="s">
        <v>953</v>
      </c>
      <c r="B205" s="925">
        <f t="shared" si="66"/>
        <v>271</v>
      </c>
      <c r="C205" s="925">
        <v>0</v>
      </c>
      <c r="D205" s="925">
        <v>0</v>
      </c>
      <c r="E205" s="925">
        <v>0</v>
      </c>
      <c r="F205" s="925">
        <v>0</v>
      </c>
      <c r="G205" s="925">
        <v>268</v>
      </c>
      <c r="H205" s="925">
        <v>0</v>
      </c>
      <c r="I205" s="925">
        <v>2</v>
      </c>
      <c r="J205" s="925">
        <v>1</v>
      </c>
      <c r="K205" s="925">
        <v>271</v>
      </c>
      <c r="L205" s="925">
        <v>0</v>
      </c>
      <c r="M205" s="925">
        <v>150</v>
      </c>
      <c r="N205" s="925"/>
      <c r="O205" s="925">
        <v>119</v>
      </c>
      <c r="P205" s="925">
        <v>0</v>
      </c>
      <c r="Q205" s="925">
        <v>2</v>
      </c>
      <c r="R205" s="925">
        <v>2</v>
      </c>
      <c r="S205" s="925">
        <v>0</v>
      </c>
      <c r="T205" s="925">
        <v>0</v>
      </c>
      <c r="U205" s="925">
        <v>7</v>
      </c>
      <c r="V205" s="925">
        <v>2</v>
      </c>
      <c r="W205" s="925">
        <v>0</v>
      </c>
      <c r="X205" s="925">
        <v>104</v>
      </c>
      <c r="Y205" s="925">
        <v>2</v>
      </c>
      <c r="Z205" s="925">
        <v>2</v>
      </c>
      <c r="AA205" s="925">
        <v>0</v>
      </c>
      <c r="AB205" s="924"/>
      <c r="AC205" s="924"/>
    </row>
    <row r="206" spans="1:29" s="923" customFormat="1" ht="22.6" hidden="1" customHeight="1" outlineLevel="1">
      <c r="A206" s="530" t="s">
        <v>954</v>
      </c>
      <c r="B206" s="925">
        <f t="shared" si="66"/>
        <v>533</v>
      </c>
      <c r="C206" s="925">
        <v>0</v>
      </c>
      <c r="D206" s="925">
        <v>0</v>
      </c>
      <c r="E206" s="925">
        <v>0</v>
      </c>
      <c r="F206" s="925">
        <v>0</v>
      </c>
      <c r="G206" s="925">
        <v>527</v>
      </c>
      <c r="H206" s="925">
        <v>0</v>
      </c>
      <c r="I206" s="925">
        <v>1</v>
      </c>
      <c r="J206" s="925">
        <v>5</v>
      </c>
      <c r="K206" s="925">
        <v>533</v>
      </c>
      <c r="L206" s="925">
        <v>0</v>
      </c>
      <c r="M206" s="925">
        <v>314</v>
      </c>
      <c r="N206" s="925"/>
      <c r="O206" s="925">
        <v>218</v>
      </c>
      <c r="P206" s="925">
        <v>0</v>
      </c>
      <c r="Q206" s="925">
        <v>4</v>
      </c>
      <c r="R206" s="925">
        <v>4</v>
      </c>
      <c r="S206" s="925">
        <v>0</v>
      </c>
      <c r="T206" s="925">
        <v>1</v>
      </c>
      <c r="U206" s="925">
        <v>10</v>
      </c>
      <c r="V206" s="925">
        <v>2</v>
      </c>
      <c r="W206" s="925">
        <v>1</v>
      </c>
      <c r="X206" s="925">
        <v>193</v>
      </c>
      <c r="Y206" s="925">
        <v>3</v>
      </c>
      <c r="Z206" s="925">
        <v>1</v>
      </c>
      <c r="AA206" s="925">
        <v>0</v>
      </c>
      <c r="AB206" s="924"/>
      <c r="AC206" s="924"/>
    </row>
    <row r="207" spans="1:29" s="923" customFormat="1" ht="22.6" hidden="1" customHeight="1" outlineLevel="1">
      <c r="A207" s="530" t="s">
        <v>955</v>
      </c>
      <c r="B207" s="925">
        <f t="shared" si="66"/>
        <v>501</v>
      </c>
      <c r="C207" s="925">
        <v>0</v>
      </c>
      <c r="D207" s="925">
        <v>0</v>
      </c>
      <c r="E207" s="925">
        <v>2</v>
      </c>
      <c r="F207" s="925">
        <v>1</v>
      </c>
      <c r="G207" s="925">
        <v>496</v>
      </c>
      <c r="H207" s="925">
        <v>0</v>
      </c>
      <c r="I207" s="925">
        <v>0</v>
      </c>
      <c r="J207" s="925">
        <v>2</v>
      </c>
      <c r="K207" s="925">
        <v>501</v>
      </c>
      <c r="L207" s="925">
        <v>0</v>
      </c>
      <c r="M207" s="925">
        <v>308</v>
      </c>
      <c r="N207" s="925"/>
      <c r="O207" s="925">
        <v>188</v>
      </c>
      <c r="P207" s="925">
        <v>0</v>
      </c>
      <c r="Q207" s="925">
        <v>0</v>
      </c>
      <c r="R207" s="925">
        <v>3</v>
      </c>
      <c r="S207" s="925">
        <v>0</v>
      </c>
      <c r="T207" s="925">
        <v>0</v>
      </c>
      <c r="U207" s="925">
        <v>4</v>
      </c>
      <c r="V207" s="925">
        <v>0</v>
      </c>
      <c r="W207" s="925">
        <v>1</v>
      </c>
      <c r="X207" s="925">
        <v>177</v>
      </c>
      <c r="Y207" s="925">
        <v>3</v>
      </c>
      <c r="Z207" s="925">
        <v>5</v>
      </c>
      <c r="AA207" s="925">
        <v>0</v>
      </c>
      <c r="AB207" s="924"/>
      <c r="AC207" s="924"/>
    </row>
    <row r="208" spans="1:29" s="923" customFormat="1" ht="22.6" hidden="1" customHeight="1" outlineLevel="1">
      <c r="A208" s="530" t="s">
        <v>956</v>
      </c>
      <c r="B208" s="925">
        <f t="shared" si="66"/>
        <v>537</v>
      </c>
      <c r="C208" s="925">
        <v>0</v>
      </c>
      <c r="D208" s="925">
        <v>0</v>
      </c>
      <c r="E208" s="925">
        <v>0</v>
      </c>
      <c r="F208" s="925">
        <v>0</v>
      </c>
      <c r="G208" s="925">
        <v>531</v>
      </c>
      <c r="H208" s="925">
        <v>3</v>
      </c>
      <c r="I208" s="925">
        <v>2</v>
      </c>
      <c r="J208" s="925">
        <v>1</v>
      </c>
      <c r="K208" s="925">
        <v>537</v>
      </c>
      <c r="L208" s="925">
        <v>0</v>
      </c>
      <c r="M208" s="925">
        <v>318</v>
      </c>
      <c r="N208" s="925"/>
      <c r="O208" s="925">
        <v>212</v>
      </c>
      <c r="P208" s="925">
        <v>0</v>
      </c>
      <c r="Q208" s="925">
        <v>2</v>
      </c>
      <c r="R208" s="925">
        <v>4</v>
      </c>
      <c r="S208" s="925">
        <v>1</v>
      </c>
      <c r="T208" s="925">
        <v>0</v>
      </c>
      <c r="U208" s="925">
        <v>9</v>
      </c>
      <c r="V208" s="925">
        <v>2</v>
      </c>
      <c r="W208" s="925">
        <v>0</v>
      </c>
      <c r="X208" s="925">
        <v>192</v>
      </c>
      <c r="Y208" s="925">
        <v>2</v>
      </c>
      <c r="Z208" s="925">
        <v>6</v>
      </c>
      <c r="AA208" s="925">
        <v>1</v>
      </c>
      <c r="AB208" s="924"/>
      <c r="AC208" s="924"/>
    </row>
    <row r="209" spans="1:29" s="923" customFormat="1" ht="22.6" hidden="1" customHeight="1" outlineLevel="1">
      <c r="A209" s="530" t="s">
        <v>957</v>
      </c>
      <c r="B209" s="925">
        <f t="shared" si="66"/>
        <v>589</v>
      </c>
      <c r="C209" s="925">
        <v>0</v>
      </c>
      <c r="D209" s="925">
        <v>2</v>
      </c>
      <c r="E209" s="925">
        <v>1</v>
      </c>
      <c r="F209" s="925">
        <v>0</v>
      </c>
      <c r="G209" s="925">
        <v>577</v>
      </c>
      <c r="H209" s="925">
        <v>6</v>
      </c>
      <c r="I209" s="925">
        <v>1</v>
      </c>
      <c r="J209" s="925">
        <v>2</v>
      </c>
      <c r="K209" s="925">
        <v>589</v>
      </c>
      <c r="L209" s="925">
        <v>0</v>
      </c>
      <c r="M209" s="925">
        <v>365</v>
      </c>
      <c r="N209" s="925"/>
      <c r="O209" s="925">
        <v>221</v>
      </c>
      <c r="P209" s="925">
        <v>0</v>
      </c>
      <c r="Q209" s="925">
        <v>1</v>
      </c>
      <c r="R209" s="925">
        <v>1</v>
      </c>
      <c r="S209" s="925">
        <v>0</v>
      </c>
      <c r="T209" s="925">
        <v>1</v>
      </c>
      <c r="U209" s="925">
        <v>11</v>
      </c>
      <c r="V209" s="925">
        <v>2</v>
      </c>
      <c r="W209" s="925">
        <v>0</v>
      </c>
      <c r="X209" s="925">
        <v>202</v>
      </c>
      <c r="Y209" s="925">
        <v>3</v>
      </c>
      <c r="Z209" s="925">
        <v>3</v>
      </c>
      <c r="AA209" s="925">
        <v>0</v>
      </c>
      <c r="AB209" s="924"/>
      <c r="AC209" s="924"/>
    </row>
    <row r="210" spans="1:29" s="923" customFormat="1" ht="22.6" hidden="1" customHeight="1" outlineLevel="1">
      <c r="A210" s="530" t="s">
        <v>958</v>
      </c>
      <c r="B210" s="925">
        <f t="shared" si="66"/>
        <v>558</v>
      </c>
      <c r="C210" s="925">
        <v>0</v>
      </c>
      <c r="D210" s="925">
        <v>0</v>
      </c>
      <c r="E210" s="925">
        <v>0</v>
      </c>
      <c r="F210" s="925">
        <v>0</v>
      </c>
      <c r="G210" s="925">
        <v>548</v>
      </c>
      <c r="H210" s="925">
        <v>2</v>
      </c>
      <c r="I210" s="925">
        <v>3</v>
      </c>
      <c r="J210" s="925">
        <v>5</v>
      </c>
      <c r="K210" s="925">
        <v>558</v>
      </c>
      <c r="L210" s="925">
        <v>0</v>
      </c>
      <c r="M210" s="925">
        <v>337</v>
      </c>
      <c r="N210" s="925"/>
      <c r="O210" s="925">
        <v>218</v>
      </c>
      <c r="P210" s="925">
        <v>0</v>
      </c>
      <c r="Q210" s="925">
        <v>0</v>
      </c>
      <c r="R210" s="925">
        <v>3</v>
      </c>
      <c r="S210" s="925">
        <v>0</v>
      </c>
      <c r="T210" s="925">
        <v>0</v>
      </c>
      <c r="U210" s="925">
        <v>12</v>
      </c>
      <c r="V210" s="925">
        <v>3</v>
      </c>
      <c r="W210" s="925">
        <v>0</v>
      </c>
      <c r="X210" s="925">
        <v>199</v>
      </c>
      <c r="Y210" s="925">
        <v>1</v>
      </c>
      <c r="Z210" s="925">
        <v>3</v>
      </c>
      <c r="AA210" s="925">
        <v>0</v>
      </c>
      <c r="AB210" s="924"/>
      <c r="AC210" s="924"/>
    </row>
    <row r="211" spans="1:29" s="923" customFormat="1" ht="22.6" hidden="1" customHeight="1" outlineLevel="1">
      <c r="A211" s="530" t="s">
        <v>959</v>
      </c>
      <c r="B211" s="925">
        <f t="shared" si="66"/>
        <v>580</v>
      </c>
      <c r="C211" s="925">
        <v>0</v>
      </c>
      <c r="D211" s="925">
        <v>1</v>
      </c>
      <c r="E211" s="925">
        <v>0</v>
      </c>
      <c r="F211" s="925">
        <v>1</v>
      </c>
      <c r="G211" s="925">
        <v>571</v>
      </c>
      <c r="H211" s="925">
        <v>5</v>
      </c>
      <c r="I211" s="925">
        <v>0</v>
      </c>
      <c r="J211" s="925">
        <v>2</v>
      </c>
      <c r="K211" s="925">
        <v>580</v>
      </c>
      <c r="L211" s="925">
        <v>0</v>
      </c>
      <c r="M211" s="925">
        <v>360</v>
      </c>
      <c r="N211" s="925"/>
      <c r="O211" s="925">
        <v>215</v>
      </c>
      <c r="P211" s="925">
        <v>0</v>
      </c>
      <c r="Q211" s="925">
        <v>0</v>
      </c>
      <c r="R211" s="925">
        <v>1</v>
      </c>
      <c r="S211" s="925">
        <v>0</v>
      </c>
      <c r="T211" s="925">
        <v>1</v>
      </c>
      <c r="U211" s="925">
        <v>10</v>
      </c>
      <c r="V211" s="925">
        <v>2</v>
      </c>
      <c r="W211" s="925">
        <v>1</v>
      </c>
      <c r="X211" s="925">
        <v>198</v>
      </c>
      <c r="Y211" s="925">
        <v>2</v>
      </c>
      <c r="Z211" s="925">
        <v>5</v>
      </c>
      <c r="AA211" s="925">
        <v>0</v>
      </c>
      <c r="AB211" s="924"/>
      <c r="AC211" s="924"/>
    </row>
    <row r="212" spans="1:29" s="923" customFormat="1" ht="22.6" hidden="1" customHeight="1" outlineLevel="1">
      <c r="A212" s="530" t="s">
        <v>960</v>
      </c>
      <c r="B212" s="925">
        <f t="shared" si="66"/>
        <v>600</v>
      </c>
      <c r="C212" s="925">
        <v>0</v>
      </c>
      <c r="D212" s="925">
        <v>0</v>
      </c>
      <c r="E212" s="925">
        <v>0</v>
      </c>
      <c r="F212" s="925">
        <v>0</v>
      </c>
      <c r="G212" s="925">
        <v>591</v>
      </c>
      <c r="H212" s="925">
        <v>2</v>
      </c>
      <c r="I212" s="925">
        <v>4</v>
      </c>
      <c r="J212" s="925">
        <v>3</v>
      </c>
      <c r="K212" s="925">
        <v>600</v>
      </c>
      <c r="L212" s="925">
        <v>0</v>
      </c>
      <c r="M212" s="925">
        <v>339</v>
      </c>
      <c r="N212" s="925"/>
      <c r="O212" s="925">
        <v>256</v>
      </c>
      <c r="P212" s="925">
        <v>0</v>
      </c>
      <c r="Q212" s="925">
        <v>2</v>
      </c>
      <c r="R212" s="925">
        <v>1</v>
      </c>
      <c r="S212" s="925">
        <v>1</v>
      </c>
      <c r="T212" s="925">
        <v>2</v>
      </c>
      <c r="U212" s="925">
        <v>12</v>
      </c>
      <c r="V212" s="925">
        <v>2</v>
      </c>
      <c r="W212" s="925">
        <v>0</v>
      </c>
      <c r="X212" s="925">
        <v>236</v>
      </c>
      <c r="Y212" s="925">
        <v>0</v>
      </c>
      <c r="Z212" s="925">
        <v>5</v>
      </c>
      <c r="AA212" s="925">
        <v>0</v>
      </c>
      <c r="AB212" s="924"/>
      <c r="AC212" s="924"/>
    </row>
    <row r="213" spans="1:29" s="923" customFormat="1" ht="22.6" hidden="1" customHeight="1" outlineLevel="1">
      <c r="A213" s="530" t="s">
        <v>961</v>
      </c>
      <c r="B213" s="925">
        <f t="shared" si="66"/>
        <v>659</v>
      </c>
      <c r="C213" s="925">
        <v>0</v>
      </c>
      <c r="D213" s="925">
        <v>0</v>
      </c>
      <c r="E213" s="925">
        <v>0</v>
      </c>
      <c r="F213" s="925">
        <v>0</v>
      </c>
      <c r="G213" s="925">
        <v>653</v>
      </c>
      <c r="H213" s="925">
        <v>2</v>
      </c>
      <c r="I213" s="925">
        <v>1</v>
      </c>
      <c r="J213" s="925">
        <v>3</v>
      </c>
      <c r="K213" s="925">
        <v>659</v>
      </c>
      <c r="L213" s="925">
        <v>0</v>
      </c>
      <c r="M213" s="925">
        <v>396</v>
      </c>
      <c r="N213" s="925"/>
      <c r="O213" s="925">
        <v>256</v>
      </c>
      <c r="P213" s="925">
        <v>0</v>
      </c>
      <c r="Q213" s="925">
        <v>0</v>
      </c>
      <c r="R213" s="925">
        <v>1</v>
      </c>
      <c r="S213" s="925">
        <v>0</v>
      </c>
      <c r="T213" s="925">
        <v>3</v>
      </c>
      <c r="U213" s="925">
        <v>10</v>
      </c>
      <c r="V213" s="925">
        <v>1</v>
      </c>
      <c r="W213" s="925">
        <v>1</v>
      </c>
      <c r="X213" s="925">
        <v>239</v>
      </c>
      <c r="Y213" s="925">
        <v>1</v>
      </c>
      <c r="Z213" s="925">
        <v>6</v>
      </c>
      <c r="AA213" s="925">
        <v>1</v>
      </c>
      <c r="AB213" s="924"/>
      <c r="AC213" s="924"/>
    </row>
    <row r="214" spans="1:29" s="923" customFormat="1" ht="39.1" hidden="1" customHeight="1" outlineLevel="1">
      <c r="A214" s="916" t="s">
        <v>948</v>
      </c>
      <c r="B214" s="930">
        <f t="shared" si="66"/>
        <v>25</v>
      </c>
      <c r="C214" s="930">
        <v>0</v>
      </c>
      <c r="D214" s="930">
        <v>1</v>
      </c>
      <c r="E214" s="930">
        <v>0</v>
      </c>
      <c r="F214" s="930">
        <v>0</v>
      </c>
      <c r="G214" s="930">
        <v>23</v>
      </c>
      <c r="H214" s="930">
        <v>0</v>
      </c>
      <c r="I214" s="930">
        <v>1</v>
      </c>
      <c r="J214" s="930">
        <v>0</v>
      </c>
      <c r="K214" s="930">
        <v>25</v>
      </c>
      <c r="L214" s="930">
        <v>0</v>
      </c>
      <c r="M214" s="930">
        <v>10</v>
      </c>
      <c r="N214" s="930"/>
      <c r="O214" s="930">
        <v>15</v>
      </c>
      <c r="P214" s="930">
        <v>0</v>
      </c>
      <c r="Q214" s="930">
        <v>0</v>
      </c>
      <c r="R214" s="930">
        <v>0</v>
      </c>
      <c r="S214" s="930">
        <v>0</v>
      </c>
      <c r="T214" s="930">
        <v>0</v>
      </c>
      <c r="U214" s="930">
        <v>3</v>
      </c>
      <c r="V214" s="930">
        <v>0</v>
      </c>
      <c r="W214" s="930">
        <v>0</v>
      </c>
      <c r="X214" s="930">
        <v>11</v>
      </c>
      <c r="Y214" s="930">
        <v>1</v>
      </c>
      <c r="Z214" s="930">
        <v>0</v>
      </c>
      <c r="AA214" s="930">
        <v>0</v>
      </c>
      <c r="AB214" s="924"/>
      <c r="AC214" s="924"/>
    </row>
    <row r="215" spans="1:29" s="923" customFormat="1" ht="41.95" hidden="1" customHeight="1" outlineLevel="1" thickBot="1">
      <c r="A215" s="917" t="s">
        <v>949</v>
      </c>
      <c r="B215" s="948">
        <f t="shared" si="66"/>
        <v>5842</v>
      </c>
      <c r="C215" s="949">
        <f t="shared" ref="C215:M215" si="67">C201-C214</f>
        <v>0</v>
      </c>
      <c r="D215" s="949">
        <f t="shared" si="67"/>
        <v>3</v>
      </c>
      <c r="E215" s="949">
        <f t="shared" si="67"/>
        <v>13</v>
      </c>
      <c r="F215" s="949">
        <f t="shared" si="67"/>
        <v>3</v>
      </c>
      <c r="G215" s="949">
        <f t="shared" si="67"/>
        <v>5759</v>
      </c>
      <c r="H215" s="949">
        <f t="shared" si="67"/>
        <v>20</v>
      </c>
      <c r="I215" s="949">
        <f t="shared" si="67"/>
        <v>13</v>
      </c>
      <c r="J215" s="949">
        <f t="shared" si="67"/>
        <v>31</v>
      </c>
      <c r="K215" s="949">
        <f t="shared" si="67"/>
        <v>5842</v>
      </c>
      <c r="L215" s="949">
        <f t="shared" si="67"/>
        <v>0</v>
      </c>
      <c r="M215" s="949">
        <f t="shared" si="67"/>
        <v>3505</v>
      </c>
      <c r="N215" s="930"/>
      <c r="O215" s="930">
        <f t="shared" ref="O215:AA215" si="68">O201-O214</f>
        <v>2297</v>
      </c>
      <c r="P215" s="930">
        <f t="shared" si="68"/>
        <v>0</v>
      </c>
      <c r="Q215" s="930">
        <f t="shared" si="68"/>
        <v>14</v>
      </c>
      <c r="R215" s="930">
        <f t="shared" si="68"/>
        <v>22</v>
      </c>
      <c r="S215" s="930">
        <f t="shared" si="68"/>
        <v>2</v>
      </c>
      <c r="T215" s="930">
        <f t="shared" si="68"/>
        <v>8</v>
      </c>
      <c r="U215" s="930">
        <f t="shared" si="68"/>
        <v>99</v>
      </c>
      <c r="V215" s="930">
        <f t="shared" si="68"/>
        <v>19</v>
      </c>
      <c r="W215" s="930">
        <f t="shared" si="68"/>
        <v>5</v>
      </c>
      <c r="X215" s="930">
        <f t="shared" si="68"/>
        <v>2108</v>
      </c>
      <c r="Y215" s="930">
        <f t="shared" si="68"/>
        <v>20</v>
      </c>
      <c r="Z215" s="930">
        <f t="shared" si="68"/>
        <v>38</v>
      </c>
      <c r="AA215" s="930">
        <f t="shared" si="68"/>
        <v>2</v>
      </c>
      <c r="AB215" s="924"/>
      <c r="AC215" s="924"/>
    </row>
    <row r="216" spans="1:29" s="926" customFormat="1" ht="25.5" customHeight="1" collapsed="1">
      <c r="A216" s="838" t="s">
        <v>3328</v>
      </c>
      <c r="B216" s="929">
        <f>SUM(B217:B228)</f>
        <v>7458</v>
      </c>
      <c r="C216" s="929">
        <f t="shared" ref="C216:M216" si="69">SUM(C217:C228)</f>
        <v>0</v>
      </c>
      <c r="D216" s="929">
        <f t="shared" si="69"/>
        <v>1</v>
      </c>
      <c r="E216" s="929">
        <f t="shared" si="69"/>
        <v>1</v>
      </c>
      <c r="F216" s="929">
        <f t="shared" si="69"/>
        <v>0</v>
      </c>
      <c r="G216" s="929">
        <f t="shared" si="69"/>
        <v>7389</v>
      </c>
      <c r="H216" s="929">
        <f t="shared" si="69"/>
        <v>21</v>
      </c>
      <c r="I216" s="929">
        <f t="shared" si="69"/>
        <v>22</v>
      </c>
      <c r="J216" s="929">
        <f t="shared" si="69"/>
        <v>24</v>
      </c>
      <c r="K216" s="929">
        <f t="shared" si="69"/>
        <v>7458</v>
      </c>
      <c r="L216" s="929">
        <f t="shared" si="69"/>
        <v>0</v>
      </c>
      <c r="M216" s="929">
        <f t="shared" si="69"/>
        <v>4490</v>
      </c>
      <c r="N216" s="930"/>
      <c r="O216" s="930">
        <f t="shared" ref="O216:AA216" si="70">SUM(O217:O228)</f>
        <v>2907</v>
      </c>
      <c r="P216" s="930">
        <f t="shared" si="70"/>
        <v>0</v>
      </c>
      <c r="Q216" s="930">
        <f t="shared" si="70"/>
        <v>21</v>
      </c>
      <c r="R216" s="930">
        <f t="shared" si="70"/>
        <v>41</v>
      </c>
      <c r="S216" s="930">
        <f t="shared" si="70"/>
        <v>1</v>
      </c>
      <c r="T216" s="930">
        <f t="shared" si="70"/>
        <v>12</v>
      </c>
      <c r="U216" s="930">
        <f t="shared" si="70"/>
        <v>135</v>
      </c>
      <c r="V216" s="930">
        <f t="shared" si="70"/>
        <v>7</v>
      </c>
      <c r="W216" s="930">
        <f t="shared" si="70"/>
        <v>11</v>
      </c>
      <c r="X216" s="930">
        <f t="shared" si="70"/>
        <v>2660</v>
      </c>
      <c r="Y216" s="930">
        <f t="shared" si="70"/>
        <v>19</v>
      </c>
      <c r="Z216" s="930">
        <f t="shared" si="70"/>
        <v>61</v>
      </c>
      <c r="AA216" s="930">
        <f t="shared" si="70"/>
        <v>0</v>
      </c>
      <c r="AB216" s="929"/>
      <c r="AC216" s="929"/>
    </row>
    <row r="217" spans="1:29" s="923" customFormat="1" ht="22.6" hidden="1" customHeight="1" outlineLevel="1">
      <c r="A217" s="530" t="s">
        <v>1899</v>
      </c>
      <c r="B217" s="925">
        <f t="shared" ref="B217:B230" si="71">SUM(C217:J217)</f>
        <v>673</v>
      </c>
      <c r="C217" s="925">
        <v>0</v>
      </c>
      <c r="D217" s="925">
        <v>0</v>
      </c>
      <c r="E217" s="925">
        <v>1</v>
      </c>
      <c r="F217" s="925">
        <v>0</v>
      </c>
      <c r="G217" s="925">
        <v>664</v>
      </c>
      <c r="H217" s="925">
        <v>2</v>
      </c>
      <c r="I217" s="925">
        <v>2</v>
      </c>
      <c r="J217" s="925">
        <v>4</v>
      </c>
      <c r="K217" s="925">
        <v>673</v>
      </c>
      <c r="L217" s="925">
        <v>0</v>
      </c>
      <c r="M217" s="925">
        <v>394</v>
      </c>
      <c r="N217" s="925"/>
      <c r="O217" s="925">
        <v>273</v>
      </c>
      <c r="P217" s="925">
        <v>0</v>
      </c>
      <c r="Q217" s="925">
        <v>0</v>
      </c>
      <c r="R217" s="925">
        <v>5</v>
      </c>
      <c r="S217" s="925">
        <v>0</v>
      </c>
      <c r="T217" s="925">
        <v>2</v>
      </c>
      <c r="U217" s="925">
        <v>13</v>
      </c>
      <c r="V217" s="925">
        <v>1</v>
      </c>
      <c r="W217" s="925">
        <v>2</v>
      </c>
      <c r="X217" s="925">
        <v>249</v>
      </c>
      <c r="Y217" s="925">
        <v>1</v>
      </c>
      <c r="Z217" s="925">
        <v>6</v>
      </c>
      <c r="AA217" s="925">
        <v>0</v>
      </c>
      <c r="AB217" s="924"/>
      <c r="AC217" s="924"/>
    </row>
    <row r="218" spans="1:29" s="923" customFormat="1" ht="22.6" hidden="1" customHeight="1" outlineLevel="1">
      <c r="A218" s="530" t="s">
        <v>951</v>
      </c>
      <c r="B218" s="925">
        <f t="shared" si="71"/>
        <v>537</v>
      </c>
      <c r="C218" s="925">
        <v>0</v>
      </c>
      <c r="D218" s="925">
        <v>0</v>
      </c>
      <c r="E218" s="925">
        <v>0</v>
      </c>
      <c r="F218" s="925">
        <v>0</v>
      </c>
      <c r="G218" s="925">
        <v>531</v>
      </c>
      <c r="H218" s="925">
        <v>2</v>
      </c>
      <c r="I218" s="925">
        <v>1</v>
      </c>
      <c r="J218" s="925">
        <v>3</v>
      </c>
      <c r="K218" s="925">
        <v>537</v>
      </c>
      <c r="L218" s="925">
        <v>0</v>
      </c>
      <c r="M218" s="925">
        <v>326</v>
      </c>
      <c r="N218" s="925"/>
      <c r="O218" s="925">
        <v>207</v>
      </c>
      <c r="P218" s="925">
        <v>0</v>
      </c>
      <c r="Q218" s="925">
        <v>3</v>
      </c>
      <c r="R218" s="925">
        <v>4</v>
      </c>
      <c r="S218" s="925">
        <v>0</v>
      </c>
      <c r="T218" s="925">
        <v>0</v>
      </c>
      <c r="U218" s="925">
        <v>8</v>
      </c>
      <c r="V218" s="925">
        <v>0</v>
      </c>
      <c r="W218" s="925">
        <v>1</v>
      </c>
      <c r="X218" s="925">
        <v>190</v>
      </c>
      <c r="Y218" s="925">
        <v>1</v>
      </c>
      <c r="Z218" s="925">
        <v>4</v>
      </c>
      <c r="AA218" s="925">
        <v>0</v>
      </c>
      <c r="AB218" s="924"/>
      <c r="AC218" s="924"/>
    </row>
    <row r="219" spans="1:29" s="923" customFormat="1" ht="22.6" hidden="1" customHeight="1" outlineLevel="1">
      <c r="A219" s="530" t="s">
        <v>952</v>
      </c>
      <c r="B219" s="925">
        <f t="shared" si="71"/>
        <v>550</v>
      </c>
      <c r="C219" s="925">
        <v>0</v>
      </c>
      <c r="D219" s="925">
        <v>0</v>
      </c>
      <c r="E219" s="925">
        <v>0</v>
      </c>
      <c r="F219" s="925">
        <v>0</v>
      </c>
      <c r="G219" s="925">
        <v>545</v>
      </c>
      <c r="H219" s="925">
        <v>3</v>
      </c>
      <c r="I219" s="925">
        <v>0</v>
      </c>
      <c r="J219" s="925">
        <v>2</v>
      </c>
      <c r="K219" s="925">
        <v>550</v>
      </c>
      <c r="L219" s="925">
        <v>0</v>
      </c>
      <c r="M219" s="925">
        <v>311</v>
      </c>
      <c r="N219" s="925"/>
      <c r="O219" s="925">
        <v>234</v>
      </c>
      <c r="P219" s="925">
        <v>0</v>
      </c>
      <c r="Q219" s="925">
        <v>5</v>
      </c>
      <c r="R219" s="925">
        <v>3</v>
      </c>
      <c r="S219" s="925">
        <v>0</v>
      </c>
      <c r="T219" s="925">
        <v>2</v>
      </c>
      <c r="U219" s="925">
        <v>11</v>
      </c>
      <c r="V219" s="925">
        <v>0</v>
      </c>
      <c r="W219" s="925">
        <v>1</v>
      </c>
      <c r="X219" s="925">
        <v>212</v>
      </c>
      <c r="Y219" s="925">
        <v>0</v>
      </c>
      <c r="Z219" s="925">
        <v>5</v>
      </c>
      <c r="AA219" s="925">
        <v>0</v>
      </c>
      <c r="AB219" s="924"/>
      <c r="AC219" s="924"/>
    </row>
    <row r="220" spans="1:29" s="923" customFormat="1" ht="22.6" hidden="1" customHeight="1" outlineLevel="1">
      <c r="A220" s="530" t="s">
        <v>953</v>
      </c>
      <c r="B220" s="925">
        <f t="shared" si="71"/>
        <v>525</v>
      </c>
      <c r="C220" s="925">
        <v>0</v>
      </c>
      <c r="D220" s="925">
        <v>0</v>
      </c>
      <c r="E220" s="925">
        <v>0</v>
      </c>
      <c r="F220" s="925">
        <v>0</v>
      </c>
      <c r="G220" s="925">
        <v>517</v>
      </c>
      <c r="H220" s="925">
        <v>3</v>
      </c>
      <c r="I220" s="925">
        <v>2</v>
      </c>
      <c r="J220" s="925">
        <v>3</v>
      </c>
      <c r="K220" s="925">
        <v>525</v>
      </c>
      <c r="L220" s="925">
        <v>0</v>
      </c>
      <c r="M220" s="925">
        <v>294</v>
      </c>
      <c r="N220" s="925"/>
      <c r="O220" s="925">
        <v>224</v>
      </c>
      <c r="P220" s="925">
        <v>0</v>
      </c>
      <c r="Q220" s="925">
        <v>1</v>
      </c>
      <c r="R220" s="925">
        <v>3</v>
      </c>
      <c r="S220" s="925">
        <v>0</v>
      </c>
      <c r="T220" s="925">
        <v>0</v>
      </c>
      <c r="U220" s="925">
        <v>8</v>
      </c>
      <c r="V220" s="925">
        <v>1</v>
      </c>
      <c r="W220" s="925">
        <v>0</v>
      </c>
      <c r="X220" s="925">
        <v>209</v>
      </c>
      <c r="Y220" s="925">
        <v>2</v>
      </c>
      <c r="Z220" s="925">
        <v>7</v>
      </c>
      <c r="AA220" s="925">
        <v>0</v>
      </c>
      <c r="AB220" s="924"/>
      <c r="AC220" s="924"/>
    </row>
    <row r="221" spans="1:29" s="923" customFormat="1" ht="22.6" hidden="1" customHeight="1" outlineLevel="1">
      <c r="A221" s="530" t="s">
        <v>954</v>
      </c>
      <c r="B221" s="925">
        <f t="shared" si="71"/>
        <v>629</v>
      </c>
      <c r="C221" s="925">
        <v>0</v>
      </c>
      <c r="D221" s="925">
        <v>0</v>
      </c>
      <c r="E221" s="925">
        <v>0</v>
      </c>
      <c r="F221" s="925">
        <v>0</v>
      </c>
      <c r="G221" s="925">
        <v>622</v>
      </c>
      <c r="H221" s="925">
        <v>3</v>
      </c>
      <c r="I221" s="925">
        <v>2</v>
      </c>
      <c r="J221" s="925">
        <v>2</v>
      </c>
      <c r="K221" s="925">
        <v>629</v>
      </c>
      <c r="L221" s="925">
        <v>0</v>
      </c>
      <c r="M221" s="925">
        <v>364</v>
      </c>
      <c r="N221" s="925"/>
      <c r="O221" s="925">
        <v>257</v>
      </c>
      <c r="P221" s="925">
        <v>0</v>
      </c>
      <c r="Q221" s="925">
        <v>3</v>
      </c>
      <c r="R221" s="925">
        <v>2</v>
      </c>
      <c r="S221" s="925">
        <v>0</v>
      </c>
      <c r="T221" s="925">
        <v>2</v>
      </c>
      <c r="U221" s="925">
        <v>13</v>
      </c>
      <c r="V221" s="925">
        <v>0</v>
      </c>
      <c r="W221" s="925">
        <v>2</v>
      </c>
      <c r="X221" s="925">
        <v>231</v>
      </c>
      <c r="Y221" s="925">
        <v>4</v>
      </c>
      <c r="Z221" s="925">
        <v>8</v>
      </c>
      <c r="AA221" s="925">
        <v>0</v>
      </c>
      <c r="AB221" s="924"/>
      <c r="AC221" s="924"/>
    </row>
    <row r="222" spans="1:29" s="923" customFormat="1" ht="22.6" hidden="1" customHeight="1" outlineLevel="1">
      <c r="A222" s="530" t="s">
        <v>955</v>
      </c>
      <c r="B222" s="925">
        <f t="shared" si="71"/>
        <v>562</v>
      </c>
      <c r="C222" s="925">
        <v>0</v>
      </c>
      <c r="D222" s="925">
        <v>0</v>
      </c>
      <c r="E222" s="925">
        <v>0</v>
      </c>
      <c r="F222" s="925">
        <v>0</v>
      </c>
      <c r="G222" s="925">
        <v>558</v>
      </c>
      <c r="H222" s="925">
        <v>1</v>
      </c>
      <c r="I222" s="925">
        <v>2</v>
      </c>
      <c r="J222" s="925">
        <v>1</v>
      </c>
      <c r="K222" s="925">
        <v>562</v>
      </c>
      <c r="L222" s="925">
        <v>0</v>
      </c>
      <c r="M222" s="925">
        <v>359</v>
      </c>
      <c r="N222" s="925"/>
      <c r="O222" s="925">
        <v>200</v>
      </c>
      <c r="P222" s="925">
        <v>0</v>
      </c>
      <c r="Q222" s="925">
        <v>2</v>
      </c>
      <c r="R222" s="925">
        <v>0</v>
      </c>
      <c r="S222" s="925">
        <v>0</v>
      </c>
      <c r="T222" s="925">
        <v>3</v>
      </c>
      <c r="U222" s="925">
        <v>9</v>
      </c>
      <c r="V222" s="925">
        <v>0</v>
      </c>
      <c r="W222" s="925">
        <v>0</v>
      </c>
      <c r="X222" s="925">
        <v>186</v>
      </c>
      <c r="Y222" s="925">
        <v>0</v>
      </c>
      <c r="Z222" s="925">
        <v>3</v>
      </c>
      <c r="AA222" s="925">
        <v>0</v>
      </c>
      <c r="AB222" s="924"/>
      <c r="AC222" s="924"/>
    </row>
    <row r="223" spans="1:29" s="923" customFormat="1" ht="22.6" hidden="1" customHeight="1" outlineLevel="1">
      <c r="A223" s="530" t="s">
        <v>956</v>
      </c>
      <c r="B223" s="925">
        <f t="shared" si="71"/>
        <v>610</v>
      </c>
      <c r="C223" s="925">
        <v>0</v>
      </c>
      <c r="D223" s="925">
        <v>0</v>
      </c>
      <c r="E223" s="925">
        <v>0</v>
      </c>
      <c r="F223" s="925">
        <v>0</v>
      </c>
      <c r="G223" s="925">
        <v>606</v>
      </c>
      <c r="H223" s="925">
        <v>0</v>
      </c>
      <c r="I223" s="925">
        <v>2</v>
      </c>
      <c r="J223" s="925">
        <v>2</v>
      </c>
      <c r="K223" s="925">
        <v>610</v>
      </c>
      <c r="L223" s="925">
        <v>0</v>
      </c>
      <c r="M223" s="925">
        <v>356</v>
      </c>
      <c r="N223" s="925"/>
      <c r="O223" s="925">
        <v>252</v>
      </c>
      <c r="P223" s="925">
        <v>0</v>
      </c>
      <c r="Q223" s="925">
        <v>1</v>
      </c>
      <c r="R223" s="925">
        <v>8</v>
      </c>
      <c r="S223" s="925">
        <v>0</v>
      </c>
      <c r="T223" s="925">
        <v>0</v>
      </c>
      <c r="U223" s="925">
        <v>6</v>
      </c>
      <c r="V223" s="925">
        <v>0</v>
      </c>
      <c r="W223" s="925">
        <v>0</v>
      </c>
      <c r="X223" s="925">
        <v>236</v>
      </c>
      <c r="Y223" s="925">
        <v>1</v>
      </c>
      <c r="Z223" s="925">
        <v>2</v>
      </c>
      <c r="AA223" s="925">
        <v>0</v>
      </c>
      <c r="AB223" s="924"/>
      <c r="AC223" s="924"/>
    </row>
    <row r="224" spans="1:29" s="923" customFormat="1" ht="22.6" hidden="1" customHeight="1" outlineLevel="1">
      <c r="A224" s="530" t="s">
        <v>957</v>
      </c>
      <c r="B224" s="925">
        <f t="shared" si="71"/>
        <v>611</v>
      </c>
      <c r="C224" s="925">
        <v>0</v>
      </c>
      <c r="D224" s="925">
        <v>1</v>
      </c>
      <c r="E224" s="925">
        <v>0</v>
      </c>
      <c r="F224" s="925">
        <v>0</v>
      </c>
      <c r="G224" s="925">
        <v>603</v>
      </c>
      <c r="H224" s="925">
        <v>2</v>
      </c>
      <c r="I224" s="925">
        <v>4</v>
      </c>
      <c r="J224" s="925">
        <v>1</v>
      </c>
      <c r="K224" s="925">
        <v>611</v>
      </c>
      <c r="L224" s="925">
        <v>0</v>
      </c>
      <c r="M224" s="925">
        <v>390</v>
      </c>
      <c r="N224" s="925"/>
      <c r="O224" s="925">
        <v>214</v>
      </c>
      <c r="P224" s="925">
        <v>0</v>
      </c>
      <c r="Q224" s="925">
        <v>0</v>
      </c>
      <c r="R224" s="925">
        <v>4</v>
      </c>
      <c r="S224" s="925">
        <v>0</v>
      </c>
      <c r="T224" s="925">
        <v>1</v>
      </c>
      <c r="U224" s="925">
        <v>9</v>
      </c>
      <c r="V224" s="925">
        <v>1</v>
      </c>
      <c r="W224" s="925">
        <v>2</v>
      </c>
      <c r="X224" s="925">
        <v>195</v>
      </c>
      <c r="Y224" s="925">
        <v>2</v>
      </c>
      <c r="Z224" s="925">
        <v>7</v>
      </c>
      <c r="AA224" s="925">
        <v>0</v>
      </c>
      <c r="AB224" s="924"/>
      <c r="AC224" s="924"/>
    </row>
    <row r="225" spans="1:29" s="923" customFormat="1" ht="22.6" hidden="1" customHeight="1" outlineLevel="1">
      <c r="A225" s="530" t="s">
        <v>958</v>
      </c>
      <c r="B225" s="925">
        <f t="shared" si="71"/>
        <v>609</v>
      </c>
      <c r="C225" s="925">
        <v>0</v>
      </c>
      <c r="D225" s="925">
        <v>0</v>
      </c>
      <c r="E225" s="925">
        <v>0</v>
      </c>
      <c r="F225" s="925">
        <v>0</v>
      </c>
      <c r="G225" s="925">
        <v>608</v>
      </c>
      <c r="H225" s="925">
        <v>0</v>
      </c>
      <c r="I225" s="925">
        <v>1</v>
      </c>
      <c r="J225" s="925">
        <v>0</v>
      </c>
      <c r="K225" s="925">
        <v>609</v>
      </c>
      <c r="L225" s="925">
        <v>0</v>
      </c>
      <c r="M225" s="925">
        <v>376</v>
      </c>
      <c r="N225" s="925"/>
      <c r="O225" s="925">
        <v>229</v>
      </c>
      <c r="P225" s="925">
        <v>0</v>
      </c>
      <c r="Q225" s="925">
        <v>1</v>
      </c>
      <c r="R225" s="925">
        <v>2</v>
      </c>
      <c r="S225" s="925">
        <v>0</v>
      </c>
      <c r="T225" s="925">
        <v>0</v>
      </c>
      <c r="U225" s="925">
        <v>10</v>
      </c>
      <c r="V225" s="925">
        <v>0</v>
      </c>
      <c r="W225" s="925">
        <v>0</v>
      </c>
      <c r="X225" s="925">
        <v>214</v>
      </c>
      <c r="Y225" s="925">
        <v>2</v>
      </c>
      <c r="Z225" s="925">
        <v>4</v>
      </c>
      <c r="AA225" s="925">
        <v>0</v>
      </c>
      <c r="AB225" s="924"/>
      <c r="AC225" s="924"/>
    </row>
    <row r="226" spans="1:29" s="923" customFormat="1" ht="22.6" hidden="1" customHeight="1" outlineLevel="1">
      <c r="A226" s="530" t="s">
        <v>959</v>
      </c>
      <c r="B226" s="925">
        <f t="shared" si="71"/>
        <v>755</v>
      </c>
      <c r="C226" s="925">
        <v>0</v>
      </c>
      <c r="D226" s="925">
        <v>0</v>
      </c>
      <c r="E226" s="925">
        <v>0</v>
      </c>
      <c r="F226" s="925">
        <v>0</v>
      </c>
      <c r="G226" s="925">
        <v>747</v>
      </c>
      <c r="H226" s="925">
        <v>2</v>
      </c>
      <c r="I226" s="925">
        <v>3</v>
      </c>
      <c r="J226" s="925">
        <v>3</v>
      </c>
      <c r="K226" s="925">
        <v>755</v>
      </c>
      <c r="L226" s="925">
        <v>0</v>
      </c>
      <c r="M226" s="925">
        <v>472</v>
      </c>
      <c r="N226" s="925"/>
      <c r="O226" s="925">
        <v>277</v>
      </c>
      <c r="P226" s="925">
        <v>0</v>
      </c>
      <c r="Q226" s="925">
        <v>1</v>
      </c>
      <c r="R226" s="925">
        <v>7</v>
      </c>
      <c r="S226" s="925">
        <v>0</v>
      </c>
      <c r="T226" s="925">
        <v>0</v>
      </c>
      <c r="U226" s="925">
        <v>20</v>
      </c>
      <c r="V226" s="925">
        <v>3</v>
      </c>
      <c r="W226" s="925">
        <v>1</v>
      </c>
      <c r="X226" s="925">
        <v>243</v>
      </c>
      <c r="Y226" s="925">
        <v>2</v>
      </c>
      <c r="Z226" s="925">
        <v>6</v>
      </c>
      <c r="AA226" s="925">
        <v>0</v>
      </c>
      <c r="AB226" s="924"/>
      <c r="AC226" s="924"/>
    </row>
    <row r="227" spans="1:29" s="923" customFormat="1" ht="22.6" hidden="1" customHeight="1" outlineLevel="1">
      <c r="A227" s="530" t="s">
        <v>960</v>
      </c>
      <c r="B227" s="925">
        <f t="shared" si="71"/>
        <v>697</v>
      </c>
      <c r="C227" s="925">
        <v>0</v>
      </c>
      <c r="D227" s="925">
        <v>0</v>
      </c>
      <c r="E227" s="925">
        <v>0</v>
      </c>
      <c r="F227" s="925">
        <v>0</v>
      </c>
      <c r="G227" s="925">
        <v>690</v>
      </c>
      <c r="H227" s="925">
        <v>2</v>
      </c>
      <c r="I227" s="925">
        <v>2</v>
      </c>
      <c r="J227" s="925">
        <v>3</v>
      </c>
      <c r="K227" s="925">
        <v>697</v>
      </c>
      <c r="L227" s="925">
        <v>0</v>
      </c>
      <c r="M227" s="925">
        <v>408</v>
      </c>
      <c r="N227" s="925"/>
      <c r="O227" s="925">
        <v>284</v>
      </c>
      <c r="P227" s="925">
        <v>0</v>
      </c>
      <c r="Q227" s="925">
        <v>3</v>
      </c>
      <c r="R227" s="925">
        <v>2</v>
      </c>
      <c r="S227" s="925">
        <v>1</v>
      </c>
      <c r="T227" s="925">
        <v>2</v>
      </c>
      <c r="U227" s="925">
        <v>12</v>
      </c>
      <c r="V227" s="925">
        <v>1</v>
      </c>
      <c r="W227" s="925">
        <v>2</v>
      </c>
      <c r="X227" s="925">
        <v>258</v>
      </c>
      <c r="Y227" s="925">
        <v>3</v>
      </c>
      <c r="Z227" s="925">
        <v>5</v>
      </c>
      <c r="AA227" s="925">
        <v>0</v>
      </c>
      <c r="AB227" s="924"/>
      <c r="AC227" s="924"/>
    </row>
    <row r="228" spans="1:29" s="923" customFormat="1" ht="22.6" hidden="1" customHeight="1" outlineLevel="1">
      <c r="A228" s="530" t="s">
        <v>961</v>
      </c>
      <c r="B228" s="925">
        <f t="shared" si="71"/>
        <v>700</v>
      </c>
      <c r="C228" s="925">
        <v>0</v>
      </c>
      <c r="D228" s="925">
        <v>0</v>
      </c>
      <c r="E228" s="925">
        <v>0</v>
      </c>
      <c r="F228" s="925">
        <v>0</v>
      </c>
      <c r="G228" s="925">
        <v>698</v>
      </c>
      <c r="H228" s="925">
        <v>1</v>
      </c>
      <c r="I228" s="925">
        <v>1</v>
      </c>
      <c r="J228" s="925">
        <v>0</v>
      </c>
      <c r="K228" s="925">
        <v>700</v>
      </c>
      <c r="L228" s="925">
        <v>0</v>
      </c>
      <c r="M228" s="925">
        <v>440</v>
      </c>
      <c r="N228" s="925"/>
      <c r="O228" s="925">
        <v>256</v>
      </c>
      <c r="P228" s="925">
        <v>0</v>
      </c>
      <c r="Q228" s="925">
        <v>1</v>
      </c>
      <c r="R228" s="925">
        <v>1</v>
      </c>
      <c r="S228" s="925">
        <v>0</v>
      </c>
      <c r="T228" s="925">
        <v>0</v>
      </c>
      <c r="U228" s="925">
        <v>16</v>
      </c>
      <c r="V228" s="925">
        <v>0</v>
      </c>
      <c r="W228" s="925">
        <v>0</v>
      </c>
      <c r="X228" s="925">
        <v>237</v>
      </c>
      <c r="Y228" s="925">
        <v>1</v>
      </c>
      <c r="Z228" s="925">
        <v>4</v>
      </c>
      <c r="AA228" s="925">
        <v>0</v>
      </c>
      <c r="AB228" s="924"/>
      <c r="AC228" s="924"/>
    </row>
    <row r="229" spans="1:29" s="923" customFormat="1" ht="39.1" hidden="1" customHeight="1" outlineLevel="1">
      <c r="A229" s="916" t="s">
        <v>948</v>
      </c>
      <c r="B229" s="930">
        <f t="shared" si="71"/>
        <v>22</v>
      </c>
      <c r="C229" s="930">
        <v>0</v>
      </c>
      <c r="D229" s="930">
        <v>0</v>
      </c>
      <c r="E229" s="930">
        <v>0</v>
      </c>
      <c r="F229" s="930">
        <v>0</v>
      </c>
      <c r="G229" s="930">
        <v>22</v>
      </c>
      <c r="H229" s="930">
        <v>0</v>
      </c>
      <c r="I229" s="930">
        <v>0</v>
      </c>
      <c r="J229" s="930">
        <v>0</v>
      </c>
      <c r="K229" s="930">
        <v>22</v>
      </c>
      <c r="L229" s="930">
        <v>0</v>
      </c>
      <c r="M229" s="930">
        <v>11</v>
      </c>
      <c r="N229" s="930"/>
      <c r="O229" s="930">
        <v>11</v>
      </c>
      <c r="P229" s="930">
        <v>0</v>
      </c>
      <c r="Q229" s="930">
        <v>0</v>
      </c>
      <c r="R229" s="930">
        <v>0</v>
      </c>
      <c r="S229" s="930">
        <v>0</v>
      </c>
      <c r="T229" s="930">
        <v>0</v>
      </c>
      <c r="U229" s="930">
        <v>2</v>
      </c>
      <c r="V229" s="930">
        <v>0</v>
      </c>
      <c r="W229" s="930">
        <v>0</v>
      </c>
      <c r="X229" s="930">
        <v>9</v>
      </c>
      <c r="Y229" s="930">
        <v>0</v>
      </c>
      <c r="Z229" s="930">
        <v>0</v>
      </c>
      <c r="AA229" s="930">
        <v>0</v>
      </c>
      <c r="AB229" s="924"/>
      <c r="AC229" s="924"/>
    </row>
    <row r="230" spans="1:29" s="923" customFormat="1" ht="41.95" hidden="1" customHeight="1" outlineLevel="1" thickBot="1">
      <c r="A230" s="917" t="s">
        <v>949</v>
      </c>
      <c r="B230" s="948">
        <f t="shared" si="71"/>
        <v>7436</v>
      </c>
      <c r="C230" s="949">
        <f t="shared" ref="C230:M230" si="72">C216-C229</f>
        <v>0</v>
      </c>
      <c r="D230" s="949">
        <f t="shared" si="72"/>
        <v>1</v>
      </c>
      <c r="E230" s="949">
        <f t="shared" si="72"/>
        <v>1</v>
      </c>
      <c r="F230" s="949">
        <f t="shared" si="72"/>
        <v>0</v>
      </c>
      <c r="G230" s="949">
        <f t="shared" si="72"/>
        <v>7367</v>
      </c>
      <c r="H230" s="949">
        <f t="shared" si="72"/>
        <v>21</v>
      </c>
      <c r="I230" s="949">
        <f t="shared" si="72"/>
        <v>22</v>
      </c>
      <c r="J230" s="949">
        <f t="shared" si="72"/>
        <v>24</v>
      </c>
      <c r="K230" s="949">
        <f t="shared" si="72"/>
        <v>7436</v>
      </c>
      <c r="L230" s="949">
        <f t="shared" si="72"/>
        <v>0</v>
      </c>
      <c r="M230" s="949">
        <f t="shared" si="72"/>
        <v>4479</v>
      </c>
      <c r="N230" s="930"/>
      <c r="O230" s="930">
        <f t="shared" ref="O230:AA230" si="73">O216-O229</f>
        <v>2896</v>
      </c>
      <c r="P230" s="930">
        <f t="shared" si="73"/>
        <v>0</v>
      </c>
      <c r="Q230" s="930">
        <f t="shared" si="73"/>
        <v>21</v>
      </c>
      <c r="R230" s="930">
        <f t="shared" si="73"/>
        <v>41</v>
      </c>
      <c r="S230" s="930">
        <f t="shared" si="73"/>
        <v>1</v>
      </c>
      <c r="T230" s="930">
        <f t="shared" si="73"/>
        <v>12</v>
      </c>
      <c r="U230" s="930">
        <f t="shared" si="73"/>
        <v>133</v>
      </c>
      <c r="V230" s="930">
        <f t="shared" si="73"/>
        <v>7</v>
      </c>
      <c r="W230" s="930">
        <f t="shared" si="73"/>
        <v>11</v>
      </c>
      <c r="X230" s="930">
        <f t="shared" si="73"/>
        <v>2651</v>
      </c>
      <c r="Y230" s="930">
        <f t="shared" si="73"/>
        <v>19</v>
      </c>
      <c r="Z230" s="930">
        <f t="shared" si="73"/>
        <v>61</v>
      </c>
      <c r="AA230" s="930">
        <f t="shared" si="73"/>
        <v>0</v>
      </c>
      <c r="AB230" s="924"/>
      <c r="AC230" s="924"/>
    </row>
    <row r="231" spans="1:29" s="926" customFormat="1" ht="25.5" customHeight="1" collapsed="1">
      <c r="A231" s="838" t="s">
        <v>3377</v>
      </c>
      <c r="B231" s="929">
        <f>SUM(B232:B243)</f>
        <v>8684</v>
      </c>
      <c r="C231" s="929">
        <f t="shared" ref="C231:M231" si="74">SUM(C232:C243)</f>
        <v>0</v>
      </c>
      <c r="D231" s="929">
        <f t="shared" si="74"/>
        <v>3</v>
      </c>
      <c r="E231" s="929">
        <f t="shared" si="74"/>
        <v>5</v>
      </c>
      <c r="F231" s="929">
        <f t="shared" si="74"/>
        <v>4</v>
      </c>
      <c r="G231" s="929">
        <f t="shared" si="74"/>
        <v>8575</v>
      </c>
      <c r="H231" s="929">
        <f t="shared" si="74"/>
        <v>36</v>
      </c>
      <c r="I231" s="929">
        <f t="shared" si="74"/>
        <v>22</v>
      </c>
      <c r="J231" s="929">
        <f t="shared" si="74"/>
        <v>39</v>
      </c>
      <c r="K231" s="929">
        <f t="shared" si="74"/>
        <v>8684</v>
      </c>
      <c r="L231" s="929">
        <f t="shared" si="74"/>
        <v>0</v>
      </c>
      <c r="M231" s="929">
        <f t="shared" si="74"/>
        <v>5225</v>
      </c>
      <c r="N231" s="930"/>
      <c r="O231" s="930">
        <f t="shared" ref="O231:AA231" si="75">SUM(O232:O243)</f>
        <v>3406</v>
      </c>
      <c r="P231" s="930">
        <f t="shared" si="75"/>
        <v>1</v>
      </c>
      <c r="Q231" s="930">
        <f t="shared" si="75"/>
        <v>17</v>
      </c>
      <c r="R231" s="930">
        <f t="shared" si="75"/>
        <v>25</v>
      </c>
      <c r="S231" s="930">
        <f t="shared" si="75"/>
        <v>2</v>
      </c>
      <c r="T231" s="930">
        <f t="shared" si="75"/>
        <v>10</v>
      </c>
      <c r="U231" s="930">
        <f t="shared" si="75"/>
        <v>142</v>
      </c>
      <c r="V231" s="930">
        <f t="shared" si="75"/>
        <v>10</v>
      </c>
      <c r="W231" s="930">
        <f t="shared" si="75"/>
        <v>7</v>
      </c>
      <c r="X231" s="930">
        <f t="shared" si="75"/>
        <v>3160</v>
      </c>
      <c r="Y231" s="930">
        <f t="shared" si="75"/>
        <v>32</v>
      </c>
      <c r="Z231" s="930">
        <f t="shared" si="75"/>
        <v>52</v>
      </c>
      <c r="AA231" s="930">
        <f t="shared" si="75"/>
        <v>1</v>
      </c>
      <c r="AB231" s="929"/>
      <c r="AC231" s="929"/>
    </row>
    <row r="232" spans="1:29" s="923" customFormat="1" ht="22.6" hidden="1" customHeight="1" outlineLevel="1">
      <c r="A232" s="530" t="s">
        <v>1899</v>
      </c>
      <c r="B232" s="925">
        <f t="shared" ref="B232:B245" si="76">SUM(C232:J232)</f>
        <v>800</v>
      </c>
      <c r="C232" s="925">
        <v>0</v>
      </c>
      <c r="D232" s="925">
        <v>0</v>
      </c>
      <c r="E232" s="925">
        <v>1</v>
      </c>
      <c r="F232" s="925">
        <v>3</v>
      </c>
      <c r="G232" s="925">
        <v>788</v>
      </c>
      <c r="H232" s="925">
        <v>2</v>
      </c>
      <c r="I232" s="925">
        <v>1</v>
      </c>
      <c r="J232" s="925">
        <v>5</v>
      </c>
      <c r="K232" s="925">
        <v>800</v>
      </c>
      <c r="L232" s="925">
        <v>0</v>
      </c>
      <c r="M232" s="925">
        <v>490</v>
      </c>
      <c r="N232" s="925"/>
      <c r="O232" s="925">
        <v>306</v>
      </c>
      <c r="P232" s="925">
        <v>0</v>
      </c>
      <c r="Q232" s="925">
        <v>1</v>
      </c>
      <c r="R232" s="925">
        <v>1</v>
      </c>
      <c r="S232" s="925">
        <v>0</v>
      </c>
      <c r="T232" s="925">
        <v>1</v>
      </c>
      <c r="U232" s="925">
        <v>7</v>
      </c>
      <c r="V232" s="925">
        <v>0</v>
      </c>
      <c r="W232" s="925">
        <v>1</v>
      </c>
      <c r="X232" s="925">
        <v>289</v>
      </c>
      <c r="Y232" s="925">
        <v>6</v>
      </c>
      <c r="Z232" s="925">
        <v>4</v>
      </c>
      <c r="AA232" s="925">
        <v>0</v>
      </c>
      <c r="AB232" s="924"/>
      <c r="AC232" s="924"/>
    </row>
    <row r="233" spans="1:29" s="923" customFormat="1" ht="22.6" hidden="1" customHeight="1" outlineLevel="1">
      <c r="A233" s="530" t="s">
        <v>951</v>
      </c>
      <c r="B233" s="925">
        <f t="shared" si="76"/>
        <v>594</v>
      </c>
      <c r="C233" s="925">
        <v>0</v>
      </c>
      <c r="D233" s="925">
        <v>0</v>
      </c>
      <c r="E233" s="925">
        <v>1</v>
      </c>
      <c r="F233" s="925">
        <v>0</v>
      </c>
      <c r="G233" s="925">
        <v>589</v>
      </c>
      <c r="H233" s="925">
        <v>3</v>
      </c>
      <c r="I233" s="925">
        <v>1</v>
      </c>
      <c r="J233" s="925">
        <v>0</v>
      </c>
      <c r="K233" s="925">
        <v>594</v>
      </c>
      <c r="L233" s="925">
        <v>0</v>
      </c>
      <c r="M233" s="925">
        <v>368</v>
      </c>
      <c r="N233" s="925"/>
      <c r="O233" s="925">
        <v>224</v>
      </c>
      <c r="P233" s="925">
        <v>1</v>
      </c>
      <c r="Q233" s="925">
        <v>2</v>
      </c>
      <c r="R233" s="925">
        <v>1</v>
      </c>
      <c r="S233" s="925">
        <v>1</v>
      </c>
      <c r="T233" s="925">
        <v>0</v>
      </c>
      <c r="U233" s="925">
        <v>4</v>
      </c>
      <c r="V233" s="925">
        <v>1</v>
      </c>
      <c r="W233" s="925">
        <v>0</v>
      </c>
      <c r="X233" s="925">
        <v>210</v>
      </c>
      <c r="Y233" s="925">
        <v>4</v>
      </c>
      <c r="Z233" s="925">
        <v>2</v>
      </c>
      <c r="AA233" s="925">
        <v>0</v>
      </c>
      <c r="AB233" s="924"/>
      <c r="AC233" s="924"/>
    </row>
    <row r="234" spans="1:29" s="923" customFormat="1" ht="22.6" hidden="1" customHeight="1" outlineLevel="1">
      <c r="A234" s="530" t="s">
        <v>952</v>
      </c>
      <c r="B234" s="925">
        <f t="shared" si="76"/>
        <v>694</v>
      </c>
      <c r="C234" s="925">
        <v>0</v>
      </c>
      <c r="D234" s="925">
        <v>0</v>
      </c>
      <c r="E234" s="925">
        <v>0</v>
      </c>
      <c r="F234" s="925">
        <v>0</v>
      </c>
      <c r="G234" s="925">
        <v>685</v>
      </c>
      <c r="H234" s="925">
        <v>7</v>
      </c>
      <c r="I234" s="925">
        <v>1</v>
      </c>
      <c r="J234" s="925">
        <v>1</v>
      </c>
      <c r="K234" s="925">
        <v>694</v>
      </c>
      <c r="L234" s="925">
        <v>0</v>
      </c>
      <c r="M234" s="925">
        <v>401</v>
      </c>
      <c r="N234" s="925"/>
      <c r="O234" s="925">
        <v>288</v>
      </c>
      <c r="P234" s="925">
        <v>0</v>
      </c>
      <c r="Q234" s="925">
        <v>2</v>
      </c>
      <c r="R234" s="925">
        <v>2</v>
      </c>
      <c r="S234" s="925">
        <v>0</v>
      </c>
      <c r="T234" s="925">
        <v>1</v>
      </c>
      <c r="U234" s="925">
        <v>13</v>
      </c>
      <c r="V234" s="925">
        <v>1</v>
      </c>
      <c r="W234" s="925">
        <v>1</v>
      </c>
      <c r="X234" s="925">
        <v>268</v>
      </c>
      <c r="Y234" s="925">
        <v>0</v>
      </c>
      <c r="Z234" s="925">
        <v>5</v>
      </c>
      <c r="AA234" s="925">
        <v>0</v>
      </c>
      <c r="AB234" s="924"/>
      <c r="AC234" s="924"/>
    </row>
    <row r="235" spans="1:29" s="923" customFormat="1" ht="22.6" hidden="1" customHeight="1" outlineLevel="1">
      <c r="A235" s="530" t="s">
        <v>953</v>
      </c>
      <c r="B235" s="925">
        <f t="shared" si="76"/>
        <v>695</v>
      </c>
      <c r="C235" s="925">
        <v>0</v>
      </c>
      <c r="D235" s="925">
        <v>0</v>
      </c>
      <c r="E235" s="925">
        <v>0</v>
      </c>
      <c r="F235" s="925">
        <v>0</v>
      </c>
      <c r="G235" s="925">
        <v>684</v>
      </c>
      <c r="H235" s="925">
        <v>4</v>
      </c>
      <c r="I235" s="925">
        <v>2</v>
      </c>
      <c r="J235" s="925">
        <v>5</v>
      </c>
      <c r="K235" s="925">
        <v>695</v>
      </c>
      <c r="L235" s="925">
        <v>0</v>
      </c>
      <c r="M235" s="925">
        <v>394</v>
      </c>
      <c r="N235" s="925"/>
      <c r="O235" s="925">
        <v>297</v>
      </c>
      <c r="P235" s="925">
        <v>0</v>
      </c>
      <c r="Q235" s="925">
        <v>2</v>
      </c>
      <c r="R235" s="925">
        <v>1</v>
      </c>
      <c r="S235" s="925">
        <v>0</v>
      </c>
      <c r="T235" s="925">
        <v>2</v>
      </c>
      <c r="U235" s="925">
        <v>14</v>
      </c>
      <c r="V235" s="925">
        <v>2</v>
      </c>
      <c r="W235" s="925">
        <v>1</v>
      </c>
      <c r="X235" s="925">
        <v>270</v>
      </c>
      <c r="Y235" s="925">
        <v>5</v>
      </c>
      <c r="Z235" s="925">
        <v>4</v>
      </c>
      <c r="AA235" s="925">
        <v>0</v>
      </c>
      <c r="AB235" s="924"/>
      <c r="AC235" s="924"/>
    </row>
    <row r="236" spans="1:29" s="923" customFormat="1" ht="22.6" hidden="1" customHeight="1" outlineLevel="1">
      <c r="A236" s="530" t="s">
        <v>954</v>
      </c>
      <c r="B236" s="925">
        <f t="shared" si="76"/>
        <v>699</v>
      </c>
      <c r="C236" s="925">
        <v>0</v>
      </c>
      <c r="D236" s="925">
        <v>1</v>
      </c>
      <c r="E236" s="925">
        <v>1</v>
      </c>
      <c r="F236" s="925">
        <v>1</v>
      </c>
      <c r="G236" s="925">
        <v>686</v>
      </c>
      <c r="H236" s="925">
        <v>3</v>
      </c>
      <c r="I236" s="925">
        <v>4</v>
      </c>
      <c r="J236" s="925">
        <v>3</v>
      </c>
      <c r="K236" s="925">
        <v>699</v>
      </c>
      <c r="L236" s="925">
        <v>0</v>
      </c>
      <c r="M236" s="925">
        <v>408</v>
      </c>
      <c r="N236" s="925"/>
      <c r="O236" s="925">
        <v>287</v>
      </c>
      <c r="P236" s="925">
        <v>0</v>
      </c>
      <c r="Q236" s="925">
        <v>1</v>
      </c>
      <c r="R236" s="925">
        <v>3</v>
      </c>
      <c r="S236" s="925">
        <v>0</v>
      </c>
      <c r="T236" s="925">
        <v>0</v>
      </c>
      <c r="U236" s="925">
        <v>15</v>
      </c>
      <c r="V236" s="925">
        <v>0</v>
      </c>
      <c r="W236" s="925">
        <v>0</v>
      </c>
      <c r="X236" s="925">
        <v>267</v>
      </c>
      <c r="Y236" s="925">
        <v>1</v>
      </c>
      <c r="Z236" s="925">
        <v>4</v>
      </c>
      <c r="AA236" s="925">
        <v>0</v>
      </c>
      <c r="AB236" s="924"/>
      <c r="AC236" s="924"/>
    </row>
    <row r="237" spans="1:29" s="923" customFormat="1" ht="22.6" hidden="1" customHeight="1" outlineLevel="1">
      <c r="A237" s="530" t="s">
        <v>955</v>
      </c>
      <c r="B237" s="925">
        <f t="shared" si="76"/>
        <v>718</v>
      </c>
      <c r="C237" s="925">
        <v>0</v>
      </c>
      <c r="D237" s="925">
        <v>1</v>
      </c>
      <c r="E237" s="925">
        <v>1</v>
      </c>
      <c r="F237" s="925">
        <v>0</v>
      </c>
      <c r="G237" s="925">
        <v>709</v>
      </c>
      <c r="H237" s="925">
        <v>1</v>
      </c>
      <c r="I237" s="925">
        <v>1</v>
      </c>
      <c r="J237" s="925">
        <v>5</v>
      </c>
      <c r="K237" s="925">
        <v>718</v>
      </c>
      <c r="L237" s="925">
        <v>0</v>
      </c>
      <c r="M237" s="925">
        <v>437</v>
      </c>
      <c r="N237" s="925"/>
      <c r="O237" s="925">
        <v>274</v>
      </c>
      <c r="P237" s="925">
        <v>0</v>
      </c>
      <c r="Q237" s="925">
        <v>1</v>
      </c>
      <c r="R237" s="925">
        <v>0</v>
      </c>
      <c r="S237" s="925">
        <v>0</v>
      </c>
      <c r="T237" s="925">
        <v>1</v>
      </c>
      <c r="U237" s="925">
        <v>20</v>
      </c>
      <c r="V237" s="925">
        <v>2</v>
      </c>
      <c r="W237" s="925">
        <v>1</v>
      </c>
      <c r="X237" s="925">
        <v>248</v>
      </c>
      <c r="Y237" s="925">
        <v>1</v>
      </c>
      <c r="Z237" s="925">
        <v>6</v>
      </c>
      <c r="AA237" s="925">
        <v>1</v>
      </c>
      <c r="AB237" s="924"/>
      <c r="AC237" s="924"/>
    </row>
    <row r="238" spans="1:29" s="923" customFormat="1" ht="22.6" hidden="1" customHeight="1" outlineLevel="1">
      <c r="A238" s="530" t="s">
        <v>956</v>
      </c>
      <c r="B238" s="925">
        <f t="shared" si="76"/>
        <v>719</v>
      </c>
      <c r="C238" s="925">
        <v>0</v>
      </c>
      <c r="D238" s="925">
        <v>0</v>
      </c>
      <c r="E238" s="925">
        <v>1</v>
      </c>
      <c r="F238" s="925">
        <v>0</v>
      </c>
      <c r="G238" s="925">
        <v>713</v>
      </c>
      <c r="H238" s="925">
        <v>1</v>
      </c>
      <c r="I238" s="925">
        <v>0</v>
      </c>
      <c r="J238" s="925">
        <v>4</v>
      </c>
      <c r="K238" s="925">
        <v>719</v>
      </c>
      <c r="L238" s="925">
        <v>0</v>
      </c>
      <c r="M238" s="925">
        <v>438</v>
      </c>
      <c r="N238" s="925"/>
      <c r="O238" s="925">
        <v>276</v>
      </c>
      <c r="P238" s="925">
        <v>0</v>
      </c>
      <c r="Q238" s="925">
        <v>1</v>
      </c>
      <c r="R238" s="925">
        <v>1</v>
      </c>
      <c r="S238" s="925">
        <v>0</v>
      </c>
      <c r="T238" s="925">
        <v>0</v>
      </c>
      <c r="U238" s="925">
        <v>7</v>
      </c>
      <c r="V238" s="925">
        <v>0</v>
      </c>
      <c r="W238" s="925">
        <v>0</v>
      </c>
      <c r="X238" s="925">
        <v>264</v>
      </c>
      <c r="Y238" s="925">
        <v>3</v>
      </c>
      <c r="Z238" s="925">
        <v>5</v>
      </c>
      <c r="AA238" s="925">
        <v>0</v>
      </c>
      <c r="AB238" s="924"/>
      <c r="AC238" s="924"/>
    </row>
    <row r="239" spans="1:29" s="923" customFormat="1" ht="22.6" hidden="1" customHeight="1" outlineLevel="1">
      <c r="A239" s="530" t="s">
        <v>957</v>
      </c>
      <c r="B239" s="925">
        <f t="shared" si="76"/>
        <v>708</v>
      </c>
      <c r="C239" s="925">
        <v>0</v>
      </c>
      <c r="D239" s="925">
        <v>0</v>
      </c>
      <c r="E239" s="925">
        <v>0</v>
      </c>
      <c r="F239" s="925">
        <v>0</v>
      </c>
      <c r="G239" s="925">
        <v>701</v>
      </c>
      <c r="H239" s="925">
        <v>2</v>
      </c>
      <c r="I239" s="925">
        <v>2</v>
      </c>
      <c r="J239" s="925">
        <v>3</v>
      </c>
      <c r="K239" s="925">
        <v>708</v>
      </c>
      <c r="L239" s="925">
        <v>0</v>
      </c>
      <c r="M239" s="925">
        <v>436</v>
      </c>
      <c r="N239" s="925"/>
      <c r="O239" s="925">
        <v>266</v>
      </c>
      <c r="P239" s="925">
        <v>0</v>
      </c>
      <c r="Q239" s="925">
        <v>1</v>
      </c>
      <c r="R239" s="925">
        <v>4</v>
      </c>
      <c r="S239" s="925">
        <v>1</v>
      </c>
      <c r="T239" s="925">
        <v>0</v>
      </c>
      <c r="U239" s="925">
        <v>4</v>
      </c>
      <c r="V239" s="925">
        <v>1</v>
      </c>
      <c r="W239" s="925">
        <v>1</v>
      </c>
      <c r="X239" s="925">
        <v>253</v>
      </c>
      <c r="Y239" s="925">
        <v>1</v>
      </c>
      <c r="Z239" s="925">
        <v>6</v>
      </c>
      <c r="AA239" s="925">
        <v>0</v>
      </c>
      <c r="AB239" s="924"/>
      <c r="AC239" s="924"/>
    </row>
    <row r="240" spans="1:29" s="923" customFormat="1" ht="22.6" hidden="1" customHeight="1" outlineLevel="1">
      <c r="A240" s="530" t="s">
        <v>958</v>
      </c>
      <c r="B240" s="925">
        <f t="shared" si="76"/>
        <v>685</v>
      </c>
      <c r="C240" s="925">
        <v>0</v>
      </c>
      <c r="D240" s="925">
        <v>0</v>
      </c>
      <c r="E240" s="925">
        <v>0</v>
      </c>
      <c r="F240" s="925">
        <v>0</v>
      </c>
      <c r="G240" s="925">
        <v>680</v>
      </c>
      <c r="H240" s="925">
        <v>2</v>
      </c>
      <c r="I240" s="925">
        <v>1</v>
      </c>
      <c r="J240" s="925">
        <v>2</v>
      </c>
      <c r="K240" s="925">
        <v>685</v>
      </c>
      <c r="L240" s="925">
        <v>0</v>
      </c>
      <c r="M240" s="925">
        <v>423</v>
      </c>
      <c r="N240" s="925"/>
      <c r="O240" s="925">
        <v>257</v>
      </c>
      <c r="P240" s="925">
        <v>0</v>
      </c>
      <c r="Q240" s="925">
        <v>1</v>
      </c>
      <c r="R240" s="925">
        <v>0</v>
      </c>
      <c r="S240" s="925">
        <v>0</v>
      </c>
      <c r="T240" s="925">
        <v>2</v>
      </c>
      <c r="U240" s="925">
        <v>11</v>
      </c>
      <c r="V240" s="925">
        <v>1</v>
      </c>
      <c r="W240" s="925">
        <v>1</v>
      </c>
      <c r="X240" s="925">
        <v>239</v>
      </c>
      <c r="Y240" s="925">
        <v>2</v>
      </c>
      <c r="Z240" s="925">
        <v>5</v>
      </c>
      <c r="AA240" s="925">
        <v>0</v>
      </c>
      <c r="AB240" s="924"/>
      <c r="AC240" s="924"/>
    </row>
    <row r="241" spans="1:29" s="923" customFormat="1" ht="22.6" hidden="1" customHeight="1" outlineLevel="1">
      <c r="A241" s="530" t="s">
        <v>959</v>
      </c>
      <c r="B241" s="925">
        <f t="shared" si="76"/>
        <v>762</v>
      </c>
      <c r="C241" s="925">
        <v>0</v>
      </c>
      <c r="D241" s="925">
        <v>1</v>
      </c>
      <c r="E241" s="925">
        <v>0</v>
      </c>
      <c r="F241" s="925">
        <v>0</v>
      </c>
      <c r="G241" s="925">
        <v>753</v>
      </c>
      <c r="H241" s="925">
        <v>3</v>
      </c>
      <c r="I241" s="925">
        <v>2</v>
      </c>
      <c r="J241" s="925">
        <v>3</v>
      </c>
      <c r="K241" s="925">
        <v>762</v>
      </c>
      <c r="L241" s="925">
        <v>0</v>
      </c>
      <c r="M241" s="925">
        <v>471</v>
      </c>
      <c r="N241" s="925"/>
      <c r="O241" s="925">
        <v>288</v>
      </c>
      <c r="P241" s="925">
        <v>0</v>
      </c>
      <c r="Q241" s="925">
        <v>1</v>
      </c>
      <c r="R241" s="925">
        <v>5</v>
      </c>
      <c r="S241" s="925">
        <v>0</v>
      </c>
      <c r="T241" s="925">
        <v>1</v>
      </c>
      <c r="U241" s="925">
        <v>21</v>
      </c>
      <c r="V241" s="925">
        <v>1</v>
      </c>
      <c r="W241" s="925">
        <v>0</v>
      </c>
      <c r="X241" s="925">
        <v>258</v>
      </c>
      <c r="Y241" s="925">
        <v>1</v>
      </c>
      <c r="Z241" s="925">
        <v>3</v>
      </c>
      <c r="AA241" s="925">
        <v>0</v>
      </c>
      <c r="AB241" s="924"/>
      <c r="AC241" s="924"/>
    </row>
    <row r="242" spans="1:29" s="923" customFormat="1" ht="22.6" hidden="1" customHeight="1" outlineLevel="1">
      <c r="A242" s="530" t="s">
        <v>960</v>
      </c>
      <c r="B242" s="925">
        <f t="shared" si="76"/>
        <v>822</v>
      </c>
      <c r="C242" s="925">
        <v>0</v>
      </c>
      <c r="D242" s="925">
        <v>0</v>
      </c>
      <c r="E242" s="925">
        <v>0</v>
      </c>
      <c r="F242" s="925">
        <v>0</v>
      </c>
      <c r="G242" s="925">
        <v>810</v>
      </c>
      <c r="H242" s="925">
        <v>3</v>
      </c>
      <c r="I242" s="925">
        <v>6</v>
      </c>
      <c r="J242" s="925">
        <v>3</v>
      </c>
      <c r="K242" s="925">
        <v>822</v>
      </c>
      <c r="L242" s="925">
        <v>0</v>
      </c>
      <c r="M242" s="925">
        <v>479</v>
      </c>
      <c r="N242" s="925"/>
      <c r="O242" s="925">
        <v>339</v>
      </c>
      <c r="P242" s="925">
        <v>0</v>
      </c>
      <c r="Q242" s="925">
        <v>2</v>
      </c>
      <c r="R242" s="925">
        <v>5</v>
      </c>
      <c r="S242" s="925">
        <v>0</v>
      </c>
      <c r="T242" s="925">
        <v>1</v>
      </c>
      <c r="U242" s="925">
        <v>14</v>
      </c>
      <c r="V242" s="925">
        <v>1</v>
      </c>
      <c r="W242" s="925">
        <v>1</v>
      </c>
      <c r="X242" s="925">
        <v>312</v>
      </c>
      <c r="Y242" s="925">
        <v>3</v>
      </c>
      <c r="Z242" s="925">
        <v>4</v>
      </c>
      <c r="AA242" s="925">
        <v>0</v>
      </c>
      <c r="AB242" s="924"/>
      <c r="AC242" s="924"/>
    </row>
    <row r="243" spans="1:29" s="923" customFormat="1" ht="22.6" hidden="1" customHeight="1" outlineLevel="1">
      <c r="A243" s="530" t="s">
        <v>961</v>
      </c>
      <c r="B243" s="925">
        <f t="shared" si="76"/>
        <v>788</v>
      </c>
      <c r="C243" s="925">
        <v>0</v>
      </c>
      <c r="D243" s="925">
        <v>0</v>
      </c>
      <c r="E243" s="925">
        <v>0</v>
      </c>
      <c r="F243" s="925">
        <v>0</v>
      </c>
      <c r="G243" s="925">
        <v>777</v>
      </c>
      <c r="H243" s="925">
        <v>5</v>
      </c>
      <c r="I243" s="925">
        <v>1</v>
      </c>
      <c r="J243" s="925">
        <v>5</v>
      </c>
      <c r="K243" s="925">
        <v>788</v>
      </c>
      <c r="L243" s="925">
        <v>0</v>
      </c>
      <c r="M243" s="925">
        <v>480</v>
      </c>
      <c r="N243" s="925"/>
      <c r="O243" s="925">
        <v>304</v>
      </c>
      <c r="P243" s="925">
        <v>0</v>
      </c>
      <c r="Q243" s="925">
        <v>2</v>
      </c>
      <c r="R243" s="925">
        <v>2</v>
      </c>
      <c r="S243" s="925">
        <v>0</v>
      </c>
      <c r="T243" s="925">
        <v>1</v>
      </c>
      <c r="U243" s="925">
        <v>12</v>
      </c>
      <c r="V243" s="925">
        <v>0</v>
      </c>
      <c r="W243" s="925">
        <v>0</v>
      </c>
      <c r="X243" s="925">
        <v>282</v>
      </c>
      <c r="Y243" s="925">
        <v>5</v>
      </c>
      <c r="Z243" s="925">
        <v>4</v>
      </c>
      <c r="AA243" s="925">
        <v>0</v>
      </c>
      <c r="AB243" s="924"/>
      <c r="AC243" s="924"/>
    </row>
    <row r="244" spans="1:29" s="923" customFormat="1" ht="39.1" hidden="1" customHeight="1" outlineLevel="1">
      <c r="A244" s="916" t="s">
        <v>948</v>
      </c>
      <c r="B244" s="930">
        <f t="shared" si="76"/>
        <v>25</v>
      </c>
      <c r="C244" s="930">
        <v>0</v>
      </c>
      <c r="D244" s="930">
        <v>0</v>
      </c>
      <c r="E244" s="930">
        <v>0</v>
      </c>
      <c r="F244" s="930">
        <v>0</v>
      </c>
      <c r="G244" s="930">
        <v>25</v>
      </c>
      <c r="H244" s="930">
        <v>0</v>
      </c>
      <c r="I244" s="930">
        <v>0</v>
      </c>
      <c r="J244" s="930">
        <v>0</v>
      </c>
      <c r="K244" s="930">
        <v>25</v>
      </c>
      <c r="L244" s="930">
        <v>0</v>
      </c>
      <c r="M244" s="930">
        <v>9</v>
      </c>
      <c r="N244" s="930"/>
      <c r="O244" s="930">
        <v>16</v>
      </c>
      <c r="P244" s="930">
        <v>0</v>
      </c>
      <c r="Q244" s="930">
        <v>0</v>
      </c>
      <c r="R244" s="930">
        <v>1</v>
      </c>
      <c r="S244" s="930">
        <v>0</v>
      </c>
      <c r="T244" s="930">
        <v>0</v>
      </c>
      <c r="U244" s="930">
        <v>1</v>
      </c>
      <c r="V244" s="930">
        <v>0</v>
      </c>
      <c r="W244" s="930">
        <v>0</v>
      </c>
      <c r="X244" s="930">
        <v>14</v>
      </c>
      <c r="Y244" s="930">
        <v>0</v>
      </c>
      <c r="Z244" s="930">
        <v>0</v>
      </c>
      <c r="AA244" s="930">
        <v>0</v>
      </c>
      <c r="AB244" s="924"/>
      <c r="AC244" s="924"/>
    </row>
    <row r="245" spans="1:29" s="923" customFormat="1" ht="41.95" hidden="1" customHeight="1" outlineLevel="1" thickBot="1">
      <c r="A245" s="917" t="s">
        <v>949</v>
      </c>
      <c r="B245" s="948">
        <f t="shared" si="76"/>
        <v>8659</v>
      </c>
      <c r="C245" s="949">
        <f t="shared" ref="C245:M245" si="77">C231-C244</f>
        <v>0</v>
      </c>
      <c r="D245" s="949">
        <f t="shared" si="77"/>
        <v>3</v>
      </c>
      <c r="E245" s="949">
        <f t="shared" si="77"/>
        <v>5</v>
      </c>
      <c r="F245" s="949">
        <f t="shared" si="77"/>
        <v>4</v>
      </c>
      <c r="G245" s="949">
        <f t="shared" si="77"/>
        <v>8550</v>
      </c>
      <c r="H245" s="949">
        <f t="shared" si="77"/>
        <v>36</v>
      </c>
      <c r="I245" s="949">
        <f t="shared" si="77"/>
        <v>22</v>
      </c>
      <c r="J245" s="949">
        <f t="shared" si="77"/>
        <v>39</v>
      </c>
      <c r="K245" s="949">
        <f t="shared" si="77"/>
        <v>8659</v>
      </c>
      <c r="L245" s="949">
        <f t="shared" si="77"/>
        <v>0</v>
      </c>
      <c r="M245" s="949">
        <f t="shared" si="77"/>
        <v>5216</v>
      </c>
      <c r="N245" s="930"/>
      <c r="O245" s="930">
        <f t="shared" ref="O245:AA245" si="78">O231-O244</f>
        <v>3390</v>
      </c>
      <c r="P245" s="930">
        <f t="shared" si="78"/>
        <v>1</v>
      </c>
      <c r="Q245" s="930">
        <f t="shared" si="78"/>
        <v>17</v>
      </c>
      <c r="R245" s="930">
        <f t="shared" si="78"/>
        <v>24</v>
      </c>
      <c r="S245" s="930">
        <f t="shared" si="78"/>
        <v>2</v>
      </c>
      <c r="T245" s="930">
        <f t="shared" si="78"/>
        <v>10</v>
      </c>
      <c r="U245" s="930">
        <f t="shared" si="78"/>
        <v>141</v>
      </c>
      <c r="V245" s="930">
        <f t="shared" si="78"/>
        <v>10</v>
      </c>
      <c r="W245" s="930">
        <f t="shared" si="78"/>
        <v>7</v>
      </c>
      <c r="X245" s="930">
        <f t="shared" si="78"/>
        <v>3146</v>
      </c>
      <c r="Y245" s="930">
        <f t="shared" si="78"/>
        <v>32</v>
      </c>
      <c r="Z245" s="930">
        <f t="shared" si="78"/>
        <v>52</v>
      </c>
      <c r="AA245" s="930">
        <f t="shared" si="78"/>
        <v>1</v>
      </c>
      <c r="AB245" s="924"/>
      <c r="AC245" s="924"/>
    </row>
    <row r="246" spans="1:29" s="926" customFormat="1" ht="25.5" customHeight="1">
      <c r="A246" s="838" t="s">
        <v>3427</v>
      </c>
      <c r="B246" s="929">
        <f>SUM(B247:B258)</f>
        <v>9339</v>
      </c>
      <c r="C246" s="929">
        <f t="shared" ref="C246:M246" si="79">SUM(C247:C258)</f>
        <v>0</v>
      </c>
      <c r="D246" s="929">
        <f t="shared" si="79"/>
        <v>5</v>
      </c>
      <c r="E246" s="929">
        <f t="shared" si="79"/>
        <v>2</v>
      </c>
      <c r="F246" s="929">
        <f t="shared" si="79"/>
        <v>3</v>
      </c>
      <c r="G246" s="929">
        <f t="shared" si="79"/>
        <v>9243</v>
      </c>
      <c r="H246" s="929">
        <f t="shared" si="79"/>
        <v>26</v>
      </c>
      <c r="I246" s="929">
        <f t="shared" si="79"/>
        <v>19</v>
      </c>
      <c r="J246" s="929">
        <f t="shared" si="79"/>
        <v>41</v>
      </c>
      <c r="K246" s="929">
        <f t="shared" si="79"/>
        <v>9339</v>
      </c>
      <c r="L246" s="929">
        <f t="shared" si="79"/>
        <v>0</v>
      </c>
      <c r="M246" s="929">
        <f t="shared" si="79"/>
        <v>5783</v>
      </c>
      <c r="N246" s="930"/>
      <c r="O246" s="930">
        <f t="shared" ref="O246:AA246" si="80">SUM(O247:O258)</f>
        <v>3518</v>
      </c>
      <c r="P246" s="930">
        <f t="shared" si="80"/>
        <v>0</v>
      </c>
      <c r="Q246" s="930">
        <f t="shared" si="80"/>
        <v>15</v>
      </c>
      <c r="R246" s="930">
        <f t="shared" si="80"/>
        <v>40</v>
      </c>
      <c r="S246" s="930">
        <f t="shared" si="80"/>
        <v>3</v>
      </c>
      <c r="T246" s="930">
        <f t="shared" si="80"/>
        <v>10</v>
      </c>
      <c r="U246" s="930">
        <f t="shared" si="80"/>
        <v>166</v>
      </c>
      <c r="V246" s="930">
        <f t="shared" si="80"/>
        <v>7</v>
      </c>
      <c r="W246" s="930">
        <f t="shared" si="80"/>
        <v>25</v>
      </c>
      <c r="X246" s="930">
        <f t="shared" si="80"/>
        <v>3214</v>
      </c>
      <c r="Y246" s="930">
        <f t="shared" si="80"/>
        <v>38</v>
      </c>
      <c r="Z246" s="930">
        <f t="shared" si="80"/>
        <v>37</v>
      </c>
      <c r="AA246" s="930">
        <f t="shared" si="80"/>
        <v>1</v>
      </c>
      <c r="AB246" s="929"/>
      <c r="AC246" s="929"/>
    </row>
    <row r="247" spans="1:29" s="923" customFormat="1" ht="22.6" customHeight="1" outlineLevel="1">
      <c r="A247" s="530" t="s">
        <v>1899</v>
      </c>
      <c r="B247" s="1772">
        <f t="shared" ref="B247:B260" si="81">SUM(C247:J247)</f>
        <v>788</v>
      </c>
      <c r="C247" s="925">
        <v>0</v>
      </c>
      <c r="D247" s="925">
        <v>0</v>
      </c>
      <c r="E247" s="925">
        <v>0</v>
      </c>
      <c r="F247" s="925">
        <v>0</v>
      </c>
      <c r="G247" s="1772">
        <v>780</v>
      </c>
      <c r="H247" s="925">
        <v>6</v>
      </c>
      <c r="I247" s="925">
        <v>0</v>
      </c>
      <c r="J247" s="925">
        <v>2</v>
      </c>
      <c r="K247" s="1772">
        <v>788</v>
      </c>
      <c r="L247" s="925">
        <v>0</v>
      </c>
      <c r="M247" s="1772">
        <v>512</v>
      </c>
      <c r="N247" s="925"/>
      <c r="O247" s="925">
        <v>270</v>
      </c>
      <c r="P247" s="925">
        <v>0</v>
      </c>
      <c r="Q247" s="925">
        <v>1</v>
      </c>
      <c r="R247" s="925">
        <v>0</v>
      </c>
      <c r="S247" s="925">
        <v>0</v>
      </c>
      <c r="T247" s="925">
        <v>0</v>
      </c>
      <c r="U247" s="925">
        <v>15</v>
      </c>
      <c r="V247" s="925">
        <v>1</v>
      </c>
      <c r="W247" s="925">
        <v>4</v>
      </c>
      <c r="X247" s="925">
        <v>245</v>
      </c>
      <c r="Y247" s="925">
        <v>4</v>
      </c>
      <c r="Z247" s="925">
        <v>6</v>
      </c>
      <c r="AA247" s="925">
        <v>0</v>
      </c>
      <c r="AB247" s="924"/>
      <c r="AC247" s="924"/>
    </row>
    <row r="248" spans="1:29" s="923" customFormat="1" ht="22.6" customHeight="1" outlineLevel="1">
      <c r="A248" s="530" t="s">
        <v>951</v>
      </c>
      <c r="B248" s="1772">
        <f t="shared" si="81"/>
        <v>703</v>
      </c>
      <c r="C248" s="925">
        <v>0</v>
      </c>
      <c r="D248" s="925">
        <v>2</v>
      </c>
      <c r="E248" s="925">
        <v>1</v>
      </c>
      <c r="F248" s="925">
        <v>0</v>
      </c>
      <c r="G248" s="1772">
        <v>695</v>
      </c>
      <c r="H248" s="925">
        <v>2</v>
      </c>
      <c r="I248" s="925">
        <v>1</v>
      </c>
      <c r="J248" s="925">
        <v>2</v>
      </c>
      <c r="K248" s="1772">
        <v>703</v>
      </c>
      <c r="L248" s="925">
        <v>0</v>
      </c>
      <c r="M248" s="1772">
        <v>446</v>
      </c>
      <c r="N248" s="925"/>
      <c r="O248" s="925">
        <v>254</v>
      </c>
      <c r="P248" s="925">
        <v>0</v>
      </c>
      <c r="Q248" s="925">
        <v>2</v>
      </c>
      <c r="R248" s="925">
        <v>3</v>
      </c>
      <c r="S248" s="925">
        <v>1</v>
      </c>
      <c r="T248" s="925">
        <v>1</v>
      </c>
      <c r="U248" s="925">
        <v>7</v>
      </c>
      <c r="V248" s="925">
        <v>1</v>
      </c>
      <c r="W248" s="925">
        <v>1</v>
      </c>
      <c r="X248" s="925">
        <v>236</v>
      </c>
      <c r="Y248" s="925">
        <v>2</v>
      </c>
      <c r="Z248" s="925">
        <v>3</v>
      </c>
      <c r="AA248" s="925">
        <v>0</v>
      </c>
      <c r="AB248" s="924"/>
      <c r="AC248" s="924"/>
    </row>
    <row r="249" spans="1:29" s="923" customFormat="1" ht="22.6" customHeight="1" outlineLevel="1">
      <c r="A249" s="530" t="s">
        <v>952</v>
      </c>
      <c r="B249" s="1772">
        <f t="shared" si="81"/>
        <v>729</v>
      </c>
      <c r="C249" s="925">
        <v>0</v>
      </c>
      <c r="D249" s="925">
        <v>0</v>
      </c>
      <c r="E249" s="925">
        <v>0</v>
      </c>
      <c r="F249" s="925">
        <v>0</v>
      </c>
      <c r="G249" s="1772">
        <v>720</v>
      </c>
      <c r="H249" s="925">
        <v>2</v>
      </c>
      <c r="I249" s="925">
        <v>2</v>
      </c>
      <c r="J249" s="925">
        <v>5</v>
      </c>
      <c r="K249" s="1772">
        <v>729</v>
      </c>
      <c r="L249" s="925">
        <v>0</v>
      </c>
      <c r="M249" s="1772">
        <v>456</v>
      </c>
      <c r="N249" s="925"/>
      <c r="O249" s="925">
        <v>270</v>
      </c>
      <c r="P249" s="925">
        <v>0</v>
      </c>
      <c r="Q249" s="925">
        <v>1</v>
      </c>
      <c r="R249" s="925">
        <v>2</v>
      </c>
      <c r="S249" s="925">
        <v>0</v>
      </c>
      <c r="T249" s="925">
        <v>0</v>
      </c>
      <c r="U249" s="925">
        <v>18</v>
      </c>
      <c r="V249" s="925">
        <v>1</v>
      </c>
      <c r="W249" s="925">
        <v>0</v>
      </c>
      <c r="X249" s="925">
        <v>247</v>
      </c>
      <c r="Y249" s="925">
        <v>1</v>
      </c>
      <c r="Z249" s="925">
        <v>3</v>
      </c>
      <c r="AA249" s="925">
        <v>0</v>
      </c>
      <c r="AB249" s="924"/>
      <c r="AC249" s="924"/>
    </row>
    <row r="250" spans="1:29" s="923" customFormat="1" ht="22.6" customHeight="1" outlineLevel="1">
      <c r="A250" s="530" t="s">
        <v>953</v>
      </c>
      <c r="B250" s="1772">
        <f t="shared" si="81"/>
        <v>665</v>
      </c>
      <c r="C250" s="925">
        <v>0</v>
      </c>
      <c r="D250" s="925">
        <v>1</v>
      </c>
      <c r="E250" s="925">
        <v>0</v>
      </c>
      <c r="F250" s="925">
        <v>1</v>
      </c>
      <c r="G250" s="1772">
        <v>652</v>
      </c>
      <c r="H250" s="925">
        <v>2</v>
      </c>
      <c r="I250" s="925">
        <v>2</v>
      </c>
      <c r="J250" s="925">
        <v>7</v>
      </c>
      <c r="K250" s="1772">
        <v>665</v>
      </c>
      <c r="L250" s="925">
        <v>0</v>
      </c>
      <c r="M250" s="1772">
        <v>426</v>
      </c>
      <c r="N250" s="925"/>
      <c r="O250" s="925">
        <v>236</v>
      </c>
      <c r="P250" s="925">
        <v>0</v>
      </c>
      <c r="Q250" s="925">
        <v>3</v>
      </c>
      <c r="R250" s="925">
        <v>1</v>
      </c>
      <c r="S250" s="925">
        <v>0</v>
      </c>
      <c r="T250" s="925">
        <v>0</v>
      </c>
      <c r="U250" s="925">
        <v>9</v>
      </c>
      <c r="V250" s="925">
        <v>1</v>
      </c>
      <c r="W250" s="925">
        <v>5</v>
      </c>
      <c r="X250" s="925">
        <v>214</v>
      </c>
      <c r="Y250" s="925">
        <v>3</v>
      </c>
      <c r="Z250" s="925">
        <v>3</v>
      </c>
      <c r="AA250" s="925">
        <v>0</v>
      </c>
      <c r="AB250" s="924"/>
      <c r="AC250" s="924"/>
    </row>
    <row r="251" spans="1:29" s="923" customFormat="1" ht="22.6" customHeight="1" outlineLevel="1">
      <c r="A251" s="530" t="s">
        <v>954</v>
      </c>
      <c r="B251" s="1772">
        <f t="shared" si="81"/>
        <v>726</v>
      </c>
      <c r="C251" s="925">
        <v>0</v>
      </c>
      <c r="D251" s="925">
        <v>0</v>
      </c>
      <c r="E251" s="925">
        <v>0</v>
      </c>
      <c r="F251" s="925">
        <v>2</v>
      </c>
      <c r="G251" s="1772">
        <v>718</v>
      </c>
      <c r="H251" s="925">
        <v>3</v>
      </c>
      <c r="I251" s="925">
        <v>1</v>
      </c>
      <c r="J251" s="925">
        <v>2</v>
      </c>
      <c r="K251" s="1772">
        <v>726</v>
      </c>
      <c r="L251" s="925">
        <v>0</v>
      </c>
      <c r="M251" s="1772">
        <v>451</v>
      </c>
      <c r="N251" s="925"/>
      <c r="O251" s="925">
        <v>275</v>
      </c>
      <c r="P251" s="925">
        <v>0</v>
      </c>
      <c r="Q251" s="925">
        <v>3</v>
      </c>
      <c r="R251" s="925">
        <v>5</v>
      </c>
      <c r="S251" s="925">
        <v>0</v>
      </c>
      <c r="T251" s="925">
        <v>3</v>
      </c>
      <c r="U251" s="925">
        <v>9</v>
      </c>
      <c r="V251" s="925">
        <v>0</v>
      </c>
      <c r="W251" s="925">
        <v>1</v>
      </c>
      <c r="X251" s="925">
        <v>250</v>
      </c>
      <c r="Y251" s="925">
        <v>4</v>
      </c>
      <c r="Z251" s="925">
        <v>0</v>
      </c>
      <c r="AA251" s="925">
        <v>0</v>
      </c>
      <c r="AB251" s="924"/>
      <c r="AC251" s="924"/>
    </row>
    <row r="252" spans="1:29" s="923" customFormat="1" ht="22.6" customHeight="1" outlineLevel="1">
      <c r="A252" s="530" t="s">
        <v>955</v>
      </c>
      <c r="B252" s="1772">
        <f t="shared" si="81"/>
        <v>759</v>
      </c>
      <c r="C252" s="925">
        <v>0</v>
      </c>
      <c r="D252" s="925">
        <v>0</v>
      </c>
      <c r="E252" s="925">
        <v>0</v>
      </c>
      <c r="F252" s="925">
        <v>0</v>
      </c>
      <c r="G252" s="1772">
        <v>754</v>
      </c>
      <c r="H252" s="925">
        <v>2</v>
      </c>
      <c r="I252" s="925">
        <v>2</v>
      </c>
      <c r="J252" s="925">
        <v>1</v>
      </c>
      <c r="K252" s="1772">
        <v>759</v>
      </c>
      <c r="L252" s="925">
        <v>0</v>
      </c>
      <c r="M252" s="1772">
        <v>482</v>
      </c>
      <c r="N252" s="925"/>
      <c r="O252" s="925">
        <v>274</v>
      </c>
      <c r="P252" s="925">
        <v>0</v>
      </c>
      <c r="Q252" s="925">
        <v>1</v>
      </c>
      <c r="R252" s="925">
        <v>1</v>
      </c>
      <c r="S252" s="925">
        <v>1</v>
      </c>
      <c r="T252" s="925">
        <v>2</v>
      </c>
      <c r="U252" s="925">
        <v>12</v>
      </c>
      <c r="V252" s="925">
        <v>0</v>
      </c>
      <c r="W252" s="925">
        <v>1</v>
      </c>
      <c r="X252" s="925">
        <v>252</v>
      </c>
      <c r="Y252" s="925">
        <v>4</v>
      </c>
      <c r="Z252" s="925">
        <v>3</v>
      </c>
      <c r="AA252" s="925">
        <v>0</v>
      </c>
      <c r="AB252" s="924"/>
      <c r="AC252" s="924"/>
    </row>
    <row r="253" spans="1:29" s="923" customFormat="1" ht="22.6" customHeight="1" outlineLevel="1">
      <c r="A253" s="530" t="s">
        <v>956</v>
      </c>
      <c r="B253" s="1772">
        <f t="shared" si="81"/>
        <v>810</v>
      </c>
      <c r="C253" s="925">
        <v>0</v>
      </c>
      <c r="D253" s="925">
        <v>0</v>
      </c>
      <c r="E253" s="925">
        <v>0</v>
      </c>
      <c r="F253" s="925">
        <v>0</v>
      </c>
      <c r="G253" s="1772">
        <v>802</v>
      </c>
      <c r="H253" s="925">
        <v>1</v>
      </c>
      <c r="I253" s="925">
        <v>1</v>
      </c>
      <c r="J253" s="925">
        <v>6</v>
      </c>
      <c r="K253" s="1772">
        <v>810</v>
      </c>
      <c r="L253" s="925">
        <v>0</v>
      </c>
      <c r="M253" s="1772">
        <v>492</v>
      </c>
      <c r="N253" s="925"/>
      <c r="O253" s="925">
        <v>316</v>
      </c>
      <c r="P253" s="925">
        <v>0</v>
      </c>
      <c r="Q253" s="925">
        <v>1</v>
      </c>
      <c r="R253" s="925">
        <v>3</v>
      </c>
      <c r="S253" s="925">
        <v>0</v>
      </c>
      <c r="T253" s="925">
        <v>0</v>
      </c>
      <c r="U253" s="925">
        <v>16</v>
      </c>
      <c r="V253" s="925">
        <v>0</v>
      </c>
      <c r="W253" s="925">
        <v>3</v>
      </c>
      <c r="X253" s="925">
        <v>288</v>
      </c>
      <c r="Y253" s="925">
        <v>5</v>
      </c>
      <c r="Z253" s="925">
        <v>2</v>
      </c>
      <c r="AA253" s="925">
        <v>0</v>
      </c>
      <c r="AB253" s="924"/>
      <c r="AC253" s="924"/>
    </row>
    <row r="254" spans="1:29" s="923" customFormat="1" ht="22.6" customHeight="1" outlineLevel="1">
      <c r="A254" s="530" t="s">
        <v>957</v>
      </c>
      <c r="B254" s="1772">
        <f t="shared" si="81"/>
        <v>773</v>
      </c>
      <c r="C254" s="925">
        <v>0</v>
      </c>
      <c r="D254" s="925">
        <v>0</v>
      </c>
      <c r="E254" s="925">
        <v>0</v>
      </c>
      <c r="F254" s="925">
        <v>0</v>
      </c>
      <c r="G254" s="1772">
        <v>770</v>
      </c>
      <c r="H254" s="925">
        <v>0</v>
      </c>
      <c r="I254" s="925">
        <v>1</v>
      </c>
      <c r="J254" s="925">
        <v>2</v>
      </c>
      <c r="K254" s="1772">
        <v>773</v>
      </c>
      <c r="L254" s="925">
        <v>0</v>
      </c>
      <c r="M254" s="1772">
        <v>449</v>
      </c>
      <c r="N254" s="925"/>
      <c r="O254" s="925">
        <v>323</v>
      </c>
      <c r="P254" s="925">
        <v>0</v>
      </c>
      <c r="Q254" s="925">
        <v>0</v>
      </c>
      <c r="R254" s="925">
        <v>3</v>
      </c>
      <c r="S254" s="925">
        <v>0</v>
      </c>
      <c r="T254" s="925">
        <v>2</v>
      </c>
      <c r="U254" s="925">
        <v>14</v>
      </c>
      <c r="V254" s="925">
        <v>0</v>
      </c>
      <c r="W254" s="925">
        <v>4</v>
      </c>
      <c r="X254" s="925">
        <v>296</v>
      </c>
      <c r="Y254" s="925">
        <v>4</v>
      </c>
      <c r="Z254" s="925">
        <v>1</v>
      </c>
      <c r="AA254" s="925">
        <v>0</v>
      </c>
      <c r="AB254" s="924"/>
      <c r="AC254" s="924"/>
    </row>
    <row r="255" spans="1:29" s="923" customFormat="1" ht="22.6" customHeight="1" outlineLevel="1">
      <c r="A255" s="530" t="s">
        <v>958</v>
      </c>
      <c r="B255" s="1772">
        <f t="shared" si="81"/>
        <v>794</v>
      </c>
      <c r="C255" s="925">
        <v>0</v>
      </c>
      <c r="D255" s="925">
        <v>0</v>
      </c>
      <c r="E255" s="925">
        <v>0</v>
      </c>
      <c r="F255" s="925">
        <v>0</v>
      </c>
      <c r="G255" s="1772">
        <v>784</v>
      </c>
      <c r="H255" s="925">
        <v>2</v>
      </c>
      <c r="I255" s="925">
        <v>0</v>
      </c>
      <c r="J255" s="925">
        <v>8</v>
      </c>
      <c r="K255" s="1772">
        <v>794</v>
      </c>
      <c r="L255" s="925">
        <v>0</v>
      </c>
      <c r="M255" s="1772">
        <v>511</v>
      </c>
      <c r="N255" s="925"/>
      <c r="O255" s="925">
        <v>280</v>
      </c>
      <c r="P255" s="925">
        <v>0</v>
      </c>
      <c r="Q255" s="925">
        <v>1</v>
      </c>
      <c r="R255" s="925">
        <v>7</v>
      </c>
      <c r="S255" s="925">
        <v>0</v>
      </c>
      <c r="T255" s="925">
        <v>0</v>
      </c>
      <c r="U255" s="925">
        <v>8</v>
      </c>
      <c r="V255" s="925">
        <v>0</v>
      </c>
      <c r="W255" s="925">
        <v>0</v>
      </c>
      <c r="X255" s="925">
        <v>262</v>
      </c>
      <c r="Y255" s="925">
        <v>2</v>
      </c>
      <c r="Z255" s="925">
        <v>2</v>
      </c>
      <c r="AA255" s="925">
        <v>1</v>
      </c>
      <c r="AB255" s="924"/>
      <c r="AC255" s="924"/>
    </row>
    <row r="256" spans="1:29" s="923" customFormat="1" ht="22.6" customHeight="1" outlineLevel="1">
      <c r="A256" s="530" t="s">
        <v>959</v>
      </c>
      <c r="B256" s="1772">
        <f t="shared" si="81"/>
        <v>822</v>
      </c>
      <c r="C256" s="925">
        <v>0</v>
      </c>
      <c r="D256" s="925">
        <v>0</v>
      </c>
      <c r="E256" s="925">
        <v>0</v>
      </c>
      <c r="F256" s="925">
        <v>0</v>
      </c>
      <c r="G256" s="1772">
        <v>811</v>
      </c>
      <c r="H256" s="925">
        <v>4</v>
      </c>
      <c r="I256" s="925">
        <v>7</v>
      </c>
      <c r="J256" s="925">
        <v>0</v>
      </c>
      <c r="K256" s="1772">
        <v>822</v>
      </c>
      <c r="L256" s="925">
        <v>0</v>
      </c>
      <c r="M256" s="1772">
        <v>484</v>
      </c>
      <c r="N256" s="925"/>
      <c r="O256" s="925">
        <v>332</v>
      </c>
      <c r="P256" s="925">
        <v>0</v>
      </c>
      <c r="Q256" s="925">
        <v>2</v>
      </c>
      <c r="R256" s="925">
        <v>5</v>
      </c>
      <c r="S256" s="925">
        <v>1</v>
      </c>
      <c r="T256" s="925">
        <v>1</v>
      </c>
      <c r="U256" s="925">
        <v>22</v>
      </c>
      <c r="V256" s="925">
        <v>1</v>
      </c>
      <c r="W256" s="925">
        <v>3</v>
      </c>
      <c r="X256" s="925">
        <v>295</v>
      </c>
      <c r="Y256" s="925">
        <v>2</v>
      </c>
      <c r="Z256" s="925">
        <v>6</v>
      </c>
      <c r="AA256" s="925">
        <v>0</v>
      </c>
      <c r="AB256" s="924"/>
      <c r="AC256" s="924"/>
    </row>
    <row r="257" spans="1:29" s="923" customFormat="1" ht="22.6" customHeight="1" outlineLevel="1">
      <c r="A257" s="530" t="s">
        <v>960</v>
      </c>
      <c r="B257" s="1772">
        <f t="shared" si="81"/>
        <v>855</v>
      </c>
      <c r="C257" s="925">
        <v>0</v>
      </c>
      <c r="D257" s="925">
        <v>1</v>
      </c>
      <c r="E257" s="925">
        <v>0</v>
      </c>
      <c r="F257" s="925">
        <v>0</v>
      </c>
      <c r="G257" s="1772">
        <v>848</v>
      </c>
      <c r="H257" s="925">
        <v>1</v>
      </c>
      <c r="I257" s="925">
        <v>2</v>
      </c>
      <c r="J257" s="925">
        <v>3</v>
      </c>
      <c r="K257" s="1772">
        <v>855</v>
      </c>
      <c r="L257" s="925">
        <v>0</v>
      </c>
      <c r="M257" s="1772">
        <v>502</v>
      </c>
      <c r="N257" s="925"/>
      <c r="O257" s="925">
        <v>347</v>
      </c>
      <c r="P257" s="925">
        <v>0</v>
      </c>
      <c r="Q257" s="925">
        <v>0</v>
      </c>
      <c r="R257" s="925">
        <v>5</v>
      </c>
      <c r="S257" s="925">
        <v>0</v>
      </c>
      <c r="T257" s="925">
        <v>0</v>
      </c>
      <c r="U257" s="925">
        <v>15</v>
      </c>
      <c r="V257" s="925">
        <v>1</v>
      </c>
      <c r="W257" s="925">
        <v>1</v>
      </c>
      <c r="X257" s="925">
        <v>321</v>
      </c>
      <c r="Y257" s="925">
        <v>4</v>
      </c>
      <c r="Z257" s="925">
        <v>6</v>
      </c>
      <c r="AA257" s="925">
        <v>0</v>
      </c>
      <c r="AB257" s="924"/>
      <c r="AC257" s="924"/>
    </row>
    <row r="258" spans="1:29" s="923" customFormat="1" ht="22.6" customHeight="1" outlineLevel="1">
      <c r="A258" s="530" t="s">
        <v>961</v>
      </c>
      <c r="B258" s="1772">
        <f t="shared" si="81"/>
        <v>915</v>
      </c>
      <c r="C258" s="925">
        <v>0</v>
      </c>
      <c r="D258" s="925">
        <v>1</v>
      </c>
      <c r="E258" s="925">
        <v>1</v>
      </c>
      <c r="F258" s="925">
        <v>0</v>
      </c>
      <c r="G258" s="1772">
        <v>909</v>
      </c>
      <c r="H258" s="925">
        <v>1</v>
      </c>
      <c r="I258" s="925">
        <v>0</v>
      </c>
      <c r="J258" s="925">
        <v>3</v>
      </c>
      <c r="K258" s="1772">
        <v>915</v>
      </c>
      <c r="L258" s="925">
        <v>0</v>
      </c>
      <c r="M258" s="1772">
        <v>572</v>
      </c>
      <c r="N258" s="925"/>
      <c r="O258" s="925">
        <v>341</v>
      </c>
      <c r="P258" s="925">
        <v>0</v>
      </c>
      <c r="Q258" s="925">
        <v>0</v>
      </c>
      <c r="R258" s="925">
        <v>5</v>
      </c>
      <c r="S258" s="925">
        <v>0</v>
      </c>
      <c r="T258" s="925">
        <v>1</v>
      </c>
      <c r="U258" s="925">
        <v>21</v>
      </c>
      <c r="V258" s="925">
        <v>1</v>
      </c>
      <c r="W258" s="925">
        <v>2</v>
      </c>
      <c r="X258" s="925">
        <v>308</v>
      </c>
      <c r="Y258" s="925">
        <v>3</v>
      </c>
      <c r="Z258" s="925">
        <v>2</v>
      </c>
      <c r="AA258" s="925">
        <v>0</v>
      </c>
      <c r="AB258" s="924"/>
      <c r="AC258" s="924"/>
    </row>
    <row r="259" spans="1:29" s="923" customFormat="1" ht="39.1" customHeight="1" outlineLevel="1">
      <c r="A259" s="916" t="s">
        <v>948</v>
      </c>
      <c r="B259" s="1773">
        <f t="shared" si="81"/>
        <v>34</v>
      </c>
      <c r="C259" s="930">
        <v>0</v>
      </c>
      <c r="D259" s="930">
        <v>0</v>
      </c>
      <c r="E259" s="930">
        <v>0</v>
      </c>
      <c r="F259" s="930">
        <v>0</v>
      </c>
      <c r="G259" s="1773">
        <v>34</v>
      </c>
      <c r="H259" s="930">
        <v>0</v>
      </c>
      <c r="I259" s="930">
        <v>0</v>
      </c>
      <c r="J259" s="930">
        <v>0</v>
      </c>
      <c r="K259" s="1773">
        <v>34</v>
      </c>
      <c r="L259" s="930">
        <v>0</v>
      </c>
      <c r="M259" s="1773">
        <v>19</v>
      </c>
      <c r="N259" s="930"/>
      <c r="O259" s="930">
        <v>14</v>
      </c>
      <c r="P259" s="930">
        <v>0</v>
      </c>
      <c r="Q259" s="930">
        <v>0</v>
      </c>
      <c r="R259" s="930">
        <v>0</v>
      </c>
      <c r="S259" s="930">
        <v>0</v>
      </c>
      <c r="T259" s="930">
        <v>0</v>
      </c>
      <c r="U259" s="930">
        <v>1</v>
      </c>
      <c r="V259" s="930">
        <v>0</v>
      </c>
      <c r="W259" s="930">
        <v>0</v>
      </c>
      <c r="X259" s="930">
        <v>13</v>
      </c>
      <c r="Y259" s="930">
        <v>0</v>
      </c>
      <c r="Z259" s="930">
        <v>1</v>
      </c>
      <c r="AA259" s="930">
        <v>0</v>
      </c>
      <c r="AB259" s="924"/>
      <c r="AC259" s="924"/>
    </row>
    <row r="260" spans="1:29" s="923" customFormat="1" ht="41.95" customHeight="1" outlineLevel="1" thickBot="1">
      <c r="A260" s="917" t="s">
        <v>949</v>
      </c>
      <c r="B260" s="948">
        <f t="shared" si="81"/>
        <v>9305</v>
      </c>
      <c r="C260" s="949">
        <f t="shared" ref="C260:M260" si="82">C246-C259</f>
        <v>0</v>
      </c>
      <c r="D260" s="949">
        <f t="shared" si="82"/>
        <v>5</v>
      </c>
      <c r="E260" s="949">
        <f t="shared" si="82"/>
        <v>2</v>
      </c>
      <c r="F260" s="949">
        <f t="shared" si="82"/>
        <v>3</v>
      </c>
      <c r="G260" s="949">
        <f t="shared" si="82"/>
        <v>9209</v>
      </c>
      <c r="H260" s="949">
        <f t="shared" si="82"/>
        <v>26</v>
      </c>
      <c r="I260" s="949">
        <f t="shared" si="82"/>
        <v>19</v>
      </c>
      <c r="J260" s="949">
        <f t="shared" si="82"/>
        <v>41</v>
      </c>
      <c r="K260" s="1774">
        <f t="shared" si="82"/>
        <v>9305</v>
      </c>
      <c r="L260" s="949">
        <f t="shared" si="82"/>
        <v>0</v>
      </c>
      <c r="M260" s="949">
        <f t="shared" si="82"/>
        <v>5764</v>
      </c>
      <c r="N260" s="930"/>
      <c r="O260" s="930">
        <f t="shared" ref="O260:AA260" si="83">O246-O259</f>
        <v>3504</v>
      </c>
      <c r="P260" s="930">
        <f t="shared" si="83"/>
        <v>0</v>
      </c>
      <c r="Q260" s="930">
        <f t="shared" si="83"/>
        <v>15</v>
      </c>
      <c r="R260" s="930">
        <f t="shared" si="83"/>
        <v>40</v>
      </c>
      <c r="S260" s="930">
        <f t="shared" si="83"/>
        <v>3</v>
      </c>
      <c r="T260" s="930">
        <f t="shared" si="83"/>
        <v>10</v>
      </c>
      <c r="U260" s="930">
        <f t="shared" si="83"/>
        <v>165</v>
      </c>
      <c r="V260" s="930">
        <f t="shared" si="83"/>
        <v>7</v>
      </c>
      <c r="W260" s="930">
        <f t="shared" si="83"/>
        <v>25</v>
      </c>
      <c r="X260" s="930">
        <f t="shared" si="83"/>
        <v>3201</v>
      </c>
      <c r="Y260" s="930">
        <f t="shared" si="83"/>
        <v>38</v>
      </c>
      <c r="Z260" s="930">
        <f t="shared" si="83"/>
        <v>36</v>
      </c>
      <c r="AA260" s="930">
        <f t="shared" si="83"/>
        <v>1</v>
      </c>
      <c r="AB260" s="924"/>
      <c r="AC260" s="924"/>
    </row>
    <row r="261" spans="1:29" s="923" customFormat="1" ht="15.8" customHeight="1">
      <c r="A261" s="939" t="s">
        <v>962</v>
      </c>
      <c r="B261" s="940"/>
      <c r="C261" s="941"/>
      <c r="D261" s="941"/>
      <c r="E261" s="941"/>
      <c r="F261" s="942"/>
      <c r="G261" s="942"/>
      <c r="H261" s="942"/>
      <c r="I261" s="942"/>
      <c r="J261" s="942"/>
      <c r="K261" s="942"/>
      <c r="L261" s="942"/>
      <c r="M261" s="942"/>
      <c r="N261" s="924"/>
      <c r="O261" s="2121" t="s">
        <v>2823</v>
      </c>
      <c r="P261" s="2121"/>
      <c r="Q261" s="2121"/>
      <c r="R261" s="2121"/>
      <c r="S261" s="2121"/>
      <c r="T261" s="2121"/>
      <c r="U261" s="2121"/>
      <c r="V261" s="2121"/>
      <c r="W261" s="2121"/>
      <c r="X261" s="2121"/>
      <c r="Y261" s="2121"/>
      <c r="Z261" s="2121"/>
      <c r="AA261" s="2121"/>
      <c r="AB261" s="924"/>
      <c r="AC261" s="924"/>
    </row>
    <row r="262" spans="1:29" s="923" customFormat="1" ht="12.75" customHeight="1">
      <c r="A262" s="2130" t="s">
        <v>520</v>
      </c>
      <c r="B262" s="2130"/>
      <c r="C262" s="2130"/>
      <c r="D262" s="2130"/>
      <c r="E262" s="2130"/>
      <c r="F262" s="2130"/>
      <c r="G262" s="2130"/>
      <c r="H262" s="2130"/>
      <c r="I262" s="2130"/>
      <c r="J262" s="2130"/>
      <c r="K262" s="2130"/>
      <c r="L262" s="2130"/>
      <c r="M262" s="2130"/>
      <c r="N262" s="924"/>
      <c r="O262" s="2122"/>
      <c r="P262" s="2122"/>
      <c r="Q262" s="2122"/>
      <c r="R262" s="2122"/>
      <c r="S262" s="2122"/>
      <c r="T262" s="2122"/>
      <c r="U262" s="2122"/>
      <c r="V262" s="2122"/>
      <c r="W262" s="2122"/>
      <c r="X262" s="2122"/>
      <c r="Y262" s="2122"/>
      <c r="Z262" s="2122"/>
      <c r="AA262" s="2122"/>
      <c r="AB262" s="924"/>
      <c r="AC262" s="924"/>
    </row>
    <row r="263" spans="1:29" s="923" customFormat="1" ht="30.1" customHeight="1">
      <c r="A263" s="2130"/>
      <c r="B263" s="2130"/>
      <c r="C263" s="2130"/>
      <c r="D263" s="2130"/>
      <c r="E263" s="2130"/>
      <c r="F263" s="2130"/>
      <c r="G263" s="2130"/>
      <c r="H263" s="2130"/>
      <c r="I263" s="2130"/>
      <c r="J263" s="2130"/>
      <c r="K263" s="2130"/>
      <c r="L263" s="2130"/>
      <c r="M263" s="2130"/>
      <c r="N263" s="924"/>
      <c r="O263" s="2123" t="s">
        <v>1703</v>
      </c>
      <c r="P263" s="2123"/>
      <c r="Q263" s="2123"/>
      <c r="R263" s="2123"/>
      <c r="S263" s="2123"/>
      <c r="T263" s="2123"/>
      <c r="U263" s="2123"/>
      <c r="V263" s="2123"/>
      <c r="W263" s="2123"/>
      <c r="X263" s="2123"/>
      <c r="Y263" s="2123"/>
      <c r="Z263" s="2123"/>
      <c r="AA263" s="2123"/>
      <c r="AB263" s="924"/>
      <c r="AC263" s="924"/>
    </row>
    <row r="264" spans="1:29" ht="14.3" customHeight="1">
      <c r="A264" s="2134"/>
      <c r="B264" s="2134"/>
      <c r="C264" s="2134"/>
      <c r="D264" s="2134"/>
      <c r="E264" s="2134"/>
      <c r="F264" s="2134"/>
      <c r="G264" s="2134"/>
      <c r="H264" s="2134"/>
      <c r="I264" s="2134"/>
      <c r="J264" s="2134"/>
      <c r="K264" s="2134"/>
      <c r="L264" s="2134"/>
      <c r="M264" s="2134"/>
      <c r="N264" s="109"/>
      <c r="O264" s="2123"/>
      <c r="P264" s="2123"/>
      <c r="Q264" s="2123"/>
      <c r="R264" s="2123"/>
      <c r="S264" s="2123"/>
      <c r="T264" s="2123"/>
      <c r="U264" s="2123"/>
      <c r="V264" s="2123"/>
      <c r="W264" s="2123"/>
      <c r="X264" s="2123"/>
      <c r="Y264" s="2123"/>
      <c r="Z264" s="2123"/>
      <c r="AA264" s="2123"/>
      <c r="AB264" s="109"/>
      <c r="AC264" s="109"/>
    </row>
    <row r="265" spans="1:29" s="965" customFormat="1" ht="46.55" customHeight="1">
      <c r="B265" s="966"/>
      <c r="C265" s="966"/>
      <c r="D265" s="966"/>
      <c r="E265" s="966"/>
      <c r="F265" s="1370">
        <v>73</v>
      </c>
      <c r="G265" s="1369"/>
      <c r="H265" s="966"/>
      <c r="I265" s="966"/>
      <c r="J265" s="966"/>
      <c r="K265" s="966"/>
      <c r="L265" s="966"/>
      <c r="M265" s="966"/>
      <c r="N265" s="966"/>
      <c r="O265" s="966"/>
      <c r="P265" s="966"/>
      <c r="Q265" s="966"/>
      <c r="R265" s="966"/>
      <c r="S265" s="966"/>
      <c r="T265" s="966"/>
      <c r="U265" s="967" t="s">
        <v>3279</v>
      </c>
      <c r="V265" s="966"/>
      <c r="W265" s="966"/>
      <c r="X265" s="966"/>
      <c r="Y265" s="966"/>
      <c r="Z265" s="966"/>
      <c r="AA265" s="966"/>
      <c r="AB265" s="966"/>
      <c r="AC265" s="966"/>
    </row>
    <row r="266" spans="1:29">
      <c r="B266" s="109"/>
      <c r="C266" s="109"/>
      <c r="D266" s="109"/>
      <c r="E266" s="109"/>
      <c r="F266" s="109"/>
      <c r="G266" s="109"/>
      <c r="H266" s="109"/>
      <c r="I266" s="109"/>
      <c r="J266" s="109"/>
      <c r="K266" s="109"/>
      <c r="L266" s="109"/>
      <c r="M266" s="109"/>
      <c r="N266" s="109"/>
      <c r="O266" s="109"/>
      <c r="P266" s="109"/>
      <c r="Q266" s="109"/>
      <c r="R266" s="109"/>
      <c r="S266" s="109"/>
      <c r="T266" s="109"/>
      <c r="U266" s="109"/>
    </row>
    <row r="267" spans="1:29">
      <c r="B267" s="109"/>
      <c r="C267" s="109"/>
      <c r="D267" s="109"/>
      <c r="E267" s="109"/>
      <c r="F267" s="109"/>
      <c r="G267" s="109"/>
      <c r="H267" s="109"/>
      <c r="I267" s="109"/>
      <c r="J267" s="109"/>
      <c r="K267" s="109"/>
      <c r="L267" s="109"/>
      <c r="M267" s="109"/>
      <c r="N267" s="109"/>
      <c r="O267" s="109"/>
      <c r="P267" s="109"/>
      <c r="Q267" s="109"/>
      <c r="R267" s="109"/>
      <c r="S267" s="109"/>
      <c r="T267" s="109"/>
      <c r="U267" s="109"/>
    </row>
    <row r="268" spans="1:29">
      <c r="B268" s="109"/>
      <c r="C268" s="109"/>
      <c r="D268" s="109"/>
      <c r="E268" s="109"/>
      <c r="F268" s="109"/>
      <c r="G268" s="109"/>
      <c r="H268" s="109"/>
      <c r="I268" s="109"/>
      <c r="J268" s="109"/>
      <c r="K268" s="109"/>
      <c r="L268" s="109"/>
      <c r="M268" s="109"/>
      <c r="N268" s="109"/>
      <c r="O268" s="109"/>
      <c r="P268" s="109"/>
      <c r="Q268" s="109"/>
      <c r="R268" s="109"/>
      <c r="S268" s="109"/>
      <c r="T268" s="109"/>
      <c r="U268" s="109"/>
    </row>
  </sheetData>
  <mergeCells count="15">
    <mergeCell ref="D2:M2"/>
    <mergeCell ref="O2:X2"/>
    <mergeCell ref="B6:J6"/>
    <mergeCell ref="D3:M3"/>
    <mergeCell ref="K6:M6"/>
    <mergeCell ref="O6:AA6"/>
    <mergeCell ref="Z4:AA4"/>
    <mergeCell ref="Z5:AA5"/>
    <mergeCell ref="O7:Y7"/>
    <mergeCell ref="O8:O9"/>
    <mergeCell ref="A262:M263"/>
    <mergeCell ref="A6:A10"/>
    <mergeCell ref="O261:AA262"/>
    <mergeCell ref="O263:AA264"/>
    <mergeCell ref="A264:M264"/>
  </mergeCells>
  <phoneticPr fontId="2" type="noConversion"/>
  <pageMargins left="0.47" right="0.51" top="0.56000000000000005" bottom="0.28999999999999998" header="0.35" footer="0.2"/>
  <pageSetup paperSize="9" scale="87" orientation="portrait" r:id="rId1"/>
  <headerFooter alignWithMargins="0"/>
  <colBreaks count="1" manualBreakCount="1">
    <brk id="13" max="2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outlinePr summaryBelow="0"/>
  </sheetPr>
  <dimension ref="A1:U261"/>
  <sheetViews>
    <sheetView topLeftCell="A4" zoomScaleNormal="100" zoomScaleSheetLayoutView="100" workbookViewId="0">
      <pane xSplit="1" ySplit="11" topLeftCell="B211" activePane="bottomRight" state="frozen"/>
      <selection activeCell="A4" sqref="A4"/>
      <selection pane="topRight" activeCell="B4" sqref="B4"/>
      <selection pane="bottomLeft" activeCell="A15" sqref="A15"/>
      <selection pane="bottomRight" activeCell="F166" sqref="F166"/>
    </sheetView>
  </sheetViews>
  <sheetFormatPr defaultRowHeight="17" outlineLevelRow="1"/>
  <cols>
    <col min="1" max="1" width="19.125" style="115" customWidth="1"/>
    <col min="2" max="2" width="11.875" style="115" customWidth="1"/>
    <col min="3" max="3" width="11.25" style="115" customWidth="1"/>
    <col min="4" max="4" width="11" style="115" customWidth="1"/>
    <col min="5" max="5" width="12" style="115" customWidth="1"/>
    <col min="6" max="6" width="12.75" style="115" customWidth="1"/>
    <col min="7" max="7" width="13.375" style="115" customWidth="1"/>
    <col min="8" max="8" width="0.5" style="116" customWidth="1"/>
    <col min="9" max="9" width="14.25" style="115" customWidth="1"/>
    <col min="10" max="10" width="13.125" style="115" customWidth="1"/>
    <col min="11" max="11" width="12.625" style="115" customWidth="1"/>
    <col min="12" max="12" width="12.5" style="115" customWidth="1"/>
    <col min="13" max="13" width="13.375" style="115" customWidth="1"/>
    <col min="14" max="14" width="13.125" style="115" customWidth="1"/>
    <col min="15" max="15" width="12.375" style="115" customWidth="1"/>
    <col min="16" max="16384" width="9" style="115"/>
  </cols>
  <sheetData>
    <row r="1" spans="1:15" ht="20.25" customHeight="1"/>
    <row r="2" spans="1:15" s="117" customFormat="1" ht="19.55" customHeight="1">
      <c r="D2" s="2143" t="s">
        <v>304</v>
      </c>
      <c r="E2" s="2143"/>
      <c r="F2" s="2143"/>
      <c r="G2" s="2143"/>
      <c r="H2" s="1379"/>
      <c r="I2" s="2144" t="s">
        <v>305</v>
      </c>
      <c r="J2" s="2144"/>
      <c r="K2" s="2144"/>
      <c r="L2" s="2144"/>
      <c r="M2" s="2144"/>
    </row>
    <row r="3" spans="1:15" s="950" customFormat="1" ht="21.1" customHeight="1">
      <c r="D3" s="2146" t="s">
        <v>2451</v>
      </c>
      <c r="E3" s="2146"/>
      <c r="F3" s="2146"/>
      <c r="G3" s="2146"/>
      <c r="H3" s="1380"/>
      <c r="I3" s="119" t="s">
        <v>2452</v>
      </c>
      <c r="J3" s="119"/>
      <c r="K3" s="119"/>
      <c r="L3" s="119"/>
      <c r="M3" s="119"/>
    </row>
    <row r="4" spans="1:15" s="120" customFormat="1" ht="15.8" customHeight="1">
      <c r="A4" s="120" t="s">
        <v>2517</v>
      </c>
      <c r="H4" s="118"/>
      <c r="O4" s="951" t="s">
        <v>301</v>
      </c>
    </row>
    <row r="5" spans="1:15" s="952" customFormat="1" ht="16.5" customHeight="1" thickBot="1">
      <c r="A5" s="952" t="s">
        <v>2517</v>
      </c>
      <c r="G5" s="953"/>
      <c r="H5" s="953"/>
      <c r="O5" s="951" t="s">
        <v>1017</v>
      </c>
    </row>
    <row r="6" spans="1:15" s="952" customFormat="1" ht="27.7" customHeight="1">
      <c r="A6" s="2080" t="s">
        <v>2999</v>
      </c>
      <c r="B6" s="954" t="s">
        <v>2453</v>
      </c>
      <c r="C6" s="954" t="s">
        <v>2454</v>
      </c>
      <c r="D6" s="954" t="s">
        <v>899</v>
      </c>
      <c r="E6" s="954" t="s">
        <v>900</v>
      </c>
      <c r="F6" s="954" t="s">
        <v>901</v>
      </c>
      <c r="G6" s="954" t="s">
        <v>902</v>
      </c>
      <c r="H6" s="956"/>
      <c r="I6" s="1377" t="s">
        <v>903</v>
      </c>
      <c r="J6" s="954" t="s">
        <v>904</v>
      </c>
      <c r="K6" s="954" t="s">
        <v>905</v>
      </c>
      <c r="L6" s="954" t="s">
        <v>906</v>
      </c>
      <c r="M6" s="954" t="s">
        <v>907</v>
      </c>
      <c r="N6" s="954" t="s">
        <v>723</v>
      </c>
      <c r="O6" s="955" t="s">
        <v>724</v>
      </c>
    </row>
    <row r="7" spans="1:15" s="952" customFormat="1" ht="26.35" customHeight="1" thickBot="1">
      <c r="A7" s="2082"/>
      <c r="B7" s="957" t="s">
        <v>2094</v>
      </c>
      <c r="C7" s="957" t="s">
        <v>1222</v>
      </c>
      <c r="D7" s="957" t="s">
        <v>1223</v>
      </c>
      <c r="E7" s="957" t="s">
        <v>725</v>
      </c>
      <c r="F7" s="957" t="s">
        <v>726</v>
      </c>
      <c r="G7" s="957" t="s">
        <v>727</v>
      </c>
      <c r="H7" s="959"/>
      <c r="I7" s="1378" t="s">
        <v>728</v>
      </c>
      <c r="J7" s="957" t="s">
        <v>729</v>
      </c>
      <c r="K7" s="957" t="s">
        <v>730</v>
      </c>
      <c r="L7" s="957" t="s">
        <v>2749</v>
      </c>
      <c r="M7" s="957" t="s">
        <v>2521</v>
      </c>
      <c r="N7" s="957" t="s">
        <v>2522</v>
      </c>
      <c r="O7" s="958" t="s">
        <v>2523</v>
      </c>
    </row>
    <row r="8" spans="1:15" ht="25.5" hidden="1" customHeight="1">
      <c r="A8" s="61" t="s">
        <v>2212</v>
      </c>
      <c r="B8" s="121">
        <v>50</v>
      </c>
      <c r="C8" s="121">
        <v>10</v>
      </c>
      <c r="D8" s="121" t="s">
        <v>2524</v>
      </c>
      <c r="E8" s="121">
        <v>6</v>
      </c>
      <c r="F8" s="121">
        <v>1</v>
      </c>
      <c r="G8" s="121">
        <v>1</v>
      </c>
      <c r="H8" s="122"/>
      <c r="I8" s="121">
        <v>3</v>
      </c>
      <c r="J8" s="121">
        <v>2</v>
      </c>
      <c r="K8" s="121">
        <v>5</v>
      </c>
      <c r="L8" s="121">
        <v>3</v>
      </c>
      <c r="M8" s="121">
        <v>8</v>
      </c>
      <c r="N8" s="121">
        <v>5</v>
      </c>
      <c r="O8" s="121">
        <v>1</v>
      </c>
    </row>
    <row r="9" spans="1:15" ht="25.5" hidden="1" customHeight="1">
      <c r="A9" s="61" t="s">
        <v>2213</v>
      </c>
      <c r="B9" s="121">
        <v>60</v>
      </c>
      <c r="C9" s="121">
        <v>5</v>
      </c>
      <c r="D9" s="121">
        <v>6</v>
      </c>
      <c r="E9" s="121">
        <v>10</v>
      </c>
      <c r="F9" s="121">
        <v>3</v>
      </c>
      <c r="G9" s="121">
        <v>1</v>
      </c>
      <c r="H9" s="122"/>
      <c r="I9" s="121">
        <v>2</v>
      </c>
      <c r="J9" s="121">
        <v>4</v>
      </c>
      <c r="K9" s="121">
        <v>3</v>
      </c>
      <c r="L9" s="121">
        <v>7</v>
      </c>
      <c r="M9" s="121">
        <v>6</v>
      </c>
      <c r="N9" s="121">
        <v>5</v>
      </c>
      <c r="O9" s="121">
        <v>8</v>
      </c>
    </row>
    <row r="10" spans="1:15" ht="25.5" hidden="1" customHeight="1">
      <c r="A10" s="61" t="s">
        <v>593</v>
      </c>
      <c r="B10" s="121">
        <v>43</v>
      </c>
      <c r="C10" s="121">
        <v>2</v>
      </c>
      <c r="D10" s="121">
        <v>4</v>
      </c>
      <c r="E10" s="121">
        <v>8</v>
      </c>
      <c r="F10" s="121">
        <v>5</v>
      </c>
      <c r="G10" s="121">
        <v>0</v>
      </c>
      <c r="H10" s="122"/>
      <c r="I10" s="121">
        <v>5</v>
      </c>
      <c r="J10" s="121">
        <v>2</v>
      </c>
      <c r="K10" s="121">
        <v>1</v>
      </c>
      <c r="L10" s="121">
        <v>1</v>
      </c>
      <c r="M10" s="121">
        <v>7</v>
      </c>
      <c r="N10" s="121">
        <v>4</v>
      </c>
      <c r="O10" s="121">
        <v>4</v>
      </c>
    </row>
    <row r="11" spans="1:15" ht="25.5" hidden="1" customHeight="1">
      <c r="A11" s="61" t="s">
        <v>2107</v>
      </c>
      <c r="B11" s="121">
        <v>2159</v>
      </c>
      <c r="C11" s="121">
        <v>125</v>
      </c>
      <c r="D11" s="121">
        <v>99</v>
      </c>
      <c r="E11" s="121">
        <v>74</v>
      </c>
      <c r="F11" s="121">
        <v>150</v>
      </c>
      <c r="G11" s="121">
        <v>270</v>
      </c>
      <c r="H11" s="122"/>
      <c r="I11" s="121">
        <v>171</v>
      </c>
      <c r="J11" s="121">
        <v>192</v>
      </c>
      <c r="K11" s="121">
        <v>201</v>
      </c>
      <c r="L11" s="121">
        <v>224</v>
      </c>
      <c r="M11" s="121">
        <v>242</v>
      </c>
      <c r="N11" s="121">
        <v>213</v>
      </c>
      <c r="O11" s="121">
        <v>198</v>
      </c>
    </row>
    <row r="12" spans="1:15" ht="0.7" hidden="1" customHeight="1">
      <c r="A12" s="61" t="s">
        <v>2108</v>
      </c>
      <c r="B12" s="121">
        <v>1707</v>
      </c>
      <c r="C12" s="121">
        <v>91</v>
      </c>
      <c r="D12" s="121">
        <v>69</v>
      </c>
      <c r="E12" s="121">
        <v>66</v>
      </c>
      <c r="F12" s="121">
        <v>127</v>
      </c>
      <c r="G12" s="121">
        <v>193</v>
      </c>
      <c r="H12" s="122"/>
      <c r="I12" s="121">
        <v>151</v>
      </c>
      <c r="J12" s="121">
        <v>151</v>
      </c>
      <c r="K12" s="121">
        <v>174</v>
      </c>
      <c r="L12" s="121">
        <v>166</v>
      </c>
      <c r="M12" s="121">
        <v>186</v>
      </c>
      <c r="N12" s="121">
        <v>178</v>
      </c>
      <c r="O12" s="121">
        <v>155</v>
      </c>
    </row>
    <row r="13" spans="1:15" ht="25.5" hidden="1" customHeight="1">
      <c r="A13" s="62" t="s">
        <v>2109</v>
      </c>
      <c r="B13" s="121">
        <v>2389</v>
      </c>
      <c r="C13" s="121">
        <v>96</v>
      </c>
      <c r="D13" s="121">
        <v>97</v>
      </c>
      <c r="E13" s="121">
        <v>74</v>
      </c>
      <c r="F13" s="121">
        <v>227</v>
      </c>
      <c r="G13" s="121">
        <v>261</v>
      </c>
      <c r="H13" s="122"/>
      <c r="I13" s="121">
        <v>211</v>
      </c>
      <c r="J13" s="121">
        <v>221</v>
      </c>
      <c r="K13" s="121">
        <v>226</v>
      </c>
      <c r="L13" s="121">
        <v>288</v>
      </c>
      <c r="M13" s="121">
        <v>253</v>
      </c>
      <c r="N13" s="121">
        <v>239</v>
      </c>
      <c r="O13" s="121">
        <v>196</v>
      </c>
    </row>
    <row r="14" spans="1:15" ht="0.7" customHeight="1">
      <c r="A14" s="73" t="s">
        <v>2971</v>
      </c>
      <c r="B14" s="121">
        <v>2906</v>
      </c>
      <c r="C14" s="121">
        <v>120</v>
      </c>
      <c r="D14" s="121">
        <v>80</v>
      </c>
      <c r="E14" s="121">
        <v>78</v>
      </c>
      <c r="F14" s="121">
        <v>232</v>
      </c>
      <c r="G14" s="121">
        <v>340</v>
      </c>
      <c r="H14" s="122"/>
      <c r="I14" s="121">
        <v>276</v>
      </c>
      <c r="J14" s="121">
        <v>287</v>
      </c>
      <c r="K14" s="121">
        <v>282</v>
      </c>
      <c r="L14" s="121">
        <v>377</v>
      </c>
      <c r="M14" s="121">
        <v>351</v>
      </c>
      <c r="N14" s="121">
        <v>276</v>
      </c>
      <c r="O14" s="121">
        <v>207</v>
      </c>
    </row>
    <row r="15" spans="1:15" s="952" customFormat="1" ht="25.5" hidden="1" customHeight="1">
      <c r="A15" s="877" t="s">
        <v>2249</v>
      </c>
      <c r="B15" s="960">
        <v>3324</v>
      </c>
      <c r="C15" s="960">
        <v>127</v>
      </c>
      <c r="D15" s="960">
        <v>79</v>
      </c>
      <c r="E15" s="960">
        <v>67</v>
      </c>
      <c r="F15" s="960">
        <v>276</v>
      </c>
      <c r="G15" s="960">
        <v>408</v>
      </c>
      <c r="H15" s="961"/>
      <c r="I15" s="960">
        <v>349</v>
      </c>
      <c r="J15" s="960">
        <v>321</v>
      </c>
      <c r="K15" s="960">
        <v>326</v>
      </c>
      <c r="L15" s="960">
        <v>420</v>
      </c>
      <c r="M15" s="960">
        <v>388</v>
      </c>
      <c r="N15" s="960">
        <v>284</v>
      </c>
      <c r="O15" s="960">
        <v>279</v>
      </c>
    </row>
    <row r="16" spans="1:15" s="952" customFormat="1" ht="25.5" hidden="1" customHeight="1" collapsed="1">
      <c r="A16" s="877" t="s">
        <v>2490</v>
      </c>
      <c r="B16" s="960">
        <f t="shared" ref="B16:G16" si="0">SUM(B17:B28)</f>
        <v>4025</v>
      </c>
      <c r="C16" s="960">
        <f t="shared" si="0"/>
        <v>155</v>
      </c>
      <c r="D16" s="960">
        <f t="shared" si="0"/>
        <v>96</v>
      </c>
      <c r="E16" s="960">
        <f t="shared" si="0"/>
        <v>100</v>
      </c>
      <c r="F16" s="960">
        <f t="shared" si="0"/>
        <v>334</v>
      </c>
      <c r="G16" s="960">
        <f t="shared" si="0"/>
        <v>479</v>
      </c>
      <c r="H16" s="961"/>
      <c r="I16" s="960">
        <f t="shared" ref="I16:O16" si="1">SUM(I17:I28)</f>
        <v>385</v>
      </c>
      <c r="J16" s="960">
        <f t="shared" si="1"/>
        <v>350</v>
      </c>
      <c r="K16" s="960">
        <f t="shared" si="1"/>
        <v>424</v>
      </c>
      <c r="L16" s="960">
        <f t="shared" si="1"/>
        <v>477</v>
      </c>
      <c r="M16" s="960">
        <f t="shared" si="1"/>
        <v>534</v>
      </c>
      <c r="N16" s="960">
        <f t="shared" si="1"/>
        <v>384</v>
      </c>
      <c r="O16" s="960">
        <f t="shared" si="1"/>
        <v>307</v>
      </c>
    </row>
    <row r="17" spans="1:15" ht="27" hidden="1" customHeight="1" outlineLevel="1">
      <c r="A17" s="66" t="s">
        <v>640</v>
      </c>
      <c r="B17" s="121">
        <f t="shared" ref="B17:B30" si="2">SUM(C17:O17)</f>
        <v>320</v>
      </c>
      <c r="C17" s="121">
        <v>13</v>
      </c>
      <c r="D17" s="121">
        <v>4</v>
      </c>
      <c r="E17" s="121">
        <v>8</v>
      </c>
      <c r="F17" s="121">
        <v>22</v>
      </c>
      <c r="G17" s="121">
        <v>35</v>
      </c>
      <c r="H17" s="122"/>
      <c r="I17" s="121">
        <v>27</v>
      </c>
      <c r="J17" s="121">
        <v>30</v>
      </c>
      <c r="K17" s="121">
        <v>37</v>
      </c>
      <c r="L17" s="121">
        <v>36</v>
      </c>
      <c r="M17" s="121">
        <v>43</v>
      </c>
      <c r="N17" s="121">
        <v>40</v>
      </c>
      <c r="O17" s="121">
        <v>25</v>
      </c>
    </row>
    <row r="18" spans="1:15" ht="27" hidden="1" customHeight="1" outlineLevel="1">
      <c r="A18" s="66" t="s">
        <v>154</v>
      </c>
      <c r="B18" s="121">
        <f t="shared" si="2"/>
        <v>206</v>
      </c>
      <c r="C18" s="121">
        <v>6</v>
      </c>
      <c r="D18" s="121">
        <v>7</v>
      </c>
      <c r="E18" s="121">
        <v>5</v>
      </c>
      <c r="F18" s="121">
        <v>13</v>
      </c>
      <c r="G18" s="121">
        <v>20</v>
      </c>
      <c r="H18" s="122"/>
      <c r="I18" s="121">
        <v>18</v>
      </c>
      <c r="J18" s="121">
        <v>16</v>
      </c>
      <c r="K18" s="121">
        <v>29</v>
      </c>
      <c r="L18" s="121">
        <v>16</v>
      </c>
      <c r="M18" s="121">
        <v>31</v>
      </c>
      <c r="N18" s="121">
        <v>25</v>
      </c>
      <c r="O18" s="121">
        <v>20</v>
      </c>
    </row>
    <row r="19" spans="1:15" ht="27" hidden="1" customHeight="1" outlineLevel="1">
      <c r="A19" s="66" t="s">
        <v>155</v>
      </c>
      <c r="B19" s="121">
        <f t="shared" si="2"/>
        <v>305</v>
      </c>
      <c r="C19" s="121">
        <v>17</v>
      </c>
      <c r="D19" s="121">
        <v>7</v>
      </c>
      <c r="E19" s="121">
        <v>10</v>
      </c>
      <c r="F19" s="121">
        <v>27</v>
      </c>
      <c r="G19" s="121">
        <v>25</v>
      </c>
      <c r="H19" s="122"/>
      <c r="I19" s="121">
        <v>20</v>
      </c>
      <c r="J19" s="121">
        <v>28</v>
      </c>
      <c r="K19" s="121">
        <v>26</v>
      </c>
      <c r="L19" s="121">
        <v>34</v>
      </c>
      <c r="M19" s="121">
        <v>56</v>
      </c>
      <c r="N19" s="121">
        <v>25</v>
      </c>
      <c r="O19" s="121">
        <v>30</v>
      </c>
    </row>
    <row r="20" spans="1:15" ht="27" hidden="1" customHeight="1" outlineLevel="1">
      <c r="A20" s="66" t="s">
        <v>156</v>
      </c>
      <c r="B20" s="121">
        <f t="shared" si="2"/>
        <v>288</v>
      </c>
      <c r="C20" s="121">
        <v>11</v>
      </c>
      <c r="D20" s="121">
        <v>5</v>
      </c>
      <c r="E20" s="121">
        <v>4</v>
      </c>
      <c r="F20" s="121">
        <v>17</v>
      </c>
      <c r="G20" s="121">
        <v>29</v>
      </c>
      <c r="H20" s="122"/>
      <c r="I20" s="121">
        <v>34</v>
      </c>
      <c r="J20" s="121">
        <v>26</v>
      </c>
      <c r="K20" s="121">
        <v>23</v>
      </c>
      <c r="L20" s="121">
        <v>50</v>
      </c>
      <c r="M20" s="121">
        <v>49</v>
      </c>
      <c r="N20" s="121">
        <v>20</v>
      </c>
      <c r="O20" s="121">
        <v>20</v>
      </c>
    </row>
    <row r="21" spans="1:15" ht="27" hidden="1" customHeight="1" outlineLevel="1">
      <c r="A21" s="66" t="s">
        <v>157</v>
      </c>
      <c r="B21" s="121">
        <f t="shared" si="2"/>
        <v>337</v>
      </c>
      <c r="C21" s="121">
        <v>12</v>
      </c>
      <c r="D21" s="121">
        <v>12</v>
      </c>
      <c r="E21" s="121">
        <v>11</v>
      </c>
      <c r="F21" s="121">
        <v>29</v>
      </c>
      <c r="G21" s="121">
        <v>44</v>
      </c>
      <c r="H21" s="122"/>
      <c r="I21" s="121">
        <v>34</v>
      </c>
      <c r="J21" s="121">
        <v>32</v>
      </c>
      <c r="K21" s="121">
        <v>40</v>
      </c>
      <c r="L21" s="121">
        <v>45</v>
      </c>
      <c r="M21" s="121">
        <v>28</v>
      </c>
      <c r="N21" s="121">
        <v>26</v>
      </c>
      <c r="O21" s="121">
        <v>24</v>
      </c>
    </row>
    <row r="22" spans="1:15" ht="27" hidden="1" customHeight="1" outlineLevel="1">
      <c r="A22" s="66" t="s">
        <v>158</v>
      </c>
      <c r="B22" s="121">
        <f t="shared" si="2"/>
        <v>328</v>
      </c>
      <c r="C22" s="121">
        <v>13</v>
      </c>
      <c r="D22" s="121">
        <v>5</v>
      </c>
      <c r="E22" s="121">
        <v>10</v>
      </c>
      <c r="F22" s="121">
        <v>23</v>
      </c>
      <c r="G22" s="121">
        <v>46</v>
      </c>
      <c r="H22" s="122"/>
      <c r="I22" s="121">
        <v>32</v>
      </c>
      <c r="J22" s="121">
        <v>34</v>
      </c>
      <c r="K22" s="121">
        <v>26</v>
      </c>
      <c r="L22" s="121">
        <v>51</v>
      </c>
      <c r="M22" s="121">
        <v>42</v>
      </c>
      <c r="N22" s="121">
        <v>28</v>
      </c>
      <c r="O22" s="121">
        <v>18</v>
      </c>
    </row>
    <row r="23" spans="1:15" ht="27" hidden="1" customHeight="1" outlineLevel="1">
      <c r="A23" s="66" t="s">
        <v>159</v>
      </c>
      <c r="B23" s="121">
        <f t="shared" si="2"/>
        <v>345</v>
      </c>
      <c r="C23" s="121">
        <v>8</v>
      </c>
      <c r="D23" s="121">
        <v>10</v>
      </c>
      <c r="E23" s="121">
        <v>10</v>
      </c>
      <c r="F23" s="121">
        <v>29</v>
      </c>
      <c r="G23" s="121">
        <v>46</v>
      </c>
      <c r="H23" s="122"/>
      <c r="I23" s="121">
        <v>30</v>
      </c>
      <c r="J23" s="121">
        <v>28</v>
      </c>
      <c r="K23" s="121">
        <v>38</v>
      </c>
      <c r="L23" s="121">
        <v>34</v>
      </c>
      <c r="M23" s="121">
        <v>47</v>
      </c>
      <c r="N23" s="121">
        <v>41</v>
      </c>
      <c r="O23" s="121">
        <v>24</v>
      </c>
    </row>
    <row r="24" spans="1:15" ht="27" hidden="1" customHeight="1" outlineLevel="1">
      <c r="A24" s="66" t="s">
        <v>46</v>
      </c>
      <c r="B24" s="121">
        <f t="shared" si="2"/>
        <v>328</v>
      </c>
      <c r="C24" s="121">
        <v>18</v>
      </c>
      <c r="D24" s="121">
        <v>9</v>
      </c>
      <c r="E24" s="121">
        <v>10</v>
      </c>
      <c r="F24" s="121">
        <v>19</v>
      </c>
      <c r="G24" s="121">
        <v>44</v>
      </c>
      <c r="H24" s="122"/>
      <c r="I24" s="121">
        <v>38</v>
      </c>
      <c r="J24" s="121">
        <v>24</v>
      </c>
      <c r="K24" s="121">
        <v>36</v>
      </c>
      <c r="L24" s="121">
        <v>32</v>
      </c>
      <c r="M24" s="121">
        <v>39</v>
      </c>
      <c r="N24" s="121">
        <v>35</v>
      </c>
      <c r="O24" s="121">
        <v>24</v>
      </c>
    </row>
    <row r="25" spans="1:15" ht="27" hidden="1" customHeight="1" outlineLevel="1">
      <c r="A25" s="66" t="s">
        <v>47</v>
      </c>
      <c r="B25" s="121">
        <f t="shared" si="2"/>
        <v>346</v>
      </c>
      <c r="C25" s="121">
        <v>11</v>
      </c>
      <c r="D25" s="121">
        <v>6</v>
      </c>
      <c r="E25" s="121">
        <v>10</v>
      </c>
      <c r="F25" s="121">
        <v>35</v>
      </c>
      <c r="G25" s="121">
        <v>36</v>
      </c>
      <c r="H25" s="122"/>
      <c r="I25" s="121">
        <v>35</v>
      </c>
      <c r="J25" s="121">
        <v>30</v>
      </c>
      <c r="K25" s="121">
        <v>47</v>
      </c>
      <c r="L25" s="121">
        <v>44</v>
      </c>
      <c r="M25" s="121">
        <v>40</v>
      </c>
      <c r="N25" s="121">
        <v>32</v>
      </c>
      <c r="O25" s="121">
        <v>20</v>
      </c>
    </row>
    <row r="26" spans="1:15" ht="27" hidden="1" customHeight="1" outlineLevel="1">
      <c r="A26" s="66" t="s">
        <v>891</v>
      </c>
      <c r="B26" s="121">
        <f t="shared" si="2"/>
        <v>375</v>
      </c>
      <c r="C26" s="121">
        <v>13</v>
      </c>
      <c r="D26" s="121">
        <v>6</v>
      </c>
      <c r="E26" s="121">
        <v>8</v>
      </c>
      <c r="F26" s="121">
        <v>35</v>
      </c>
      <c r="G26" s="121">
        <v>54</v>
      </c>
      <c r="H26" s="122"/>
      <c r="I26" s="121">
        <v>32</v>
      </c>
      <c r="J26" s="121">
        <v>32</v>
      </c>
      <c r="K26" s="121">
        <v>46</v>
      </c>
      <c r="L26" s="121">
        <v>38</v>
      </c>
      <c r="M26" s="121">
        <v>45</v>
      </c>
      <c r="N26" s="121">
        <v>35</v>
      </c>
      <c r="O26" s="121">
        <v>31</v>
      </c>
    </row>
    <row r="27" spans="1:15" ht="27" hidden="1" customHeight="1" outlineLevel="1">
      <c r="A27" s="66" t="s">
        <v>892</v>
      </c>
      <c r="B27" s="121">
        <f t="shared" si="2"/>
        <v>407</v>
      </c>
      <c r="C27" s="121">
        <v>19</v>
      </c>
      <c r="D27" s="121">
        <v>11</v>
      </c>
      <c r="E27" s="121">
        <v>8</v>
      </c>
      <c r="F27" s="121">
        <v>34</v>
      </c>
      <c r="G27" s="121">
        <v>52</v>
      </c>
      <c r="H27" s="122"/>
      <c r="I27" s="121">
        <v>42</v>
      </c>
      <c r="J27" s="121">
        <v>36</v>
      </c>
      <c r="K27" s="121">
        <v>29</v>
      </c>
      <c r="L27" s="121">
        <v>45</v>
      </c>
      <c r="M27" s="121">
        <v>61</v>
      </c>
      <c r="N27" s="121">
        <v>36</v>
      </c>
      <c r="O27" s="121">
        <v>34</v>
      </c>
    </row>
    <row r="28" spans="1:15" ht="27" hidden="1" customHeight="1" outlineLevel="1">
      <c r="A28" s="66" t="s">
        <v>893</v>
      </c>
      <c r="B28" s="121">
        <f t="shared" si="2"/>
        <v>440</v>
      </c>
      <c r="C28" s="122">
        <v>14</v>
      </c>
      <c r="D28" s="122">
        <v>14</v>
      </c>
      <c r="E28" s="122">
        <v>6</v>
      </c>
      <c r="F28" s="122">
        <v>51</v>
      </c>
      <c r="G28" s="122">
        <v>48</v>
      </c>
      <c r="H28" s="122"/>
      <c r="I28" s="122">
        <v>43</v>
      </c>
      <c r="J28" s="122">
        <v>34</v>
      </c>
      <c r="K28" s="122">
        <v>47</v>
      </c>
      <c r="L28" s="122">
        <v>52</v>
      </c>
      <c r="M28" s="122">
        <v>53</v>
      </c>
      <c r="N28" s="122">
        <v>41</v>
      </c>
      <c r="O28" s="122">
        <v>37</v>
      </c>
    </row>
    <row r="29" spans="1:15" s="126" customFormat="1" ht="27" hidden="1" customHeight="1" outlineLevel="1">
      <c r="A29" s="123" t="s">
        <v>894</v>
      </c>
      <c r="B29" s="121">
        <f t="shared" si="2"/>
        <v>42</v>
      </c>
      <c r="C29" s="124">
        <v>1</v>
      </c>
      <c r="D29" s="124">
        <v>4</v>
      </c>
      <c r="E29" s="125">
        <v>6</v>
      </c>
      <c r="F29" s="125">
        <v>4</v>
      </c>
      <c r="G29" s="125">
        <v>7</v>
      </c>
      <c r="H29" s="125"/>
      <c r="I29" s="125">
        <v>0</v>
      </c>
      <c r="J29" s="124">
        <v>4</v>
      </c>
      <c r="K29" s="125">
        <v>3</v>
      </c>
      <c r="L29" s="126">
        <v>2</v>
      </c>
      <c r="M29" s="126">
        <v>4</v>
      </c>
      <c r="N29" s="126">
        <v>5</v>
      </c>
      <c r="O29" s="126">
        <v>2</v>
      </c>
    </row>
    <row r="30" spans="1:15" s="126" customFormat="1" ht="27" hidden="1" customHeight="1" outlineLevel="1" thickBot="1">
      <c r="A30" s="127" t="s">
        <v>895</v>
      </c>
      <c r="B30" s="128">
        <f t="shared" si="2"/>
        <v>3983</v>
      </c>
      <c r="C30" s="129">
        <f>C16-C29</f>
        <v>154</v>
      </c>
      <c r="D30" s="129">
        <f>D16-D29</f>
        <v>92</v>
      </c>
      <c r="E30" s="129">
        <f>E16-E29</f>
        <v>94</v>
      </c>
      <c r="F30" s="129">
        <f>F16-F29</f>
        <v>330</v>
      </c>
      <c r="G30" s="129">
        <f>G16-G29</f>
        <v>472</v>
      </c>
      <c r="H30" s="124"/>
      <c r="I30" s="129">
        <f t="shared" ref="I30:O30" si="3">I16-I29</f>
        <v>385</v>
      </c>
      <c r="J30" s="129">
        <f t="shared" si="3"/>
        <v>346</v>
      </c>
      <c r="K30" s="129">
        <f t="shared" si="3"/>
        <v>421</v>
      </c>
      <c r="L30" s="129">
        <f t="shared" si="3"/>
        <v>475</v>
      </c>
      <c r="M30" s="129">
        <f t="shared" si="3"/>
        <v>530</v>
      </c>
      <c r="N30" s="129">
        <f t="shared" si="3"/>
        <v>379</v>
      </c>
      <c r="O30" s="129">
        <f t="shared" si="3"/>
        <v>305</v>
      </c>
    </row>
    <row r="31" spans="1:15" s="952" customFormat="1" ht="27" hidden="1" customHeight="1" collapsed="1">
      <c r="A31" s="877" t="s">
        <v>1722</v>
      </c>
      <c r="B31" s="960">
        <f t="shared" ref="B31:G31" si="4">SUM(B32:B43)</f>
        <v>4475</v>
      </c>
      <c r="C31" s="960">
        <f t="shared" si="4"/>
        <v>159</v>
      </c>
      <c r="D31" s="960">
        <f t="shared" si="4"/>
        <v>130</v>
      </c>
      <c r="E31" s="960">
        <f t="shared" si="4"/>
        <v>103</v>
      </c>
      <c r="F31" s="960">
        <f t="shared" si="4"/>
        <v>396</v>
      </c>
      <c r="G31" s="960">
        <f t="shared" si="4"/>
        <v>553</v>
      </c>
      <c r="H31" s="961"/>
      <c r="I31" s="960">
        <f t="shared" ref="I31:O31" si="5">SUM(I32:I43)</f>
        <v>426</v>
      </c>
      <c r="J31" s="960">
        <f t="shared" si="5"/>
        <v>416</v>
      </c>
      <c r="K31" s="960">
        <f t="shared" si="5"/>
        <v>457</v>
      </c>
      <c r="L31" s="960">
        <f t="shared" si="5"/>
        <v>558</v>
      </c>
      <c r="M31" s="960">
        <f t="shared" si="5"/>
        <v>543</v>
      </c>
      <c r="N31" s="960">
        <f t="shared" si="5"/>
        <v>402</v>
      </c>
      <c r="O31" s="960">
        <f t="shared" si="5"/>
        <v>332</v>
      </c>
    </row>
    <row r="32" spans="1:15" ht="21.1" hidden="1" customHeight="1" outlineLevel="1">
      <c r="A32" s="70" t="s">
        <v>3117</v>
      </c>
      <c r="B32" s="121">
        <f t="shared" ref="B32:B45" si="6">SUM(C32:O32)</f>
        <v>380</v>
      </c>
      <c r="C32" s="121">
        <v>19</v>
      </c>
      <c r="D32" s="121">
        <v>16</v>
      </c>
      <c r="E32" s="121">
        <v>10</v>
      </c>
      <c r="F32" s="121">
        <v>34</v>
      </c>
      <c r="G32" s="121">
        <v>36</v>
      </c>
      <c r="H32" s="122"/>
      <c r="I32" s="121">
        <v>26</v>
      </c>
      <c r="J32" s="121">
        <v>50</v>
      </c>
      <c r="K32" s="121">
        <v>43</v>
      </c>
      <c r="L32" s="121">
        <v>41</v>
      </c>
      <c r="M32" s="121">
        <v>55</v>
      </c>
      <c r="N32" s="121">
        <v>24</v>
      </c>
      <c r="O32" s="121">
        <v>26</v>
      </c>
    </row>
    <row r="33" spans="1:15" ht="21.1" hidden="1" customHeight="1" outlineLevel="1">
      <c r="A33" s="70" t="s">
        <v>3020</v>
      </c>
      <c r="B33" s="121">
        <f t="shared" si="6"/>
        <v>303</v>
      </c>
      <c r="C33" s="121">
        <v>10</v>
      </c>
      <c r="D33" s="121">
        <v>5</v>
      </c>
      <c r="E33" s="121">
        <v>8</v>
      </c>
      <c r="F33" s="121">
        <v>30</v>
      </c>
      <c r="G33" s="121">
        <v>35</v>
      </c>
      <c r="H33" s="122"/>
      <c r="I33" s="121">
        <v>31</v>
      </c>
      <c r="J33" s="121">
        <v>22</v>
      </c>
      <c r="K33" s="121">
        <v>25</v>
      </c>
      <c r="L33" s="121">
        <v>40</v>
      </c>
      <c r="M33" s="121">
        <v>44</v>
      </c>
      <c r="N33" s="121">
        <v>26</v>
      </c>
      <c r="O33" s="121">
        <v>27</v>
      </c>
    </row>
    <row r="34" spans="1:15" ht="21.1" hidden="1" customHeight="1" outlineLevel="1">
      <c r="A34" s="70" t="s">
        <v>3021</v>
      </c>
      <c r="B34" s="121">
        <f t="shared" si="6"/>
        <v>397</v>
      </c>
      <c r="C34" s="121">
        <v>12</v>
      </c>
      <c r="D34" s="121">
        <v>15</v>
      </c>
      <c r="E34" s="121">
        <v>13</v>
      </c>
      <c r="F34" s="121">
        <v>38</v>
      </c>
      <c r="G34" s="121">
        <v>44</v>
      </c>
      <c r="H34" s="122"/>
      <c r="I34" s="121">
        <v>37</v>
      </c>
      <c r="J34" s="121">
        <v>41</v>
      </c>
      <c r="K34" s="121">
        <v>34</v>
      </c>
      <c r="L34" s="121">
        <v>59</v>
      </c>
      <c r="M34" s="121">
        <v>37</v>
      </c>
      <c r="N34" s="121">
        <v>37</v>
      </c>
      <c r="O34" s="121">
        <v>30</v>
      </c>
    </row>
    <row r="35" spans="1:15" ht="21.1" hidden="1" customHeight="1" outlineLevel="1">
      <c r="A35" s="70" t="s">
        <v>3022</v>
      </c>
      <c r="B35" s="121">
        <f t="shared" si="6"/>
        <v>371</v>
      </c>
      <c r="C35" s="121">
        <v>19</v>
      </c>
      <c r="D35" s="121">
        <v>8</v>
      </c>
      <c r="E35" s="121">
        <v>6</v>
      </c>
      <c r="F35" s="121">
        <v>26</v>
      </c>
      <c r="G35" s="121">
        <v>56</v>
      </c>
      <c r="H35" s="122"/>
      <c r="I35" s="121">
        <v>32</v>
      </c>
      <c r="J35" s="121">
        <v>47</v>
      </c>
      <c r="K35" s="121">
        <v>36</v>
      </c>
      <c r="L35" s="121">
        <v>44</v>
      </c>
      <c r="M35" s="121">
        <v>46</v>
      </c>
      <c r="N35" s="121">
        <v>31</v>
      </c>
      <c r="O35" s="121">
        <v>20</v>
      </c>
    </row>
    <row r="36" spans="1:15" ht="21.1" hidden="1" customHeight="1" outlineLevel="1">
      <c r="A36" s="70" t="s">
        <v>3023</v>
      </c>
      <c r="B36" s="121">
        <f t="shared" si="6"/>
        <v>385</v>
      </c>
      <c r="C36" s="121">
        <v>14</v>
      </c>
      <c r="D36" s="121">
        <v>8</v>
      </c>
      <c r="E36" s="121">
        <v>9</v>
      </c>
      <c r="F36" s="121">
        <v>26</v>
      </c>
      <c r="G36" s="121">
        <v>47</v>
      </c>
      <c r="H36" s="122"/>
      <c r="I36" s="121">
        <v>49</v>
      </c>
      <c r="J36" s="121">
        <v>33</v>
      </c>
      <c r="K36" s="121">
        <v>35</v>
      </c>
      <c r="L36" s="121">
        <v>52</v>
      </c>
      <c r="M36" s="121">
        <v>40</v>
      </c>
      <c r="N36" s="121">
        <v>41</v>
      </c>
      <c r="O36" s="121">
        <v>31</v>
      </c>
    </row>
    <row r="37" spans="1:15" ht="21.1" hidden="1" customHeight="1" outlineLevel="1">
      <c r="A37" s="70" t="s">
        <v>3024</v>
      </c>
      <c r="B37" s="121">
        <f t="shared" si="6"/>
        <v>399</v>
      </c>
      <c r="C37" s="121">
        <v>16</v>
      </c>
      <c r="D37" s="121">
        <v>17</v>
      </c>
      <c r="E37" s="121">
        <v>10</v>
      </c>
      <c r="F37" s="121">
        <v>38</v>
      </c>
      <c r="G37" s="121">
        <v>52</v>
      </c>
      <c r="H37" s="122"/>
      <c r="I37" s="121">
        <v>38</v>
      </c>
      <c r="J37" s="121">
        <v>36</v>
      </c>
      <c r="K37" s="121">
        <v>39</v>
      </c>
      <c r="L37" s="121">
        <v>44</v>
      </c>
      <c r="M37" s="121">
        <v>44</v>
      </c>
      <c r="N37" s="121">
        <v>33</v>
      </c>
      <c r="O37" s="121">
        <v>32</v>
      </c>
    </row>
    <row r="38" spans="1:15" ht="21.1" hidden="1" customHeight="1" outlineLevel="1">
      <c r="A38" s="70" t="s">
        <v>3025</v>
      </c>
      <c r="B38" s="121">
        <f t="shared" si="6"/>
        <v>368</v>
      </c>
      <c r="C38" s="121">
        <v>13</v>
      </c>
      <c r="D38" s="121">
        <v>6</v>
      </c>
      <c r="E38" s="121">
        <v>8</v>
      </c>
      <c r="F38" s="121">
        <v>21</v>
      </c>
      <c r="G38" s="121">
        <v>49</v>
      </c>
      <c r="H38" s="122"/>
      <c r="I38" s="121">
        <v>41</v>
      </c>
      <c r="J38" s="121">
        <v>34</v>
      </c>
      <c r="K38" s="121">
        <v>44</v>
      </c>
      <c r="L38" s="121">
        <v>60</v>
      </c>
      <c r="M38" s="121">
        <v>43</v>
      </c>
      <c r="N38" s="121">
        <v>28</v>
      </c>
      <c r="O38" s="121">
        <v>21</v>
      </c>
    </row>
    <row r="39" spans="1:15" ht="21.1" hidden="1" customHeight="1" outlineLevel="1">
      <c r="A39" s="70" t="s">
        <v>2112</v>
      </c>
      <c r="B39" s="121">
        <f t="shared" si="6"/>
        <v>361</v>
      </c>
      <c r="C39" s="121">
        <v>14</v>
      </c>
      <c r="D39" s="121">
        <v>14</v>
      </c>
      <c r="E39" s="121">
        <v>7</v>
      </c>
      <c r="F39" s="121">
        <v>27</v>
      </c>
      <c r="G39" s="121">
        <v>41</v>
      </c>
      <c r="H39" s="122"/>
      <c r="I39" s="121">
        <v>45</v>
      </c>
      <c r="J39" s="121">
        <v>36</v>
      </c>
      <c r="K39" s="121">
        <v>37</v>
      </c>
      <c r="L39" s="121">
        <v>32</v>
      </c>
      <c r="M39" s="121">
        <v>53</v>
      </c>
      <c r="N39" s="121">
        <v>25</v>
      </c>
      <c r="O39" s="121">
        <v>30</v>
      </c>
    </row>
    <row r="40" spans="1:15" ht="21.1" hidden="1" customHeight="1" outlineLevel="1">
      <c r="A40" s="70" t="s">
        <v>2113</v>
      </c>
      <c r="B40" s="121">
        <f t="shared" si="6"/>
        <v>352</v>
      </c>
      <c r="C40" s="121">
        <v>8</v>
      </c>
      <c r="D40" s="121">
        <v>9</v>
      </c>
      <c r="E40" s="121">
        <v>5</v>
      </c>
      <c r="F40" s="121">
        <v>40</v>
      </c>
      <c r="G40" s="121">
        <v>37</v>
      </c>
      <c r="H40" s="122"/>
      <c r="I40" s="121">
        <v>24</v>
      </c>
      <c r="J40" s="121">
        <v>34</v>
      </c>
      <c r="K40" s="121">
        <v>32</v>
      </c>
      <c r="L40" s="121">
        <v>53</v>
      </c>
      <c r="M40" s="121">
        <v>38</v>
      </c>
      <c r="N40" s="121">
        <v>41</v>
      </c>
      <c r="O40" s="121">
        <v>31</v>
      </c>
    </row>
    <row r="41" spans="1:15" ht="21.1" hidden="1" customHeight="1" outlineLevel="1">
      <c r="A41" s="70" t="s">
        <v>2114</v>
      </c>
      <c r="B41" s="121">
        <f t="shared" si="6"/>
        <v>418</v>
      </c>
      <c r="C41" s="121">
        <v>19</v>
      </c>
      <c r="D41" s="121">
        <v>8</v>
      </c>
      <c r="E41" s="121">
        <v>10</v>
      </c>
      <c r="F41" s="121">
        <v>47</v>
      </c>
      <c r="G41" s="121">
        <v>50</v>
      </c>
      <c r="H41" s="122"/>
      <c r="I41" s="121">
        <v>31</v>
      </c>
      <c r="J41" s="121">
        <v>32</v>
      </c>
      <c r="K41" s="121">
        <v>56</v>
      </c>
      <c r="L41" s="121">
        <v>53</v>
      </c>
      <c r="M41" s="121">
        <v>47</v>
      </c>
      <c r="N41" s="121">
        <v>34</v>
      </c>
      <c r="O41" s="121">
        <v>31</v>
      </c>
    </row>
    <row r="42" spans="1:15" ht="21.1" hidden="1" customHeight="1" outlineLevel="1">
      <c r="A42" s="70" t="s">
        <v>2115</v>
      </c>
      <c r="B42" s="121">
        <f t="shared" si="6"/>
        <v>359</v>
      </c>
      <c r="C42" s="121">
        <v>4</v>
      </c>
      <c r="D42" s="121">
        <v>14</v>
      </c>
      <c r="E42" s="121">
        <v>9</v>
      </c>
      <c r="F42" s="121">
        <v>35</v>
      </c>
      <c r="G42" s="121">
        <v>58</v>
      </c>
      <c r="H42" s="122"/>
      <c r="I42" s="121">
        <v>35</v>
      </c>
      <c r="J42" s="121">
        <v>23</v>
      </c>
      <c r="K42" s="121">
        <v>38</v>
      </c>
      <c r="L42" s="121">
        <v>34</v>
      </c>
      <c r="M42" s="121">
        <v>49</v>
      </c>
      <c r="N42" s="121">
        <v>33</v>
      </c>
      <c r="O42" s="121">
        <v>27</v>
      </c>
    </row>
    <row r="43" spans="1:15" ht="21.1" hidden="1" customHeight="1" outlineLevel="1">
      <c r="A43" s="70" t="s">
        <v>2116</v>
      </c>
      <c r="B43" s="121">
        <f t="shared" si="6"/>
        <v>382</v>
      </c>
      <c r="C43" s="122">
        <v>11</v>
      </c>
      <c r="D43" s="122">
        <v>10</v>
      </c>
      <c r="E43" s="122">
        <v>8</v>
      </c>
      <c r="F43" s="122">
        <v>34</v>
      </c>
      <c r="G43" s="122">
        <v>48</v>
      </c>
      <c r="H43" s="122"/>
      <c r="I43" s="122">
        <v>37</v>
      </c>
      <c r="J43" s="122">
        <v>28</v>
      </c>
      <c r="K43" s="122">
        <v>38</v>
      </c>
      <c r="L43" s="122">
        <v>46</v>
      </c>
      <c r="M43" s="122">
        <v>47</v>
      </c>
      <c r="N43" s="122">
        <v>49</v>
      </c>
      <c r="O43" s="122">
        <v>26</v>
      </c>
    </row>
    <row r="44" spans="1:15" s="126" customFormat="1" ht="30.1" hidden="1" customHeight="1" outlineLevel="1">
      <c r="A44" s="76" t="s">
        <v>896</v>
      </c>
      <c r="B44" s="121">
        <f t="shared" si="6"/>
        <v>53</v>
      </c>
      <c r="C44" s="124">
        <v>2</v>
      </c>
      <c r="D44" s="124">
        <v>5</v>
      </c>
      <c r="E44" s="125">
        <v>8</v>
      </c>
      <c r="F44" s="125">
        <v>3</v>
      </c>
      <c r="G44" s="125">
        <v>4</v>
      </c>
      <c r="H44" s="125"/>
      <c r="I44" s="125">
        <v>4</v>
      </c>
      <c r="J44" s="124">
        <v>3</v>
      </c>
      <c r="K44" s="125">
        <v>5</v>
      </c>
      <c r="L44" s="126">
        <v>4</v>
      </c>
      <c r="M44" s="126">
        <v>4</v>
      </c>
      <c r="N44" s="126">
        <v>5</v>
      </c>
      <c r="O44" s="126">
        <v>6</v>
      </c>
    </row>
    <row r="45" spans="1:15" s="126" customFormat="1" ht="30.75" hidden="1" customHeight="1" outlineLevel="1" thickBot="1">
      <c r="A45" s="77" t="s">
        <v>897</v>
      </c>
      <c r="B45" s="128">
        <f t="shared" si="6"/>
        <v>4422</v>
      </c>
      <c r="C45" s="129">
        <f>C31-C44</f>
        <v>157</v>
      </c>
      <c r="D45" s="129">
        <f>D31-D44</f>
        <v>125</v>
      </c>
      <c r="E45" s="129">
        <f>E31-E44</f>
        <v>95</v>
      </c>
      <c r="F45" s="129">
        <f>F31-F44</f>
        <v>393</v>
      </c>
      <c r="G45" s="129">
        <f>G31-G44</f>
        <v>549</v>
      </c>
      <c r="H45" s="124"/>
      <c r="I45" s="129">
        <f t="shared" ref="I45:O45" si="7">I31-I44</f>
        <v>422</v>
      </c>
      <c r="J45" s="129">
        <f t="shared" si="7"/>
        <v>413</v>
      </c>
      <c r="K45" s="129">
        <f t="shared" si="7"/>
        <v>452</v>
      </c>
      <c r="L45" s="129">
        <f t="shared" si="7"/>
        <v>554</v>
      </c>
      <c r="M45" s="129">
        <f t="shared" si="7"/>
        <v>539</v>
      </c>
      <c r="N45" s="129">
        <f t="shared" si="7"/>
        <v>397</v>
      </c>
      <c r="O45" s="129">
        <f t="shared" si="7"/>
        <v>326</v>
      </c>
    </row>
    <row r="46" spans="1:15" s="952" customFormat="1" ht="27" hidden="1" customHeight="1" collapsed="1">
      <c r="A46" s="877" t="s">
        <v>1721</v>
      </c>
      <c r="B46" s="960">
        <f t="shared" ref="B46:G46" si="8">SUM(B47:B58)</f>
        <v>4218</v>
      </c>
      <c r="C46" s="960">
        <f t="shared" si="8"/>
        <v>143</v>
      </c>
      <c r="D46" s="960">
        <f t="shared" si="8"/>
        <v>111</v>
      </c>
      <c r="E46" s="960">
        <f t="shared" si="8"/>
        <v>81</v>
      </c>
      <c r="F46" s="960">
        <f t="shared" si="8"/>
        <v>326</v>
      </c>
      <c r="G46" s="960">
        <f t="shared" si="8"/>
        <v>517</v>
      </c>
      <c r="H46" s="961"/>
      <c r="I46" s="960">
        <f t="shared" ref="I46:O46" si="9">SUM(I47:I58)</f>
        <v>447</v>
      </c>
      <c r="J46" s="960">
        <f t="shared" si="9"/>
        <v>399</v>
      </c>
      <c r="K46" s="960">
        <f t="shared" si="9"/>
        <v>422</v>
      </c>
      <c r="L46" s="960">
        <f t="shared" si="9"/>
        <v>553</v>
      </c>
      <c r="M46" s="960">
        <f t="shared" si="9"/>
        <v>512</v>
      </c>
      <c r="N46" s="960">
        <f t="shared" si="9"/>
        <v>401</v>
      </c>
      <c r="O46" s="960">
        <f t="shared" si="9"/>
        <v>306</v>
      </c>
    </row>
    <row r="47" spans="1:15" ht="21.1" hidden="1" customHeight="1" outlineLevel="1">
      <c r="A47" s="70" t="s">
        <v>3117</v>
      </c>
      <c r="B47" s="121">
        <f t="shared" ref="B47:B60" si="10">SUM(C47:O47)</f>
        <v>347</v>
      </c>
      <c r="C47" s="121">
        <v>14</v>
      </c>
      <c r="D47" s="121">
        <v>11</v>
      </c>
      <c r="E47" s="121">
        <v>4</v>
      </c>
      <c r="F47" s="121">
        <v>31</v>
      </c>
      <c r="G47" s="121">
        <v>45</v>
      </c>
      <c r="H47" s="122"/>
      <c r="I47" s="121">
        <v>32</v>
      </c>
      <c r="J47" s="121">
        <v>33</v>
      </c>
      <c r="K47" s="121">
        <v>33</v>
      </c>
      <c r="L47" s="121">
        <v>45</v>
      </c>
      <c r="M47" s="121">
        <v>33</v>
      </c>
      <c r="N47" s="121">
        <v>35</v>
      </c>
      <c r="O47" s="121">
        <v>31</v>
      </c>
    </row>
    <row r="48" spans="1:15" ht="21.1" hidden="1" customHeight="1" outlineLevel="1">
      <c r="A48" s="70" t="s">
        <v>3020</v>
      </c>
      <c r="B48" s="121">
        <f t="shared" si="10"/>
        <v>297</v>
      </c>
      <c r="C48" s="121">
        <v>14</v>
      </c>
      <c r="D48" s="121">
        <v>14</v>
      </c>
      <c r="E48" s="121">
        <v>9</v>
      </c>
      <c r="F48" s="121">
        <v>18</v>
      </c>
      <c r="G48" s="121">
        <v>31</v>
      </c>
      <c r="H48" s="122"/>
      <c r="I48" s="121">
        <v>37</v>
      </c>
      <c r="J48" s="121">
        <v>32</v>
      </c>
      <c r="K48" s="121">
        <v>28</v>
      </c>
      <c r="L48" s="121">
        <v>31</v>
      </c>
      <c r="M48" s="121">
        <v>34</v>
      </c>
      <c r="N48" s="121">
        <v>20</v>
      </c>
      <c r="O48" s="121">
        <v>29</v>
      </c>
    </row>
    <row r="49" spans="1:15" ht="21.1" hidden="1" customHeight="1" outlineLevel="1">
      <c r="A49" s="70" t="s">
        <v>3021</v>
      </c>
      <c r="B49" s="121">
        <f t="shared" si="10"/>
        <v>304</v>
      </c>
      <c r="C49" s="121">
        <v>18</v>
      </c>
      <c r="D49" s="121">
        <v>7</v>
      </c>
      <c r="E49" s="121">
        <v>6</v>
      </c>
      <c r="F49" s="121">
        <v>23</v>
      </c>
      <c r="G49" s="121">
        <v>39</v>
      </c>
      <c r="H49" s="122"/>
      <c r="I49" s="121">
        <v>25</v>
      </c>
      <c r="J49" s="121">
        <v>30</v>
      </c>
      <c r="K49" s="121">
        <v>26</v>
      </c>
      <c r="L49" s="121">
        <v>40</v>
      </c>
      <c r="M49" s="121">
        <v>37</v>
      </c>
      <c r="N49" s="121">
        <v>35</v>
      </c>
      <c r="O49" s="121">
        <v>18</v>
      </c>
    </row>
    <row r="50" spans="1:15" ht="21.1" hidden="1" customHeight="1" outlineLevel="1">
      <c r="A50" s="70" t="s">
        <v>3022</v>
      </c>
      <c r="B50" s="121">
        <f t="shared" si="10"/>
        <v>330</v>
      </c>
      <c r="C50" s="121">
        <v>7</v>
      </c>
      <c r="D50" s="121">
        <v>9</v>
      </c>
      <c r="E50" s="121">
        <v>9</v>
      </c>
      <c r="F50" s="121">
        <v>22</v>
      </c>
      <c r="G50" s="121">
        <v>42</v>
      </c>
      <c r="H50" s="122"/>
      <c r="I50" s="121">
        <v>32</v>
      </c>
      <c r="J50" s="121">
        <v>34</v>
      </c>
      <c r="K50" s="121">
        <v>30</v>
      </c>
      <c r="L50" s="121">
        <v>43</v>
      </c>
      <c r="M50" s="121">
        <v>44</v>
      </c>
      <c r="N50" s="121">
        <v>31</v>
      </c>
      <c r="O50" s="121">
        <v>27</v>
      </c>
    </row>
    <row r="51" spans="1:15" ht="21.1" hidden="1" customHeight="1" outlineLevel="1">
      <c r="A51" s="70" t="s">
        <v>3023</v>
      </c>
      <c r="B51" s="121">
        <f t="shared" si="10"/>
        <v>368</v>
      </c>
      <c r="C51" s="121">
        <v>16</v>
      </c>
      <c r="D51" s="121">
        <v>10</v>
      </c>
      <c r="E51" s="121">
        <v>7</v>
      </c>
      <c r="F51" s="121">
        <v>22</v>
      </c>
      <c r="G51" s="121">
        <v>45</v>
      </c>
      <c r="H51" s="122"/>
      <c r="I51" s="121">
        <v>41</v>
      </c>
      <c r="J51" s="121">
        <v>38</v>
      </c>
      <c r="K51" s="121">
        <v>36</v>
      </c>
      <c r="L51" s="121">
        <v>60</v>
      </c>
      <c r="M51" s="121">
        <v>28</v>
      </c>
      <c r="N51" s="121">
        <v>41</v>
      </c>
      <c r="O51" s="121">
        <v>24</v>
      </c>
    </row>
    <row r="52" spans="1:15" ht="21.1" hidden="1" customHeight="1" outlineLevel="1">
      <c r="A52" s="70" t="s">
        <v>3024</v>
      </c>
      <c r="B52" s="121">
        <f t="shared" si="10"/>
        <v>347</v>
      </c>
      <c r="C52" s="121">
        <v>12</v>
      </c>
      <c r="D52" s="121">
        <v>8</v>
      </c>
      <c r="E52" s="121">
        <v>7</v>
      </c>
      <c r="F52" s="121">
        <v>31</v>
      </c>
      <c r="G52" s="121">
        <v>48</v>
      </c>
      <c r="H52" s="122"/>
      <c r="I52" s="121">
        <v>28</v>
      </c>
      <c r="J52" s="121">
        <v>34</v>
      </c>
      <c r="K52" s="121">
        <v>34</v>
      </c>
      <c r="L52" s="121">
        <v>39</v>
      </c>
      <c r="M52" s="121">
        <v>46</v>
      </c>
      <c r="N52" s="121">
        <v>28</v>
      </c>
      <c r="O52" s="121">
        <v>32</v>
      </c>
    </row>
    <row r="53" spans="1:15" ht="21.1" hidden="1" customHeight="1" outlineLevel="1">
      <c r="A53" s="70" t="s">
        <v>3025</v>
      </c>
      <c r="B53" s="121">
        <f t="shared" si="10"/>
        <v>352</v>
      </c>
      <c r="C53" s="121">
        <v>7</v>
      </c>
      <c r="D53" s="121">
        <v>6</v>
      </c>
      <c r="E53" s="121">
        <v>5</v>
      </c>
      <c r="F53" s="121">
        <v>29</v>
      </c>
      <c r="G53" s="121">
        <v>50</v>
      </c>
      <c r="H53" s="122"/>
      <c r="I53" s="121">
        <v>39</v>
      </c>
      <c r="J53" s="121">
        <v>27</v>
      </c>
      <c r="K53" s="121">
        <v>38</v>
      </c>
      <c r="L53" s="121">
        <v>53</v>
      </c>
      <c r="M53" s="121">
        <v>46</v>
      </c>
      <c r="N53" s="121">
        <v>26</v>
      </c>
      <c r="O53" s="121">
        <v>26</v>
      </c>
    </row>
    <row r="54" spans="1:15" ht="21.1" hidden="1" customHeight="1" outlineLevel="1">
      <c r="A54" s="70" t="s">
        <v>2112</v>
      </c>
      <c r="B54" s="121">
        <f t="shared" si="10"/>
        <v>335</v>
      </c>
      <c r="C54" s="121">
        <v>10</v>
      </c>
      <c r="D54" s="121">
        <v>11</v>
      </c>
      <c r="E54" s="121">
        <v>3</v>
      </c>
      <c r="F54" s="121">
        <v>15</v>
      </c>
      <c r="G54" s="121">
        <v>52</v>
      </c>
      <c r="H54" s="122"/>
      <c r="I54" s="121">
        <v>43</v>
      </c>
      <c r="J54" s="121">
        <v>27</v>
      </c>
      <c r="K54" s="121">
        <v>39</v>
      </c>
      <c r="L54" s="121">
        <v>41</v>
      </c>
      <c r="M54" s="121">
        <v>37</v>
      </c>
      <c r="N54" s="121">
        <v>33</v>
      </c>
      <c r="O54" s="121">
        <v>24</v>
      </c>
    </row>
    <row r="55" spans="1:15" ht="21.1" hidden="1" customHeight="1" outlineLevel="1">
      <c r="A55" s="70" t="s">
        <v>2113</v>
      </c>
      <c r="B55" s="121">
        <f t="shared" si="10"/>
        <v>321</v>
      </c>
      <c r="C55" s="121">
        <v>9</v>
      </c>
      <c r="D55" s="121">
        <v>6</v>
      </c>
      <c r="E55" s="121">
        <v>7</v>
      </c>
      <c r="F55" s="121">
        <v>22</v>
      </c>
      <c r="G55" s="121">
        <v>29</v>
      </c>
      <c r="H55" s="122"/>
      <c r="I55" s="121">
        <v>38</v>
      </c>
      <c r="J55" s="121">
        <v>37</v>
      </c>
      <c r="K55" s="121">
        <v>37</v>
      </c>
      <c r="L55" s="121">
        <v>46</v>
      </c>
      <c r="M55" s="121">
        <v>43</v>
      </c>
      <c r="N55" s="121">
        <v>31</v>
      </c>
      <c r="O55" s="121">
        <v>16</v>
      </c>
    </row>
    <row r="56" spans="1:15" ht="21.1" hidden="1" customHeight="1" outlineLevel="1">
      <c r="A56" s="70" t="s">
        <v>2114</v>
      </c>
      <c r="B56" s="121">
        <f t="shared" si="10"/>
        <v>381</v>
      </c>
      <c r="C56" s="121">
        <v>13</v>
      </c>
      <c r="D56" s="121">
        <v>9</v>
      </c>
      <c r="E56" s="121">
        <v>6</v>
      </c>
      <c r="F56" s="121">
        <v>45</v>
      </c>
      <c r="G56" s="121">
        <v>40</v>
      </c>
      <c r="H56" s="122"/>
      <c r="I56" s="121">
        <v>47</v>
      </c>
      <c r="J56" s="121">
        <v>31</v>
      </c>
      <c r="K56" s="121">
        <v>32</v>
      </c>
      <c r="L56" s="121">
        <v>46</v>
      </c>
      <c r="M56" s="121">
        <v>46</v>
      </c>
      <c r="N56" s="121">
        <v>38</v>
      </c>
      <c r="O56" s="121">
        <v>28</v>
      </c>
    </row>
    <row r="57" spans="1:15" ht="21.1" hidden="1" customHeight="1" outlineLevel="1">
      <c r="A57" s="70" t="s">
        <v>2115</v>
      </c>
      <c r="B57" s="121">
        <f t="shared" si="10"/>
        <v>428</v>
      </c>
      <c r="C57" s="121">
        <v>13</v>
      </c>
      <c r="D57" s="121">
        <v>10</v>
      </c>
      <c r="E57" s="121">
        <v>7</v>
      </c>
      <c r="F57" s="121">
        <v>37</v>
      </c>
      <c r="G57" s="121">
        <v>43</v>
      </c>
      <c r="H57" s="122"/>
      <c r="I57" s="121">
        <v>46</v>
      </c>
      <c r="J57" s="121">
        <v>30</v>
      </c>
      <c r="K57" s="121">
        <v>47</v>
      </c>
      <c r="L57" s="121">
        <v>57</v>
      </c>
      <c r="M57" s="121">
        <v>61</v>
      </c>
      <c r="N57" s="121">
        <v>48</v>
      </c>
      <c r="O57" s="121">
        <v>29</v>
      </c>
    </row>
    <row r="58" spans="1:15" ht="21.1" hidden="1" customHeight="1" outlineLevel="1">
      <c r="A58" s="70" t="s">
        <v>2116</v>
      </c>
      <c r="B58" s="121">
        <f t="shared" si="10"/>
        <v>408</v>
      </c>
      <c r="C58" s="122">
        <v>10</v>
      </c>
      <c r="D58" s="122">
        <v>10</v>
      </c>
      <c r="E58" s="122">
        <v>11</v>
      </c>
      <c r="F58" s="122">
        <v>31</v>
      </c>
      <c r="G58" s="122">
        <v>53</v>
      </c>
      <c r="H58" s="122"/>
      <c r="I58" s="122">
        <v>39</v>
      </c>
      <c r="J58" s="122">
        <v>46</v>
      </c>
      <c r="K58" s="122">
        <v>42</v>
      </c>
      <c r="L58" s="122">
        <v>52</v>
      </c>
      <c r="M58" s="122">
        <v>57</v>
      </c>
      <c r="N58" s="122">
        <v>35</v>
      </c>
      <c r="O58" s="122">
        <v>22</v>
      </c>
    </row>
    <row r="59" spans="1:15" s="126" customFormat="1" ht="32.950000000000003" hidden="1" customHeight="1" outlineLevel="1">
      <c r="A59" s="76" t="s">
        <v>896</v>
      </c>
      <c r="B59" s="121">
        <f t="shared" si="10"/>
        <v>33</v>
      </c>
      <c r="C59" s="124">
        <v>2</v>
      </c>
      <c r="D59" s="124">
        <v>3</v>
      </c>
      <c r="E59" s="125">
        <v>5</v>
      </c>
      <c r="F59" s="125">
        <v>4</v>
      </c>
      <c r="G59" s="125">
        <v>1</v>
      </c>
      <c r="H59" s="125"/>
      <c r="I59" s="125">
        <v>4</v>
      </c>
      <c r="J59" s="124">
        <v>2</v>
      </c>
      <c r="K59" s="125">
        <v>1</v>
      </c>
      <c r="L59" s="126">
        <v>2</v>
      </c>
      <c r="M59" s="126">
        <v>3</v>
      </c>
      <c r="N59" s="126">
        <v>6</v>
      </c>
      <c r="O59" s="126">
        <v>0</v>
      </c>
    </row>
    <row r="60" spans="1:15" s="126" customFormat="1" ht="32.950000000000003" hidden="1" customHeight="1" outlineLevel="1" thickBot="1">
      <c r="A60" s="77" t="s">
        <v>898</v>
      </c>
      <c r="B60" s="128">
        <f t="shared" si="10"/>
        <v>4185</v>
      </c>
      <c r="C60" s="129">
        <f>C46-C59</f>
        <v>141</v>
      </c>
      <c r="D60" s="129">
        <f>D46-D59</f>
        <v>108</v>
      </c>
      <c r="E60" s="129">
        <f>E46-E59</f>
        <v>76</v>
      </c>
      <c r="F60" s="129">
        <f>F46-F59</f>
        <v>322</v>
      </c>
      <c r="G60" s="129">
        <f>G46-G59</f>
        <v>516</v>
      </c>
      <c r="H60" s="124"/>
      <c r="I60" s="129">
        <f t="shared" ref="I60:O60" si="11">I46-I59</f>
        <v>443</v>
      </c>
      <c r="J60" s="129">
        <f t="shared" si="11"/>
        <v>397</v>
      </c>
      <c r="K60" s="129">
        <f t="shared" si="11"/>
        <v>421</v>
      </c>
      <c r="L60" s="129">
        <f t="shared" si="11"/>
        <v>551</v>
      </c>
      <c r="M60" s="129">
        <f t="shared" si="11"/>
        <v>509</v>
      </c>
      <c r="N60" s="129">
        <f t="shared" si="11"/>
        <v>395</v>
      </c>
      <c r="O60" s="129">
        <f t="shared" si="11"/>
        <v>306</v>
      </c>
    </row>
    <row r="61" spans="1:15" s="952" customFormat="1" ht="27" hidden="1" customHeight="1" collapsed="1">
      <c r="A61" s="877" t="s">
        <v>1720</v>
      </c>
      <c r="B61" s="960">
        <f t="shared" ref="B61:G61" si="12">SUM(B62:B73)</f>
        <v>3901</v>
      </c>
      <c r="C61" s="960">
        <f t="shared" si="12"/>
        <v>126</v>
      </c>
      <c r="D61" s="960">
        <f t="shared" si="12"/>
        <v>93</v>
      </c>
      <c r="E61" s="960">
        <f t="shared" si="12"/>
        <v>72</v>
      </c>
      <c r="F61" s="960">
        <f t="shared" si="12"/>
        <v>335</v>
      </c>
      <c r="G61" s="960">
        <f t="shared" si="12"/>
        <v>514</v>
      </c>
      <c r="H61" s="961"/>
      <c r="I61" s="960">
        <f t="shared" ref="I61:O61" si="13">SUM(I62:I73)</f>
        <v>370</v>
      </c>
      <c r="J61" s="960">
        <f t="shared" si="13"/>
        <v>398</v>
      </c>
      <c r="K61" s="960">
        <f t="shared" si="13"/>
        <v>338</v>
      </c>
      <c r="L61" s="960">
        <f t="shared" si="13"/>
        <v>531</v>
      </c>
      <c r="M61" s="960">
        <f t="shared" si="13"/>
        <v>499</v>
      </c>
      <c r="N61" s="960">
        <f t="shared" si="13"/>
        <v>354</v>
      </c>
      <c r="O61" s="960">
        <f t="shared" si="13"/>
        <v>271</v>
      </c>
    </row>
    <row r="62" spans="1:15" ht="21.1" hidden="1" customHeight="1" outlineLevel="1">
      <c r="A62" s="70" t="s">
        <v>3117</v>
      </c>
      <c r="B62" s="121">
        <f t="shared" ref="B62:B75" si="14">SUM(C62:O62)</f>
        <v>354</v>
      </c>
      <c r="C62" s="121">
        <v>15</v>
      </c>
      <c r="D62" s="121">
        <v>12</v>
      </c>
      <c r="E62" s="121">
        <v>6</v>
      </c>
      <c r="F62" s="121">
        <v>29</v>
      </c>
      <c r="G62" s="121">
        <v>43</v>
      </c>
      <c r="H62" s="122"/>
      <c r="I62" s="121">
        <v>26</v>
      </c>
      <c r="J62" s="121">
        <v>31</v>
      </c>
      <c r="K62" s="121">
        <v>33</v>
      </c>
      <c r="L62" s="121">
        <v>44</v>
      </c>
      <c r="M62" s="121">
        <v>51</v>
      </c>
      <c r="N62" s="121">
        <v>39</v>
      </c>
      <c r="O62" s="121">
        <v>25</v>
      </c>
    </row>
    <row r="63" spans="1:15" ht="21.1" hidden="1" customHeight="1" outlineLevel="1">
      <c r="A63" s="70" t="s">
        <v>3020</v>
      </c>
      <c r="B63" s="121">
        <f t="shared" si="14"/>
        <v>250</v>
      </c>
      <c r="C63" s="121">
        <v>6</v>
      </c>
      <c r="D63" s="121">
        <v>6</v>
      </c>
      <c r="E63" s="121">
        <v>4</v>
      </c>
      <c r="F63" s="121">
        <v>22</v>
      </c>
      <c r="G63" s="121">
        <v>26</v>
      </c>
      <c r="H63" s="122"/>
      <c r="I63" s="121">
        <v>24</v>
      </c>
      <c r="J63" s="121">
        <v>29</v>
      </c>
      <c r="K63" s="121">
        <v>22</v>
      </c>
      <c r="L63" s="121">
        <v>26</v>
      </c>
      <c r="M63" s="121">
        <v>40</v>
      </c>
      <c r="N63" s="121">
        <v>21</v>
      </c>
      <c r="O63" s="121">
        <v>24</v>
      </c>
    </row>
    <row r="64" spans="1:15" ht="21.1" hidden="1" customHeight="1" outlineLevel="1">
      <c r="A64" s="70" t="s">
        <v>3021</v>
      </c>
      <c r="B64" s="121">
        <f t="shared" si="14"/>
        <v>328</v>
      </c>
      <c r="C64" s="121">
        <v>8</v>
      </c>
      <c r="D64" s="121">
        <v>3</v>
      </c>
      <c r="E64" s="121">
        <v>5</v>
      </c>
      <c r="F64" s="121">
        <v>36</v>
      </c>
      <c r="G64" s="121">
        <v>48</v>
      </c>
      <c r="H64" s="122"/>
      <c r="I64" s="121">
        <v>31</v>
      </c>
      <c r="J64" s="121">
        <v>31</v>
      </c>
      <c r="K64" s="121">
        <v>27</v>
      </c>
      <c r="L64" s="121">
        <v>45</v>
      </c>
      <c r="M64" s="121">
        <v>48</v>
      </c>
      <c r="N64" s="121">
        <v>25</v>
      </c>
      <c r="O64" s="121">
        <v>21</v>
      </c>
    </row>
    <row r="65" spans="1:15" ht="21.1" hidden="1" customHeight="1" outlineLevel="1">
      <c r="A65" s="70" t="s">
        <v>3022</v>
      </c>
      <c r="B65" s="121">
        <f t="shared" si="14"/>
        <v>287</v>
      </c>
      <c r="C65" s="121">
        <v>9</v>
      </c>
      <c r="D65" s="121">
        <v>12</v>
      </c>
      <c r="E65" s="121">
        <v>7</v>
      </c>
      <c r="F65" s="121">
        <v>19</v>
      </c>
      <c r="G65" s="121">
        <v>43</v>
      </c>
      <c r="H65" s="122"/>
      <c r="I65" s="121">
        <v>19</v>
      </c>
      <c r="J65" s="121">
        <v>30</v>
      </c>
      <c r="K65" s="121">
        <v>18</v>
      </c>
      <c r="L65" s="121">
        <v>45</v>
      </c>
      <c r="M65" s="121">
        <v>42</v>
      </c>
      <c r="N65" s="121">
        <v>22</v>
      </c>
      <c r="O65" s="121">
        <v>21</v>
      </c>
    </row>
    <row r="66" spans="1:15" ht="21.1" hidden="1" customHeight="1" outlineLevel="1">
      <c r="A66" s="70" t="s">
        <v>3023</v>
      </c>
      <c r="B66" s="121">
        <f t="shared" si="14"/>
        <v>354</v>
      </c>
      <c r="C66" s="121">
        <v>11</v>
      </c>
      <c r="D66" s="121">
        <v>8</v>
      </c>
      <c r="E66" s="121">
        <v>9</v>
      </c>
      <c r="F66" s="121">
        <v>19</v>
      </c>
      <c r="G66" s="121">
        <v>52</v>
      </c>
      <c r="H66" s="122"/>
      <c r="I66" s="121">
        <v>37</v>
      </c>
      <c r="J66" s="121">
        <v>38</v>
      </c>
      <c r="K66" s="121">
        <v>31</v>
      </c>
      <c r="L66" s="121">
        <v>46</v>
      </c>
      <c r="M66" s="121">
        <v>38</v>
      </c>
      <c r="N66" s="121">
        <v>31</v>
      </c>
      <c r="O66" s="121">
        <v>34</v>
      </c>
    </row>
    <row r="67" spans="1:15" ht="21.1" hidden="1" customHeight="1" outlineLevel="1">
      <c r="A67" s="70" t="s">
        <v>3024</v>
      </c>
      <c r="B67" s="121">
        <f t="shared" si="14"/>
        <v>322</v>
      </c>
      <c r="C67" s="121">
        <v>12</v>
      </c>
      <c r="D67" s="121">
        <v>9</v>
      </c>
      <c r="E67" s="121">
        <v>6</v>
      </c>
      <c r="F67" s="121">
        <v>28</v>
      </c>
      <c r="G67" s="121">
        <v>44</v>
      </c>
      <c r="H67" s="122"/>
      <c r="I67" s="121">
        <v>31</v>
      </c>
      <c r="J67" s="121">
        <v>44</v>
      </c>
      <c r="K67" s="121">
        <v>26</v>
      </c>
      <c r="L67" s="121">
        <v>43</v>
      </c>
      <c r="M67" s="121">
        <v>40</v>
      </c>
      <c r="N67" s="121">
        <v>31</v>
      </c>
      <c r="O67" s="121">
        <v>8</v>
      </c>
    </row>
    <row r="68" spans="1:15" ht="21.1" hidden="1" customHeight="1" outlineLevel="1">
      <c r="A68" s="70" t="s">
        <v>3025</v>
      </c>
      <c r="B68" s="121">
        <f t="shared" si="14"/>
        <v>339</v>
      </c>
      <c r="C68" s="121">
        <v>10</v>
      </c>
      <c r="D68" s="121">
        <v>8</v>
      </c>
      <c r="E68" s="121">
        <v>6</v>
      </c>
      <c r="F68" s="121">
        <v>26</v>
      </c>
      <c r="G68" s="121">
        <v>44</v>
      </c>
      <c r="H68" s="122"/>
      <c r="I68" s="121">
        <v>33</v>
      </c>
      <c r="J68" s="121">
        <v>40</v>
      </c>
      <c r="K68" s="121">
        <v>31</v>
      </c>
      <c r="L68" s="121">
        <v>51</v>
      </c>
      <c r="M68" s="121">
        <v>42</v>
      </c>
      <c r="N68" s="121">
        <v>27</v>
      </c>
      <c r="O68" s="121">
        <v>21</v>
      </c>
    </row>
    <row r="69" spans="1:15" ht="21.1" hidden="1" customHeight="1" outlineLevel="1">
      <c r="A69" s="70" t="s">
        <v>2112</v>
      </c>
      <c r="B69" s="121">
        <f t="shared" si="14"/>
        <v>318</v>
      </c>
      <c r="C69" s="121">
        <v>14</v>
      </c>
      <c r="D69" s="121">
        <v>5</v>
      </c>
      <c r="E69" s="121">
        <v>7</v>
      </c>
      <c r="F69" s="121">
        <v>33</v>
      </c>
      <c r="G69" s="121">
        <v>45</v>
      </c>
      <c r="H69" s="122"/>
      <c r="I69" s="121">
        <v>31</v>
      </c>
      <c r="J69" s="121">
        <v>24</v>
      </c>
      <c r="K69" s="121">
        <v>26</v>
      </c>
      <c r="L69" s="121">
        <v>44</v>
      </c>
      <c r="M69" s="121">
        <v>39</v>
      </c>
      <c r="N69" s="121">
        <v>28</v>
      </c>
      <c r="O69" s="121">
        <v>22</v>
      </c>
    </row>
    <row r="70" spans="1:15" ht="21.1" hidden="1" customHeight="1" outlineLevel="1">
      <c r="A70" s="70" t="s">
        <v>2113</v>
      </c>
      <c r="B70" s="121">
        <f t="shared" si="14"/>
        <v>329</v>
      </c>
      <c r="C70" s="121">
        <v>15</v>
      </c>
      <c r="D70" s="121">
        <v>8</v>
      </c>
      <c r="E70" s="121">
        <v>6</v>
      </c>
      <c r="F70" s="121">
        <v>35</v>
      </c>
      <c r="G70" s="121">
        <v>43</v>
      </c>
      <c r="H70" s="122"/>
      <c r="I70" s="121">
        <v>26</v>
      </c>
      <c r="J70" s="121">
        <v>20</v>
      </c>
      <c r="K70" s="121">
        <v>34</v>
      </c>
      <c r="L70" s="121">
        <v>57</v>
      </c>
      <c r="M70" s="121">
        <v>31</v>
      </c>
      <c r="N70" s="121">
        <v>31</v>
      </c>
      <c r="O70" s="121">
        <v>23</v>
      </c>
    </row>
    <row r="71" spans="1:15" ht="21.1" hidden="1" customHeight="1" outlineLevel="1">
      <c r="A71" s="70" t="s">
        <v>2114</v>
      </c>
      <c r="B71" s="121">
        <f t="shared" si="14"/>
        <v>321</v>
      </c>
      <c r="C71" s="121">
        <v>10</v>
      </c>
      <c r="D71" s="121">
        <v>9</v>
      </c>
      <c r="E71" s="121">
        <v>3</v>
      </c>
      <c r="F71" s="121">
        <v>26</v>
      </c>
      <c r="G71" s="121">
        <v>43</v>
      </c>
      <c r="H71" s="122"/>
      <c r="I71" s="121">
        <v>33</v>
      </c>
      <c r="J71" s="121">
        <v>32</v>
      </c>
      <c r="K71" s="121">
        <v>28</v>
      </c>
      <c r="L71" s="121">
        <v>34</v>
      </c>
      <c r="M71" s="121">
        <v>44</v>
      </c>
      <c r="N71" s="121">
        <v>35</v>
      </c>
      <c r="O71" s="121">
        <v>24</v>
      </c>
    </row>
    <row r="72" spans="1:15" ht="21.1" hidden="1" customHeight="1" outlineLevel="1">
      <c r="A72" s="70" t="s">
        <v>2115</v>
      </c>
      <c r="B72" s="121">
        <f t="shared" si="14"/>
        <v>326</v>
      </c>
      <c r="C72" s="121">
        <v>8</v>
      </c>
      <c r="D72" s="121">
        <v>7</v>
      </c>
      <c r="E72" s="121">
        <v>6</v>
      </c>
      <c r="F72" s="121">
        <v>30</v>
      </c>
      <c r="G72" s="121">
        <v>37</v>
      </c>
      <c r="H72" s="122"/>
      <c r="I72" s="121">
        <v>34</v>
      </c>
      <c r="J72" s="121">
        <v>40</v>
      </c>
      <c r="K72" s="121">
        <v>20</v>
      </c>
      <c r="L72" s="121">
        <v>47</v>
      </c>
      <c r="M72" s="121">
        <v>39</v>
      </c>
      <c r="N72" s="121">
        <v>27</v>
      </c>
      <c r="O72" s="121">
        <v>31</v>
      </c>
    </row>
    <row r="73" spans="1:15" ht="21.1" hidden="1" customHeight="1" outlineLevel="1">
      <c r="A73" s="70" t="s">
        <v>2116</v>
      </c>
      <c r="B73" s="121">
        <f t="shared" si="14"/>
        <v>373</v>
      </c>
      <c r="C73" s="121">
        <v>8</v>
      </c>
      <c r="D73" s="121">
        <v>6</v>
      </c>
      <c r="E73" s="121">
        <v>7</v>
      </c>
      <c r="F73" s="121">
        <v>32</v>
      </c>
      <c r="G73" s="121">
        <v>46</v>
      </c>
      <c r="H73" s="122"/>
      <c r="I73" s="121">
        <v>45</v>
      </c>
      <c r="J73" s="121">
        <v>39</v>
      </c>
      <c r="K73" s="121">
        <v>42</v>
      </c>
      <c r="L73" s="121">
        <v>49</v>
      </c>
      <c r="M73" s="121">
        <v>45</v>
      </c>
      <c r="N73" s="121">
        <v>37</v>
      </c>
      <c r="O73" s="121">
        <v>17</v>
      </c>
    </row>
    <row r="74" spans="1:15" s="126" customFormat="1" ht="32.950000000000003" hidden="1" customHeight="1" outlineLevel="1">
      <c r="A74" s="76" t="s">
        <v>896</v>
      </c>
      <c r="B74" s="130">
        <f t="shared" si="14"/>
        <v>28</v>
      </c>
      <c r="C74" s="125">
        <v>2</v>
      </c>
      <c r="D74" s="125">
        <v>0</v>
      </c>
      <c r="E74" s="125">
        <v>3</v>
      </c>
      <c r="F74" s="125">
        <v>3</v>
      </c>
      <c r="G74" s="125">
        <v>1</v>
      </c>
      <c r="H74" s="125"/>
      <c r="I74" s="125">
        <v>3</v>
      </c>
      <c r="J74" s="125">
        <v>1</v>
      </c>
      <c r="K74" s="125">
        <v>3</v>
      </c>
      <c r="L74" s="126">
        <v>3</v>
      </c>
      <c r="M74" s="126">
        <v>4</v>
      </c>
      <c r="N74" s="126">
        <v>4</v>
      </c>
      <c r="O74" s="126">
        <v>1</v>
      </c>
    </row>
    <row r="75" spans="1:15" s="126" customFormat="1" ht="32.950000000000003" hidden="1" customHeight="1" outlineLevel="1" thickBot="1">
      <c r="A75" s="77" t="s">
        <v>898</v>
      </c>
      <c r="B75" s="128">
        <f t="shared" si="14"/>
        <v>3873</v>
      </c>
      <c r="C75" s="128">
        <f>C61-C74</f>
        <v>124</v>
      </c>
      <c r="D75" s="128">
        <f>D61-D74</f>
        <v>93</v>
      </c>
      <c r="E75" s="128">
        <f>E61-E74</f>
        <v>69</v>
      </c>
      <c r="F75" s="128">
        <f>F61-F74</f>
        <v>332</v>
      </c>
      <c r="G75" s="128">
        <f>G61-G74</f>
        <v>513</v>
      </c>
      <c r="H75" s="125"/>
      <c r="I75" s="128">
        <f t="shared" ref="I75:O75" si="15">I61-I74</f>
        <v>367</v>
      </c>
      <c r="J75" s="128">
        <f t="shared" si="15"/>
        <v>397</v>
      </c>
      <c r="K75" s="128">
        <f t="shared" si="15"/>
        <v>335</v>
      </c>
      <c r="L75" s="128">
        <f t="shared" si="15"/>
        <v>528</v>
      </c>
      <c r="M75" s="128">
        <f t="shared" si="15"/>
        <v>495</v>
      </c>
      <c r="N75" s="128">
        <f t="shared" si="15"/>
        <v>350</v>
      </c>
      <c r="O75" s="128">
        <f t="shared" si="15"/>
        <v>270</v>
      </c>
    </row>
    <row r="76" spans="1:15" s="952" customFormat="1" ht="27" hidden="1" customHeight="1" collapsed="1">
      <c r="A76" s="877" t="s">
        <v>1719</v>
      </c>
      <c r="B76" s="960">
        <f t="shared" ref="B76:G76" si="16">SUM(B77:B88)</f>
        <v>4575</v>
      </c>
      <c r="C76" s="960">
        <f t="shared" si="16"/>
        <v>122</v>
      </c>
      <c r="D76" s="960">
        <f t="shared" si="16"/>
        <v>79</v>
      </c>
      <c r="E76" s="960">
        <f t="shared" si="16"/>
        <v>83</v>
      </c>
      <c r="F76" s="960">
        <f t="shared" si="16"/>
        <v>432</v>
      </c>
      <c r="G76" s="961">
        <f t="shared" si="16"/>
        <v>577</v>
      </c>
      <c r="H76" s="961"/>
      <c r="I76" s="960">
        <f t="shared" ref="I76:O76" si="17">SUM(I77:I88)</f>
        <v>486</v>
      </c>
      <c r="J76" s="960">
        <f t="shared" si="17"/>
        <v>435</v>
      </c>
      <c r="K76" s="960">
        <f t="shared" si="17"/>
        <v>461</v>
      </c>
      <c r="L76" s="960">
        <f t="shared" si="17"/>
        <v>616</v>
      </c>
      <c r="M76" s="960">
        <f t="shared" si="17"/>
        <v>576</v>
      </c>
      <c r="N76" s="960">
        <f t="shared" si="17"/>
        <v>423</v>
      </c>
      <c r="O76" s="960">
        <f t="shared" si="17"/>
        <v>285</v>
      </c>
    </row>
    <row r="77" spans="1:15" s="126" customFormat="1" ht="21.1" hidden="1" customHeight="1" outlineLevel="1">
      <c r="A77" s="70" t="s">
        <v>3117</v>
      </c>
      <c r="B77" s="121">
        <f t="shared" ref="B77:B90" si="18">SUM(C77:O77)</f>
        <v>305</v>
      </c>
      <c r="C77" s="125">
        <v>4</v>
      </c>
      <c r="D77" s="125">
        <v>7</v>
      </c>
      <c r="E77" s="125">
        <v>6</v>
      </c>
      <c r="F77" s="125">
        <v>21</v>
      </c>
      <c r="G77" s="125">
        <v>33</v>
      </c>
      <c r="H77" s="125"/>
      <c r="I77" s="125">
        <v>35</v>
      </c>
      <c r="J77" s="125">
        <v>19</v>
      </c>
      <c r="K77" s="125">
        <v>41</v>
      </c>
      <c r="L77" s="125">
        <v>43</v>
      </c>
      <c r="M77" s="125">
        <v>42</v>
      </c>
      <c r="N77" s="125">
        <v>30</v>
      </c>
      <c r="O77" s="125">
        <v>24</v>
      </c>
    </row>
    <row r="78" spans="1:15" s="126" customFormat="1" ht="21.1" hidden="1" customHeight="1" outlineLevel="1">
      <c r="A78" s="70" t="s">
        <v>3020</v>
      </c>
      <c r="B78" s="121">
        <f t="shared" si="18"/>
        <v>280</v>
      </c>
      <c r="C78" s="125">
        <v>12</v>
      </c>
      <c r="D78" s="125">
        <v>10</v>
      </c>
      <c r="E78" s="125">
        <v>7</v>
      </c>
      <c r="F78" s="125">
        <v>34</v>
      </c>
      <c r="G78" s="125">
        <v>32</v>
      </c>
      <c r="H78" s="125"/>
      <c r="I78" s="125">
        <v>16</v>
      </c>
      <c r="J78" s="125">
        <v>26</v>
      </c>
      <c r="K78" s="125">
        <v>29</v>
      </c>
      <c r="L78" s="125">
        <v>36</v>
      </c>
      <c r="M78" s="125">
        <v>28</v>
      </c>
      <c r="N78" s="125">
        <v>36</v>
      </c>
      <c r="O78" s="125">
        <v>14</v>
      </c>
    </row>
    <row r="79" spans="1:15" s="126" customFormat="1" ht="21.1" hidden="1" customHeight="1" outlineLevel="1">
      <c r="A79" s="70" t="s">
        <v>3021</v>
      </c>
      <c r="B79" s="121">
        <f t="shared" si="18"/>
        <v>310</v>
      </c>
      <c r="C79" s="125">
        <v>8</v>
      </c>
      <c r="D79" s="125">
        <v>5</v>
      </c>
      <c r="E79" s="125">
        <v>9</v>
      </c>
      <c r="F79" s="125">
        <v>29</v>
      </c>
      <c r="G79" s="125">
        <v>34</v>
      </c>
      <c r="H79" s="125"/>
      <c r="I79" s="125">
        <v>38</v>
      </c>
      <c r="J79" s="125">
        <v>28</v>
      </c>
      <c r="K79" s="125">
        <v>31</v>
      </c>
      <c r="L79" s="125">
        <v>45</v>
      </c>
      <c r="M79" s="125">
        <v>40</v>
      </c>
      <c r="N79" s="125">
        <v>24</v>
      </c>
      <c r="O79" s="125">
        <v>19</v>
      </c>
    </row>
    <row r="80" spans="1:15" s="126" customFormat="1" ht="21.1" hidden="1" customHeight="1" outlineLevel="1">
      <c r="A80" s="70" t="s">
        <v>3022</v>
      </c>
      <c r="B80" s="121">
        <f t="shared" si="18"/>
        <v>317</v>
      </c>
      <c r="C80" s="125">
        <v>8</v>
      </c>
      <c r="D80" s="125">
        <v>2</v>
      </c>
      <c r="E80" s="125">
        <v>9</v>
      </c>
      <c r="F80" s="125">
        <v>28</v>
      </c>
      <c r="G80" s="125">
        <v>41</v>
      </c>
      <c r="H80" s="125"/>
      <c r="I80" s="125">
        <v>29</v>
      </c>
      <c r="J80" s="125">
        <v>43</v>
      </c>
      <c r="K80" s="125">
        <v>26</v>
      </c>
      <c r="L80" s="125">
        <v>34</v>
      </c>
      <c r="M80" s="125">
        <v>52</v>
      </c>
      <c r="N80" s="125">
        <v>22</v>
      </c>
      <c r="O80" s="125">
        <v>23</v>
      </c>
    </row>
    <row r="81" spans="1:15" s="126" customFormat="1" ht="21.1" hidden="1" customHeight="1" outlineLevel="1">
      <c r="A81" s="70" t="s">
        <v>3023</v>
      </c>
      <c r="B81" s="121">
        <f t="shared" si="18"/>
        <v>360</v>
      </c>
      <c r="C81" s="125">
        <v>18</v>
      </c>
      <c r="D81" s="125">
        <v>10</v>
      </c>
      <c r="E81" s="125">
        <v>6</v>
      </c>
      <c r="F81" s="125">
        <v>38</v>
      </c>
      <c r="G81" s="125">
        <v>46</v>
      </c>
      <c r="H81" s="125"/>
      <c r="I81" s="125">
        <v>37</v>
      </c>
      <c r="J81" s="125">
        <v>39</v>
      </c>
      <c r="K81" s="125">
        <v>31</v>
      </c>
      <c r="L81" s="125">
        <v>47</v>
      </c>
      <c r="M81" s="125">
        <v>41</v>
      </c>
      <c r="N81" s="125">
        <v>27</v>
      </c>
      <c r="O81" s="125">
        <v>20</v>
      </c>
    </row>
    <row r="82" spans="1:15" s="126" customFormat="1" ht="21.1" hidden="1" customHeight="1" outlineLevel="1">
      <c r="A82" s="70" t="s">
        <v>3024</v>
      </c>
      <c r="B82" s="121">
        <f t="shared" si="18"/>
        <v>398</v>
      </c>
      <c r="C82" s="125">
        <v>12</v>
      </c>
      <c r="D82" s="125">
        <v>6</v>
      </c>
      <c r="E82" s="125">
        <v>3</v>
      </c>
      <c r="F82" s="125">
        <v>32</v>
      </c>
      <c r="G82" s="125">
        <v>48</v>
      </c>
      <c r="H82" s="125"/>
      <c r="I82" s="125">
        <v>42</v>
      </c>
      <c r="J82" s="125">
        <v>40</v>
      </c>
      <c r="K82" s="125">
        <v>44</v>
      </c>
      <c r="L82" s="125">
        <v>60</v>
      </c>
      <c r="M82" s="125">
        <v>46</v>
      </c>
      <c r="N82" s="125">
        <v>44</v>
      </c>
      <c r="O82" s="125">
        <v>21</v>
      </c>
    </row>
    <row r="83" spans="1:15" s="126" customFormat="1" ht="21.1" hidden="1" customHeight="1" outlineLevel="1">
      <c r="A83" s="70" t="s">
        <v>3025</v>
      </c>
      <c r="B83" s="121">
        <f t="shared" si="18"/>
        <v>439</v>
      </c>
      <c r="C83" s="125">
        <v>10</v>
      </c>
      <c r="D83" s="125">
        <v>7</v>
      </c>
      <c r="E83" s="125">
        <v>4</v>
      </c>
      <c r="F83" s="125">
        <v>32</v>
      </c>
      <c r="G83" s="125">
        <v>64</v>
      </c>
      <c r="H83" s="125"/>
      <c r="I83" s="125">
        <v>52</v>
      </c>
      <c r="J83" s="125">
        <v>42</v>
      </c>
      <c r="K83" s="125">
        <v>48</v>
      </c>
      <c r="L83" s="125">
        <v>62</v>
      </c>
      <c r="M83" s="125">
        <v>53</v>
      </c>
      <c r="N83" s="125">
        <v>44</v>
      </c>
      <c r="O83" s="125">
        <v>21</v>
      </c>
    </row>
    <row r="84" spans="1:15" s="126" customFormat="1" ht="21.1" hidden="1" customHeight="1" outlineLevel="1">
      <c r="A84" s="70" t="s">
        <v>2112</v>
      </c>
      <c r="B84" s="121">
        <f t="shared" si="18"/>
        <v>401</v>
      </c>
      <c r="C84" s="125">
        <v>7</v>
      </c>
      <c r="D84" s="125">
        <v>4</v>
      </c>
      <c r="E84" s="125">
        <v>11</v>
      </c>
      <c r="F84" s="125">
        <v>37</v>
      </c>
      <c r="G84" s="125">
        <v>40</v>
      </c>
      <c r="H84" s="125"/>
      <c r="I84" s="125">
        <v>49</v>
      </c>
      <c r="J84" s="125">
        <v>47</v>
      </c>
      <c r="K84" s="125">
        <v>52</v>
      </c>
      <c r="L84" s="125">
        <v>48</v>
      </c>
      <c r="M84" s="125">
        <v>53</v>
      </c>
      <c r="N84" s="125">
        <v>31</v>
      </c>
      <c r="O84" s="125">
        <v>22</v>
      </c>
    </row>
    <row r="85" spans="1:15" s="126" customFormat="1" ht="21.1" hidden="1" customHeight="1" outlineLevel="1">
      <c r="A85" s="70" t="s">
        <v>2113</v>
      </c>
      <c r="B85" s="121">
        <f t="shared" si="18"/>
        <v>450</v>
      </c>
      <c r="C85" s="125">
        <v>14</v>
      </c>
      <c r="D85" s="125">
        <v>5</v>
      </c>
      <c r="E85" s="125">
        <v>7</v>
      </c>
      <c r="F85" s="125">
        <v>47</v>
      </c>
      <c r="G85" s="125">
        <v>60</v>
      </c>
      <c r="H85" s="125"/>
      <c r="I85" s="125">
        <v>51</v>
      </c>
      <c r="J85" s="125">
        <v>36</v>
      </c>
      <c r="K85" s="125">
        <v>51</v>
      </c>
      <c r="L85" s="125">
        <v>81</v>
      </c>
      <c r="M85" s="125">
        <v>42</v>
      </c>
      <c r="N85" s="125">
        <v>36</v>
      </c>
      <c r="O85" s="125">
        <v>20</v>
      </c>
    </row>
    <row r="86" spans="1:15" s="126" customFormat="1" ht="21.1" hidden="1" customHeight="1" outlineLevel="1">
      <c r="A86" s="70" t="s">
        <v>2114</v>
      </c>
      <c r="B86" s="121">
        <f t="shared" si="18"/>
        <v>390</v>
      </c>
      <c r="C86" s="125">
        <v>8</v>
      </c>
      <c r="D86" s="125">
        <v>8</v>
      </c>
      <c r="E86" s="125">
        <v>7</v>
      </c>
      <c r="F86" s="125">
        <v>41</v>
      </c>
      <c r="G86" s="125">
        <v>62</v>
      </c>
      <c r="H86" s="125"/>
      <c r="I86" s="125">
        <v>46</v>
      </c>
      <c r="J86" s="125">
        <v>31</v>
      </c>
      <c r="K86" s="125">
        <v>38</v>
      </c>
      <c r="L86" s="125">
        <v>43</v>
      </c>
      <c r="M86" s="125">
        <v>42</v>
      </c>
      <c r="N86" s="125">
        <v>33</v>
      </c>
      <c r="O86" s="125">
        <v>31</v>
      </c>
    </row>
    <row r="87" spans="1:15" s="126" customFormat="1" ht="21.1" hidden="1" customHeight="1" outlineLevel="1">
      <c r="A87" s="70" t="s">
        <v>2115</v>
      </c>
      <c r="B87" s="121">
        <f t="shared" si="18"/>
        <v>430</v>
      </c>
      <c r="C87" s="125">
        <v>14</v>
      </c>
      <c r="D87" s="125">
        <v>7</v>
      </c>
      <c r="E87" s="125">
        <v>7</v>
      </c>
      <c r="F87" s="125">
        <v>54</v>
      </c>
      <c r="G87" s="125">
        <v>55</v>
      </c>
      <c r="H87" s="125"/>
      <c r="I87" s="125">
        <v>44</v>
      </c>
      <c r="J87" s="125">
        <v>39</v>
      </c>
      <c r="K87" s="125">
        <v>29</v>
      </c>
      <c r="L87" s="125">
        <v>56</v>
      </c>
      <c r="M87" s="125">
        <v>57</v>
      </c>
      <c r="N87" s="125">
        <v>40</v>
      </c>
      <c r="O87" s="125">
        <v>28</v>
      </c>
    </row>
    <row r="88" spans="1:15" s="126" customFormat="1" ht="21.1" hidden="1" customHeight="1" outlineLevel="1">
      <c r="A88" s="70" t="s">
        <v>2116</v>
      </c>
      <c r="B88" s="121">
        <f t="shared" si="18"/>
        <v>495</v>
      </c>
      <c r="C88" s="125">
        <v>7</v>
      </c>
      <c r="D88" s="125">
        <v>8</v>
      </c>
      <c r="E88" s="125">
        <v>7</v>
      </c>
      <c r="F88" s="125">
        <v>39</v>
      </c>
      <c r="G88" s="125">
        <v>62</v>
      </c>
      <c r="H88" s="125"/>
      <c r="I88" s="125">
        <v>47</v>
      </c>
      <c r="J88" s="125">
        <v>45</v>
      </c>
      <c r="K88" s="125">
        <v>41</v>
      </c>
      <c r="L88" s="125">
        <v>61</v>
      </c>
      <c r="M88" s="125">
        <v>80</v>
      </c>
      <c r="N88" s="125">
        <v>56</v>
      </c>
      <c r="O88" s="125">
        <v>42</v>
      </c>
    </row>
    <row r="89" spans="1:15" s="126" customFormat="1" ht="32.950000000000003" hidden="1" customHeight="1" outlineLevel="1">
      <c r="A89" s="76" t="s">
        <v>896</v>
      </c>
      <c r="B89" s="125">
        <f t="shared" si="18"/>
        <v>31</v>
      </c>
      <c r="C89" s="125">
        <v>1</v>
      </c>
      <c r="D89" s="125">
        <v>1</v>
      </c>
      <c r="E89" s="125">
        <v>2</v>
      </c>
      <c r="F89" s="125">
        <v>1</v>
      </c>
      <c r="G89" s="125">
        <v>0</v>
      </c>
      <c r="H89" s="125"/>
      <c r="I89" s="125">
        <v>4</v>
      </c>
      <c r="J89" s="125">
        <v>3</v>
      </c>
      <c r="K89" s="125">
        <v>3</v>
      </c>
      <c r="L89" s="125">
        <v>5</v>
      </c>
      <c r="M89" s="125">
        <v>5</v>
      </c>
      <c r="N89" s="125">
        <v>3</v>
      </c>
      <c r="O89" s="125">
        <v>3</v>
      </c>
    </row>
    <row r="90" spans="1:15" s="126" customFormat="1" ht="32.950000000000003" hidden="1" customHeight="1" outlineLevel="1" thickBot="1">
      <c r="A90" s="77" t="s">
        <v>898</v>
      </c>
      <c r="B90" s="128">
        <f t="shared" si="18"/>
        <v>4544</v>
      </c>
      <c r="C90" s="128">
        <f>C76-C89</f>
        <v>121</v>
      </c>
      <c r="D90" s="128">
        <f>D76-D89</f>
        <v>78</v>
      </c>
      <c r="E90" s="128">
        <f>E76-E89</f>
        <v>81</v>
      </c>
      <c r="F90" s="128">
        <f>F76-F89</f>
        <v>431</v>
      </c>
      <c r="G90" s="128">
        <f>G76-G89</f>
        <v>577</v>
      </c>
      <c r="H90" s="125"/>
      <c r="I90" s="128">
        <f t="shared" ref="I90:O90" si="19">I76-I89</f>
        <v>482</v>
      </c>
      <c r="J90" s="128">
        <f t="shared" si="19"/>
        <v>432</v>
      </c>
      <c r="K90" s="128">
        <f t="shared" si="19"/>
        <v>458</v>
      </c>
      <c r="L90" s="128">
        <f t="shared" si="19"/>
        <v>611</v>
      </c>
      <c r="M90" s="128">
        <f t="shared" si="19"/>
        <v>571</v>
      </c>
      <c r="N90" s="128">
        <f t="shared" si="19"/>
        <v>420</v>
      </c>
      <c r="O90" s="128">
        <f t="shared" si="19"/>
        <v>282</v>
      </c>
    </row>
    <row r="91" spans="1:15" s="952" customFormat="1" ht="27" hidden="1" customHeight="1" collapsed="1">
      <c r="A91" s="877" t="s">
        <v>1724</v>
      </c>
      <c r="B91" s="1728">
        <f t="shared" ref="B91:G91" si="20">SUM(B92:B103)</f>
        <v>5715</v>
      </c>
      <c r="C91" s="1728">
        <f t="shared" si="20"/>
        <v>129</v>
      </c>
      <c r="D91" s="1728">
        <f t="shared" si="20"/>
        <v>85</v>
      </c>
      <c r="E91" s="1728">
        <f t="shared" si="20"/>
        <v>86</v>
      </c>
      <c r="F91" s="1728">
        <f t="shared" si="20"/>
        <v>521</v>
      </c>
      <c r="G91" s="1728">
        <f t="shared" si="20"/>
        <v>768</v>
      </c>
      <c r="H91" s="1729"/>
      <c r="I91" s="1728">
        <f t="shared" ref="I91:O91" si="21">SUM(I92:I103)</f>
        <v>584</v>
      </c>
      <c r="J91" s="1728">
        <f t="shared" si="21"/>
        <v>579</v>
      </c>
      <c r="K91" s="1728">
        <f t="shared" si="21"/>
        <v>581</v>
      </c>
      <c r="L91" s="1728">
        <f t="shared" si="21"/>
        <v>795</v>
      </c>
      <c r="M91" s="1728">
        <f t="shared" si="21"/>
        <v>749</v>
      </c>
      <c r="N91" s="1728">
        <f t="shared" si="21"/>
        <v>487</v>
      </c>
      <c r="O91" s="1728">
        <f t="shared" si="21"/>
        <v>351</v>
      </c>
    </row>
    <row r="92" spans="1:15" s="126" customFormat="1" ht="21.1" hidden="1" customHeight="1" outlineLevel="1">
      <c r="A92" s="70" t="s">
        <v>3117</v>
      </c>
      <c r="B92" s="1730">
        <f t="shared" ref="B92:B105" si="22">SUM(C92:O92)</f>
        <v>427</v>
      </c>
      <c r="C92" s="1731">
        <v>12</v>
      </c>
      <c r="D92" s="1731">
        <v>9</v>
      </c>
      <c r="E92" s="1731">
        <v>9</v>
      </c>
      <c r="F92" s="1731">
        <v>41</v>
      </c>
      <c r="G92" s="1731">
        <v>63</v>
      </c>
      <c r="H92" s="1731"/>
      <c r="I92" s="1731">
        <v>46</v>
      </c>
      <c r="J92" s="1731">
        <v>44</v>
      </c>
      <c r="K92" s="1731">
        <v>30</v>
      </c>
      <c r="L92" s="1731">
        <v>43</v>
      </c>
      <c r="M92" s="1731">
        <v>57</v>
      </c>
      <c r="N92" s="1731">
        <v>47</v>
      </c>
      <c r="O92" s="1731">
        <v>26</v>
      </c>
    </row>
    <row r="93" spans="1:15" s="126" customFormat="1" ht="21.1" hidden="1" customHeight="1" outlineLevel="1">
      <c r="A93" s="70" t="s">
        <v>3020</v>
      </c>
      <c r="B93" s="1730">
        <f t="shared" si="22"/>
        <v>355</v>
      </c>
      <c r="C93" s="1731">
        <v>8</v>
      </c>
      <c r="D93" s="1731">
        <v>4</v>
      </c>
      <c r="E93" s="1731">
        <v>5</v>
      </c>
      <c r="F93" s="1731">
        <v>23</v>
      </c>
      <c r="G93" s="1731">
        <v>48</v>
      </c>
      <c r="H93" s="1731"/>
      <c r="I93" s="1731">
        <v>32</v>
      </c>
      <c r="J93" s="1731">
        <v>46</v>
      </c>
      <c r="K93" s="1731">
        <v>35</v>
      </c>
      <c r="L93" s="1731">
        <v>46</v>
      </c>
      <c r="M93" s="1731">
        <v>53</v>
      </c>
      <c r="N93" s="1731">
        <v>30</v>
      </c>
      <c r="O93" s="1731">
        <v>25</v>
      </c>
    </row>
    <row r="94" spans="1:15" s="126" customFormat="1" ht="21.1" hidden="1" customHeight="1" outlineLevel="1">
      <c r="A94" s="70" t="s">
        <v>3021</v>
      </c>
      <c r="B94" s="1730">
        <f t="shared" si="22"/>
        <v>433</v>
      </c>
      <c r="C94" s="1731">
        <v>13</v>
      </c>
      <c r="D94" s="1731">
        <v>1</v>
      </c>
      <c r="E94" s="1731">
        <v>6</v>
      </c>
      <c r="F94" s="1731">
        <v>27</v>
      </c>
      <c r="G94" s="1731">
        <v>58</v>
      </c>
      <c r="H94" s="1731"/>
      <c r="I94" s="1731">
        <v>46</v>
      </c>
      <c r="J94" s="1731">
        <v>51</v>
      </c>
      <c r="K94" s="1731">
        <v>38</v>
      </c>
      <c r="L94" s="1731">
        <v>71</v>
      </c>
      <c r="M94" s="1731">
        <v>62</v>
      </c>
      <c r="N94" s="1731">
        <v>31</v>
      </c>
      <c r="O94" s="1731">
        <v>29</v>
      </c>
    </row>
    <row r="95" spans="1:15" s="126" customFormat="1" ht="21.1" hidden="1" customHeight="1" outlineLevel="1">
      <c r="A95" s="70" t="s">
        <v>3022</v>
      </c>
      <c r="B95" s="1730">
        <f t="shared" si="22"/>
        <v>422</v>
      </c>
      <c r="C95" s="1731">
        <v>14</v>
      </c>
      <c r="D95" s="1731">
        <v>11</v>
      </c>
      <c r="E95" s="1731">
        <v>3</v>
      </c>
      <c r="F95" s="1731">
        <v>43</v>
      </c>
      <c r="G95" s="1731">
        <v>61</v>
      </c>
      <c r="H95" s="1731"/>
      <c r="I95" s="1731">
        <v>39</v>
      </c>
      <c r="J95" s="1731">
        <v>26</v>
      </c>
      <c r="K95" s="1731">
        <v>35</v>
      </c>
      <c r="L95" s="1731">
        <v>57</v>
      </c>
      <c r="M95" s="1731">
        <v>58</v>
      </c>
      <c r="N95" s="1731">
        <v>46</v>
      </c>
      <c r="O95" s="1731">
        <v>29</v>
      </c>
    </row>
    <row r="96" spans="1:15" s="126" customFormat="1" ht="21.1" hidden="1" customHeight="1" outlineLevel="1">
      <c r="A96" s="70" t="s">
        <v>3023</v>
      </c>
      <c r="B96" s="1730">
        <f t="shared" si="22"/>
        <v>474</v>
      </c>
      <c r="C96" s="1731">
        <v>7</v>
      </c>
      <c r="D96" s="1731">
        <v>7</v>
      </c>
      <c r="E96" s="1731">
        <v>8</v>
      </c>
      <c r="F96" s="1731">
        <v>39</v>
      </c>
      <c r="G96" s="1731">
        <v>69</v>
      </c>
      <c r="H96" s="1731"/>
      <c r="I96" s="1731">
        <v>41</v>
      </c>
      <c r="J96" s="1731">
        <v>43</v>
      </c>
      <c r="K96" s="1731">
        <v>50</v>
      </c>
      <c r="L96" s="1731">
        <v>68</v>
      </c>
      <c r="M96" s="1731">
        <v>74</v>
      </c>
      <c r="N96" s="1731">
        <v>42</v>
      </c>
      <c r="O96" s="1731">
        <v>26</v>
      </c>
    </row>
    <row r="97" spans="1:15" s="126" customFormat="1" ht="21.1" hidden="1" customHeight="1" outlineLevel="1">
      <c r="A97" s="70" t="s">
        <v>3024</v>
      </c>
      <c r="B97" s="1730">
        <f t="shared" si="22"/>
        <v>488</v>
      </c>
      <c r="C97" s="1731">
        <v>6</v>
      </c>
      <c r="D97" s="1731">
        <v>8</v>
      </c>
      <c r="E97" s="1731">
        <v>8</v>
      </c>
      <c r="F97" s="1731">
        <v>50</v>
      </c>
      <c r="G97" s="1731">
        <v>65</v>
      </c>
      <c r="H97" s="1731"/>
      <c r="I97" s="1731">
        <v>54</v>
      </c>
      <c r="J97" s="1731">
        <v>54</v>
      </c>
      <c r="K97" s="1731">
        <v>38</v>
      </c>
      <c r="L97" s="1731">
        <v>68</v>
      </c>
      <c r="M97" s="1731">
        <v>69</v>
      </c>
      <c r="N97" s="1731">
        <v>42</v>
      </c>
      <c r="O97" s="1731">
        <v>26</v>
      </c>
    </row>
    <row r="98" spans="1:15" s="126" customFormat="1" ht="21.1" hidden="1" customHeight="1" outlineLevel="1">
      <c r="A98" s="70" t="s">
        <v>3025</v>
      </c>
      <c r="B98" s="1730">
        <f t="shared" si="22"/>
        <v>481</v>
      </c>
      <c r="C98" s="1731">
        <v>12</v>
      </c>
      <c r="D98" s="1731">
        <v>10</v>
      </c>
      <c r="E98" s="1731">
        <v>9</v>
      </c>
      <c r="F98" s="1731">
        <v>43</v>
      </c>
      <c r="G98" s="1731">
        <v>67</v>
      </c>
      <c r="H98" s="1731"/>
      <c r="I98" s="1731">
        <v>53</v>
      </c>
      <c r="J98" s="1731">
        <v>50</v>
      </c>
      <c r="K98" s="1731">
        <v>61</v>
      </c>
      <c r="L98" s="1731">
        <v>62</v>
      </c>
      <c r="M98" s="1731">
        <v>48</v>
      </c>
      <c r="N98" s="1731">
        <v>46</v>
      </c>
      <c r="O98" s="1731">
        <v>20</v>
      </c>
    </row>
    <row r="99" spans="1:15" s="126" customFormat="1" ht="21.1" hidden="1" customHeight="1" outlineLevel="1">
      <c r="A99" s="70" t="s">
        <v>2112</v>
      </c>
      <c r="B99" s="1730">
        <f t="shared" si="22"/>
        <v>502</v>
      </c>
      <c r="C99" s="1731">
        <v>10</v>
      </c>
      <c r="D99" s="1731">
        <v>7</v>
      </c>
      <c r="E99" s="1731">
        <v>6</v>
      </c>
      <c r="F99" s="1731">
        <v>40</v>
      </c>
      <c r="G99" s="1731">
        <v>68</v>
      </c>
      <c r="H99" s="1731"/>
      <c r="I99" s="1731">
        <v>66</v>
      </c>
      <c r="J99" s="1731">
        <v>54</v>
      </c>
      <c r="K99" s="1731">
        <v>61</v>
      </c>
      <c r="L99" s="1731">
        <v>74</v>
      </c>
      <c r="M99" s="1731">
        <v>61</v>
      </c>
      <c r="N99" s="1731">
        <v>28</v>
      </c>
      <c r="O99" s="1731">
        <v>27</v>
      </c>
    </row>
    <row r="100" spans="1:15" s="126" customFormat="1" ht="21.1" hidden="1" customHeight="1" outlineLevel="1">
      <c r="A100" s="70" t="s">
        <v>2113</v>
      </c>
      <c r="B100" s="1730">
        <f t="shared" si="22"/>
        <v>513</v>
      </c>
      <c r="C100" s="1731">
        <v>13</v>
      </c>
      <c r="D100" s="1731">
        <v>5</v>
      </c>
      <c r="E100" s="1731">
        <v>6</v>
      </c>
      <c r="F100" s="1731">
        <v>46</v>
      </c>
      <c r="G100" s="1731">
        <v>70</v>
      </c>
      <c r="H100" s="1731"/>
      <c r="I100" s="1731">
        <v>51</v>
      </c>
      <c r="J100" s="1731">
        <v>48</v>
      </c>
      <c r="K100" s="1731">
        <v>56</v>
      </c>
      <c r="L100" s="1731">
        <v>82</v>
      </c>
      <c r="M100" s="1731">
        <v>49</v>
      </c>
      <c r="N100" s="1731">
        <v>53</v>
      </c>
      <c r="O100" s="1731">
        <v>34</v>
      </c>
    </row>
    <row r="101" spans="1:15" s="126" customFormat="1" ht="21.1" hidden="1" customHeight="1" outlineLevel="1">
      <c r="A101" s="70" t="s">
        <v>2114</v>
      </c>
      <c r="B101" s="1730">
        <f t="shared" si="22"/>
        <v>550</v>
      </c>
      <c r="C101" s="1731">
        <v>11</v>
      </c>
      <c r="D101" s="1731">
        <v>6</v>
      </c>
      <c r="E101" s="1731">
        <v>8</v>
      </c>
      <c r="F101" s="1731">
        <v>59</v>
      </c>
      <c r="G101" s="1731">
        <v>75</v>
      </c>
      <c r="H101" s="1731"/>
      <c r="I101" s="1731">
        <v>44</v>
      </c>
      <c r="J101" s="1731">
        <v>56</v>
      </c>
      <c r="K101" s="1731">
        <v>55</v>
      </c>
      <c r="L101" s="1731">
        <v>73</v>
      </c>
      <c r="M101" s="1731">
        <v>84</v>
      </c>
      <c r="N101" s="1731">
        <v>41</v>
      </c>
      <c r="O101" s="1731">
        <v>38</v>
      </c>
    </row>
    <row r="102" spans="1:15" s="126" customFormat="1" ht="21.1" hidden="1" customHeight="1" outlineLevel="1">
      <c r="A102" s="70" t="s">
        <v>2115</v>
      </c>
      <c r="B102" s="1730">
        <f t="shared" si="22"/>
        <v>511</v>
      </c>
      <c r="C102" s="1731">
        <v>9</v>
      </c>
      <c r="D102" s="1731">
        <v>11</v>
      </c>
      <c r="E102" s="1731">
        <v>8</v>
      </c>
      <c r="F102" s="1731">
        <v>55</v>
      </c>
      <c r="G102" s="1731">
        <v>49</v>
      </c>
      <c r="H102" s="1731"/>
      <c r="I102" s="1731">
        <v>62</v>
      </c>
      <c r="J102" s="1731">
        <v>50</v>
      </c>
      <c r="K102" s="1731">
        <v>61</v>
      </c>
      <c r="L102" s="1731">
        <v>68</v>
      </c>
      <c r="M102" s="1731">
        <v>70</v>
      </c>
      <c r="N102" s="1731">
        <v>37</v>
      </c>
      <c r="O102" s="1731">
        <v>31</v>
      </c>
    </row>
    <row r="103" spans="1:15" s="126" customFormat="1" ht="21.1" hidden="1" customHeight="1" outlineLevel="1">
      <c r="A103" s="70" t="s">
        <v>2116</v>
      </c>
      <c r="B103" s="1730">
        <f t="shared" si="22"/>
        <v>559</v>
      </c>
      <c r="C103" s="1731">
        <v>14</v>
      </c>
      <c r="D103" s="1731">
        <v>6</v>
      </c>
      <c r="E103" s="1731">
        <v>10</v>
      </c>
      <c r="F103" s="1731">
        <v>55</v>
      </c>
      <c r="G103" s="1731">
        <v>75</v>
      </c>
      <c r="H103" s="1731"/>
      <c r="I103" s="1731">
        <v>50</v>
      </c>
      <c r="J103" s="1731">
        <v>57</v>
      </c>
      <c r="K103" s="1731">
        <v>61</v>
      </c>
      <c r="L103" s="1731">
        <v>83</v>
      </c>
      <c r="M103" s="1731">
        <v>64</v>
      </c>
      <c r="N103" s="1731">
        <v>44</v>
      </c>
      <c r="O103" s="1731">
        <v>40</v>
      </c>
    </row>
    <row r="104" spans="1:15" s="126" customFormat="1" ht="36.700000000000003" hidden="1" customHeight="1" outlineLevel="1">
      <c r="A104" s="76" t="s">
        <v>896</v>
      </c>
      <c r="B104" s="1731">
        <f t="shared" si="22"/>
        <v>18</v>
      </c>
      <c r="C104" s="1731">
        <v>2</v>
      </c>
      <c r="D104" s="1731">
        <v>0</v>
      </c>
      <c r="E104" s="1731">
        <v>2</v>
      </c>
      <c r="F104" s="1731">
        <v>1</v>
      </c>
      <c r="G104" s="1731">
        <v>1</v>
      </c>
      <c r="H104" s="1731"/>
      <c r="I104" s="1731">
        <v>2</v>
      </c>
      <c r="J104" s="1731">
        <v>3</v>
      </c>
      <c r="K104" s="1731">
        <v>0</v>
      </c>
      <c r="L104" s="1731">
        <v>2</v>
      </c>
      <c r="M104" s="1731">
        <v>3</v>
      </c>
      <c r="N104" s="1731">
        <v>1</v>
      </c>
      <c r="O104" s="1731">
        <v>1</v>
      </c>
    </row>
    <row r="105" spans="1:15" s="126" customFormat="1" ht="37.549999999999997" hidden="1" customHeight="1" outlineLevel="1" thickBot="1">
      <c r="A105" s="77" t="s">
        <v>898</v>
      </c>
      <c r="B105" s="1732">
        <f t="shared" si="22"/>
        <v>5697</v>
      </c>
      <c r="C105" s="1732">
        <f>C91-C104</f>
        <v>127</v>
      </c>
      <c r="D105" s="1732">
        <f>D91-D104</f>
        <v>85</v>
      </c>
      <c r="E105" s="1732">
        <f>E91-E104</f>
        <v>84</v>
      </c>
      <c r="F105" s="1732">
        <f>F91-F104</f>
        <v>520</v>
      </c>
      <c r="G105" s="1732">
        <f>G91-G104</f>
        <v>767</v>
      </c>
      <c r="H105" s="1731"/>
      <c r="I105" s="1732">
        <f t="shared" ref="I105:O105" si="23">I91-I104</f>
        <v>582</v>
      </c>
      <c r="J105" s="1732">
        <f t="shared" si="23"/>
        <v>576</v>
      </c>
      <c r="K105" s="1732">
        <f t="shared" si="23"/>
        <v>581</v>
      </c>
      <c r="L105" s="1732">
        <f t="shared" si="23"/>
        <v>793</v>
      </c>
      <c r="M105" s="1732">
        <f t="shared" si="23"/>
        <v>746</v>
      </c>
      <c r="N105" s="1732">
        <f t="shared" si="23"/>
        <v>486</v>
      </c>
      <c r="O105" s="1732">
        <f t="shared" si="23"/>
        <v>350</v>
      </c>
    </row>
    <row r="106" spans="1:15" s="952" customFormat="1" ht="27" customHeight="1" collapsed="1">
      <c r="A106" s="877" t="s">
        <v>3000</v>
      </c>
      <c r="B106" s="1728">
        <f t="shared" ref="B106:G106" si="24">SUM(B107:B118)</f>
        <v>5198</v>
      </c>
      <c r="C106" s="1728">
        <f t="shared" si="24"/>
        <v>132</v>
      </c>
      <c r="D106" s="1728">
        <f t="shared" si="24"/>
        <v>72</v>
      </c>
      <c r="E106" s="1728">
        <f t="shared" si="24"/>
        <v>80</v>
      </c>
      <c r="F106" s="1728">
        <f t="shared" si="24"/>
        <v>439</v>
      </c>
      <c r="G106" s="1728">
        <f t="shared" si="24"/>
        <v>633</v>
      </c>
      <c r="H106" s="1729"/>
      <c r="I106" s="1728">
        <f t="shared" ref="I106:O106" si="25">SUM(I107:I118)</f>
        <v>562</v>
      </c>
      <c r="J106" s="1728">
        <f t="shared" si="25"/>
        <v>534</v>
      </c>
      <c r="K106" s="1728">
        <f t="shared" si="25"/>
        <v>534</v>
      </c>
      <c r="L106" s="1728">
        <f t="shared" si="25"/>
        <v>718</v>
      </c>
      <c r="M106" s="1728">
        <f t="shared" si="25"/>
        <v>684</v>
      </c>
      <c r="N106" s="1728">
        <f t="shared" si="25"/>
        <v>456</v>
      </c>
      <c r="O106" s="1728">
        <f t="shared" si="25"/>
        <v>354</v>
      </c>
    </row>
    <row r="107" spans="1:15" s="126" customFormat="1" ht="21.1" hidden="1" customHeight="1" outlineLevel="1">
      <c r="A107" s="70" t="s">
        <v>3117</v>
      </c>
      <c r="B107" s="1730">
        <f t="shared" ref="B107:B120" si="26">SUM(C107:O107)</f>
        <v>552</v>
      </c>
      <c r="C107" s="1731">
        <v>16</v>
      </c>
      <c r="D107" s="1731">
        <v>7</v>
      </c>
      <c r="E107" s="1731">
        <v>16</v>
      </c>
      <c r="F107" s="1731">
        <v>41</v>
      </c>
      <c r="G107" s="1731">
        <v>56</v>
      </c>
      <c r="H107" s="1731"/>
      <c r="I107" s="1731">
        <v>64</v>
      </c>
      <c r="J107" s="1731">
        <v>58</v>
      </c>
      <c r="K107" s="1731">
        <v>52</v>
      </c>
      <c r="L107" s="1731">
        <v>66</v>
      </c>
      <c r="M107" s="1731">
        <v>76</v>
      </c>
      <c r="N107" s="1731">
        <v>58</v>
      </c>
      <c r="O107" s="1731">
        <v>42</v>
      </c>
    </row>
    <row r="108" spans="1:15" s="126" customFormat="1" ht="21.1" hidden="1" customHeight="1" outlineLevel="1">
      <c r="A108" s="70" t="s">
        <v>3020</v>
      </c>
      <c r="B108" s="1730">
        <f t="shared" si="26"/>
        <v>385</v>
      </c>
      <c r="C108" s="1731">
        <v>11</v>
      </c>
      <c r="D108" s="1731">
        <v>7</v>
      </c>
      <c r="E108" s="1731">
        <v>5</v>
      </c>
      <c r="F108" s="1731">
        <v>24</v>
      </c>
      <c r="G108" s="1731">
        <v>44</v>
      </c>
      <c r="H108" s="1731"/>
      <c r="I108" s="1731">
        <v>36</v>
      </c>
      <c r="J108" s="1731">
        <v>41</v>
      </c>
      <c r="K108" s="1731">
        <v>47</v>
      </c>
      <c r="L108" s="1731">
        <v>48</v>
      </c>
      <c r="M108" s="1731">
        <v>44</v>
      </c>
      <c r="N108" s="1731">
        <v>42</v>
      </c>
      <c r="O108" s="1731">
        <v>36</v>
      </c>
    </row>
    <row r="109" spans="1:15" s="126" customFormat="1" ht="21.1" hidden="1" customHeight="1" outlineLevel="1">
      <c r="A109" s="70" t="s">
        <v>3021</v>
      </c>
      <c r="B109" s="1730">
        <f t="shared" si="26"/>
        <v>475</v>
      </c>
      <c r="C109" s="1731">
        <v>10</v>
      </c>
      <c r="D109" s="1731">
        <v>8</v>
      </c>
      <c r="E109" s="1731">
        <v>4</v>
      </c>
      <c r="F109" s="1731">
        <v>46</v>
      </c>
      <c r="G109" s="1731">
        <v>53</v>
      </c>
      <c r="H109" s="1731"/>
      <c r="I109" s="1731">
        <v>47</v>
      </c>
      <c r="J109" s="1731">
        <v>47</v>
      </c>
      <c r="K109" s="1731">
        <v>43</v>
      </c>
      <c r="L109" s="1731">
        <v>66</v>
      </c>
      <c r="M109" s="1731">
        <v>75</v>
      </c>
      <c r="N109" s="1731">
        <v>44</v>
      </c>
      <c r="O109" s="1731">
        <v>32</v>
      </c>
    </row>
    <row r="110" spans="1:15" s="126" customFormat="1" ht="21.1" hidden="1" customHeight="1" outlineLevel="1">
      <c r="A110" s="70" t="s">
        <v>3022</v>
      </c>
      <c r="B110" s="1730">
        <f t="shared" si="26"/>
        <v>469</v>
      </c>
      <c r="C110" s="1731">
        <v>9</v>
      </c>
      <c r="D110" s="1731">
        <v>6</v>
      </c>
      <c r="E110" s="1731">
        <v>9</v>
      </c>
      <c r="F110" s="1731">
        <v>39</v>
      </c>
      <c r="G110" s="1731">
        <v>57</v>
      </c>
      <c r="H110" s="1731"/>
      <c r="I110" s="1731">
        <v>53</v>
      </c>
      <c r="J110" s="1731">
        <v>52</v>
      </c>
      <c r="K110" s="1731">
        <v>39</v>
      </c>
      <c r="L110" s="1731">
        <v>79</v>
      </c>
      <c r="M110" s="1731">
        <v>65</v>
      </c>
      <c r="N110" s="1731">
        <v>34</v>
      </c>
      <c r="O110" s="1731">
        <v>27</v>
      </c>
    </row>
    <row r="111" spans="1:15" s="126" customFormat="1" ht="21.1" hidden="1" customHeight="1" outlineLevel="1">
      <c r="A111" s="70" t="s">
        <v>3023</v>
      </c>
      <c r="B111" s="1730">
        <f t="shared" si="26"/>
        <v>444</v>
      </c>
      <c r="C111" s="1731">
        <v>14</v>
      </c>
      <c r="D111" s="1731">
        <v>5</v>
      </c>
      <c r="E111" s="1731">
        <v>5</v>
      </c>
      <c r="F111" s="1731">
        <v>43</v>
      </c>
      <c r="G111" s="1731">
        <v>49</v>
      </c>
      <c r="H111" s="1731"/>
      <c r="I111" s="1731">
        <v>48</v>
      </c>
      <c r="J111" s="1731">
        <v>33</v>
      </c>
      <c r="K111" s="1731">
        <v>53</v>
      </c>
      <c r="L111" s="1731">
        <v>63</v>
      </c>
      <c r="M111" s="1731">
        <v>55</v>
      </c>
      <c r="N111" s="1731">
        <v>47</v>
      </c>
      <c r="O111" s="1731">
        <v>29</v>
      </c>
    </row>
    <row r="112" spans="1:15" s="126" customFormat="1" ht="21.1" hidden="1" customHeight="1" outlineLevel="1">
      <c r="A112" s="70" t="s">
        <v>3024</v>
      </c>
      <c r="B112" s="1730">
        <f t="shared" si="26"/>
        <v>374</v>
      </c>
      <c r="C112" s="1731">
        <v>12</v>
      </c>
      <c r="D112" s="1731">
        <v>4</v>
      </c>
      <c r="E112" s="1731">
        <v>6</v>
      </c>
      <c r="F112" s="1731">
        <v>37</v>
      </c>
      <c r="G112" s="1731">
        <v>44</v>
      </c>
      <c r="H112" s="1731"/>
      <c r="I112" s="1731">
        <v>50</v>
      </c>
      <c r="J112" s="1731">
        <v>30</v>
      </c>
      <c r="K112" s="1731">
        <v>41</v>
      </c>
      <c r="L112" s="1731">
        <v>56</v>
      </c>
      <c r="M112" s="1731">
        <v>45</v>
      </c>
      <c r="N112" s="1731">
        <v>34</v>
      </c>
      <c r="O112" s="1731">
        <v>15</v>
      </c>
    </row>
    <row r="113" spans="1:15" s="126" customFormat="1" ht="21.1" hidden="1" customHeight="1" outlineLevel="1">
      <c r="A113" s="70" t="s">
        <v>3025</v>
      </c>
      <c r="B113" s="1730">
        <f t="shared" si="26"/>
        <v>409</v>
      </c>
      <c r="C113" s="1731">
        <v>6</v>
      </c>
      <c r="D113" s="1731">
        <v>6</v>
      </c>
      <c r="E113" s="1731">
        <v>7</v>
      </c>
      <c r="F113" s="1731">
        <v>34</v>
      </c>
      <c r="G113" s="1731">
        <v>61</v>
      </c>
      <c r="H113" s="1731"/>
      <c r="I113" s="1731">
        <v>45</v>
      </c>
      <c r="J113" s="1731">
        <v>43</v>
      </c>
      <c r="K113" s="1731">
        <v>49</v>
      </c>
      <c r="L113" s="1731">
        <v>53</v>
      </c>
      <c r="M113" s="1731">
        <v>46</v>
      </c>
      <c r="N113" s="1731">
        <v>34</v>
      </c>
      <c r="O113" s="1731">
        <v>25</v>
      </c>
    </row>
    <row r="114" spans="1:15" s="126" customFormat="1" ht="21.1" hidden="1" customHeight="1" outlineLevel="1">
      <c r="A114" s="70" t="s">
        <v>2112</v>
      </c>
      <c r="B114" s="1730">
        <f t="shared" si="26"/>
        <v>422</v>
      </c>
      <c r="C114" s="1731">
        <v>9</v>
      </c>
      <c r="D114" s="1731">
        <v>5</v>
      </c>
      <c r="E114" s="1731">
        <v>6</v>
      </c>
      <c r="F114" s="1731">
        <v>34</v>
      </c>
      <c r="G114" s="1731">
        <v>59</v>
      </c>
      <c r="H114" s="1731"/>
      <c r="I114" s="1731">
        <v>47</v>
      </c>
      <c r="J114" s="1731">
        <v>46</v>
      </c>
      <c r="K114" s="1731">
        <v>47</v>
      </c>
      <c r="L114" s="1731">
        <v>70</v>
      </c>
      <c r="M114" s="1731">
        <v>50</v>
      </c>
      <c r="N114" s="1731">
        <v>31</v>
      </c>
      <c r="O114" s="1731">
        <v>18</v>
      </c>
    </row>
    <row r="115" spans="1:15" s="126" customFormat="1" ht="21.1" hidden="1" customHeight="1" outlineLevel="1">
      <c r="A115" s="70" t="s">
        <v>2113</v>
      </c>
      <c r="B115" s="1730">
        <f t="shared" si="26"/>
        <v>402</v>
      </c>
      <c r="C115" s="1731">
        <v>11</v>
      </c>
      <c r="D115" s="1731">
        <v>3</v>
      </c>
      <c r="E115" s="1731">
        <v>6</v>
      </c>
      <c r="F115" s="1731">
        <v>27</v>
      </c>
      <c r="G115" s="1731">
        <v>52</v>
      </c>
      <c r="H115" s="1731"/>
      <c r="I115" s="1731">
        <v>45</v>
      </c>
      <c r="J115" s="1731">
        <v>47</v>
      </c>
      <c r="K115" s="1731">
        <v>43</v>
      </c>
      <c r="L115" s="1731">
        <v>44</v>
      </c>
      <c r="M115" s="1731">
        <v>58</v>
      </c>
      <c r="N115" s="1731">
        <v>35</v>
      </c>
      <c r="O115" s="1731">
        <v>31</v>
      </c>
    </row>
    <row r="116" spans="1:15" s="126" customFormat="1" ht="21.1" hidden="1" customHeight="1" outlineLevel="1">
      <c r="A116" s="70" t="s">
        <v>2114</v>
      </c>
      <c r="B116" s="1730">
        <f t="shared" si="26"/>
        <v>449</v>
      </c>
      <c r="C116" s="1731">
        <v>9</v>
      </c>
      <c r="D116" s="1731">
        <v>8</v>
      </c>
      <c r="E116" s="1731">
        <v>6</v>
      </c>
      <c r="F116" s="1731">
        <v>47</v>
      </c>
      <c r="G116" s="1731">
        <v>66</v>
      </c>
      <c r="H116" s="1731"/>
      <c r="I116" s="1731">
        <v>44</v>
      </c>
      <c r="J116" s="1731">
        <v>46</v>
      </c>
      <c r="K116" s="1731">
        <v>49</v>
      </c>
      <c r="L116" s="1731">
        <v>56</v>
      </c>
      <c r="M116" s="1731">
        <v>50</v>
      </c>
      <c r="N116" s="1731">
        <v>36</v>
      </c>
      <c r="O116" s="1731">
        <v>32</v>
      </c>
    </row>
    <row r="117" spans="1:15" s="126" customFormat="1" ht="21.1" hidden="1" customHeight="1" outlineLevel="1">
      <c r="A117" s="70" t="s">
        <v>2115</v>
      </c>
      <c r="B117" s="1730">
        <f t="shared" si="26"/>
        <v>420</v>
      </c>
      <c r="C117" s="1731">
        <v>14</v>
      </c>
      <c r="D117" s="1731">
        <v>8</v>
      </c>
      <c r="E117" s="1731">
        <v>6</v>
      </c>
      <c r="F117" s="1731">
        <v>36</v>
      </c>
      <c r="G117" s="1731">
        <v>45</v>
      </c>
      <c r="H117" s="1731"/>
      <c r="I117" s="1731">
        <v>48</v>
      </c>
      <c r="J117" s="1731">
        <v>49</v>
      </c>
      <c r="K117" s="1731">
        <v>37</v>
      </c>
      <c r="L117" s="1731">
        <v>57</v>
      </c>
      <c r="M117" s="1731">
        <v>51</v>
      </c>
      <c r="N117" s="1731">
        <v>34</v>
      </c>
      <c r="O117" s="1731">
        <v>35</v>
      </c>
    </row>
    <row r="118" spans="1:15" s="126" customFormat="1" ht="21.1" hidden="1" customHeight="1" outlineLevel="1">
      <c r="A118" s="70" t="s">
        <v>2116</v>
      </c>
      <c r="B118" s="1730">
        <f t="shared" si="26"/>
        <v>397</v>
      </c>
      <c r="C118" s="1731">
        <v>11</v>
      </c>
      <c r="D118" s="1731">
        <v>5</v>
      </c>
      <c r="E118" s="1731">
        <v>4</v>
      </c>
      <c r="F118" s="1731">
        <v>31</v>
      </c>
      <c r="G118" s="1731">
        <v>47</v>
      </c>
      <c r="H118" s="1731"/>
      <c r="I118" s="1731">
        <v>35</v>
      </c>
      <c r="J118" s="1731">
        <v>42</v>
      </c>
      <c r="K118" s="1731">
        <v>34</v>
      </c>
      <c r="L118" s="1731">
        <v>60</v>
      </c>
      <c r="M118" s="1731">
        <v>69</v>
      </c>
      <c r="N118" s="1731">
        <v>27</v>
      </c>
      <c r="O118" s="1731">
        <v>32</v>
      </c>
    </row>
    <row r="119" spans="1:15" s="126" customFormat="1" ht="36.700000000000003" hidden="1" customHeight="1" outlineLevel="1">
      <c r="A119" s="76" t="s">
        <v>896</v>
      </c>
      <c r="B119" s="1731">
        <f t="shared" si="26"/>
        <v>34</v>
      </c>
      <c r="C119" s="1731">
        <v>2</v>
      </c>
      <c r="D119" s="1731">
        <v>4</v>
      </c>
      <c r="E119" s="1731">
        <v>4</v>
      </c>
      <c r="F119" s="1731">
        <v>2</v>
      </c>
      <c r="G119" s="1731">
        <v>4</v>
      </c>
      <c r="H119" s="1731"/>
      <c r="I119" s="1731">
        <v>4</v>
      </c>
      <c r="J119" s="1731">
        <v>1</v>
      </c>
      <c r="K119" s="1731">
        <v>0</v>
      </c>
      <c r="L119" s="1731">
        <v>3</v>
      </c>
      <c r="M119" s="1731">
        <v>1</v>
      </c>
      <c r="N119" s="1731">
        <v>4</v>
      </c>
      <c r="O119" s="1731">
        <v>5</v>
      </c>
    </row>
    <row r="120" spans="1:15" s="126" customFormat="1" ht="37.549999999999997" hidden="1" customHeight="1" outlineLevel="1" thickBot="1">
      <c r="A120" s="77" t="s">
        <v>898</v>
      </c>
      <c r="B120" s="1732">
        <f t="shared" si="26"/>
        <v>5164</v>
      </c>
      <c r="C120" s="1732">
        <f>C106-C119</f>
        <v>130</v>
      </c>
      <c r="D120" s="1732">
        <f>D106-D119</f>
        <v>68</v>
      </c>
      <c r="E120" s="1732">
        <f>E106-E119</f>
        <v>76</v>
      </c>
      <c r="F120" s="1732">
        <f>F106-F119</f>
        <v>437</v>
      </c>
      <c r="G120" s="1732">
        <f>G106-G119</f>
        <v>629</v>
      </c>
      <c r="H120" s="1731"/>
      <c r="I120" s="1732">
        <f t="shared" ref="I120:O120" si="27">I106-I119</f>
        <v>558</v>
      </c>
      <c r="J120" s="1732">
        <f t="shared" si="27"/>
        <v>533</v>
      </c>
      <c r="K120" s="1732">
        <f t="shared" si="27"/>
        <v>534</v>
      </c>
      <c r="L120" s="1732">
        <f t="shared" si="27"/>
        <v>715</v>
      </c>
      <c r="M120" s="1732">
        <f t="shared" si="27"/>
        <v>683</v>
      </c>
      <c r="N120" s="1732">
        <f t="shared" si="27"/>
        <v>452</v>
      </c>
      <c r="O120" s="1732">
        <f t="shared" si="27"/>
        <v>349</v>
      </c>
    </row>
    <row r="121" spans="1:15" s="952" customFormat="1" ht="27" customHeight="1" collapsed="1">
      <c r="A121" s="877" t="s">
        <v>1284</v>
      </c>
      <c r="B121" s="1728">
        <f t="shared" ref="B121:G121" si="28">SUM(B122:B133)</f>
        <v>4759</v>
      </c>
      <c r="C121" s="1728">
        <f t="shared" si="28"/>
        <v>95</v>
      </c>
      <c r="D121" s="1728">
        <f t="shared" si="28"/>
        <v>55</v>
      </c>
      <c r="E121" s="1728">
        <f t="shared" si="28"/>
        <v>84</v>
      </c>
      <c r="F121" s="1728">
        <f t="shared" si="28"/>
        <v>413</v>
      </c>
      <c r="G121" s="1728">
        <f t="shared" si="28"/>
        <v>640</v>
      </c>
      <c r="H121" s="1729"/>
      <c r="I121" s="1728">
        <f t="shared" ref="I121:O121" si="29">SUM(I122:I133)</f>
        <v>512</v>
      </c>
      <c r="J121" s="1728">
        <f t="shared" si="29"/>
        <v>484</v>
      </c>
      <c r="K121" s="1728">
        <f t="shared" si="29"/>
        <v>470</v>
      </c>
      <c r="L121" s="1728">
        <f t="shared" si="29"/>
        <v>640</v>
      </c>
      <c r="M121" s="1728">
        <f t="shared" si="29"/>
        <v>647</v>
      </c>
      <c r="N121" s="1728">
        <f t="shared" si="29"/>
        <v>414</v>
      </c>
      <c r="O121" s="1728">
        <f t="shared" si="29"/>
        <v>305</v>
      </c>
    </row>
    <row r="122" spans="1:15" s="126" customFormat="1" ht="21.1" hidden="1" customHeight="1" outlineLevel="1">
      <c r="A122" s="70" t="s">
        <v>3117</v>
      </c>
      <c r="B122" s="1730">
        <f t="shared" ref="B122:B135" si="30">SUM(C122:O122)</f>
        <v>340</v>
      </c>
      <c r="C122" s="1731">
        <v>9</v>
      </c>
      <c r="D122" s="1731">
        <v>3</v>
      </c>
      <c r="E122" s="1731">
        <v>9</v>
      </c>
      <c r="F122" s="1731">
        <v>23</v>
      </c>
      <c r="G122" s="1731">
        <v>47</v>
      </c>
      <c r="H122" s="1731"/>
      <c r="I122" s="1731">
        <v>32</v>
      </c>
      <c r="J122" s="1731">
        <v>32</v>
      </c>
      <c r="K122" s="1731">
        <v>33</v>
      </c>
      <c r="L122" s="1731">
        <v>53</v>
      </c>
      <c r="M122" s="1731">
        <v>52</v>
      </c>
      <c r="N122" s="1731">
        <v>26</v>
      </c>
      <c r="O122" s="1731">
        <v>21</v>
      </c>
    </row>
    <row r="123" spans="1:15" s="126" customFormat="1" ht="21.1" hidden="1" customHeight="1" outlineLevel="1">
      <c r="A123" s="70" t="s">
        <v>3020</v>
      </c>
      <c r="B123" s="1730">
        <f t="shared" si="30"/>
        <v>341</v>
      </c>
      <c r="C123" s="1731">
        <v>9</v>
      </c>
      <c r="D123" s="1731">
        <v>6</v>
      </c>
      <c r="E123" s="1731">
        <v>12</v>
      </c>
      <c r="F123" s="1731">
        <v>32</v>
      </c>
      <c r="G123" s="1731">
        <v>45</v>
      </c>
      <c r="H123" s="1731"/>
      <c r="I123" s="1731">
        <v>32</v>
      </c>
      <c r="J123" s="1731">
        <v>22</v>
      </c>
      <c r="K123" s="1731">
        <v>35</v>
      </c>
      <c r="L123" s="1731">
        <v>48</v>
      </c>
      <c r="M123" s="1731">
        <v>53</v>
      </c>
      <c r="N123" s="1731">
        <v>27</v>
      </c>
      <c r="O123" s="1731">
        <v>20</v>
      </c>
    </row>
    <row r="124" spans="1:15" s="126" customFormat="1" ht="21.1" hidden="1" customHeight="1" outlineLevel="1">
      <c r="A124" s="70" t="s">
        <v>3021</v>
      </c>
      <c r="B124" s="1730">
        <f t="shared" si="30"/>
        <v>405</v>
      </c>
      <c r="C124" s="1731">
        <v>8</v>
      </c>
      <c r="D124" s="1731">
        <v>0</v>
      </c>
      <c r="E124" s="1731">
        <v>4</v>
      </c>
      <c r="F124" s="1731">
        <v>38</v>
      </c>
      <c r="G124" s="1731">
        <v>52</v>
      </c>
      <c r="H124" s="1731"/>
      <c r="I124" s="1731">
        <v>44</v>
      </c>
      <c r="J124" s="1731">
        <v>42</v>
      </c>
      <c r="K124" s="1731">
        <v>29</v>
      </c>
      <c r="L124" s="1731">
        <v>45</v>
      </c>
      <c r="M124" s="1731">
        <v>65</v>
      </c>
      <c r="N124" s="1731">
        <v>53</v>
      </c>
      <c r="O124" s="1731">
        <v>25</v>
      </c>
    </row>
    <row r="125" spans="1:15" s="126" customFormat="1" ht="21.1" hidden="1" customHeight="1" outlineLevel="1">
      <c r="A125" s="70" t="s">
        <v>3022</v>
      </c>
      <c r="B125" s="1730">
        <f t="shared" si="30"/>
        <v>375</v>
      </c>
      <c r="C125" s="1731">
        <v>15</v>
      </c>
      <c r="D125" s="1731">
        <v>4</v>
      </c>
      <c r="E125" s="1731">
        <v>5</v>
      </c>
      <c r="F125" s="1731">
        <v>30</v>
      </c>
      <c r="G125" s="1731">
        <v>61</v>
      </c>
      <c r="H125" s="1731"/>
      <c r="I125" s="1731">
        <v>42</v>
      </c>
      <c r="J125" s="1731">
        <v>30</v>
      </c>
      <c r="K125" s="1731">
        <v>40</v>
      </c>
      <c r="L125" s="1731">
        <v>39</v>
      </c>
      <c r="M125" s="1731">
        <v>68</v>
      </c>
      <c r="N125" s="1731">
        <v>23</v>
      </c>
      <c r="O125" s="1731">
        <v>18</v>
      </c>
    </row>
    <row r="126" spans="1:15" s="126" customFormat="1" ht="21.1" hidden="1" customHeight="1" outlineLevel="1">
      <c r="A126" s="70" t="s">
        <v>3023</v>
      </c>
      <c r="B126" s="1730">
        <f t="shared" si="30"/>
        <v>400</v>
      </c>
      <c r="C126" s="1731">
        <v>9</v>
      </c>
      <c r="D126" s="1731">
        <v>6</v>
      </c>
      <c r="E126" s="1731">
        <v>5</v>
      </c>
      <c r="F126" s="1731">
        <v>45</v>
      </c>
      <c r="G126" s="1731">
        <v>49</v>
      </c>
      <c r="H126" s="1731"/>
      <c r="I126" s="1731">
        <v>32</v>
      </c>
      <c r="J126" s="1731">
        <v>42</v>
      </c>
      <c r="K126" s="1731">
        <v>38</v>
      </c>
      <c r="L126" s="1731">
        <v>63</v>
      </c>
      <c r="M126" s="1731">
        <v>50</v>
      </c>
      <c r="N126" s="1731">
        <v>36</v>
      </c>
      <c r="O126" s="1731">
        <v>25</v>
      </c>
    </row>
    <row r="127" spans="1:15" s="126" customFormat="1" ht="21.1" hidden="1" customHeight="1" outlineLevel="1">
      <c r="A127" s="70" t="s">
        <v>3024</v>
      </c>
      <c r="B127" s="1730">
        <f t="shared" si="30"/>
        <v>340</v>
      </c>
      <c r="C127" s="1731">
        <v>5</v>
      </c>
      <c r="D127" s="1731">
        <v>5</v>
      </c>
      <c r="E127" s="1731">
        <v>2</v>
      </c>
      <c r="F127" s="1731">
        <v>26</v>
      </c>
      <c r="G127" s="1731">
        <v>57</v>
      </c>
      <c r="H127" s="1731"/>
      <c r="I127" s="1731">
        <v>43</v>
      </c>
      <c r="J127" s="1731">
        <v>35</v>
      </c>
      <c r="K127" s="1731">
        <v>27</v>
      </c>
      <c r="L127" s="1731">
        <v>55</v>
      </c>
      <c r="M127" s="1731">
        <v>30</v>
      </c>
      <c r="N127" s="1731">
        <v>25</v>
      </c>
      <c r="O127" s="1731">
        <v>30</v>
      </c>
    </row>
    <row r="128" spans="1:15" s="126" customFormat="1" ht="21.1" hidden="1" customHeight="1" outlineLevel="1">
      <c r="A128" s="70" t="s">
        <v>3025</v>
      </c>
      <c r="B128" s="1730">
        <f t="shared" si="30"/>
        <v>414</v>
      </c>
      <c r="C128" s="1731">
        <v>13</v>
      </c>
      <c r="D128" s="1731">
        <v>3</v>
      </c>
      <c r="E128" s="1731">
        <v>6</v>
      </c>
      <c r="F128" s="1731">
        <v>31</v>
      </c>
      <c r="G128" s="1731">
        <v>63</v>
      </c>
      <c r="H128" s="1731"/>
      <c r="I128" s="1731">
        <v>47</v>
      </c>
      <c r="J128" s="1731">
        <v>46</v>
      </c>
      <c r="K128" s="1731">
        <v>45</v>
      </c>
      <c r="L128" s="1731">
        <v>60</v>
      </c>
      <c r="M128" s="1731">
        <v>41</v>
      </c>
      <c r="N128" s="1731">
        <v>34</v>
      </c>
      <c r="O128" s="1731">
        <v>25</v>
      </c>
    </row>
    <row r="129" spans="1:15" s="126" customFormat="1" ht="21.1" hidden="1" customHeight="1" outlineLevel="1">
      <c r="A129" s="70" t="s">
        <v>2112</v>
      </c>
      <c r="B129" s="1730">
        <f t="shared" si="30"/>
        <v>357</v>
      </c>
      <c r="C129" s="1731">
        <v>7</v>
      </c>
      <c r="D129" s="1731">
        <v>2</v>
      </c>
      <c r="E129" s="1731">
        <v>5</v>
      </c>
      <c r="F129" s="1731">
        <v>25</v>
      </c>
      <c r="G129" s="1731">
        <v>46</v>
      </c>
      <c r="H129" s="1731"/>
      <c r="I129" s="1731">
        <v>42</v>
      </c>
      <c r="J129" s="1731">
        <v>35</v>
      </c>
      <c r="K129" s="1731">
        <v>48</v>
      </c>
      <c r="L129" s="1731">
        <v>62</v>
      </c>
      <c r="M129" s="1731">
        <v>57</v>
      </c>
      <c r="N129" s="1731">
        <v>20</v>
      </c>
      <c r="O129" s="1731">
        <v>8</v>
      </c>
    </row>
    <row r="130" spans="1:15" s="126" customFormat="1" ht="21.1" hidden="1" customHeight="1" outlineLevel="1">
      <c r="A130" s="70" t="s">
        <v>2113</v>
      </c>
      <c r="B130" s="1730">
        <f t="shared" si="30"/>
        <v>368</v>
      </c>
      <c r="C130" s="1731">
        <v>3</v>
      </c>
      <c r="D130" s="1731">
        <v>7</v>
      </c>
      <c r="E130" s="1731">
        <v>6</v>
      </c>
      <c r="F130" s="1731">
        <v>31</v>
      </c>
      <c r="G130" s="1731">
        <v>45</v>
      </c>
      <c r="H130" s="1731"/>
      <c r="I130" s="1731">
        <v>43</v>
      </c>
      <c r="J130" s="1731">
        <v>36</v>
      </c>
      <c r="K130" s="1731">
        <v>43</v>
      </c>
      <c r="L130" s="1731">
        <v>48</v>
      </c>
      <c r="M130" s="1731">
        <v>54</v>
      </c>
      <c r="N130" s="1731">
        <v>28</v>
      </c>
      <c r="O130" s="1731">
        <v>24</v>
      </c>
    </row>
    <row r="131" spans="1:15" s="126" customFormat="1" ht="21.1" hidden="1" customHeight="1" outlineLevel="1">
      <c r="A131" s="70" t="s">
        <v>2114</v>
      </c>
      <c r="B131" s="1730">
        <f t="shared" si="30"/>
        <v>459</v>
      </c>
      <c r="C131" s="1731">
        <v>10</v>
      </c>
      <c r="D131" s="1731">
        <v>7</v>
      </c>
      <c r="E131" s="1731">
        <v>8</v>
      </c>
      <c r="F131" s="1731">
        <v>60</v>
      </c>
      <c r="G131" s="1731">
        <v>62</v>
      </c>
      <c r="H131" s="1731"/>
      <c r="I131" s="1731">
        <v>47</v>
      </c>
      <c r="J131" s="1731">
        <v>45</v>
      </c>
      <c r="K131" s="1731">
        <v>32</v>
      </c>
      <c r="L131" s="1731">
        <v>53</v>
      </c>
      <c r="M131" s="1731">
        <v>52</v>
      </c>
      <c r="N131" s="1731">
        <v>46</v>
      </c>
      <c r="O131" s="1731">
        <v>37</v>
      </c>
    </row>
    <row r="132" spans="1:15" s="126" customFormat="1" ht="21.1" hidden="1" customHeight="1" outlineLevel="1">
      <c r="A132" s="70" t="s">
        <v>2115</v>
      </c>
      <c r="B132" s="1730">
        <f t="shared" si="30"/>
        <v>472</v>
      </c>
      <c r="C132" s="1731">
        <v>4</v>
      </c>
      <c r="D132" s="1731">
        <v>5</v>
      </c>
      <c r="E132" s="1731">
        <v>12</v>
      </c>
      <c r="F132" s="1731">
        <v>33</v>
      </c>
      <c r="G132" s="1731">
        <v>60</v>
      </c>
      <c r="H132" s="1731"/>
      <c r="I132" s="1731">
        <v>46</v>
      </c>
      <c r="J132" s="1731">
        <v>54</v>
      </c>
      <c r="K132" s="1731">
        <v>53</v>
      </c>
      <c r="L132" s="1731">
        <v>48</v>
      </c>
      <c r="M132" s="1731">
        <v>76</v>
      </c>
      <c r="N132" s="1731">
        <v>50</v>
      </c>
      <c r="O132" s="1731">
        <v>31</v>
      </c>
    </row>
    <row r="133" spans="1:15" s="126" customFormat="1" ht="21.1" hidden="1" customHeight="1" outlineLevel="1">
      <c r="A133" s="70" t="s">
        <v>2116</v>
      </c>
      <c r="B133" s="1730">
        <f t="shared" si="30"/>
        <v>488</v>
      </c>
      <c r="C133" s="1731">
        <v>3</v>
      </c>
      <c r="D133" s="1731">
        <v>7</v>
      </c>
      <c r="E133" s="1731">
        <v>10</v>
      </c>
      <c r="F133" s="1731">
        <v>39</v>
      </c>
      <c r="G133" s="1731">
        <v>53</v>
      </c>
      <c r="H133" s="1731"/>
      <c r="I133" s="1731">
        <v>62</v>
      </c>
      <c r="J133" s="1731">
        <v>65</v>
      </c>
      <c r="K133" s="1731">
        <v>47</v>
      </c>
      <c r="L133" s="1731">
        <v>66</v>
      </c>
      <c r="M133" s="1731">
        <v>49</v>
      </c>
      <c r="N133" s="1731">
        <v>46</v>
      </c>
      <c r="O133" s="1731">
        <v>41</v>
      </c>
    </row>
    <row r="134" spans="1:15" s="126" customFormat="1" ht="36.700000000000003" hidden="1" customHeight="1" outlineLevel="1">
      <c r="A134" s="76" t="s">
        <v>896</v>
      </c>
      <c r="B134" s="1731">
        <f t="shared" si="30"/>
        <v>30</v>
      </c>
      <c r="C134" s="1731">
        <v>1</v>
      </c>
      <c r="D134" s="1731">
        <v>3</v>
      </c>
      <c r="E134" s="1731">
        <v>3</v>
      </c>
      <c r="F134" s="1731">
        <v>5</v>
      </c>
      <c r="G134" s="1731">
        <v>1</v>
      </c>
      <c r="H134" s="1731"/>
      <c r="I134" s="1731">
        <v>3</v>
      </c>
      <c r="J134" s="1731">
        <v>1</v>
      </c>
      <c r="K134" s="1731">
        <v>2</v>
      </c>
      <c r="L134" s="1731">
        <v>2</v>
      </c>
      <c r="M134" s="1731">
        <v>3</v>
      </c>
      <c r="N134" s="1731">
        <v>4</v>
      </c>
      <c r="O134" s="1731">
        <v>2</v>
      </c>
    </row>
    <row r="135" spans="1:15" s="126" customFormat="1" ht="37.549999999999997" hidden="1" customHeight="1" outlineLevel="1" thickBot="1">
      <c r="A135" s="77" t="s">
        <v>898</v>
      </c>
      <c r="B135" s="1732">
        <f t="shared" si="30"/>
        <v>4729</v>
      </c>
      <c r="C135" s="1732">
        <f>C121-C134</f>
        <v>94</v>
      </c>
      <c r="D135" s="1732">
        <f>D121-D134</f>
        <v>52</v>
      </c>
      <c r="E135" s="1732">
        <f>E121-E134</f>
        <v>81</v>
      </c>
      <c r="F135" s="1732">
        <f>F121-F134</f>
        <v>408</v>
      </c>
      <c r="G135" s="1732">
        <f>G121-G134</f>
        <v>639</v>
      </c>
      <c r="H135" s="1731"/>
      <c r="I135" s="1732">
        <f t="shared" ref="I135:O135" si="31">I121-I134</f>
        <v>509</v>
      </c>
      <c r="J135" s="1732">
        <f t="shared" si="31"/>
        <v>483</v>
      </c>
      <c r="K135" s="1732">
        <f t="shared" si="31"/>
        <v>468</v>
      </c>
      <c r="L135" s="1732">
        <f t="shared" si="31"/>
        <v>638</v>
      </c>
      <c r="M135" s="1732">
        <f t="shared" si="31"/>
        <v>644</v>
      </c>
      <c r="N135" s="1732">
        <f t="shared" si="31"/>
        <v>410</v>
      </c>
      <c r="O135" s="1732">
        <f t="shared" si="31"/>
        <v>303</v>
      </c>
    </row>
    <row r="136" spans="1:15" s="952" customFormat="1" ht="27" customHeight="1" collapsed="1">
      <c r="A136" s="877" t="s">
        <v>1285</v>
      </c>
      <c r="B136" s="1728">
        <f t="shared" ref="B136:G136" si="32">SUM(B137:B148)</f>
        <v>5486</v>
      </c>
      <c r="C136" s="1728">
        <f t="shared" si="32"/>
        <v>107</v>
      </c>
      <c r="D136" s="1728">
        <f t="shared" si="32"/>
        <v>56</v>
      </c>
      <c r="E136" s="1728">
        <f t="shared" si="32"/>
        <v>61</v>
      </c>
      <c r="F136" s="1728">
        <f t="shared" si="32"/>
        <v>473</v>
      </c>
      <c r="G136" s="1728">
        <f t="shared" si="32"/>
        <v>760</v>
      </c>
      <c r="H136" s="1729"/>
      <c r="I136" s="1728">
        <f t="shared" ref="I136:O136" si="33">SUM(I137:I148)</f>
        <v>598</v>
      </c>
      <c r="J136" s="1728">
        <f t="shared" si="33"/>
        <v>600</v>
      </c>
      <c r="K136" s="1728">
        <f t="shared" si="33"/>
        <v>567</v>
      </c>
      <c r="L136" s="1728">
        <f t="shared" si="33"/>
        <v>743</v>
      </c>
      <c r="M136" s="1728">
        <f t="shared" si="33"/>
        <v>718</v>
      </c>
      <c r="N136" s="1728">
        <f t="shared" si="33"/>
        <v>458</v>
      </c>
      <c r="O136" s="1728">
        <f t="shared" si="33"/>
        <v>345</v>
      </c>
    </row>
    <row r="137" spans="1:15" s="961" customFormat="1" ht="21.1" hidden="1" customHeight="1" outlineLevel="1">
      <c r="A137" s="530" t="s">
        <v>1900</v>
      </c>
      <c r="B137" s="1728">
        <f t="shared" ref="B137:B150" si="34">SUM(C137:O137)</f>
        <v>502</v>
      </c>
      <c r="C137" s="1733">
        <v>10</v>
      </c>
      <c r="D137" s="1733">
        <v>10</v>
      </c>
      <c r="E137" s="1733">
        <v>6</v>
      </c>
      <c r="F137" s="1733">
        <v>47</v>
      </c>
      <c r="G137" s="1733">
        <v>63</v>
      </c>
      <c r="H137" s="1733"/>
      <c r="I137" s="1733">
        <v>48</v>
      </c>
      <c r="J137" s="1733">
        <v>50</v>
      </c>
      <c r="K137" s="1733">
        <v>49</v>
      </c>
      <c r="L137" s="1733">
        <v>63</v>
      </c>
      <c r="M137" s="1733">
        <v>62</v>
      </c>
      <c r="N137" s="1733">
        <v>53</v>
      </c>
      <c r="O137" s="1733">
        <v>41</v>
      </c>
    </row>
    <row r="138" spans="1:15" s="961" customFormat="1" ht="21.1" hidden="1" customHeight="1" outlineLevel="1">
      <c r="A138" s="530" t="s">
        <v>951</v>
      </c>
      <c r="B138" s="1728">
        <f t="shared" si="34"/>
        <v>403</v>
      </c>
      <c r="C138" s="1733">
        <v>12</v>
      </c>
      <c r="D138" s="1733">
        <v>4</v>
      </c>
      <c r="E138" s="1733">
        <v>3</v>
      </c>
      <c r="F138" s="1733">
        <v>28</v>
      </c>
      <c r="G138" s="1733">
        <v>40</v>
      </c>
      <c r="H138" s="1733"/>
      <c r="I138" s="1733">
        <v>44</v>
      </c>
      <c r="J138" s="1733">
        <v>48</v>
      </c>
      <c r="K138" s="1733">
        <v>52</v>
      </c>
      <c r="L138" s="1733">
        <v>56</v>
      </c>
      <c r="M138" s="1733">
        <v>53</v>
      </c>
      <c r="N138" s="1733">
        <v>35</v>
      </c>
      <c r="O138" s="1733">
        <v>28</v>
      </c>
    </row>
    <row r="139" spans="1:15" s="961" customFormat="1" ht="21.1" hidden="1" customHeight="1" outlineLevel="1">
      <c r="A139" s="530" t="s">
        <v>952</v>
      </c>
      <c r="B139" s="1728">
        <f t="shared" si="34"/>
        <v>455</v>
      </c>
      <c r="C139" s="1733">
        <v>12</v>
      </c>
      <c r="D139" s="1733">
        <v>6</v>
      </c>
      <c r="E139" s="1733">
        <v>5</v>
      </c>
      <c r="F139" s="1733">
        <v>48</v>
      </c>
      <c r="G139" s="1733">
        <v>71</v>
      </c>
      <c r="H139" s="1733"/>
      <c r="I139" s="1733">
        <v>37</v>
      </c>
      <c r="J139" s="1733">
        <v>48</v>
      </c>
      <c r="K139" s="1733">
        <v>37</v>
      </c>
      <c r="L139" s="1733">
        <v>58</v>
      </c>
      <c r="M139" s="1733">
        <v>63</v>
      </c>
      <c r="N139" s="1733">
        <v>40</v>
      </c>
      <c r="O139" s="1733">
        <v>30</v>
      </c>
    </row>
    <row r="140" spans="1:15" s="961" customFormat="1" ht="21.1" hidden="1" customHeight="1" outlineLevel="1">
      <c r="A140" s="530" t="s">
        <v>953</v>
      </c>
      <c r="B140" s="1728">
        <f t="shared" si="34"/>
        <v>376</v>
      </c>
      <c r="C140" s="1733">
        <v>3</v>
      </c>
      <c r="D140" s="1733">
        <v>3</v>
      </c>
      <c r="E140" s="1733">
        <v>3</v>
      </c>
      <c r="F140" s="1733">
        <v>31</v>
      </c>
      <c r="G140" s="1733">
        <v>46</v>
      </c>
      <c r="H140" s="1733"/>
      <c r="I140" s="1733">
        <v>40</v>
      </c>
      <c r="J140" s="1733">
        <v>35</v>
      </c>
      <c r="K140" s="1733">
        <v>41</v>
      </c>
      <c r="L140" s="1733">
        <v>53</v>
      </c>
      <c r="M140" s="1733">
        <v>63</v>
      </c>
      <c r="N140" s="1733">
        <v>29</v>
      </c>
      <c r="O140" s="1733">
        <v>29</v>
      </c>
    </row>
    <row r="141" spans="1:15" s="961" customFormat="1" ht="21.1" hidden="1" customHeight="1" outlineLevel="1">
      <c r="A141" s="530" t="s">
        <v>954</v>
      </c>
      <c r="B141" s="1728">
        <f t="shared" si="34"/>
        <v>434</v>
      </c>
      <c r="C141" s="1733">
        <v>5</v>
      </c>
      <c r="D141" s="1733">
        <v>3</v>
      </c>
      <c r="E141" s="1733">
        <v>4</v>
      </c>
      <c r="F141" s="1733">
        <v>42</v>
      </c>
      <c r="G141" s="1733">
        <v>51</v>
      </c>
      <c r="H141" s="1733"/>
      <c r="I141" s="1733">
        <v>47</v>
      </c>
      <c r="J141" s="1733">
        <v>53</v>
      </c>
      <c r="K141" s="1733">
        <v>50</v>
      </c>
      <c r="L141" s="1733">
        <v>56</v>
      </c>
      <c r="M141" s="1733">
        <v>54</v>
      </c>
      <c r="N141" s="1733">
        <v>37</v>
      </c>
      <c r="O141" s="1733">
        <v>32</v>
      </c>
    </row>
    <row r="142" spans="1:15" s="961" customFormat="1" ht="21.1" hidden="1" customHeight="1" outlineLevel="1">
      <c r="A142" s="530" t="s">
        <v>955</v>
      </c>
      <c r="B142" s="1728">
        <f t="shared" si="34"/>
        <v>434</v>
      </c>
      <c r="C142" s="1733">
        <v>7</v>
      </c>
      <c r="D142" s="1733">
        <v>6</v>
      </c>
      <c r="E142" s="1733">
        <v>4</v>
      </c>
      <c r="F142" s="1733">
        <v>44</v>
      </c>
      <c r="G142" s="1733">
        <v>44</v>
      </c>
      <c r="H142" s="1733"/>
      <c r="I142" s="1733">
        <v>46</v>
      </c>
      <c r="J142" s="1733">
        <v>49</v>
      </c>
      <c r="K142" s="1733">
        <v>43</v>
      </c>
      <c r="L142" s="1733">
        <v>77</v>
      </c>
      <c r="M142" s="1733">
        <v>49</v>
      </c>
      <c r="N142" s="1733">
        <v>40</v>
      </c>
      <c r="O142" s="1733">
        <v>25</v>
      </c>
    </row>
    <row r="143" spans="1:15" s="961" customFormat="1" ht="21.1" hidden="1" customHeight="1" outlineLevel="1">
      <c r="A143" s="530" t="s">
        <v>956</v>
      </c>
      <c r="B143" s="1728">
        <f t="shared" si="34"/>
        <v>490</v>
      </c>
      <c r="C143" s="1733">
        <v>8</v>
      </c>
      <c r="D143" s="1733">
        <v>7</v>
      </c>
      <c r="E143" s="1733">
        <v>8</v>
      </c>
      <c r="F143" s="1733">
        <v>31</v>
      </c>
      <c r="G143" s="1733">
        <v>75</v>
      </c>
      <c r="H143" s="1733"/>
      <c r="I143" s="1733">
        <v>70</v>
      </c>
      <c r="J143" s="1733">
        <v>65</v>
      </c>
      <c r="K143" s="1733">
        <v>55</v>
      </c>
      <c r="L143" s="1733">
        <v>50</v>
      </c>
      <c r="M143" s="1733">
        <v>60</v>
      </c>
      <c r="N143" s="1733">
        <v>38</v>
      </c>
      <c r="O143" s="1733">
        <v>23</v>
      </c>
    </row>
    <row r="144" spans="1:15" s="961" customFormat="1" ht="21.1" hidden="1" customHeight="1" outlineLevel="1">
      <c r="A144" s="530" t="s">
        <v>957</v>
      </c>
      <c r="B144" s="1728">
        <f t="shared" si="34"/>
        <v>458</v>
      </c>
      <c r="C144" s="1733">
        <v>8</v>
      </c>
      <c r="D144" s="1733">
        <v>2</v>
      </c>
      <c r="E144" s="1733">
        <v>5</v>
      </c>
      <c r="F144" s="1733">
        <v>27</v>
      </c>
      <c r="G144" s="1733">
        <v>80</v>
      </c>
      <c r="H144" s="1733"/>
      <c r="I144" s="1733">
        <v>70</v>
      </c>
      <c r="J144" s="1733">
        <v>40</v>
      </c>
      <c r="K144" s="1733">
        <v>37</v>
      </c>
      <c r="L144" s="1733">
        <v>49</v>
      </c>
      <c r="M144" s="1733">
        <v>73</v>
      </c>
      <c r="N144" s="1733">
        <v>38</v>
      </c>
      <c r="O144" s="1733">
        <v>29</v>
      </c>
    </row>
    <row r="145" spans="1:15" s="961" customFormat="1" ht="21.1" hidden="1" customHeight="1" outlineLevel="1">
      <c r="A145" s="530" t="s">
        <v>958</v>
      </c>
      <c r="B145" s="1728">
        <f t="shared" si="34"/>
        <v>439</v>
      </c>
      <c r="C145" s="1733">
        <v>9</v>
      </c>
      <c r="D145" s="1733">
        <v>6</v>
      </c>
      <c r="E145" s="1733">
        <v>9</v>
      </c>
      <c r="F145" s="1733">
        <v>36</v>
      </c>
      <c r="G145" s="1733">
        <v>55</v>
      </c>
      <c r="H145" s="1733"/>
      <c r="I145" s="1733">
        <v>36</v>
      </c>
      <c r="J145" s="1733">
        <v>52</v>
      </c>
      <c r="K145" s="1733">
        <v>58</v>
      </c>
      <c r="L145" s="1733">
        <v>72</v>
      </c>
      <c r="M145" s="1733">
        <v>55</v>
      </c>
      <c r="N145" s="1733">
        <v>28</v>
      </c>
      <c r="O145" s="1733">
        <v>23</v>
      </c>
    </row>
    <row r="146" spans="1:15" s="961" customFormat="1" ht="21.1" hidden="1" customHeight="1" outlineLevel="1">
      <c r="A146" s="530" t="s">
        <v>959</v>
      </c>
      <c r="B146" s="1728">
        <f t="shared" si="34"/>
        <v>507</v>
      </c>
      <c r="C146" s="1733">
        <v>14</v>
      </c>
      <c r="D146" s="1733">
        <v>1</v>
      </c>
      <c r="E146" s="1733">
        <v>6</v>
      </c>
      <c r="F146" s="1733">
        <v>53</v>
      </c>
      <c r="G146" s="1733">
        <v>79</v>
      </c>
      <c r="H146" s="1733"/>
      <c r="I146" s="1733">
        <v>51</v>
      </c>
      <c r="J146" s="1733">
        <v>56</v>
      </c>
      <c r="K146" s="1733">
        <v>46</v>
      </c>
      <c r="L146" s="1733">
        <v>72</v>
      </c>
      <c r="M146" s="1733">
        <v>58</v>
      </c>
      <c r="N146" s="1733">
        <v>43</v>
      </c>
      <c r="O146" s="1733">
        <v>28</v>
      </c>
    </row>
    <row r="147" spans="1:15" s="961" customFormat="1" ht="21.1" hidden="1" customHeight="1" outlineLevel="1">
      <c r="A147" s="530" t="s">
        <v>960</v>
      </c>
      <c r="B147" s="1728">
        <f t="shared" si="34"/>
        <v>489</v>
      </c>
      <c r="C147" s="1733">
        <v>11</v>
      </c>
      <c r="D147" s="1733">
        <v>5</v>
      </c>
      <c r="E147" s="1733">
        <v>5</v>
      </c>
      <c r="F147" s="1733">
        <v>46</v>
      </c>
      <c r="G147" s="1733">
        <v>85</v>
      </c>
      <c r="H147" s="1733"/>
      <c r="I147" s="1733">
        <v>54</v>
      </c>
      <c r="J147" s="1733">
        <v>49</v>
      </c>
      <c r="K147" s="1733">
        <v>50</v>
      </c>
      <c r="L147" s="1733">
        <v>63</v>
      </c>
      <c r="M147" s="1733">
        <v>57</v>
      </c>
      <c r="N147" s="1733">
        <v>42</v>
      </c>
      <c r="O147" s="1733">
        <v>22</v>
      </c>
    </row>
    <row r="148" spans="1:15" s="961" customFormat="1" ht="21.1" hidden="1" customHeight="1" outlineLevel="1">
      <c r="A148" s="530" t="s">
        <v>961</v>
      </c>
      <c r="B148" s="1728">
        <f t="shared" si="34"/>
        <v>499</v>
      </c>
      <c r="C148" s="1733">
        <v>8</v>
      </c>
      <c r="D148" s="1733">
        <v>3</v>
      </c>
      <c r="E148" s="1733">
        <v>3</v>
      </c>
      <c r="F148" s="1733">
        <v>40</v>
      </c>
      <c r="G148" s="1733">
        <v>71</v>
      </c>
      <c r="H148" s="1733"/>
      <c r="I148" s="1733">
        <v>55</v>
      </c>
      <c r="J148" s="1733">
        <v>55</v>
      </c>
      <c r="K148" s="1733">
        <v>49</v>
      </c>
      <c r="L148" s="1733">
        <v>74</v>
      </c>
      <c r="M148" s="1733">
        <v>71</v>
      </c>
      <c r="N148" s="1733">
        <v>35</v>
      </c>
      <c r="O148" s="1733">
        <v>35</v>
      </c>
    </row>
    <row r="149" spans="1:15" s="961" customFormat="1" ht="36.700000000000003" hidden="1" customHeight="1" outlineLevel="1">
      <c r="A149" s="916" t="s">
        <v>1286</v>
      </c>
      <c r="B149" s="1733">
        <f t="shared" si="34"/>
        <v>31</v>
      </c>
      <c r="C149" s="1733">
        <v>4</v>
      </c>
      <c r="D149" s="1733">
        <v>2</v>
      </c>
      <c r="E149" s="1733">
        <v>4</v>
      </c>
      <c r="F149" s="1733">
        <v>3</v>
      </c>
      <c r="G149" s="1733">
        <v>5</v>
      </c>
      <c r="H149" s="1733"/>
      <c r="I149" s="1733">
        <v>1</v>
      </c>
      <c r="J149" s="1733">
        <v>4</v>
      </c>
      <c r="K149" s="1733">
        <v>1</v>
      </c>
      <c r="L149" s="1733">
        <v>1</v>
      </c>
      <c r="M149" s="1733">
        <v>2</v>
      </c>
      <c r="N149" s="1733">
        <v>4</v>
      </c>
      <c r="O149" s="1733">
        <v>0</v>
      </c>
    </row>
    <row r="150" spans="1:15" s="961" customFormat="1" ht="37.549999999999997" hidden="1" customHeight="1" outlineLevel="1" thickBot="1">
      <c r="A150" s="917" t="s">
        <v>949</v>
      </c>
      <c r="B150" s="1734">
        <f t="shared" si="34"/>
        <v>5455</v>
      </c>
      <c r="C150" s="1734">
        <f>C136-C149</f>
        <v>103</v>
      </c>
      <c r="D150" s="1734">
        <f>D136-D149</f>
        <v>54</v>
      </c>
      <c r="E150" s="1734">
        <f>E136-E149</f>
        <v>57</v>
      </c>
      <c r="F150" s="1734">
        <f>F136-F149</f>
        <v>470</v>
      </c>
      <c r="G150" s="1734">
        <f>G136-G149</f>
        <v>755</v>
      </c>
      <c r="H150" s="1733"/>
      <c r="I150" s="1734">
        <f t="shared" ref="I150:O150" si="35">I136-I149</f>
        <v>597</v>
      </c>
      <c r="J150" s="1734">
        <f t="shared" si="35"/>
        <v>596</v>
      </c>
      <c r="K150" s="1734">
        <f t="shared" si="35"/>
        <v>566</v>
      </c>
      <c r="L150" s="1734">
        <f t="shared" si="35"/>
        <v>742</v>
      </c>
      <c r="M150" s="1734">
        <f t="shared" si="35"/>
        <v>716</v>
      </c>
      <c r="N150" s="1734">
        <f t="shared" si="35"/>
        <v>454</v>
      </c>
      <c r="O150" s="1734">
        <f t="shared" si="35"/>
        <v>345</v>
      </c>
    </row>
    <row r="151" spans="1:15" s="952" customFormat="1" ht="27" customHeight="1" collapsed="1">
      <c r="A151" s="877" t="s">
        <v>92</v>
      </c>
      <c r="B151" s="1728">
        <f t="shared" ref="B151:G151" si="36">SUM(B152:B163)</f>
        <v>6308</v>
      </c>
      <c r="C151" s="1728">
        <f t="shared" si="36"/>
        <v>109</v>
      </c>
      <c r="D151" s="1728">
        <f t="shared" si="36"/>
        <v>59</v>
      </c>
      <c r="E151" s="1728">
        <f t="shared" si="36"/>
        <v>72</v>
      </c>
      <c r="F151" s="1728">
        <f t="shared" si="36"/>
        <v>533</v>
      </c>
      <c r="G151" s="1728">
        <f t="shared" si="36"/>
        <v>902</v>
      </c>
      <c r="H151" s="1729"/>
      <c r="I151" s="1728">
        <f t="shared" ref="I151:O151" si="37">SUM(I152:I163)</f>
        <v>698</v>
      </c>
      <c r="J151" s="1728">
        <f t="shared" si="37"/>
        <v>636</v>
      </c>
      <c r="K151" s="1728">
        <f t="shared" si="37"/>
        <v>655</v>
      </c>
      <c r="L151" s="1728">
        <f t="shared" si="37"/>
        <v>860</v>
      </c>
      <c r="M151" s="1728">
        <f t="shared" si="37"/>
        <v>791</v>
      </c>
      <c r="N151" s="1728">
        <f t="shared" si="37"/>
        <v>604</v>
      </c>
      <c r="O151" s="1728">
        <f t="shared" si="37"/>
        <v>389</v>
      </c>
    </row>
    <row r="152" spans="1:15" s="961" customFormat="1" ht="21.1" hidden="1" customHeight="1" outlineLevel="1">
      <c r="A152" s="530" t="s">
        <v>1900</v>
      </c>
      <c r="B152" s="1728">
        <f t="shared" ref="B152:B165" si="38">SUM(C152:O152)</f>
        <v>572</v>
      </c>
      <c r="C152" s="1733">
        <v>11</v>
      </c>
      <c r="D152" s="1733">
        <v>2</v>
      </c>
      <c r="E152" s="1733">
        <v>6</v>
      </c>
      <c r="F152" s="1733">
        <v>51</v>
      </c>
      <c r="G152" s="1733">
        <v>76</v>
      </c>
      <c r="H152" s="1733"/>
      <c r="I152" s="1733">
        <v>77</v>
      </c>
      <c r="J152" s="1733">
        <v>50</v>
      </c>
      <c r="K152" s="1733">
        <v>66</v>
      </c>
      <c r="L152" s="1733">
        <v>73</v>
      </c>
      <c r="M152" s="1733">
        <v>78</v>
      </c>
      <c r="N152" s="1733">
        <v>47</v>
      </c>
      <c r="O152" s="1733">
        <v>35</v>
      </c>
    </row>
    <row r="153" spans="1:15" s="961" customFormat="1" ht="21.1" hidden="1" customHeight="1" outlineLevel="1">
      <c r="A153" s="530" t="s">
        <v>951</v>
      </c>
      <c r="B153" s="1728">
        <f t="shared" si="38"/>
        <v>413</v>
      </c>
      <c r="C153" s="1733">
        <v>8</v>
      </c>
      <c r="D153" s="1733">
        <v>5</v>
      </c>
      <c r="E153" s="1733">
        <v>6</v>
      </c>
      <c r="F153" s="1733">
        <v>31</v>
      </c>
      <c r="G153" s="1733">
        <v>55</v>
      </c>
      <c r="H153" s="1733"/>
      <c r="I153" s="1733">
        <v>37</v>
      </c>
      <c r="J153" s="1733">
        <v>43</v>
      </c>
      <c r="K153" s="1733">
        <v>49</v>
      </c>
      <c r="L153" s="1733">
        <v>64</v>
      </c>
      <c r="M153" s="1733">
        <v>52</v>
      </c>
      <c r="N153" s="1733">
        <v>34</v>
      </c>
      <c r="O153" s="1733">
        <v>29</v>
      </c>
    </row>
    <row r="154" spans="1:15" s="961" customFormat="1" ht="21.1" hidden="1" customHeight="1" outlineLevel="1">
      <c r="A154" s="530" t="s">
        <v>952</v>
      </c>
      <c r="B154" s="1728">
        <f t="shared" si="38"/>
        <v>500</v>
      </c>
      <c r="C154" s="1733">
        <v>7</v>
      </c>
      <c r="D154" s="1733">
        <v>5</v>
      </c>
      <c r="E154" s="1733">
        <v>8</v>
      </c>
      <c r="F154" s="1733">
        <v>34</v>
      </c>
      <c r="G154" s="1733">
        <v>60</v>
      </c>
      <c r="H154" s="1733"/>
      <c r="I154" s="1733">
        <v>52</v>
      </c>
      <c r="J154" s="1733">
        <v>54</v>
      </c>
      <c r="K154" s="1733">
        <v>55</v>
      </c>
      <c r="L154" s="1733">
        <v>63</v>
      </c>
      <c r="M154" s="1733">
        <v>69</v>
      </c>
      <c r="N154" s="1733">
        <v>63</v>
      </c>
      <c r="O154" s="1733">
        <v>30</v>
      </c>
    </row>
    <row r="155" spans="1:15" s="961" customFormat="1" ht="21.1" hidden="1" customHeight="1" outlineLevel="1">
      <c r="A155" s="530" t="s">
        <v>953</v>
      </c>
      <c r="B155" s="1728">
        <f t="shared" si="38"/>
        <v>472</v>
      </c>
      <c r="C155" s="1733">
        <v>6</v>
      </c>
      <c r="D155" s="1733">
        <v>10</v>
      </c>
      <c r="E155" s="1733">
        <v>3</v>
      </c>
      <c r="F155" s="1733">
        <v>43</v>
      </c>
      <c r="G155" s="1733">
        <v>68</v>
      </c>
      <c r="H155" s="1733"/>
      <c r="I155" s="1733">
        <v>59</v>
      </c>
      <c r="J155" s="1733">
        <v>51</v>
      </c>
      <c r="K155" s="1733">
        <v>41</v>
      </c>
      <c r="L155" s="1733">
        <v>57</v>
      </c>
      <c r="M155" s="1733">
        <v>58</v>
      </c>
      <c r="N155" s="1733">
        <v>47</v>
      </c>
      <c r="O155" s="1733">
        <v>29</v>
      </c>
    </row>
    <row r="156" spans="1:15" s="961" customFormat="1" ht="21.1" hidden="1" customHeight="1" outlineLevel="1">
      <c r="A156" s="530" t="s">
        <v>954</v>
      </c>
      <c r="B156" s="1728">
        <f t="shared" si="38"/>
        <v>470</v>
      </c>
      <c r="C156" s="1733">
        <v>5</v>
      </c>
      <c r="D156" s="1733">
        <v>6</v>
      </c>
      <c r="E156" s="1733">
        <v>6</v>
      </c>
      <c r="F156" s="1733">
        <v>57</v>
      </c>
      <c r="G156" s="1733">
        <v>70</v>
      </c>
      <c r="H156" s="1733"/>
      <c r="I156" s="1733">
        <v>54</v>
      </c>
      <c r="J156" s="1733">
        <v>52</v>
      </c>
      <c r="K156" s="1733">
        <v>41</v>
      </c>
      <c r="L156" s="1733">
        <v>64</v>
      </c>
      <c r="M156" s="1733">
        <v>48</v>
      </c>
      <c r="N156" s="1733">
        <v>45</v>
      </c>
      <c r="O156" s="1733">
        <v>22</v>
      </c>
    </row>
    <row r="157" spans="1:15" s="961" customFormat="1" ht="21.1" hidden="1" customHeight="1" outlineLevel="1">
      <c r="A157" s="530" t="s">
        <v>955</v>
      </c>
      <c r="B157" s="1728">
        <f t="shared" si="38"/>
        <v>470</v>
      </c>
      <c r="C157" s="1733">
        <v>10</v>
      </c>
      <c r="D157" s="1733">
        <v>6</v>
      </c>
      <c r="E157" s="1733">
        <v>5</v>
      </c>
      <c r="F157" s="1733">
        <v>39</v>
      </c>
      <c r="G157" s="1733">
        <v>58</v>
      </c>
      <c r="H157" s="1733"/>
      <c r="I157" s="1733">
        <v>54</v>
      </c>
      <c r="J157" s="1733">
        <v>43</v>
      </c>
      <c r="K157" s="1733">
        <v>49</v>
      </c>
      <c r="L157" s="1733">
        <v>70</v>
      </c>
      <c r="M157" s="1733">
        <v>61</v>
      </c>
      <c r="N157" s="1733">
        <v>51</v>
      </c>
      <c r="O157" s="1733">
        <v>24</v>
      </c>
    </row>
    <row r="158" spans="1:15" s="961" customFormat="1" ht="21.1" hidden="1" customHeight="1" outlineLevel="1">
      <c r="A158" s="530" t="s">
        <v>956</v>
      </c>
      <c r="B158" s="1728">
        <f t="shared" si="38"/>
        <v>492</v>
      </c>
      <c r="C158" s="1733">
        <v>12</v>
      </c>
      <c r="D158" s="1733">
        <v>2</v>
      </c>
      <c r="E158" s="1733">
        <v>13</v>
      </c>
      <c r="F158" s="1733">
        <v>39</v>
      </c>
      <c r="G158" s="1733">
        <v>82</v>
      </c>
      <c r="H158" s="1733"/>
      <c r="I158" s="1733">
        <v>47</v>
      </c>
      <c r="J158" s="1733">
        <v>42</v>
      </c>
      <c r="K158" s="1733">
        <v>53</v>
      </c>
      <c r="L158" s="1733">
        <v>78</v>
      </c>
      <c r="M158" s="1733">
        <v>59</v>
      </c>
      <c r="N158" s="1733">
        <v>38</v>
      </c>
      <c r="O158" s="1733">
        <v>27</v>
      </c>
    </row>
    <row r="159" spans="1:15" s="961" customFormat="1" ht="21.1" hidden="1" customHeight="1" outlineLevel="1">
      <c r="A159" s="530" t="s">
        <v>957</v>
      </c>
      <c r="B159" s="1728">
        <f t="shared" si="38"/>
        <v>520</v>
      </c>
      <c r="C159" s="1733">
        <v>10</v>
      </c>
      <c r="D159" s="1733">
        <v>4</v>
      </c>
      <c r="E159" s="1733">
        <v>2</v>
      </c>
      <c r="F159" s="1733">
        <v>43</v>
      </c>
      <c r="G159" s="1733">
        <v>75</v>
      </c>
      <c r="H159" s="1733"/>
      <c r="I159" s="1733">
        <v>68</v>
      </c>
      <c r="J159" s="1733">
        <v>57</v>
      </c>
      <c r="K159" s="1733">
        <v>69</v>
      </c>
      <c r="L159" s="1733">
        <v>75</v>
      </c>
      <c r="M159" s="1733">
        <v>50</v>
      </c>
      <c r="N159" s="1733">
        <v>45</v>
      </c>
      <c r="O159" s="1733">
        <v>22</v>
      </c>
    </row>
    <row r="160" spans="1:15" s="961" customFormat="1" ht="21.1" hidden="1" customHeight="1" outlineLevel="1">
      <c r="A160" s="530" t="s">
        <v>958</v>
      </c>
      <c r="B160" s="1728">
        <f t="shared" si="38"/>
        <v>549</v>
      </c>
      <c r="C160" s="1733">
        <v>10</v>
      </c>
      <c r="D160" s="1733">
        <v>4</v>
      </c>
      <c r="E160" s="1733">
        <v>6</v>
      </c>
      <c r="F160" s="1733">
        <v>40</v>
      </c>
      <c r="G160" s="1733">
        <v>85</v>
      </c>
      <c r="H160" s="1733"/>
      <c r="I160" s="1733">
        <v>60</v>
      </c>
      <c r="J160" s="1733">
        <v>64</v>
      </c>
      <c r="K160" s="1733">
        <v>56</v>
      </c>
      <c r="L160" s="1733">
        <v>75</v>
      </c>
      <c r="M160" s="1733">
        <v>69</v>
      </c>
      <c r="N160" s="1733">
        <v>45</v>
      </c>
      <c r="O160" s="1733">
        <v>35</v>
      </c>
    </row>
    <row r="161" spans="1:15" s="961" customFormat="1" ht="21.1" hidden="1" customHeight="1" outlineLevel="1">
      <c r="A161" s="530" t="s">
        <v>959</v>
      </c>
      <c r="B161" s="1728">
        <f t="shared" si="38"/>
        <v>588</v>
      </c>
      <c r="C161" s="1733">
        <v>10</v>
      </c>
      <c r="D161" s="1733">
        <v>4</v>
      </c>
      <c r="E161" s="1733">
        <v>5</v>
      </c>
      <c r="F161" s="1733">
        <v>60</v>
      </c>
      <c r="G161" s="1733">
        <v>94</v>
      </c>
      <c r="H161" s="1733"/>
      <c r="I161" s="1733">
        <v>58</v>
      </c>
      <c r="J161" s="1733">
        <v>58</v>
      </c>
      <c r="K161" s="1733">
        <v>59</v>
      </c>
      <c r="L161" s="1733">
        <v>67</v>
      </c>
      <c r="M161" s="1733">
        <v>65</v>
      </c>
      <c r="N161" s="1733">
        <v>68</v>
      </c>
      <c r="O161" s="1733">
        <v>40</v>
      </c>
    </row>
    <row r="162" spans="1:15" s="961" customFormat="1" ht="21.1" hidden="1" customHeight="1" outlineLevel="1">
      <c r="A162" s="530" t="s">
        <v>960</v>
      </c>
      <c r="B162" s="1728">
        <f t="shared" si="38"/>
        <v>570</v>
      </c>
      <c r="C162" s="1733">
        <v>7</v>
      </c>
      <c r="D162" s="1733">
        <v>6</v>
      </c>
      <c r="E162" s="1733">
        <v>5</v>
      </c>
      <c r="F162" s="1733">
        <v>39</v>
      </c>
      <c r="G162" s="1733">
        <v>83</v>
      </c>
      <c r="H162" s="1733"/>
      <c r="I162" s="1733">
        <v>61</v>
      </c>
      <c r="J162" s="1733">
        <v>67</v>
      </c>
      <c r="K162" s="1733">
        <v>60</v>
      </c>
      <c r="L162" s="1733">
        <v>71</v>
      </c>
      <c r="M162" s="1733">
        <v>77</v>
      </c>
      <c r="N162" s="1733">
        <v>56</v>
      </c>
      <c r="O162" s="1733">
        <v>38</v>
      </c>
    </row>
    <row r="163" spans="1:15" s="961" customFormat="1" ht="21.1" hidden="1" customHeight="1" outlineLevel="1">
      <c r="A163" s="530" t="s">
        <v>961</v>
      </c>
      <c r="B163" s="1728">
        <f t="shared" si="38"/>
        <v>692</v>
      </c>
      <c r="C163" s="1733">
        <v>13</v>
      </c>
      <c r="D163" s="1733">
        <v>5</v>
      </c>
      <c r="E163" s="1733">
        <v>7</v>
      </c>
      <c r="F163" s="1733">
        <v>57</v>
      </c>
      <c r="G163" s="1733">
        <v>96</v>
      </c>
      <c r="H163" s="1733"/>
      <c r="I163" s="1733">
        <v>71</v>
      </c>
      <c r="J163" s="1733">
        <v>55</v>
      </c>
      <c r="K163" s="1733">
        <v>57</v>
      </c>
      <c r="L163" s="1733">
        <v>103</v>
      </c>
      <c r="M163" s="1733">
        <v>105</v>
      </c>
      <c r="N163" s="1733">
        <v>65</v>
      </c>
      <c r="O163" s="1733">
        <v>58</v>
      </c>
    </row>
    <row r="164" spans="1:15" s="961" customFormat="1" ht="36.700000000000003" hidden="1" customHeight="1" outlineLevel="1">
      <c r="A164" s="916" t="s">
        <v>1286</v>
      </c>
      <c r="B164" s="1733">
        <f t="shared" si="38"/>
        <v>36</v>
      </c>
      <c r="C164" s="1733">
        <v>2</v>
      </c>
      <c r="D164" s="1733">
        <v>2</v>
      </c>
      <c r="E164" s="1733">
        <v>2</v>
      </c>
      <c r="F164" s="1733">
        <v>6</v>
      </c>
      <c r="G164" s="1733">
        <v>2</v>
      </c>
      <c r="H164" s="1733"/>
      <c r="I164" s="1733">
        <v>4</v>
      </c>
      <c r="J164" s="1733">
        <v>4</v>
      </c>
      <c r="K164" s="1733">
        <v>1</v>
      </c>
      <c r="L164" s="1733">
        <v>2</v>
      </c>
      <c r="M164" s="1733">
        <v>6</v>
      </c>
      <c r="N164" s="1733">
        <v>1</v>
      </c>
      <c r="O164" s="1733">
        <v>4</v>
      </c>
    </row>
    <row r="165" spans="1:15" s="961" customFormat="1" ht="37.549999999999997" hidden="1" customHeight="1" outlineLevel="1" thickBot="1">
      <c r="A165" s="917" t="s">
        <v>949</v>
      </c>
      <c r="B165" s="1734">
        <f t="shared" si="38"/>
        <v>6272</v>
      </c>
      <c r="C165" s="1734">
        <f>C151-C164</f>
        <v>107</v>
      </c>
      <c r="D165" s="1734">
        <f>D151-D164</f>
        <v>57</v>
      </c>
      <c r="E165" s="1734">
        <f>E151-E164</f>
        <v>70</v>
      </c>
      <c r="F165" s="1734">
        <f>F151-F164</f>
        <v>527</v>
      </c>
      <c r="G165" s="1734">
        <f>G151-G164</f>
        <v>900</v>
      </c>
      <c r="H165" s="1733"/>
      <c r="I165" s="1734">
        <f t="shared" ref="I165:O165" si="39">I151-I164</f>
        <v>694</v>
      </c>
      <c r="J165" s="1734">
        <f t="shared" si="39"/>
        <v>632</v>
      </c>
      <c r="K165" s="1734">
        <f t="shared" si="39"/>
        <v>654</v>
      </c>
      <c r="L165" s="1734">
        <f t="shared" si="39"/>
        <v>858</v>
      </c>
      <c r="M165" s="1734">
        <f t="shared" si="39"/>
        <v>785</v>
      </c>
      <c r="N165" s="1734">
        <f t="shared" si="39"/>
        <v>603</v>
      </c>
      <c r="O165" s="1734">
        <f t="shared" si="39"/>
        <v>385</v>
      </c>
    </row>
    <row r="166" spans="1:15" s="952" customFormat="1" ht="27" customHeight="1" collapsed="1">
      <c r="A166" s="877" t="s">
        <v>531</v>
      </c>
      <c r="B166" s="1728">
        <f t="shared" ref="B166:G166" si="40">SUM(B167:B178)</f>
        <v>6444</v>
      </c>
      <c r="C166" s="1728">
        <f t="shared" si="40"/>
        <v>122</v>
      </c>
      <c r="D166" s="1728">
        <f t="shared" si="40"/>
        <v>51</v>
      </c>
      <c r="E166" s="1728">
        <f t="shared" si="40"/>
        <v>76</v>
      </c>
      <c r="F166" s="1728">
        <f t="shared" si="40"/>
        <v>541</v>
      </c>
      <c r="G166" s="1728">
        <f t="shared" si="40"/>
        <v>881</v>
      </c>
      <c r="H166" s="1729"/>
      <c r="I166" s="1728">
        <f t="shared" ref="I166:O166" si="41">SUM(I167:I178)</f>
        <v>714</v>
      </c>
      <c r="J166" s="1728">
        <f t="shared" si="41"/>
        <v>705</v>
      </c>
      <c r="K166" s="1728">
        <f t="shared" si="41"/>
        <v>637</v>
      </c>
      <c r="L166" s="1728">
        <f t="shared" si="41"/>
        <v>922</v>
      </c>
      <c r="M166" s="1728">
        <f t="shared" si="41"/>
        <v>840</v>
      </c>
      <c r="N166" s="1728">
        <f t="shared" si="41"/>
        <v>546</v>
      </c>
      <c r="O166" s="1728">
        <f t="shared" si="41"/>
        <v>409</v>
      </c>
    </row>
    <row r="167" spans="1:15" s="961" customFormat="1" ht="21.1" hidden="1" customHeight="1" outlineLevel="1">
      <c r="A167" s="530" t="s">
        <v>1900</v>
      </c>
      <c r="B167" s="1728">
        <f t="shared" ref="B167:B180" si="42">SUM(C167:O167)</f>
        <v>604</v>
      </c>
      <c r="C167" s="1733">
        <v>16</v>
      </c>
      <c r="D167" s="1733">
        <v>3</v>
      </c>
      <c r="E167" s="1733">
        <v>3</v>
      </c>
      <c r="F167" s="1733">
        <v>50</v>
      </c>
      <c r="G167" s="1733">
        <v>78</v>
      </c>
      <c r="H167" s="1733"/>
      <c r="I167" s="1733">
        <v>69</v>
      </c>
      <c r="J167" s="1733">
        <v>51</v>
      </c>
      <c r="K167" s="1733">
        <v>53</v>
      </c>
      <c r="L167" s="1733">
        <v>82</v>
      </c>
      <c r="M167" s="1733">
        <v>96</v>
      </c>
      <c r="N167" s="1733">
        <v>61</v>
      </c>
      <c r="O167" s="1733">
        <v>42</v>
      </c>
    </row>
    <row r="168" spans="1:15" s="961" customFormat="1" ht="21.1" hidden="1" customHeight="1" outlineLevel="1">
      <c r="A168" s="530" t="s">
        <v>951</v>
      </c>
      <c r="B168" s="1728">
        <f t="shared" si="42"/>
        <v>521</v>
      </c>
      <c r="C168" s="1733">
        <v>18</v>
      </c>
      <c r="D168" s="1733">
        <v>9</v>
      </c>
      <c r="E168" s="1733">
        <v>4</v>
      </c>
      <c r="F168" s="1733">
        <v>29</v>
      </c>
      <c r="G168" s="1733">
        <v>69</v>
      </c>
      <c r="H168" s="1733"/>
      <c r="I168" s="1733">
        <v>70</v>
      </c>
      <c r="J168" s="1733">
        <v>53</v>
      </c>
      <c r="K168" s="1733">
        <v>63</v>
      </c>
      <c r="L168" s="1733">
        <v>71</v>
      </c>
      <c r="M168" s="1733">
        <v>70</v>
      </c>
      <c r="N168" s="1733">
        <v>39</v>
      </c>
      <c r="O168" s="1733">
        <v>26</v>
      </c>
    </row>
    <row r="169" spans="1:15" s="961" customFormat="1" ht="21.1" hidden="1" customHeight="1" outlineLevel="1">
      <c r="A169" s="530" t="s">
        <v>952</v>
      </c>
      <c r="B169" s="1728">
        <f t="shared" si="42"/>
        <v>549</v>
      </c>
      <c r="C169" s="1733">
        <v>10</v>
      </c>
      <c r="D169" s="1733">
        <v>3</v>
      </c>
      <c r="E169" s="1733">
        <v>7</v>
      </c>
      <c r="F169" s="1733">
        <v>60</v>
      </c>
      <c r="G169" s="1733">
        <v>74</v>
      </c>
      <c r="H169" s="1733"/>
      <c r="I169" s="1733">
        <v>54</v>
      </c>
      <c r="J169" s="1733">
        <v>60</v>
      </c>
      <c r="K169" s="1733">
        <v>52</v>
      </c>
      <c r="L169" s="1733">
        <v>68</v>
      </c>
      <c r="M169" s="1733">
        <v>73</v>
      </c>
      <c r="N169" s="1733">
        <v>54</v>
      </c>
      <c r="O169" s="1733">
        <v>34</v>
      </c>
    </row>
    <row r="170" spans="1:15" s="961" customFormat="1" ht="21.1" hidden="1" customHeight="1" outlineLevel="1">
      <c r="A170" s="530" t="s">
        <v>953</v>
      </c>
      <c r="B170" s="1728">
        <f t="shared" si="42"/>
        <v>539</v>
      </c>
      <c r="C170" s="1733">
        <v>9</v>
      </c>
      <c r="D170" s="1733">
        <v>4</v>
      </c>
      <c r="E170" s="1733">
        <v>3</v>
      </c>
      <c r="F170" s="1733">
        <v>41</v>
      </c>
      <c r="G170" s="1733">
        <v>74</v>
      </c>
      <c r="H170" s="1733"/>
      <c r="I170" s="1733">
        <v>52</v>
      </c>
      <c r="J170" s="1733">
        <v>58</v>
      </c>
      <c r="K170" s="1733">
        <v>57</v>
      </c>
      <c r="L170" s="1733">
        <v>89</v>
      </c>
      <c r="M170" s="1733">
        <v>71</v>
      </c>
      <c r="N170" s="1733">
        <v>44</v>
      </c>
      <c r="O170" s="1733">
        <v>37</v>
      </c>
    </row>
    <row r="171" spans="1:15" s="961" customFormat="1" ht="21.1" hidden="1" customHeight="1" outlineLevel="1">
      <c r="A171" s="530" t="s">
        <v>954</v>
      </c>
      <c r="B171" s="1728">
        <f t="shared" si="42"/>
        <v>536</v>
      </c>
      <c r="C171" s="1733">
        <v>7</v>
      </c>
      <c r="D171" s="1733">
        <v>3</v>
      </c>
      <c r="E171" s="1733">
        <v>8</v>
      </c>
      <c r="F171" s="1733">
        <v>44</v>
      </c>
      <c r="G171" s="1733">
        <v>70</v>
      </c>
      <c r="H171" s="1733"/>
      <c r="I171" s="1733">
        <v>59</v>
      </c>
      <c r="J171" s="1733">
        <v>60</v>
      </c>
      <c r="K171" s="1733">
        <v>60</v>
      </c>
      <c r="L171" s="1733">
        <v>74</v>
      </c>
      <c r="M171" s="1733">
        <v>69</v>
      </c>
      <c r="N171" s="1733">
        <v>44</v>
      </c>
      <c r="O171" s="1733">
        <v>38</v>
      </c>
    </row>
    <row r="172" spans="1:15" s="961" customFormat="1" ht="21.1" hidden="1" customHeight="1" outlineLevel="1">
      <c r="A172" s="530" t="s">
        <v>955</v>
      </c>
      <c r="B172" s="1728">
        <f t="shared" si="42"/>
        <v>409</v>
      </c>
      <c r="C172" s="1733">
        <v>4</v>
      </c>
      <c r="D172" s="1733">
        <v>1</v>
      </c>
      <c r="E172" s="1733">
        <v>6</v>
      </c>
      <c r="F172" s="1733">
        <v>32</v>
      </c>
      <c r="G172" s="1733">
        <v>59</v>
      </c>
      <c r="H172" s="1733"/>
      <c r="I172" s="1733">
        <v>48</v>
      </c>
      <c r="J172" s="1733">
        <v>47</v>
      </c>
      <c r="K172" s="1733">
        <v>31</v>
      </c>
      <c r="L172" s="1733">
        <v>67</v>
      </c>
      <c r="M172" s="1733">
        <v>48</v>
      </c>
      <c r="N172" s="1733">
        <v>42</v>
      </c>
      <c r="O172" s="1733">
        <v>24</v>
      </c>
    </row>
    <row r="173" spans="1:15" s="961" customFormat="1" ht="21.1" hidden="1" customHeight="1" outlineLevel="1">
      <c r="A173" s="530" t="s">
        <v>956</v>
      </c>
      <c r="B173" s="1728">
        <f t="shared" si="42"/>
        <v>448</v>
      </c>
      <c r="C173" s="1733">
        <v>11</v>
      </c>
      <c r="D173" s="1733">
        <v>5</v>
      </c>
      <c r="E173" s="1733">
        <v>3</v>
      </c>
      <c r="F173" s="1733">
        <v>40</v>
      </c>
      <c r="G173" s="1733">
        <v>65</v>
      </c>
      <c r="H173" s="1733"/>
      <c r="I173" s="1733">
        <v>62</v>
      </c>
      <c r="J173" s="1733">
        <v>56</v>
      </c>
      <c r="K173" s="1733">
        <v>43</v>
      </c>
      <c r="L173" s="1733">
        <v>64</v>
      </c>
      <c r="M173" s="1733">
        <v>53</v>
      </c>
      <c r="N173" s="1733">
        <v>19</v>
      </c>
      <c r="O173" s="1733">
        <v>27</v>
      </c>
    </row>
    <row r="174" spans="1:15" s="961" customFormat="1" ht="21.1" hidden="1" customHeight="1" outlineLevel="1">
      <c r="A174" s="530" t="s">
        <v>957</v>
      </c>
      <c r="B174" s="1728">
        <f t="shared" si="42"/>
        <v>553</v>
      </c>
      <c r="C174" s="1733">
        <v>10</v>
      </c>
      <c r="D174" s="1733">
        <v>4</v>
      </c>
      <c r="E174" s="1733">
        <v>11</v>
      </c>
      <c r="F174" s="1733">
        <v>48</v>
      </c>
      <c r="G174" s="1733">
        <v>71</v>
      </c>
      <c r="H174" s="1733"/>
      <c r="I174" s="1733">
        <v>72</v>
      </c>
      <c r="J174" s="1733">
        <v>66</v>
      </c>
      <c r="K174" s="1733">
        <v>48</v>
      </c>
      <c r="L174" s="1733">
        <v>83</v>
      </c>
      <c r="M174" s="1733">
        <v>59</v>
      </c>
      <c r="N174" s="1733">
        <v>43</v>
      </c>
      <c r="O174" s="1733">
        <v>38</v>
      </c>
    </row>
    <row r="175" spans="1:15" s="961" customFormat="1" ht="21.1" hidden="1" customHeight="1" outlineLevel="1">
      <c r="A175" s="530" t="s">
        <v>958</v>
      </c>
      <c r="B175" s="1728">
        <f t="shared" si="42"/>
        <v>532</v>
      </c>
      <c r="C175" s="1733">
        <v>5</v>
      </c>
      <c r="D175" s="1733">
        <v>6</v>
      </c>
      <c r="E175" s="1733">
        <v>8</v>
      </c>
      <c r="F175" s="1733">
        <v>46</v>
      </c>
      <c r="G175" s="1733">
        <v>79</v>
      </c>
      <c r="H175" s="1733"/>
      <c r="I175" s="1733">
        <v>55</v>
      </c>
      <c r="J175" s="1733">
        <v>40</v>
      </c>
      <c r="K175" s="1733">
        <v>66</v>
      </c>
      <c r="L175" s="1733">
        <v>78</v>
      </c>
      <c r="M175" s="1733">
        <v>61</v>
      </c>
      <c r="N175" s="1733">
        <v>53</v>
      </c>
      <c r="O175" s="1733">
        <v>35</v>
      </c>
    </row>
    <row r="176" spans="1:15" s="961" customFormat="1" ht="21.1" hidden="1" customHeight="1" outlineLevel="1">
      <c r="A176" s="530" t="s">
        <v>959</v>
      </c>
      <c r="B176" s="1728">
        <f t="shared" si="42"/>
        <v>591</v>
      </c>
      <c r="C176" s="1733">
        <v>10</v>
      </c>
      <c r="D176" s="1733">
        <v>4</v>
      </c>
      <c r="E176" s="1733">
        <v>8</v>
      </c>
      <c r="F176" s="1733">
        <v>53</v>
      </c>
      <c r="G176" s="1733">
        <v>77</v>
      </c>
      <c r="H176" s="1733"/>
      <c r="I176" s="1733">
        <v>66</v>
      </c>
      <c r="J176" s="1733">
        <v>75</v>
      </c>
      <c r="K176" s="1733">
        <v>58</v>
      </c>
      <c r="L176" s="1733">
        <v>80</v>
      </c>
      <c r="M176" s="1733">
        <v>73</v>
      </c>
      <c r="N176" s="1733">
        <v>52</v>
      </c>
      <c r="O176" s="1733">
        <v>35</v>
      </c>
    </row>
    <row r="177" spans="1:15" s="961" customFormat="1" ht="21.1" hidden="1" customHeight="1" outlineLevel="1">
      <c r="A177" s="530" t="s">
        <v>960</v>
      </c>
      <c r="B177" s="1728">
        <f t="shared" si="42"/>
        <v>546</v>
      </c>
      <c r="C177" s="1733">
        <v>9</v>
      </c>
      <c r="D177" s="1733">
        <v>6</v>
      </c>
      <c r="E177" s="1733">
        <v>7</v>
      </c>
      <c r="F177" s="1733">
        <v>40</v>
      </c>
      <c r="G177" s="1733">
        <v>75</v>
      </c>
      <c r="H177" s="1733"/>
      <c r="I177" s="1733">
        <v>53</v>
      </c>
      <c r="J177" s="1733">
        <v>68</v>
      </c>
      <c r="K177" s="1733">
        <v>53</v>
      </c>
      <c r="L177" s="1733">
        <v>74</v>
      </c>
      <c r="M177" s="1733">
        <v>76</v>
      </c>
      <c r="N177" s="1733">
        <v>48</v>
      </c>
      <c r="O177" s="1733">
        <v>37</v>
      </c>
    </row>
    <row r="178" spans="1:15" s="961" customFormat="1" ht="21.1" hidden="1" customHeight="1" outlineLevel="1">
      <c r="A178" s="530" t="s">
        <v>961</v>
      </c>
      <c r="B178" s="1728">
        <f t="shared" si="42"/>
        <v>616</v>
      </c>
      <c r="C178" s="1733">
        <v>13</v>
      </c>
      <c r="D178" s="1733">
        <v>3</v>
      </c>
      <c r="E178" s="1733">
        <v>8</v>
      </c>
      <c r="F178" s="1733">
        <v>58</v>
      </c>
      <c r="G178" s="1733">
        <v>90</v>
      </c>
      <c r="H178" s="1733"/>
      <c r="I178" s="1733">
        <v>54</v>
      </c>
      <c r="J178" s="1733">
        <v>71</v>
      </c>
      <c r="K178" s="1733">
        <v>53</v>
      </c>
      <c r="L178" s="1733">
        <v>92</v>
      </c>
      <c r="M178" s="1733">
        <v>91</v>
      </c>
      <c r="N178" s="1733">
        <v>47</v>
      </c>
      <c r="O178" s="1733">
        <v>36</v>
      </c>
    </row>
    <row r="179" spans="1:15" s="961" customFormat="1" ht="44.35" hidden="1" customHeight="1" outlineLevel="1">
      <c r="A179" s="916" t="s">
        <v>1286</v>
      </c>
      <c r="B179" s="1733">
        <f t="shared" si="42"/>
        <v>23</v>
      </c>
      <c r="C179" s="1733">
        <v>1</v>
      </c>
      <c r="D179" s="1733">
        <v>2</v>
      </c>
      <c r="E179" s="1733">
        <v>1</v>
      </c>
      <c r="F179" s="1733">
        <v>1</v>
      </c>
      <c r="G179" s="1733">
        <v>4</v>
      </c>
      <c r="H179" s="1733"/>
      <c r="I179" s="1733">
        <v>2</v>
      </c>
      <c r="J179" s="1733">
        <v>1</v>
      </c>
      <c r="K179" s="1733">
        <v>1</v>
      </c>
      <c r="L179" s="1733">
        <v>1</v>
      </c>
      <c r="M179" s="1733">
        <v>5</v>
      </c>
      <c r="N179" s="1733">
        <v>3</v>
      </c>
      <c r="O179" s="1733">
        <v>1</v>
      </c>
    </row>
    <row r="180" spans="1:15" s="961" customFormat="1" ht="43.5" hidden="1" customHeight="1" outlineLevel="1" thickBot="1">
      <c r="A180" s="917" t="s">
        <v>949</v>
      </c>
      <c r="B180" s="1734">
        <f t="shared" si="42"/>
        <v>6421</v>
      </c>
      <c r="C180" s="1734">
        <f>C166-C179</f>
        <v>121</v>
      </c>
      <c r="D180" s="1734">
        <f>D166-D179</f>
        <v>49</v>
      </c>
      <c r="E180" s="1734">
        <f>E166-E179</f>
        <v>75</v>
      </c>
      <c r="F180" s="1734">
        <f>F166-F179</f>
        <v>540</v>
      </c>
      <c r="G180" s="1734">
        <f>G166-G179</f>
        <v>877</v>
      </c>
      <c r="H180" s="1733"/>
      <c r="I180" s="1734">
        <f t="shared" ref="I180:O180" si="43">I166-I179</f>
        <v>712</v>
      </c>
      <c r="J180" s="1734">
        <f t="shared" si="43"/>
        <v>704</v>
      </c>
      <c r="K180" s="1734">
        <f t="shared" si="43"/>
        <v>636</v>
      </c>
      <c r="L180" s="1734">
        <f t="shared" si="43"/>
        <v>921</v>
      </c>
      <c r="M180" s="1734">
        <f t="shared" si="43"/>
        <v>835</v>
      </c>
      <c r="N180" s="1734">
        <f t="shared" si="43"/>
        <v>543</v>
      </c>
      <c r="O180" s="1734">
        <f t="shared" si="43"/>
        <v>408</v>
      </c>
    </row>
    <row r="181" spans="1:15" s="952" customFormat="1" ht="27" customHeight="1" collapsed="1">
      <c r="A181" s="877" t="s">
        <v>3185</v>
      </c>
      <c r="B181" s="1728">
        <f t="shared" ref="B181:G181" si="44">SUM(B182:B193)</f>
        <v>6747</v>
      </c>
      <c r="C181" s="1728">
        <f t="shared" si="44"/>
        <v>110</v>
      </c>
      <c r="D181" s="1728">
        <f t="shared" si="44"/>
        <v>62</v>
      </c>
      <c r="E181" s="1728">
        <f t="shared" si="44"/>
        <v>63</v>
      </c>
      <c r="F181" s="1728">
        <f t="shared" si="44"/>
        <v>577</v>
      </c>
      <c r="G181" s="1728">
        <f t="shared" si="44"/>
        <v>939</v>
      </c>
      <c r="H181" s="1729"/>
      <c r="I181" s="1728">
        <f t="shared" ref="I181:O181" si="45">SUM(I182:I193)</f>
        <v>796</v>
      </c>
      <c r="J181" s="1728">
        <f t="shared" si="45"/>
        <v>706</v>
      </c>
      <c r="K181" s="1728">
        <f t="shared" si="45"/>
        <v>737</v>
      </c>
      <c r="L181" s="1728">
        <f t="shared" si="45"/>
        <v>939</v>
      </c>
      <c r="M181" s="1728">
        <f t="shared" si="45"/>
        <v>844</v>
      </c>
      <c r="N181" s="1728">
        <f t="shared" si="45"/>
        <v>574</v>
      </c>
      <c r="O181" s="1728">
        <f t="shared" si="45"/>
        <v>400</v>
      </c>
    </row>
    <row r="182" spans="1:15" s="961" customFormat="1" ht="21.1" hidden="1" customHeight="1" outlineLevel="1">
      <c r="A182" s="530" t="s">
        <v>1899</v>
      </c>
      <c r="B182" s="1728">
        <f t="shared" ref="B182:B195" si="46">SUM(C182:O182)</f>
        <v>624</v>
      </c>
      <c r="C182" s="1733">
        <v>12</v>
      </c>
      <c r="D182" s="1733">
        <v>7</v>
      </c>
      <c r="E182" s="1733">
        <v>8</v>
      </c>
      <c r="F182" s="1733">
        <v>53</v>
      </c>
      <c r="G182" s="1733">
        <v>92</v>
      </c>
      <c r="H182" s="1733"/>
      <c r="I182" s="1733">
        <v>57</v>
      </c>
      <c r="J182" s="1733">
        <v>57</v>
      </c>
      <c r="K182" s="1733">
        <v>70</v>
      </c>
      <c r="L182" s="1733">
        <v>91</v>
      </c>
      <c r="M182" s="1733">
        <v>73</v>
      </c>
      <c r="N182" s="1733">
        <v>64</v>
      </c>
      <c r="O182" s="1733">
        <v>40</v>
      </c>
    </row>
    <row r="183" spans="1:15" s="961" customFormat="1" ht="21.1" hidden="1" customHeight="1" outlineLevel="1">
      <c r="A183" s="530" t="s">
        <v>951</v>
      </c>
      <c r="B183" s="1728">
        <f t="shared" si="46"/>
        <v>557</v>
      </c>
      <c r="C183" s="1733">
        <v>7</v>
      </c>
      <c r="D183" s="1733">
        <v>6</v>
      </c>
      <c r="E183" s="1733">
        <v>5</v>
      </c>
      <c r="F183" s="1733">
        <v>54</v>
      </c>
      <c r="G183" s="1733">
        <v>81</v>
      </c>
      <c r="H183" s="1733"/>
      <c r="I183" s="1733">
        <v>61</v>
      </c>
      <c r="J183" s="1733">
        <v>54</v>
      </c>
      <c r="K183" s="1733">
        <v>66</v>
      </c>
      <c r="L183" s="1733">
        <v>73</v>
      </c>
      <c r="M183" s="1733">
        <v>71</v>
      </c>
      <c r="N183" s="1733">
        <v>44</v>
      </c>
      <c r="O183" s="1733">
        <v>35</v>
      </c>
    </row>
    <row r="184" spans="1:15" s="961" customFormat="1" ht="21.1" hidden="1" customHeight="1" outlineLevel="1">
      <c r="A184" s="530" t="s">
        <v>952</v>
      </c>
      <c r="B184" s="1728">
        <f t="shared" si="46"/>
        <v>608</v>
      </c>
      <c r="C184" s="1733">
        <v>9</v>
      </c>
      <c r="D184" s="1733">
        <v>6</v>
      </c>
      <c r="E184" s="1733">
        <v>5</v>
      </c>
      <c r="F184" s="1733">
        <v>55</v>
      </c>
      <c r="G184" s="1733">
        <v>69</v>
      </c>
      <c r="H184" s="1733"/>
      <c r="I184" s="1733">
        <v>55</v>
      </c>
      <c r="J184" s="1733">
        <v>69</v>
      </c>
      <c r="K184" s="1733">
        <v>65</v>
      </c>
      <c r="L184" s="1733">
        <v>73</v>
      </c>
      <c r="M184" s="1733">
        <v>112</v>
      </c>
      <c r="N184" s="1733">
        <v>61</v>
      </c>
      <c r="O184" s="1733">
        <v>29</v>
      </c>
    </row>
    <row r="185" spans="1:15" s="961" customFormat="1" ht="21.1" hidden="1" customHeight="1" outlineLevel="1">
      <c r="A185" s="530" t="s">
        <v>953</v>
      </c>
      <c r="B185" s="1728">
        <f t="shared" si="46"/>
        <v>543</v>
      </c>
      <c r="C185" s="1733">
        <v>11</v>
      </c>
      <c r="D185" s="1733">
        <v>7</v>
      </c>
      <c r="E185" s="1733">
        <v>6</v>
      </c>
      <c r="F185" s="1733">
        <v>43</v>
      </c>
      <c r="G185" s="1733">
        <v>82</v>
      </c>
      <c r="H185" s="1733"/>
      <c r="I185" s="1733">
        <v>75</v>
      </c>
      <c r="J185" s="1733">
        <v>38</v>
      </c>
      <c r="K185" s="1733">
        <v>68</v>
      </c>
      <c r="L185" s="1733">
        <v>76</v>
      </c>
      <c r="M185" s="1733">
        <v>52</v>
      </c>
      <c r="N185" s="1733">
        <v>44</v>
      </c>
      <c r="O185" s="1733">
        <v>41</v>
      </c>
    </row>
    <row r="186" spans="1:15" s="961" customFormat="1" ht="21.1" hidden="1" customHeight="1" outlineLevel="1">
      <c r="A186" s="530" t="s">
        <v>954</v>
      </c>
      <c r="B186" s="1728">
        <f t="shared" si="46"/>
        <v>579</v>
      </c>
      <c r="C186" s="1733">
        <v>6</v>
      </c>
      <c r="D186" s="1733">
        <v>3</v>
      </c>
      <c r="E186" s="1733">
        <v>4</v>
      </c>
      <c r="F186" s="1733">
        <v>59</v>
      </c>
      <c r="G186" s="1733">
        <v>71</v>
      </c>
      <c r="H186" s="1733"/>
      <c r="I186" s="1733">
        <v>70</v>
      </c>
      <c r="J186" s="1733">
        <v>69</v>
      </c>
      <c r="K186" s="1733">
        <v>65</v>
      </c>
      <c r="L186" s="1733">
        <v>79</v>
      </c>
      <c r="M186" s="1733">
        <v>70</v>
      </c>
      <c r="N186" s="1733">
        <v>45</v>
      </c>
      <c r="O186" s="1733">
        <v>38</v>
      </c>
    </row>
    <row r="187" spans="1:15" s="961" customFormat="1" ht="21.1" hidden="1" customHeight="1" outlineLevel="1">
      <c r="A187" s="530" t="s">
        <v>955</v>
      </c>
      <c r="B187" s="1728">
        <f t="shared" si="46"/>
        <v>538</v>
      </c>
      <c r="C187" s="1733">
        <v>7</v>
      </c>
      <c r="D187" s="1733">
        <v>4</v>
      </c>
      <c r="E187" s="1733">
        <v>4</v>
      </c>
      <c r="F187" s="1733">
        <v>42</v>
      </c>
      <c r="G187" s="1733">
        <v>72</v>
      </c>
      <c r="H187" s="1733"/>
      <c r="I187" s="1733">
        <v>75</v>
      </c>
      <c r="J187" s="1733">
        <v>65</v>
      </c>
      <c r="K187" s="1733">
        <v>55</v>
      </c>
      <c r="L187" s="1733">
        <v>86</v>
      </c>
      <c r="M187" s="1733">
        <v>55</v>
      </c>
      <c r="N187" s="1733">
        <v>37</v>
      </c>
      <c r="O187" s="1733">
        <v>36</v>
      </c>
    </row>
    <row r="188" spans="1:15" s="961" customFormat="1" ht="21.1" hidden="1" customHeight="1" outlineLevel="1">
      <c r="A188" s="530" t="s">
        <v>956</v>
      </c>
      <c r="B188" s="1728">
        <f t="shared" si="46"/>
        <v>587</v>
      </c>
      <c r="C188" s="1733">
        <v>13</v>
      </c>
      <c r="D188" s="1733">
        <v>8</v>
      </c>
      <c r="E188" s="1733">
        <v>4</v>
      </c>
      <c r="F188" s="1733">
        <v>39</v>
      </c>
      <c r="G188" s="1733">
        <v>71</v>
      </c>
      <c r="H188" s="1733"/>
      <c r="I188" s="1733">
        <v>92</v>
      </c>
      <c r="J188" s="1733">
        <v>74</v>
      </c>
      <c r="K188" s="1733">
        <v>55</v>
      </c>
      <c r="L188" s="1733">
        <v>83</v>
      </c>
      <c r="M188" s="1733">
        <v>71</v>
      </c>
      <c r="N188" s="1733">
        <v>45</v>
      </c>
      <c r="O188" s="1733">
        <v>32</v>
      </c>
    </row>
    <row r="189" spans="1:15" s="961" customFormat="1" ht="21.1" hidden="1" customHeight="1" outlineLevel="1">
      <c r="A189" s="530" t="s">
        <v>957</v>
      </c>
      <c r="B189" s="1728">
        <f t="shared" si="46"/>
        <v>565</v>
      </c>
      <c r="C189" s="1733">
        <v>9</v>
      </c>
      <c r="D189" s="1733">
        <v>3</v>
      </c>
      <c r="E189" s="1733">
        <v>1</v>
      </c>
      <c r="F189" s="1733">
        <v>46</v>
      </c>
      <c r="G189" s="1733">
        <v>94</v>
      </c>
      <c r="H189" s="1733"/>
      <c r="I189" s="1733">
        <v>80</v>
      </c>
      <c r="J189" s="1733">
        <v>49</v>
      </c>
      <c r="K189" s="1733">
        <v>59</v>
      </c>
      <c r="L189" s="1733">
        <v>86</v>
      </c>
      <c r="M189" s="1733">
        <v>55</v>
      </c>
      <c r="N189" s="1733">
        <v>53</v>
      </c>
      <c r="O189" s="1733">
        <v>30</v>
      </c>
    </row>
    <row r="190" spans="1:15" s="961" customFormat="1" ht="21.1" hidden="1" customHeight="1" outlineLevel="1">
      <c r="A190" s="530" t="s">
        <v>958</v>
      </c>
      <c r="B190" s="1728">
        <f t="shared" si="46"/>
        <v>522</v>
      </c>
      <c r="C190" s="1733">
        <v>13</v>
      </c>
      <c r="D190" s="1733">
        <v>3</v>
      </c>
      <c r="E190" s="1733">
        <v>7</v>
      </c>
      <c r="F190" s="1733">
        <v>44</v>
      </c>
      <c r="G190" s="1733">
        <v>64</v>
      </c>
      <c r="H190" s="1733"/>
      <c r="I190" s="1733">
        <v>64</v>
      </c>
      <c r="J190" s="1733">
        <v>66</v>
      </c>
      <c r="K190" s="1733">
        <v>61</v>
      </c>
      <c r="L190" s="1733">
        <v>60</v>
      </c>
      <c r="M190" s="1733">
        <v>61</v>
      </c>
      <c r="N190" s="1733">
        <v>47</v>
      </c>
      <c r="O190" s="1733">
        <v>32</v>
      </c>
    </row>
    <row r="191" spans="1:15" s="961" customFormat="1" ht="21.1" hidden="1" customHeight="1" outlineLevel="1">
      <c r="A191" s="530" t="s">
        <v>959</v>
      </c>
      <c r="B191" s="1728">
        <f t="shared" si="46"/>
        <v>587</v>
      </c>
      <c r="C191" s="1733">
        <v>10</v>
      </c>
      <c r="D191" s="1733">
        <v>6</v>
      </c>
      <c r="E191" s="1733">
        <v>6</v>
      </c>
      <c r="F191" s="1733">
        <v>46</v>
      </c>
      <c r="G191" s="1733">
        <v>85</v>
      </c>
      <c r="H191" s="1733"/>
      <c r="I191" s="1733">
        <v>59</v>
      </c>
      <c r="J191" s="1733">
        <v>66</v>
      </c>
      <c r="K191" s="1733">
        <v>66</v>
      </c>
      <c r="L191" s="1733">
        <v>91</v>
      </c>
      <c r="M191" s="1733">
        <v>76</v>
      </c>
      <c r="N191" s="1733">
        <v>43</v>
      </c>
      <c r="O191" s="1733">
        <v>33</v>
      </c>
    </row>
    <row r="192" spans="1:15" s="961" customFormat="1" ht="21.1" hidden="1" customHeight="1" outlineLevel="1">
      <c r="A192" s="530" t="s">
        <v>960</v>
      </c>
      <c r="B192" s="1728">
        <f t="shared" si="46"/>
        <v>529</v>
      </c>
      <c r="C192" s="1733">
        <v>6</v>
      </c>
      <c r="D192" s="1733">
        <v>5</v>
      </c>
      <c r="E192" s="1733">
        <v>7</v>
      </c>
      <c r="F192" s="1733">
        <v>51</v>
      </c>
      <c r="G192" s="1733">
        <v>81</v>
      </c>
      <c r="H192" s="1733"/>
      <c r="I192" s="1733">
        <v>52</v>
      </c>
      <c r="J192" s="1733">
        <v>48</v>
      </c>
      <c r="K192" s="1733">
        <v>55</v>
      </c>
      <c r="L192" s="1733">
        <v>77</v>
      </c>
      <c r="M192" s="1733">
        <v>71</v>
      </c>
      <c r="N192" s="1733">
        <v>49</v>
      </c>
      <c r="O192" s="1733">
        <v>27</v>
      </c>
    </row>
    <row r="193" spans="1:15" s="961" customFormat="1" ht="21.1" hidden="1" customHeight="1" outlineLevel="1">
      <c r="A193" s="530" t="s">
        <v>961</v>
      </c>
      <c r="B193" s="1728">
        <f t="shared" si="46"/>
        <v>508</v>
      </c>
      <c r="C193" s="1733">
        <v>7</v>
      </c>
      <c r="D193" s="1733">
        <v>4</v>
      </c>
      <c r="E193" s="1733">
        <v>6</v>
      </c>
      <c r="F193" s="1733">
        <v>45</v>
      </c>
      <c r="G193" s="1733">
        <v>77</v>
      </c>
      <c r="H193" s="1733"/>
      <c r="I193" s="1733">
        <v>56</v>
      </c>
      <c r="J193" s="1733">
        <v>51</v>
      </c>
      <c r="K193" s="1733">
        <v>52</v>
      </c>
      <c r="L193" s="1733">
        <v>64</v>
      </c>
      <c r="M193" s="1733">
        <v>77</v>
      </c>
      <c r="N193" s="1733">
        <v>42</v>
      </c>
      <c r="O193" s="1733">
        <v>27</v>
      </c>
    </row>
    <row r="194" spans="1:15" s="961" customFormat="1" ht="44.35" hidden="1" customHeight="1" outlineLevel="1">
      <c r="A194" s="916" t="s">
        <v>948</v>
      </c>
      <c r="B194" s="1733">
        <f t="shared" si="46"/>
        <v>23</v>
      </c>
      <c r="C194" s="1733">
        <v>4</v>
      </c>
      <c r="D194" s="1733">
        <v>1</v>
      </c>
      <c r="E194" s="1733">
        <v>4</v>
      </c>
      <c r="F194" s="1733">
        <v>0</v>
      </c>
      <c r="G194" s="1733">
        <v>3</v>
      </c>
      <c r="H194" s="1733"/>
      <c r="I194" s="1733">
        <v>2</v>
      </c>
      <c r="J194" s="1733">
        <v>0</v>
      </c>
      <c r="K194" s="1733">
        <v>4</v>
      </c>
      <c r="L194" s="1733">
        <v>2</v>
      </c>
      <c r="M194" s="1733">
        <v>2</v>
      </c>
      <c r="N194" s="1733">
        <v>1</v>
      </c>
      <c r="O194" s="1733">
        <v>0</v>
      </c>
    </row>
    <row r="195" spans="1:15" s="961" customFormat="1" ht="43.5" hidden="1" customHeight="1" outlineLevel="1" thickBot="1">
      <c r="A195" s="917" t="s">
        <v>949</v>
      </c>
      <c r="B195" s="1734">
        <f t="shared" si="46"/>
        <v>6724</v>
      </c>
      <c r="C195" s="1734">
        <f>C181-C194</f>
        <v>106</v>
      </c>
      <c r="D195" s="1734">
        <f>D181-D194</f>
        <v>61</v>
      </c>
      <c r="E195" s="1734">
        <f>E181-E194</f>
        <v>59</v>
      </c>
      <c r="F195" s="1734">
        <f>F181-F194</f>
        <v>577</v>
      </c>
      <c r="G195" s="1734">
        <f>G181-G194</f>
        <v>936</v>
      </c>
      <c r="H195" s="1733"/>
      <c r="I195" s="1734">
        <f t="shared" ref="I195:O195" si="47">I181-I194</f>
        <v>794</v>
      </c>
      <c r="J195" s="1734">
        <f t="shared" si="47"/>
        <v>706</v>
      </c>
      <c r="K195" s="1734">
        <f t="shared" si="47"/>
        <v>733</v>
      </c>
      <c r="L195" s="1734">
        <f t="shared" si="47"/>
        <v>937</v>
      </c>
      <c r="M195" s="1734">
        <f t="shared" si="47"/>
        <v>842</v>
      </c>
      <c r="N195" s="1734">
        <f t="shared" si="47"/>
        <v>573</v>
      </c>
      <c r="O195" s="1734">
        <f t="shared" si="47"/>
        <v>400</v>
      </c>
    </row>
    <row r="196" spans="1:15" s="952" customFormat="1" ht="27" customHeight="1" collapsed="1">
      <c r="A196" s="877" t="s">
        <v>3229</v>
      </c>
      <c r="B196" s="1728">
        <f t="shared" ref="B196:G196" si="48">SUM(B197:B208)</f>
        <v>5867</v>
      </c>
      <c r="C196" s="1728">
        <f t="shared" si="48"/>
        <v>110</v>
      </c>
      <c r="D196" s="1728">
        <f t="shared" si="48"/>
        <v>50</v>
      </c>
      <c r="E196" s="1728">
        <f t="shared" si="48"/>
        <v>74</v>
      </c>
      <c r="F196" s="1728">
        <f t="shared" si="48"/>
        <v>475</v>
      </c>
      <c r="G196" s="1728">
        <f t="shared" si="48"/>
        <v>854</v>
      </c>
      <c r="H196" s="1729"/>
      <c r="I196" s="1728">
        <f t="shared" ref="I196:O196" si="49">SUM(I197:I208)</f>
        <v>732</v>
      </c>
      <c r="J196" s="1728">
        <f t="shared" si="49"/>
        <v>675</v>
      </c>
      <c r="K196" s="1728">
        <f t="shared" si="49"/>
        <v>604</v>
      </c>
      <c r="L196" s="1728">
        <f t="shared" si="49"/>
        <v>849</v>
      </c>
      <c r="M196" s="1728">
        <f t="shared" si="49"/>
        <v>685</v>
      </c>
      <c r="N196" s="1728">
        <f t="shared" si="49"/>
        <v>456</v>
      </c>
      <c r="O196" s="1728">
        <f t="shared" si="49"/>
        <v>303</v>
      </c>
    </row>
    <row r="197" spans="1:15" s="961" customFormat="1" ht="21.1" hidden="1" customHeight="1" outlineLevel="1">
      <c r="A197" s="530" t="s">
        <v>1899</v>
      </c>
      <c r="B197" s="1728">
        <f t="shared" ref="B197:B210" si="50">SUM(C197:O197)</f>
        <v>426</v>
      </c>
      <c r="C197" s="1733">
        <v>11</v>
      </c>
      <c r="D197" s="1733">
        <v>2</v>
      </c>
      <c r="E197" s="1733">
        <v>6</v>
      </c>
      <c r="F197" s="1733">
        <v>31</v>
      </c>
      <c r="G197" s="1733">
        <v>65</v>
      </c>
      <c r="H197" s="1733"/>
      <c r="I197" s="1733">
        <v>52</v>
      </c>
      <c r="J197" s="1733">
        <v>53</v>
      </c>
      <c r="K197" s="1733">
        <v>47</v>
      </c>
      <c r="L197" s="1733">
        <v>62</v>
      </c>
      <c r="M197" s="1733">
        <v>48</v>
      </c>
      <c r="N197" s="1733">
        <v>30</v>
      </c>
      <c r="O197" s="1733">
        <v>19</v>
      </c>
    </row>
    <row r="198" spans="1:15" s="961" customFormat="1" ht="21.1" hidden="1" customHeight="1" outlineLevel="1">
      <c r="A198" s="530" t="s">
        <v>951</v>
      </c>
      <c r="B198" s="1728">
        <f t="shared" si="50"/>
        <v>269</v>
      </c>
      <c r="C198" s="1733">
        <v>4</v>
      </c>
      <c r="D198" s="1733">
        <v>1</v>
      </c>
      <c r="E198" s="1733">
        <v>2</v>
      </c>
      <c r="F198" s="1733">
        <v>25</v>
      </c>
      <c r="G198" s="1733">
        <v>31</v>
      </c>
      <c r="H198" s="1733"/>
      <c r="I198" s="1733">
        <v>34</v>
      </c>
      <c r="J198" s="1733">
        <v>32</v>
      </c>
      <c r="K198" s="1733">
        <v>32</v>
      </c>
      <c r="L198" s="1733">
        <v>37</v>
      </c>
      <c r="M198" s="1733">
        <v>38</v>
      </c>
      <c r="N198" s="1733">
        <v>19</v>
      </c>
      <c r="O198" s="1733">
        <v>14</v>
      </c>
    </row>
    <row r="199" spans="1:15" s="961" customFormat="1" ht="21.1" hidden="1" customHeight="1" outlineLevel="1">
      <c r="A199" s="530" t="s">
        <v>952</v>
      </c>
      <c r="B199" s="1728">
        <f t="shared" si="50"/>
        <v>344</v>
      </c>
      <c r="C199" s="1733">
        <v>6</v>
      </c>
      <c r="D199" s="1733">
        <v>1</v>
      </c>
      <c r="E199" s="1733">
        <v>3</v>
      </c>
      <c r="F199" s="1733">
        <v>22</v>
      </c>
      <c r="G199" s="1733">
        <v>45</v>
      </c>
      <c r="H199" s="1733"/>
      <c r="I199" s="1733">
        <v>37</v>
      </c>
      <c r="J199" s="1733">
        <v>34</v>
      </c>
      <c r="K199" s="1733">
        <v>37</v>
      </c>
      <c r="L199" s="1733">
        <v>47</v>
      </c>
      <c r="M199" s="1733">
        <v>53</v>
      </c>
      <c r="N199" s="1733">
        <v>31</v>
      </c>
      <c r="O199" s="1733">
        <v>28</v>
      </c>
    </row>
    <row r="200" spans="1:15" s="961" customFormat="1" ht="21.1" hidden="1" customHeight="1" outlineLevel="1">
      <c r="A200" s="530" t="s">
        <v>953</v>
      </c>
      <c r="B200" s="1728">
        <f t="shared" si="50"/>
        <v>271</v>
      </c>
      <c r="C200" s="1733">
        <v>5</v>
      </c>
      <c r="D200" s="1733">
        <v>1</v>
      </c>
      <c r="E200" s="1733">
        <v>6</v>
      </c>
      <c r="F200" s="1733">
        <v>24</v>
      </c>
      <c r="G200" s="1733">
        <v>40</v>
      </c>
      <c r="H200" s="1733"/>
      <c r="I200" s="1733">
        <v>39</v>
      </c>
      <c r="J200" s="1733">
        <v>27</v>
      </c>
      <c r="K200" s="1733">
        <v>27</v>
      </c>
      <c r="L200" s="1733">
        <v>37</v>
      </c>
      <c r="M200" s="1733">
        <v>24</v>
      </c>
      <c r="N200" s="1733">
        <v>28</v>
      </c>
      <c r="O200" s="1733">
        <v>13</v>
      </c>
    </row>
    <row r="201" spans="1:15" s="961" customFormat="1" ht="21.1" hidden="1" customHeight="1" outlineLevel="1">
      <c r="A201" s="530" t="s">
        <v>954</v>
      </c>
      <c r="B201" s="1728">
        <f t="shared" si="50"/>
        <v>533</v>
      </c>
      <c r="C201" s="1733">
        <v>10</v>
      </c>
      <c r="D201" s="1733">
        <v>7</v>
      </c>
      <c r="E201" s="1733">
        <v>3</v>
      </c>
      <c r="F201" s="1733">
        <v>46</v>
      </c>
      <c r="G201" s="1733">
        <v>77</v>
      </c>
      <c r="H201" s="1733"/>
      <c r="I201" s="1733">
        <v>56</v>
      </c>
      <c r="J201" s="1733">
        <v>56</v>
      </c>
      <c r="K201" s="1733">
        <v>48</v>
      </c>
      <c r="L201" s="1733">
        <v>87</v>
      </c>
      <c r="M201" s="1733">
        <v>74</v>
      </c>
      <c r="N201" s="1733">
        <v>40</v>
      </c>
      <c r="O201" s="1733">
        <v>29</v>
      </c>
    </row>
    <row r="202" spans="1:15" s="961" customFormat="1" ht="21.1" hidden="1" customHeight="1" outlineLevel="1">
      <c r="A202" s="530" t="s">
        <v>955</v>
      </c>
      <c r="B202" s="1728">
        <f t="shared" si="50"/>
        <v>501</v>
      </c>
      <c r="C202" s="1733">
        <v>10</v>
      </c>
      <c r="D202" s="1733">
        <v>4</v>
      </c>
      <c r="E202" s="1733">
        <v>8</v>
      </c>
      <c r="F202" s="1733">
        <v>39</v>
      </c>
      <c r="G202" s="1733">
        <v>75</v>
      </c>
      <c r="H202" s="1733"/>
      <c r="I202" s="1733">
        <v>62</v>
      </c>
      <c r="J202" s="1733">
        <v>67</v>
      </c>
      <c r="K202" s="1733">
        <v>43</v>
      </c>
      <c r="L202" s="1733">
        <v>79</v>
      </c>
      <c r="M202" s="1733">
        <v>43</v>
      </c>
      <c r="N202" s="1733">
        <v>41</v>
      </c>
      <c r="O202" s="1733">
        <v>30</v>
      </c>
    </row>
    <row r="203" spans="1:15" s="961" customFormat="1" ht="21.1" hidden="1" customHeight="1" outlineLevel="1">
      <c r="A203" s="530" t="s">
        <v>956</v>
      </c>
      <c r="B203" s="1728">
        <f t="shared" si="50"/>
        <v>537</v>
      </c>
      <c r="C203" s="1733">
        <v>8</v>
      </c>
      <c r="D203" s="1733">
        <v>5</v>
      </c>
      <c r="E203" s="1733">
        <v>9</v>
      </c>
      <c r="F203" s="1733">
        <v>44</v>
      </c>
      <c r="G203" s="1733">
        <v>91</v>
      </c>
      <c r="H203" s="1733"/>
      <c r="I203" s="1733">
        <v>77</v>
      </c>
      <c r="J203" s="1733">
        <v>53</v>
      </c>
      <c r="K203" s="1733">
        <v>62</v>
      </c>
      <c r="L203" s="1733">
        <v>84</v>
      </c>
      <c r="M203" s="1733">
        <v>52</v>
      </c>
      <c r="N203" s="1733">
        <v>36</v>
      </c>
      <c r="O203" s="1733">
        <v>16</v>
      </c>
    </row>
    <row r="204" spans="1:15" s="961" customFormat="1" ht="21.1" hidden="1" customHeight="1" outlineLevel="1">
      <c r="A204" s="530" t="s">
        <v>957</v>
      </c>
      <c r="B204" s="1728">
        <f t="shared" si="50"/>
        <v>589</v>
      </c>
      <c r="C204" s="1733">
        <v>8</v>
      </c>
      <c r="D204" s="1733">
        <v>5</v>
      </c>
      <c r="E204" s="1733">
        <v>10</v>
      </c>
      <c r="F204" s="1733">
        <v>38</v>
      </c>
      <c r="G204" s="1733">
        <v>89</v>
      </c>
      <c r="H204" s="1733"/>
      <c r="I204" s="1733">
        <v>76</v>
      </c>
      <c r="J204" s="1733">
        <v>79</v>
      </c>
      <c r="K204" s="1733">
        <v>69</v>
      </c>
      <c r="L204" s="1733">
        <v>73</v>
      </c>
      <c r="M204" s="1733">
        <v>73</v>
      </c>
      <c r="N204" s="1733">
        <v>40</v>
      </c>
      <c r="O204" s="1733">
        <v>29</v>
      </c>
    </row>
    <row r="205" spans="1:15" s="961" customFormat="1" ht="21.1" hidden="1" customHeight="1" outlineLevel="1">
      <c r="A205" s="530" t="s">
        <v>958</v>
      </c>
      <c r="B205" s="1728">
        <f t="shared" si="50"/>
        <v>558</v>
      </c>
      <c r="C205" s="1733">
        <v>6</v>
      </c>
      <c r="D205" s="1733">
        <v>11</v>
      </c>
      <c r="E205" s="1733">
        <v>3</v>
      </c>
      <c r="F205" s="1733">
        <v>52</v>
      </c>
      <c r="G205" s="1733">
        <v>88</v>
      </c>
      <c r="H205" s="1733"/>
      <c r="I205" s="1733">
        <v>76</v>
      </c>
      <c r="J205" s="1733">
        <v>77</v>
      </c>
      <c r="K205" s="1733">
        <v>43</v>
      </c>
      <c r="L205" s="1733">
        <v>81</v>
      </c>
      <c r="M205" s="1733">
        <v>61</v>
      </c>
      <c r="N205" s="1733">
        <v>38</v>
      </c>
      <c r="O205" s="1733">
        <v>22</v>
      </c>
    </row>
    <row r="206" spans="1:15" s="961" customFormat="1" ht="21.1" hidden="1" customHeight="1" outlineLevel="1">
      <c r="A206" s="530" t="s">
        <v>959</v>
      </c>
      <c r="B206" s="1728">
        <f t="shared" si="50"/>
        <v>580</v>
      </c>
      <c r="C206" s="1733">
        <v>15</v>
      </c>
      <c r="D206" s="1733">
        <v>4</v>
      </c>
      <c r="E206" s="1733">
        <v>6</v>
      </c>
      <c r="F206" s="1733">
        <v>52</v>
      </c>
      <c r="G206" s="1733">
        <v>79</v>
      </c>
      <c r="H206" s="1733"/>
      <c r="I206" s="1733">
        <v>82</v>
      </c>
      <c r="J206" s="1733">
        <v>70</v>
      </c>
      <c r="K206" s="1733">
        <v>64</v>
      </c>
      <c r="L206" s="1733">
        <v>73</v>
      </c>
      <c r="M206" s="1733">
        <v>65</v>
      </c>
      <c r="N206" s="1733">
        <v>36</v>
      </c>
      <c r="O206" s="1733">
        <v>34</v>
      </c>
    </row>
    <row r="207" spans="1:15" s="961" customFormat="1" ht="21.1" hidden="1" customHeight="1" outlineLevel="1">
      <c r="A207" s="530" t="s">
        <v>960</v>
      </c>
      <c r="B207" s="1728">
        <f t="shared" si="50"/>
        <v>600</v>
      </c>
      <c r="C207" s="1733">
        <v>8</v>
      </c>
      <c r="D207" s="1733">
        <v>3</v>
      </c>
      <c r="E207" s="1733">
        <v>10</v>
      </c>
      <c r="F207" s="1733">
        <v>52</v>
      </c>
      <c r="G207" s="1733">
        <v>80</v>
      </c>
      <c r="H207" s="1733"/>
      <c r="I207" s="1733">
        <v>71</v>
      </c>
      <c r="J207" s="1733">
        <v>63</v>
      </c>
      <c r="K207" s="1733">
        <v>55</v>
      </c>
      <c r="L207" s="1733">
        <v>94</v>
      </c>
      <c r="M207" s="1733">
        <v>75</v>
      </c>
      <c r="N207" s="1733">
        <v>53</v>
      </c>
      <c r="O207" s="1733">
        <v>36</v>
      </c>
    </row>
    <row r="208" spans="1:15" s="961" customFormat="1" ht="21.1" hidden="1" customHeight="1" outlineLevel="1">
      <c r="A208" s="530" t="s">
        <v>961</v>
      </c>
      <c r="B208" s="1728">
        <f t="shared" si="50"/>
        <v>659</v>
      </c>
      <c r="C208" s="1733">
        <v>19</v>
      </c>
      <c r="D208" s="1733">
        <v>6</v>
      </c>
      <c r="E208" s="1733">
        <v>8</v>
      </c>
      <c r="F208" s="1733">
        <v>50</v>
      </c>
      <c r="G208" s="1733">
        <v>94</v>
      </c>
      <c r="H208" s="1733"/>
      <c r="I208" s="1733">
        <v>70</v>
      </c>
      <c r="J208" s="1733">
        <v>64</v>
      </c>
      <c r="K208" s="1733">
        <v>77</v>
      </c>
      <c r="L208" s="1733">
        <v>95</v>
      </c>
      <c r="M208" s="1733">
        <v>79</v>
      </c>
      <c r="N208" s="1733">
        <v>64</v>
      </c>
      <c r="O208" s="1733">
        <v>33</v>
      </c>
    </row>
    <row r="209" spans="1:15" s="961" customFormat="1" ht="44.35" hidden="1" customHeight="1" outlineLevel="1">
      <c r="A209" s="916" t="s">
        <v>948</v>
      </c>
      <c r="B209" s="1733">
        <f t="shared" si="50"/>
        <v>25</v>
      </c>
      <c r="C209" s="1733">
        <v>1</v>
      </c>
      <c r="D209" s="1733">
        <v>2</v>
      </c>
      <c r="E209" s="1733">
        <v>3</v>
      </c>
      <c r="F209" s="1733">
        <v>2</v>
      </c>
      <c r="G209" s="1733">
        <v>3</v>
      </c>
      <c r="H209" s="1733"/>
      <c r="I209" s="1733">
        <v>4</v>
      </c>
      <c r="J209" s="1733">
        <v>1</v>
      </c>
      <c r="K209" s="1733">
        <v>1</v>
      </c>
      <c r="L209" s="1733">
        <v>3</v>
      </c>
      <c r="M209" s="1733">
        <v>3</v>
      </c>
      <c r="N209" s="1733">
        <v>2</v>
      </c>
      <c r="O209" s="1733">
        <v>0</v>
      </c>
    </row>
    <row r="210" spans="1:15" s="961" customFormat="1" ht="43.5" hidden="1" customHeight="1" outlineLevel="1" thickBot="1">
      <c r="A210" s="917" t="s">
        <v>949</v>
      </c>
      <c r="B210" s="1734">
        <f t="shared" si="50"/>
        <v>5842</v>
      </c>
      <c r="C210" s="1734">
        <f>C196-C209</f>
        <v>109</v>
      </c>
      <c r="D210" s="1734">
        <f>D196-D209</f>
        <v>48</v>
      </c>
      <c r="E210" s="1734">
        <f>E196-E209</f>
        <v>71</v>
      </c>
      <c r="F210" s="1734">
        <f>F196-F209</f>
        <v>473</v>
      </c>
      <c r="G210" s="1734">
        <f>G196-G209</f>
        <v>851</v>
      </c>
      <c r="H210" s="1733"/>
      <c r="I210" s="1734">
        <f t="shared" ref="I210:O210" si="51">I196-I209</f>
        <v>728</v>
      </c>
      <c r="J210" s="1734">
        <f t="shared" si="51"/>
        <v>674</v>
      </c>
      <c r="K210" s="1734">
        <f t="shared" si="51"/>
        <v>603</v>
      </c>
      <c r="L210" s="1734">
        <f t="shared" si="51"/>
        <v>846</v>
      </c>
      <c r="M210" s="1734">
        <f t="shared" si="51"/>
        <v>682</v>
      </c>
      <c r="N210" s="1734">
        <f t="shared" si="51"/>
        <v>454</v>
      </c>
      <c r="O210" s="1734">
        <f t="shared" si="51"/>
        <v>303</v>
      </c>
    </row>
    <row r="211" spans="1:15" s="952" customFormat="1" ht="27" customHeight="1" collapsed="1">
      <c r="A211" s="877" t="s">
        <v>3327</v>
      </c>
      <c r="B211" s="1728">
        <f t="shared" ref="B211:G211" si="52">SUM(B212:B223)</f>
        <v>7458</v>
      </c>
      <c r="C211" s="1728">
        <f t="shared" si="52"/>
        <v>131</v>
      </c>
      <c r="D211" s="1728">
        <f t="shared" si="52"/>
        <v>54</v>
      </c>
      <c r="E211" s="1728">
        <f t="shared" si="52"/>
        <v>90</v>
      </c>
      <c r="F211" s="1728">
        <f t="shared" si="52"/>
        <v>645</v>
      </c>
      <c r="G211" s="1728">
        <f t="shared" si="52"/>
        <v>1168</v>
      </c>
      <c r="H211" s="1729"/>
      <c r="I211" s="1728">
        <f t="shared" ref="I211:O211" si="53">SUM(I212:I223)</f>
        <v>920</v>
      </c>
      <c r="J211" s="1728">
        <f t="shared" si="53"/>
        <v>779</v>
      </c>
      <c r="K211" s="1728">
        <f t="shared" si="53"/>
        <v>742</v>
      </c>
      <c r="L211" s="1728">
        <f t="shared" si="53"/>
        <v>1001</v>
      </c>
      <c r="M211" s="1728">
        <f t="shared" si="53"/>
        <v>916</v>
      </c>
      <c r="N211" s="1728">
        <f t="shared" si="53"/>
        <v>651</v>
      </c>
      <c r="O211" s="1728">
        <f t="shared" si="53"/>
        <v>361</v>
      </c>
    </row>
    <row r="212" spans="1:15" s="961" customFormat="1" ht="21.1" hidden="1" customHeight="1" outlineLevel="1">
      <c r="A212" s="530" t="s">
        <v>1899</v>
      </c>
      <c r="B212" s="1728">
        <f t="shared" ref="B212:B225" si="54">SUM(C212:O212)</f>
        <v>673</v>
      </c>
      <c r="C212" s="1733">
        <v>9</v>
      </c>
      <c r="D212" s="1733">
        <v>7</v>
      </c>
      <c r="E212" s="1733">
        <v>3</v>
      </c>
      <c r="F212" s="1733">
        <v>56</v>
      </c>
      <c r="G212" s="1733">
        <v>111</v>
      </c>
      <c r="H212" s="1733"/>
      <c r="I212" s="1733">
        <v>80</v>
      </c>
      <c r="J212" s="1733">
        <v>66</v>
      </c>
      <c r="K212" s="1733">
        <v>64</v>
      </c>
      <c r="L212" s="1733">
        <v>87</v>
      </c>
      <c r="M212" s="1733">
        <v>87</v>
      </c>
      <c r="N212" s="1733">
        <v>70</v>
      </c>
      <c r="O212" s="1733">
        <v>33</v>
      </c>
    </row>
    <row r="213" spans="1:15" s="961" customFormat="1" ht="21.1" hidden="1" customHeight="1" outlineLevel="1">
      <c r="A213" s="530" t="s">
        <v>951</v>
      </c>
      <c r="B213" s="1728">
        <f t="shared" si="54"/>
        <v>537</v>
      </c>
      <c r="C213" s="1733">
        <v>8</v>
      </c>
      <c r="D213" s="1733">
        <v>3</v>
      </c>
      <c r="E213" s="1733">
        <v>4</v>
      </c>
      <c r="F213" s="1733">
        <v>34</v>
      </c>
      <c r="G213" s="1733">
        <v>79</v>
      </c>
      <c r="H213" s="1733"/>
      <c r="I213" s="1733">
        <v>77</v>
      </c>
      <c r="J213" s="1733">
        <v>61</v>
      </c>
      <c r="K213" s="1733">
        <v>50</v>
      </c>
      <c r="L213" s="1733">
        <v>61</v>
      </c>
      <c r="M213" s="1733">
        <v>77</v>
      </c>
      <c r="N213" s="1733">
        <v>48</v>
      </c>
      <c r="O213" s="1733">
        <v>35</v>
      </c>
    </row>
    <row r="214" spans="1:15" s="961" customFormat="1" ht="21.1" hidden="1" customHeight="1" outlineLevel="1">
      <c r="A214" s="530" t="s">
        <v>952</v>
      </c>
      <c r="B214" s="1728">
        <f t="shared" si="54"/>
        <v>550</v>
      </c>
      <c r="C214" s="1733">
        <v>7</v>
      </c>
      <c r="D214" s="1733">
        <v>2</v>
      </c>
      <c r="E214" s="1733">
        <v>9</v>
      </c>
      <c r="F214" s="1733">
        <v>51</v>
      </c>
      <c r="G214" s="1733">
        <v>91</v>
      </c>
      <c r="H214" s="1733"/>
      <c r="I214" s="1733">
        <v>71</v>
      </c>
      <c r="J214" s="1733">
        <v>59</v>
      </c>
      <c r="K214" s="1733">
        <v>51</v>
      </c>
      <c r="L214" s="1733">
        <v>70</v>
      </c>
      <c r="M214" s="1733">
        <v>68</v>
      </c>
      <c r="N214" s="1733">
        <v>52</v>
      </c>
      <c r="O214" s="1733">
        <v>19</v>
      </c>
    </row>
    <row r="215" spans="1:15" s="961" customFormat="1" ht="21.1" hidden="1" customHeight="1" outlineLevel="1">
      <c r="A215" s="530" t="s">
        <v>953</v>
      </c>
      <c r="B215" s="1728">
        <f t="shared" si="54"/>
        <v>525</v>
      </c>
      <c r="C215" s="1733">
        <v>13</v>
      </c>
      <c r="D215" s="1733">
        <v>3</v>
      </c>
      <c r="E215" s="1733">
        <v>5</v>
      </c>
      <c r="F215" s="1733">
        <v>41</v>
      </c>
      <c r="G215" s="1733">
        <v>67</v>
      </c>
      <c r="H215" s="1733"/>
      <c r="I215" s="1733">
        <v>69</v>
      </c>
      <c r="J215" s="1733">
        <v>49</v>
      </c>
      <c r="K215" s="1733">
        <v>53</v>
      </c>
      <c r="L215" s="1733">
        <v>73</v>
      </c>
      <c r="M215" s="1733">
        <v>80</v>
      </c>
      <c r="N215" s="1733">
        <v>48</v>
      </c>
      <c r="O215" s="1733">
        <v>24</v>
      </c>
    </row>
    <row r="216" spans="1:15" s="961" customFormat="1" ht="21.1" hidden="1" customHeight="1" outlineLevel="1">
      <c r="A216" s="530" t="s">
        <v>954</v>
      </c>
      <c r="B216" s="1728">
        <f t="shared" si="54"/>
        <v>629</v>
      </c>
      <c r="C216" s="1733">
        <v>7</v>
      </c>
      <c r="D216" s="1733">
        <v>7</v>
      </c>
      <c r="E216" s="1733">
        <v>8</v>
      </c>
      <c r="F216" s="1733">
        <v>67</v>
      </c>
      <c r="G216" s="1733">
        <v>96</v>
      </c>
      <c r="H216" s="1733"/>
      <c r="I216" s="1733">
        <v>78</v>
      </c>
      <c r="J216" s="1733">
        <v>60</v>
      </c>
      <c r="K216" s="1733">
        <v>58</v>
      </c>
      <c r="L216" s="1733">
        <v>83</v>
      </c>
      <c r="M216" s="1733">
        <v>61</v>
      </c>
      <c r="N216" s="1733">
        <v>66</v>
      </c>
      <c r="O216" s="1733">
        <v>38</v>
      </c>
    </row>
    <row r="217" spans="1:15" s="961" customFormat="1" ht="21.1" hidden="1" customHeight="1" outlineLevel="1">
      <c r="A217" s="530" t="s">
        <v>955</v>
      </c>
      <c r="B217" s="1728">
        <f t="shared" si="54"/>
        <v>562</v>
      </c>
      <c r="C217" s="1733">
        <v>9</v>
      </c>
      <c r="D217" s="1733">
        <v>4</v>
      </c>
      <c r="E217" s="1733">
        <v>6</v>
      </c>
      <c r="F217" s="1733">
        <v>52</v>
      </c>
      <c r="G217" s="1733">
        <v>100</v>
      </c>
      <c r="H217" s="1733"/>
      <c r="I217" s="1733">
        <v>77</v>
      </c>
      <c r="J217" s="1733">
        <v>49</v>
      </c>
      <c r="K217" s="1733">
        <v>57</v>
      </c>
      <c r="L217" s="1733">
        <v>72</v>
      </c>
      <c r="M217" s="1733">
        <v>67</v>
      </c>
      <c r="N217" s="1733">
        <v>41</v>
      </c>
      <c r="O217" s="1733">
        <v>28</v>
      </c>
    </row>
    <row r="218" spans="1:15" s="961" customFormat="1" ht="21.1" hidden="1" customHeight="1" outlineLevel="1">
      <c r="A218" s="530" t="s">
        <v>956</v>
      </c>
      <c r="B218" s="1728">
        <f t="shared" si="54"/>
        <v>610</v>
      </c>
      <c r="C218" s="1733">
        <v>10</v>
      </c>
      <c r="D218" s="1733">
        <v>4</v>
      </c>
      <c r="E218" s="1733">
        <v>10</v>
      </c>
      <c r="F218" s="1733">
        <v>47</v>
      </c>
      <c r="G218" s="1733">
        <v>109</v>
      </c>
      <c r="H218" s="1733"/>
      <c r="I218" s="1733">
        <v>78</v>
      </c>
      <c r="J218" s="1733">
        <v>64</v>
      </c>
      <c r="K218" s="1733">
        <v>64</v>
      </c>
      <c r="L218" s="1733">
        <v>98</v>
      </c>
      <c r="M218" s="1733">
        <v>61</v>
      </c>
      <c r="N218" s="1733">
        <v>38</v>
      </c>
      <c r="O218" s="1733">
        <v>27</v>
      </c>
    </row>
    <row r="219" spans="1:15" s="961" customFormat="1" ht="21.1" hidden="1" customHeight="1" outlineLevel="1">
      <c r="A219" s="530" t="s">
        <v>957</v>
      </c>
      <c r="B219" s="1728">
        <f t="shared" si="54"/>
        <v>611</v>
      </c>
      <c r="C219" s="1733">
        <v>9</v>
      </c>
      <c r="D219" s="1733">
        <v>6</v>
      </c>
      <c r="E219" s="1733">
        <v>10</v>
      </c>
      <c r="F219" s="1733">
        <v>45</v>
      </c>
      <c r="G219" s="1733">
        <v>99</v>
      </c>
      <c r="H219" s="1733"/>
      <c r="I219" s="1733">
        <v>75</v>
      </c>
      <c r="J219" s="1733">
        <v>82</v>
      </c>
      <c r="K219" s="1733">
        <v>61</v>
      </c>
      <c r="L219" s="1733">
        <v>89</v>
      </c>
      <c r="M219" s="1733">
        <v>75</v>
      </c>
      <c r="N219" s="1733">
        <v>42</v>
      </c>
      <c r="O219" s="1733">
        <v>18</v>
      </c>
    </row>
    <row r="220" spans="1:15" s="961" customFormat="1" ht="21.1" hidden="1" customHeight="1" outlineLevel="1">
      <c r="A220" s="530" t="s">
        <v>958</v>
      </c>
      <c r="B220" s="1728">
        <f t="shared" si="54"/>
        <v>609</v>
      </c>
      <c r="C220" s="1733">
        <v>9</v>
      </c>
      <c r="D220" s="1733">
        <v>6</v>
      </c>
      <c r="E220" s="1733">
        <v>8</v>
      </c>
      <c r="F220" s="1733">
        <v>58</v>
      </c>
      <c r="G220" s="1733">
        <v>78</v>
      </c>
      <c r="H220" s="1733"/>
      <c r="I220" s="1733">
        <v>76</v>
      </c>
      <c r="J220" s="1733">
        <v>58</v>
      </c>
      <c r="K220" s="1733">
        <v>76</v>
      </c>
      <c r="L220" s="1733">
        <v>93</v>
      </c>
      <c r="M220" s="1733">
        <v>68</v>
      </c>
      <c r="N220" s="1733">
        <v>50</v>
      </c>
      <c r="O220" s="1733">
        <v>29</v>
      </c>
    </row>
    <row r="221" spans="1:15" s="961" customFormat="1" ht="21.1" hidden="1" customHeight="1" outlineLevel="1">
      <c r="A221" s="530" t="s">
        <v>959</v>
      </c>
      <c r="B221" s="1728">
        <f t="shared" si="54"/>
        <v>755</v>
      </c>
      <c r="C221" s="1733">
        <v>15</v>
      </c>
      <c r="D221" s="1733">
        <v>3</v>
      </c>
      <c r="E221" s="1733">
        <v>9</v>
      </c>
      <c r="F221" s="1733">
        <v>79</v>
      </c>
      <c r="G221" s="1733">
        <v>130</v>
      </c>
      <c r="H221" s="1733"/>
      <c r="I221" s="1733">
        <v>81</v>
      </c>
      <c r="J221" s="1733">
        <v>84</v>
      </c>
      <c r="K221" s="1733">
        <v>65</v>
      </c>
      <c r="L221" s="1733">
        <v>94</v>
      </c>
      <c r="M221" s="1733">
        <v>90</v>
      </c>
      <c r="N221" s="1733">
        <v>65</v>
      </c>
      <c r="O221" s="1733">
        <v>40</v>
      </c>
    </row>
    <row r="222" spans="1:15" s="961" customFormat="1" ht="21.1" hidden="1" customHeight="1" outlineLevel="1">
      <c r="A222" s="530" t="s">
        <v>960</v>
      </c>
      <c r="B222" s="1728">
        <f t="shared" si="54"/>
        <v>697</v>
      </c>
      <c r="C222" s="1733">
        <v>11</v>
      </c>
      <c r="D222" s="1733">
        <v>5</v>
      </c>
      <c r="E222" s="1733">
        <v>11</v>
      </c>
      <c r="F222" s="1733">
        <v>53</v>
      </c>
      <c r="G222" s="1733">
        <v>110</v>
      </c>
      <c r="H222" s="1733"/>
      <c r="I222" s="1733">
        <v>77</v>
      </c>
      <c r="J222" s="1733">
        <v>79</v>
      </c>
      <c r="K222" s="1733">
        <v>69</v>
      </c>
      <c r="L222" s="1733">
        <v>102</v>
      </c>
      <c r="M222" s="1733">
        <v>74</v>
      </c>
      <c r="N222" s="1733">
        <v>66</v>
      </c>
      <c r="O222" s="1733">
        <v>40</v>
      </c>
    </row>
    <row r="223" spans="1:15" s="961" customFormat="1" ht="21.1" hidden="1" customHeight="1" outlineLevel="1">
      <c r="A223" s="530" t="s">
        <v>961</v>
      </c>
      <c r="B223" s="1728">
        <f t="shared" si="54"/>
        <v>700</v>
      </c>
      <c r="C223" s="1733">
        <v>24</v>
      </c>
      <c r="D223" s="1733">
        <v>4</v>
      </c>
      <c r="E223" s="1733">
        <v>7</v>
      </c>
      <c r="F223" s="1733">
        <v>62</v>
      </c>
      <c r="G223" s="1733">
        <v>98</v>
      </c>
      <c r="H223" s="1733"/>
      <c r="I223" s="1733">
        <v>81</v>
      </c>
      <c r="J223" s="1733">
        <v>68</v>
      </c>
      <c r="K223" s="1733">
        <v>74</v>
      </c>
      <c r="L223" s="1733">
        <v>79</v>
      </c>
      <c r="M223" s="1733">
        <v>108</v>
      </c>
      <c r="N223" s="1733">
        <v>65</v>
      </c>
      <c r="O223" s="1733">
        <v>30</v>
      </c>
    </row>
    <row r="224" spans="1:15" s="961" customFormat="1" ht="44.35" hidden="1" customHeight="1" outlineLevel="1">
      <c r="A224" s="916" t="s">
        <v>948</v>
      </c>
      <c r="B224" s="1733">
        <f t="shared" si="54"/>
        <v>22</v>
      </c>
      <c r="C224" s="1733">
        <v>2</v>
      </c>
      <c r="D224" s="1733">
        <v>2</v>
      </c>
      <c r="E224" s="1733">
        <v>0</v>
      </c>
      <c r="F224" s="1733">
        <v>0</v>
      </c>
      <c r="G224" s="1733">
        <v>3</v>
      </c>
      <c r="H224" s="1733"/>
      <c r="I224" s="1733">
        <v>1</v>
      </c>
      <c r="J224" s="1733">
        <v>3</v>
      </c>
      <c r="K224" s="1733">
        <v>5</v>
      </c>
      <c r="L224" s="1733">
        <v>1</v>
      </c>
      <c r="M224" s="1733">
        <v>3</v>
      </c>
      <c r="N224" s="1733">
        <v>1</v>
      </c>
      <c r="O224" s="1733">
        <v>1</v>
      </c>
    </row>
    <row r="225" spans="1:15" s="961" customFormat="1" ht="43.5" hidden="1" customHeight="1" outlineLevel="1" thickBot="1">
      <c r="A225" s="917" t="s">
        <v>949</v>
      </c>
      <c r="B225" s="1734">
        <f t="shared" si="54"/>
        <v>7436</v>
      </c>
      <c r="C225" s="1734">
        <f>C211-C224</f>
        <v>129</v>
      </c>
      <c r="D225" s="1734">
        <f>D211-D224</f>
        <v>52</v>
      </c>
      <c r="E225" s="1734">
        <f>E211-E224</f>
        <v>90</v>
      </c>
      <c r="F225" s="1734">
        <f>F211-F224</f>
        <v>645</v>
      </c>
      <c r="G225" s="1734">
        <f>G211-G224</f>
        <v>1165</v>
      </c>
      <c r="H225" s="1733"/>
      <c r="I225" s="1734">
        <f t="shared" ref="I225:O225" si="55">I211-I224</f>
        <v>919</v>
      </c>
      <c r="J225" s="1734">
        <f t="shared" si="55"/>
        <v>776</v>
      </c>
      <c r="K225" s="1734">
        <f t="shared" si="55"/>
        <v>737</v>
      </c>
      <c r="L225" s="1734">
        <f t="shared" si="55"/>
        <v>1000</v>
      </c>
      <c r="M225" s="1734">
        <f t="shared" si="55"/>
        <v>913</v>
      </c>
      <c r="N225" s="1734">
        <f t="shared" si="55"/>
        <v>650</v>
      </c>
      <c r="O225" s="1734">
        <f t="shared" si="55"/>
        <v>360</v>
      </c>
    </row>
    <row r="226" spans="1:15" s="952" customFormat="1" ht="27" customHeight="1" collapsed="1">
      <c r="A226" s="877" t="s">
        <v>3375</v>
      </c>
      <c r="B226" s="1728">
        <f t="shared" ref="B226:G226" si="56">SUM(B227:B238)</f>
        <v>8684</v>
      </c>
      <c r="C226" s="1728">
        <f t="shared" si="56"/>
        <v>154</v>
      </c>
      <c r="D226" s="1728">
        <f t="shared" si="56"/>
        <v>72</v>
      </c>
      <c r="E226" s="1728">
        <f t="shared" si="56"/>
        <v>108</v>
      </c>
      <c r="F226" s="1728">
        <f t="shared" si="56"/>
        <v>747</v>
      </c>
      <c r="G226" s="1728">
        <f t="shared" si="56"/>
        <v>1274</v>
      </c>
      <c r="H226" s="1729"/>
      <c r="I226" s="1728">
        <f t="shared" ref="I226:O226" si="57">SUM(I227:I238)</f>
        <v>1085</v>
      </c>
      <c r="J226" s="1728">
        <f t="shared" si="57"/>
        <v>936</v>
      </c>
      <c r="K226" s="1728">
        <f t="shared" si="57"/>
        <v>872</v>
      </c>
      <c r="L226" s="1728">
        <f t="shared" si="57"/>
        <v>1172</v>
      </c>
      <c r="M226" s="1728">
        <f t="shared" si="57"/>
        <v>1141</v>
      </c>
      <c r="N226" s="1728">
        <f t="shared" si="57"/>
        <v>737</v>
      </c>
      <c r="O226" s="1728">
        <f t="shared" si="57"/>
        <v>386</v>
      </c>
    </row>
    <row r="227" spans="1:15" s="961" customFormat="1" ht="21.1" hidden="1" customHeight="1" outlineLevel="1">
      <c r="A227" s="530" t="s">
        <v>1899</v>
      </c>
      <c r="B227" s="1728">
        <f t="shared" ref="B227:B240" si="58">SUM(C227:O227)</f>
        <v>800</v>
      </c>
      <c r="C227" s="1733">
        <v>26</v>
      </c>
      <c r="D227" s="1733">
        <v>3</v>
      </c>
      <c r="E227" s="1733">
        <v>6</v>
      </c>
      <c r="F227" s="1733">
        <v>66</v>
      </c>
      <c r="G227" s="1733">
        <v>123</v>
      </c>
      <c r="H227" s="1733"/>
      <c r="I227" s="1733">
        <v>88</v>
      </c>
      <c r="J227" s="1733">
        <v>78</v>
      </c>
      <c r="K227" s="1733">
        <v>80</v>
      </c>
      <c r="L227" s="1733">
        <v>124</v>
      </c>
      <c r="M227" s="1733">
        <v>103</v>
      </c>
      <c r="N227" s="1733">
        <v>69</v>
      </c>
      <c r="O227" s="1733">
        <v>34</v>
      </c>
    </row>
    <row r="228" spans="1:15" s="961" customFormat="1" ht="21.1" hidden="1" customHeight="1" outlineLevel="1">
      <c r="A228" s="530" t="s">
        <v>951</v>
      </c>
      <c r="B228" s="1728">
        <f t="shared" si="58"/>
        <v>594</v>
      </c>
      <c r="C228" s="1733">
        <v>8</v>
      </c>
      <c r="D228" s="1733">
        <v>7</v>
      </c>
      <c r="E228" s="1733">
        <v>7</v>
      </c>
      <c r="F228" s="1733">
        <v>41</v>
      </c>
      <c r="G228" s="1733">
        <v>85</v>
      </c>
      <c r="H228" s="1733"/>
      <c r="I228" s="1733">
        <v>85</v>
      </c>
      <c r="J228" s="1733">
        <v>64</v>
      </c>
      <c r="K228" s="1733">
        <v>57</v>
      </c>
      <c r="L228" s="1733">
        <v>69</v>
      </c>
      <c r="M228" s="1733">
        <v>85</v>
      </c>
      <c r="N228" s="1733">
        <v>48</v>
      </c>
      <c r="O228" s="1733">
        <v>38</v>
      </c>
    </row>
    <row r="229" spans="1:15" s="961" customFormat="1" ht="21.1" hidden="1" customHeight="1" outlineLevel="1">
      <c r="A229" s="530" t="s">
        <v>952</v>
      </c>
      <c r="B229" s="1728">
        <f t="shared" si="58"/>
        <v>694</v>
      </c>
      <c r="C229" s="1733">
        <v>10</v>
      </c>
      <c r="D229" s="1733">
        <v>8</v>
      </c>
      <c r="E229" s="1733">
        <v>11</v>
      </c>
      <c r="F229" s="1733">
        <v>67</v>
      </c>
      <c r="G229" s="1733">
        <v>90</v>
      </c>
      <c r="H229" s="1733"/>
      <c r="I229" s="1733">
        <v>99</v>
      </c>
      <c r="J229" s="1733">
        <v>65</v>
      </c>
      <c r="K229" s="1733">
        <v>63</v>
      </c>
      <c r="L229" s="1733">
        <v>76</v>
      </c>
      <c r="M229" s="1733">
        <v>111</v>
      </c>
      <c r="N229" s="1733">
        <v>54</v>
      </c>
      <c r="O229" s="1733">
        <v>40</v>
      </c>
    </row>
    <row r="230" spans="1:15" s="961" customFormat="1" ht="21.1" hidden="1" customHeight="1" outlineLevel="1">
      <c r="A230" s="530" t="s">
        <v>953</v>
      </c>
      <c r="B230" s="1728">
        <f t="shared" si="58"/>
        <v>695</v>
      </c>
      <c r="C230" s="1733">
        <v>15</v>
      </c>
      <c r="D230" s="1733">
        <v>1</v>
      </c>
      <c r="E230" s="1733">
        <v>8</v>
      </c>
      <c r="F230" s="1733">
        <v>61</v>
      </c>
      <c r="G230" s="1733">
        <v>93</v>
      </c>
      <c r="H230" s="1733"/>
      <c r="I230" s="1733">
        <v>103</v>
      </c>
      <c r="J230" s="1733">
        <v>86</v>
      </c>
      <c r="K230" s="1733">
        <v>72</v>
      </c>
      <c r="L230" s="1733">
        <v>87</v>
      </c>
      <c r="M230" s="1733">
        <v>82</v>
      </c>
      <c r="N230" s="1733">
        <v>49</v>
      </c>
      <c r="O230" s="1733">
        <v>38</v>
      </c>
    </row>
    <row r="231" spans="1:15" s="961" customFormat="1" ht="21.1" hidden="1" customHeight="1" outlineLevel="1">
      <c r="A231" s="530" t="s">
        <v>954</v>
      </c>
      <c r="B231" s="1728">
        <f t="shared" si="58"/>
        <v>699</v>
      </c>
      <c r="C231" s="1733">
        <v>12</v>
      </c>
      <c r="D231" s="1733">
        <v>7</v>
      </c>
      <c r="E231" s="1733">
        <v>4</v>
      </c>
      <c r="F231" s="1733">
        <v>75</v>
      </c>
      <c r="G231" s="1733">
        <v>98</v>
      </c>
      <c r="H231" s="1733"/>
      <c r="I231" s="1733">
        <v>94</v>
      </c>
      <c r="J231" s="1733">
        <v>77</v>
      </c>
      <c r="K231" s="1733">
        <v>66</v>
      </c>
      <c r="L231" s="1733">
        <v>85</v>
      </c>
      <c r="M231" s="1733">
        <v>96</v>
      </c>
      <c r="N231" s="1733">
        <v>65</v>
      </c>
      <c r="O231" s="1733">
        <v>20</v>
      </c>
    </row>
    <row r="232" spans="1:15" s="961" customFormat="1" ht="21.1" hidden="1" customHeight="1" outlineLevel="1">
      <c r="A232" s="530" t="s">
        <v>955</v>
      </c>
      <c r="B232" s="1728">
        <f t="shared" si="58"/>
        <v>718</v>
      </c>
      <c r="C232" s="1733">
        <v>10</v>
      </c>
      <c r="D232" s="1733">
        <v>10</v>
      </c>
      <c r="E232" s="1733">
        <v>11</v>
      </c>
      <c r="F232" s="1733">
        <v>61</v>
      </c>
      <c r="G232" s="1733">
        <v>105</v>
      </c>
      <c r="H232" s="1733"/>
      <c r="I232" s="1733">
        <v>94</v>
      </c>
      <c r="J232" s="1733">
        <v>79</v>
      </c>
      <c r="K232" s="1733">
        <v>84</v>
      </c>
      <c r="L232" s="1733">
        <v>99</v>
      </c>
      <c r="M232" s="1733">
        <v>76</v>
      </c>
      <c r="N232" s="1733">
        <v>63</v>
      </c>
      <c r="O232" s="1733">
        <v>26</v>
      </c>
    </row>
    <row r="233" spans="1:15" s="961" customFormat="1" ht="21.1" hidden="1" customHeight="1" outlineLevel="1">
      <c r="A233" s="530" t="s">
        <v>956</v>
      </c>
      <c r="B233" s="1728">
        <f t="shared" si="58"/>
        <v>719</v>
      </c>
      <c r="C233" s="1733">
        <v>10</v>
      </c>
      <c r="D233" s="1733">
        <v>10</v>
      </c>
      <c r="E233" s="1733">
        <v>13</v>
      </c>
      <c r="F233" s="1733">
        <v>58</v>
      </c>
      <c r="G233" s="1733">
        <v>117</v>
      </c>
      <c r="H233" s="1733"/>
      <c r="I233" s="1733">
        <v>90</v>
      </c>
      <c r="J233" s="1733">
        <v>85</v>
      </c>
      <c r="K233" s="1733">
        <v>56</v>
      </c>
      <c r="L233" s="1733">
        <v>100</v>
      </c>
      <c r="M233" s="1733">
        <v>86</v>
      </c>
      <c r="N233" s="1733">
        <v>66</v>
      </c>
      <c r="O233" s="1733">
        <v>28</v>
      </c>
    </row>
    <row r="234" spans="1:15" s="961" customFormat="1" ht="21.1" hidden="1" customHeight="1" outlineLevel="1">
      <c r="A234" s="530" t="s">
        <v>957</v>
      </c>
      <c r="B234" s="1728">
        <f t="shared" si="58"/>
        <v>708</v>
      </c>
      <c r="C234" s="1733">
        <v>12</v>
      </c>
      <c r="D234" s="1733">
        <v>7</v>
      </c>
      <c r="E234" s="1733">
        <v>13</v>
      </c>
      <c r="F234" s="1733">
        <v>44</v>
      </c>
      <c r="G234" s="1733">
        <v>104</v>
      </c>
      <c r="H234" s="1733"/>
      <c r="I234" s="1733">
        <v>88</v>
      </c>
      <c r="J234" s="1733">
        <v>74</v>
      </c>
      <c r="K234" s="1733">
        <v>77</v>
      </c>
      <c r="L234" s="1733">
        <v>119</v>
      </c>
      <c r="M234" s="1733">
        <v>79</v>
      </c>
      <c r="N234" s="1733">
        <v>67</v>
      </c>
      <c r="O234" s="1733">
        <v>24</v>
      </c>
    </row>
    <row r="235" spans="1:15" s="961" customFormat="1" ht="21.1" hidden="1" customHeight="1" outlineLevel="1">
      <c r="A235" s="530" t="s">
        <v>958</v>
      </c>
      <c r="B235" s="1728">
        <f t="shared" si="58"/>
        <v>685</v>
      </c>
      <c r="C235" s="1733">
        <v>12</v>
      </c>
      <c r="D235" s="1733">
        <v>3</v>
      </c>
      <c r="E235" s="1733">
        <v>5</v>
      </c>
      <c r="F235" s="1733">
        <v>58</v>
      </c>
      <c r="G235" s="1733">
        <v>110</v>
      </c>
      <c r="H235" s="1733"/>
      <c r="I235" s="1733">
        <v>83</v>
      </c>
      <c r="J235" s="1733">
        <v>68</v>
      </c>
      <c r="K235" s="1733">
        <v>85</v>
      </c>
      <c r="L235" s="1733">
        <v>86</v>
      </c>
      <c r="M235" s="1733">
        <v>88</v>
      </c>
      <c r="N235" s="1733">
        <v>58</v>
      </c>
      <c r="O235" s="1733">
        <v>29</v>
      </c>
    </row>
    <row r="236" spans="1:15" s="961" customFormat="1" ht="21.1" hidden="1" customHeight="1" outlineLevel="1">
      <c r="A236" s="530" t="s">
        <v>959</v>
      </c>
      <c r="B236" s="1728">
        <f t="shared" si="58"/>
        <v>762</v>
      </c>
      <c r="C236" s="1733">
        <v>12</v>
      </c>
      <c r="D236" s="1733">
        <v>4</v>
      </c>
      <c r="E236" s="1733">
        <v>16</v>
      </c>
      <c r="F236" s="1733">
        <v>77</v>
      </c>
      <c r="G236" s="1733">
        <v>112</v>
      </c>
      <c r="H236" s="1733"/>
      <c r="I236" s="1733">
        <v>86</v>
      </c>
      <c r="J236" s="1733">
        <v>97</v>
      </c>
      <c r="K236" s="1733">
        <v>63</v>
      </c>
      <c r="L236" s="1733">
        <v>94</v>
      </c>
      <c r="M236" s="1733">
        <v>104</v>
      </c>
      <c r="N236" s="1733">
        <v>56</v>
      </c>
      <c r="O236" s="1733">
        <v>41</v>
      </c>
    </row>
    <row r="237" spans="1:15" s="961" customFormat="1" ht="21.1" hidden="1" customHeight="1" outlineLevel="1">
      <c r="A237" s="530" t="s">
        <v>960</v>
      </c>
      <c r="B237" s="1728">
        <f t="shared" si="58"/>
        <v>822</v>
      </c>
      <c r="C237" s="1733">
        <v>6</v>
      </c>
      <c r="D237" s="1733">
        <v>3</v>
      </c>
      <c r="E237" s="1733">
        <v>8</v>
      </c>
      <c r="F237" s="1733">
        <v>73</v>
      </c>
      <c r="G237" s="1733">
        <v>125</v>
      </c>
      <c r="H237" s="1733"/>
      <c r="I237" s="1733">
        <v>86</v>
      </c>
      <c r="J237" s="1733">
        <v>86</v>
      </c>
      <c r="K237" s="1733">
        <v>97</v>
      </c>
      <c r="L237" s="1733">
        <v>112</v>
      </c>
      <c r="M237" s="1733">
        <v>115</v>
      </c>
      <c r="N237" s="1733">
        <v>74</v>
      </c>
      <c r="O237" s="1733">
        <v>37</v>
      </c>
    </row>
    <row r="238" spans="1:15" s="961" customFormat="1" ht="21.1" hidden="1" customHeight="1" outlineLevel="1">
      <c r="A238" s="530" t="s">
        <v>961</v>
      </c>
      <c r="B238" s="1728">
        <f t="shared" si="58"/>
        <v>788</v>
      </c>
      <c r="C238" s="1733">
        <v>21</v>
      </c>
      <c r="D238" s="1733">
        <v>9</v>
      </c>
      <c r="E238" s="1733">
        <v>6</v>
      </c>
      <c r="F238" s="1733">
        <v>66</v>
      </c>
      <c r="G238" s="1733">
        <v>112</v>
      </c>
      <c r="H238" s="1733"/>
      <c r="I238" s="1733">
        <v>89</v>
      </c>
      <c r="J238" s="1733">
        <v>77</v>
      </c>
      <c r="K238" s="1733">
        <v>72</v>
      </c>
      <c r="L238" s="1733">
        <v>121</v>
      </c>
      <c r="M238" s="1733">
        <v>116</v>
      </c>
      <c r="N238" s="1733">
        <v>68</v>
      </c>
      <c r="O238" s="1733">
        <v>31</v>
      </c>
    </row>
    <row r="239" spans="1:15" s="961" customFormat="1" ht="44.35" hidden="1" customHeight="1" outlineLevel="1">
      <c r="A239" s="916" t="s">
        <v>948</v>
      </c>
      <c r="B239" s="1733">
        <f t="shared" si="58"/>
        <v>25</v>
      </c>
      <c r="C239" s="1733">
        <v>0</v>
      </c>
      <c r="D239" s="1733">
        <v>1</v>
      </c>
      <c r="E239" s="1733">
        <v>4</v>
      </c>
      <c r="F239" s="1733">
        <v>3</v>
      </c>
      <c r="G239" s="1733">
        <v>4</v>
      </c>
      <c r="H239" s="1733"/>
      <c r="I239" s="1733">
        <v>3</v>
      </c>
      <c r="J239" s="1733">
        <v>1</v>
      </c>
      <c r="K239" s="1733">
        <v>3</v>
      </c>
      <c r="L239" s="1733">
        <v>0</v>
      </c>
      <c r="M239" s="1733">
        <v>2</v>
      </c>
      <c r="N239" s="1733">
        <v>3</v>
      </c>
      <c r="O239" s="1733">
        <v>1</v>
      </c>
    </row>
    <row r="240" spans="1:15" s="961" customFormat="1" ht="43.5" hidden="1" customHeight="1" outlineLevel="1" thickBot="1">
      <c r="A240" s="917" t="s">
        <v>949</v>
      </c>
      <c r="B240" s="1734">
        <f t="shared" si="58"/>
        <v>8659</v>
      </c>
      <c r="C240" s="1734">
        <f>C226-C239</f>
        <v>154</v>
      </c>
      <c r="D240" s="1734">
        <f>D226-D239</f>
        <v>71</v>
      </c>
      <c r="E240" s="1734">
        <f>E226-E239</f>
        <v>104</v>
      </c>
      <c r="F240" s="1734">
        <f>F226-F239</f>
        <v>744</v>
      </c>
      <c r="G240" s="1734">
        <f>G226-G239</f>
        <v>1270</v>
      </c>
      <c r="H240" s="1733"/>
      <c r="I240" s="1734">
        <f t="shared" ref="I240:O240" si="59">I226-I239</f>
        <v>1082</v>
      </c>
      <c r="J240" s="1734">
        <f t="shared" si="59"/>
        <v>935</v>
      </c>
      <c r="K240" s="1734">
        <f t="shared" si="59"/>
        <v>869</v>
      </c>
      <c r="L240" s="1734">
        <f t="shared" si="59"/>
        <v>1172</v>
      </c>
      <c r="M240" s="1734">
        <f t="shared" si="59"/>
        <v>1139</v>
      </c>
      <c r="N240" s="1734">
        <f t="shared" si="59"/>
        <v>734</v>
      </c>
      <c r="O240" s="1734">
        <f t="shared" si="59"/>
        <v>385</v>
      </c>
    </row>
    <row r="241" spans="1:21" s="952" customFormat="1" ht="27" customHeight="1">
      <c r="A241" s="877" t="s">
        <v>3426</v>
      </c>
      <c r="B241" s="1728">
        <f t="shared" ref="B241:G241" si="60">SUM(B242:B253)</f>
        <v>9339</v>
      </c>
      <c r="C241" s="1728">
        <f t="shared" si="60"/>
        <v>164</v>
      </c>
      <c r="D241" s="1728">
        <f t="shared" si="60"/>
        <v>72</v>
      </c>
      <c r="E241" s="1728">
        <f t="shared" si="60"/>
        <v>79</v>
      </c>
      <c r="F241" s="1728">
        <f t="shared" si="60"/>
        <v>847</v>
      </c>
      <c r="G241" s="1728">
        <f t="shared" si="60"/>
        <v>1423</v>
      </c>
      <c r="H241" s="1729"/>
      <c r="I241" s="1728">
        <f t="shared" ref="I241:O241" si="61">SUM(I242:I253)</f>
        <v>1107</v>
      </c>
      <c r="J241" s="1728">
        <f t="shared" si="61"/>
        <v>1067</v>
      </c>
      <c r="K241" s="1728">
        <f t="shared" si="61"/>
        <v>928</v>
      </c>
      <c r="L241" s="1728">
        <f t="shared" si="61"/>
        <v>1336</v>
      </c>
      <c r="M241" s="1728">
        <f t="shared" si="61"/>
        <v>1152</v>
      </c>
      <c r="N241" s="1728">
        <f t="shared" si="61"/>
        <v>753</v>
      </c>
      <c r="O241" s="1728">
        <f t="shared" si="61"/>
        <v>411</v>
      </c>
    </row>
    <row r="242" spans="1:21" s="961" customFormat="1" ht="21.1" customHeight="1" outlineLevel="1">
      <c r="A242" s="530" t="s">
        <v>1899</v>
      </c>
      <c r="B242" s="1728">
        <f t="shared" ref="B242:B255" si="62">SUM(C242:O242)</f>
        <v>788</v>
      </c>
      <c r="C242" s="1733">
        <v>20</v>
      </c>
      <c r="D242" s="1733">
        <v>10</v>
      </c>
      <c r="E242" s="1733">
        <v>6</v>
      </c>
      <c r="F242" s="1733">
        <v>68</v>
      </c>
      <c r="G242" s="1733">
        <v>124</v>
      </c>
      <c r="H242" s="1733"/>
      <c r="I242" s="1733">
        <v>86</v>
      </c>
      <c r="J242" s="1733">
        <v>88</v>
      </c>
      <c r="K242" s="1733">
        <v>75</v>
      </c>
      <c r="L242" s="1733">
        <v>103</v>
      </c>
      <c r="M242" s="1733">
        <v>97</v>
      </c>
      <c r="N242" s="1733">
        <v>74</v>
      </c>
      <c r="O242" s="1733">
        <v>37</v>
      </c>
    </row>
    <row r="243" spans="1:21" s="961" customFormat="1" ht="21.1" customHeight="1" outlineLevel="1">
      <c r="A243" s="530" t="s">
        <v>951</v>
      </c>
      <c r="B243" s="1728">
        <f t="shared" si="62"/>
        <v>703</v>
      </c>
      <c r="C243" s="1733">
        <v>16</v>
      </c>
      <c r="D243" s="1733">
        <v>9</v>
      </c>
      <c r="E243" s="1733">
        <v>6</v>
      </c>
      <c r="F243" s="1733">
        <v>54</v>
      </c>
      <c r="G243" s="1733">
        <v>118</v>
      </c>
      <c r="H243" s="1733"/>
      <c r="I243" s="1733">
        <v>96</v>
      </c>
      <c r="J243" s="1733">
        <v>71</v>
      </c>
      <c r="K243" s="1733">
        <v>66</v>
      </c>
      <c r="L243" s="1733">
        <v>83</v>
      </c>
      <c r="M243" s="1733">
        <v>85</v>
      </c>
      <c r="N243" s="1733">
        <v>66</v>
      </c>
      <c r="O243" s="1733">
        <v>33</v>
      </c>
    </row>
    <row r="244" spans="1:21" s="961" customFormat="1" ht="21.1" customHeight="1" outlineLevel="1">
      <c r="A244" s="530" t="s">
        <v>952</v>
      </c>
      <c r="B244" s="1728">
        <f t="shared" si="62"/>
        <v>729</v>
      </c>
      <c r="C244" s="1733">
        <v>11</v>
      </c>
      <c r="D244" s="1733">
        <v>7</v>
      </c>
      <c r="E244" s="1733">
        <v>3</v>
      </c>
      <c r="F244" s="1733">
        <v>66</v>
      </c>
      <c r="G244" s="1733">
        <v>104</v>
      </c>
      <c r="H244" s="1733"/>
      <c r="I244" s="1733">
        <v>77</v>
      </c>
      <c r="J244" s="1733">
        <v>80</v>
      </c>
      <c r="K244" s="1733">
        <v>57</v>
      </c>
      <c r="L244" s="1733">
        <v>122</v>
      </c>
      <c r="M244" s="1733">
        <v>97</v>
      </c>
      <c r="N244" s="1733">
        <v>65</v>
      </c>
      <c r="O244" s="1733">
        <v>40</v>
      </c>
    </row>
    <row r="245" spans="1:21" s="961" customFormat="1" ht="21.1" customHeight="1" outlineLevel="1">
      <c r="A245" s="530" t="s">
        <v>953</v>
      </c>
      <c r="B245" s="1728">
        <f t="shared" si="62"/>
        <v>665</v>
      </c>
      <c r="C245" s="1733">
        <v>8</v>
      </c>
      <c r="D245" s="1733">
        <v>5</v>
      </c>
      <c r="E245" s="1733">
        <v>2</v>
      </c>
      <c r="F245" s="1733">
        <v>74</v>
      </c>
      <c r="G245" s="1733">
        <v>82</v>
      </c>
      <c r="H245" s="1733"/>
      <c r="I245" s="1733">
        <v>84</v>
      </c>
      <c r="J245" s="1733">
        <v>73</v>
      </c>
      <c r="K245" s="1733">
        <v>78</v>
      </c>
      <c r="L245" s="1733">
        <v>105</v>
      </c>
      <c r="M245" s="1733">
        <v>78</v>
      </c>
      <c r="N245" s="1733">
        <v>56</v>
      </c>
      <c r="O245" s="1733">
        <v>20</v>
      </c>
    </row>
    <row r="246" spans="1:21" s="961" customFormat="1" ht="21.1" customHeight="1" outlineLevel="1">
      <c r="A246" s="530" t="s">
        <v>954</v>
      </c>
      <c r="B246" s="1728">
        <f t="shared" si="62"/>
        <v>726</v>
      </c>
      <c r="C246" s="1733">
        <v>13</v>
      </c>
      <c r="D246" s="1733">
        <v>3</v>
      </c>
      <c r="E246" s="1733">
        <v>7</v>
      </c>
      <c r="F246" s="1733">
        <v>73</v>
      </c>
      <c r="G246" s="1733">
        <v>116</v>
      </c>
      <c r="H246" s="1733"/>
      <c r="I246" s="1733">
        <v>85</v>
      </c>
      <c r="J246" s="1733">
        <v>83</v>
      </c>
      <c r="K246" s="1733">
        <v>65</v>
      </c>
      <c r="L246" s="1733">
        <v>107</v>
      </c>
      <c r="M246" s="1733">
        <v>98</v>
      </c>
      <c r="N246" s="1733">
        <v>47</v>
      </c>
      <c r="O246" s="1733">
        <v>29</v>
      </c>
    </row>
    <row r="247" spans="1:21" s="961" customFormat="1" ht="21.1" customHeight="1" outlineLevel="1">
      <c r="A247" s="530" t="s">
        <v>955</v>
      </c>
      <c r="B247" s="1728">
        <f t="shared" si="62"/>
        <v>759</v>
      </c>
      <c r="C247" s="1733">
        <v>12</v>
      </c>
      <c r="D247" s="1733">
        <v>7</v>
      </c>
      <c r="E247" s="1733">
        <v>6</v>
      </c>
      <c r="F247" s="1733">
        <v>73</v>
      </c>
      <c r="G247" s="1733">
        <v>108</v>
      </c>
      <c r="H247" s="1733"/>
      <c r="I247" s="1733">
        <v>98</v>
      </c>
      <c r="J247" s="1733">
        <v>103</v>
      </c>
      <c r="K247" s="1733">
        <v>75</v>
      </c>
      <c r="L247" s="1733">
        <v>113</v>
      </c>
      <c r="M247" s="1733">
        <v>74</v>
      </c>
      <c r="N247" s="1733">
        <v>51</v>
      </c>
      <c r="O247" s="1733">
        <v>39</v>
      </c>
    </row>
    <row r="248" spans="1:21" s="961" customFormat="1" ht="21.1" customHeight="1" outlineLevel="1">
      <c r="A248" s="530" t="s">
        <v>956</v>
      </c>
      <c r="B248" s="1728">
        <f t="shared" si="62"/>
        <v>810</v>
      </c>
      <c r="C248" s="1733">
        <v>13</v>
      </c>
      <c r="D248" s="1733">
        <v>5</v>
      </c>
      <c r="E248" s="1733">
        <v>9</v>
      </c>
      <c r="F248" s="1733">
        <v>62</v>
      </c>
      <c r="G248" s="1733">
        <v>119</v>
      </c>
      <c r="H248" s="1733"/>
      <c r="I248" s="1733">
        <v>108</v>
      </c>
      <c r="J248" s="1733">
        <v>107</v>
      </c>
      <c r="K248" s="1733">
        <v>103</v>
      </c>
      <c r="L248" s="1733">
        <v>109</v>
      </c>
      <c r="M248" s="1733">
        <v>97</v>
      </c>
      <c r="N248" s="1733">
        <v>56</v>
      </c>
      <c r="O248" s="1733">
        <v>22</v>
      </c>
    </row>
    <row r="249" spans="1:21" s="961" customFormat="1" ht="21.1" customHeight="1" outlineLevel="1">
      <c r="A249" s="530" t="s">
        <v>957</v>
      </c>
      <c r="B249" s="1728">
        <f t="shared" si="62"/>
        <v>773</v>
      </c>
      <c r="C249" s="1733">
        <v>13</v>
      </c>
      <c r="D249" s="1733">
        <v>4</v>
      </c>
      <c r="E249" s="1733">
        <v>8</v>
      </c>
      <c r="F249" s="1733">
        <v>57</v>
      </c>
      <c r="G249" s="1733">
        <v>116</v>
      </c>
      <c r="H249" s="1733"/>
      <c r="I249" s="1733">
        <v>87</v>
      </c>
      <c r="J249" s="1733">
        <v>104</v>
      </c>
      <c r="K249" s="1733">
        <v>83</v>
      </c>
      <c r="L249" s="1733">
        <v>119</v>
      </c>
      <c r="M249" s="1733">
        <v>82</v>
      </c>
      <c r="N249" s="1733">
        <v>70</v>
      </c>
      <c r="O249" s="1733">
        <v>30</v>
      </c>
    </row>
    <row r="250" spans="1:21" s="961" customFormat="1" ht="21.1" customHeight="1" outlineLevel="1">
      <c r="A250" s="530" t="s">
        <v>958</v>
      </c>
      <c r="B250" s="1728">
        <f t="shared" si="62"/>
        <v>794</v>
      </c>
      <c r="C250" s="1733">
        <v>10</v>
      </c>
      <c r="D250" s="1733">
        <v>6</v>
      </c>
      <c r="E250" s="1733">
        <v>4</v>
      </c>
      <c r="F250" s="1733">
        <v>95</v>
      </c>
      <c r="G250" s="1733">
        <v>139</v>
      </c>
      <c r="H250" s="1733"/>
      <c r="I250" s="1733">
        <v>68</v>
      </c>
      <c r="J250" s="1733">
        <v>90</v>
      </c>
      <c r="K250" s="1733">
        <v>79</v>
      </c>
      <c r="L250" s="1733">
        <v>114</v>
      </c>
      <c r="M250" s="1733">
        <v>100</v>
      </c>
      <c r="N250" s="1733">
        <v>60</v>
      </c>
      <c r="O250" s="1733">
        <v>29</v>
      </c>
    </row>
    <row r="251" spans="1:21" s="961" customFormat="1" ht="21.1" customHeight="1" outlineLevel="1">
      <c r="A251" s="530" t="s">
        <v>959</v>
      </c>
      <c r="B251" s="1728">
        <f t="shared" si="62"/>
        <v>822</v>
      </c>
      <c r="C251" s="1733">
        <v>22</v>
      </c>
      <c r="D251" s="1733">
        <v>6</v>
      </c>
      <c r="E251" s="1733">
        <v>10</v>
      </c>
      <c r="F251" s="1733">
        <v>70</v>
      </c>
      <c r="G251" s="1733">
        <v>127</v>
      </c>
      <c r="H251" s="1733"/>
      <c r="I251" s="1733">
        <v>105</v>
      </c>
      <c r="J251" s="1733">
        <v>88</v>
      </c>
      <c r="K251" s="1733">
        <v>75</v>
      </c>
      <c r="L251" s="1733">
        <v>101</v>
      </c>
      <c r="M251" s="1733">
        <v>106</v>
      </c>
      <c r="N251" s="1733">
        <v>67</v>
      </c>
      <c r="O251" s="1733">
        <v>45</v>
      </c>
    </row>
    <row r="252" spans="1:21" s="961" customFormat="1" ht="21.1" customHeight="1" outlineLevel="1">
      <c r="A252" s="530" t="s">
        <v>960</v>
      </c>
      <c r="B252" s="1728">
        <f t="shared" si="62"/>
        <v>855</v>
      </c>
      <c r="C252" s="1733">
        <v>11</v>
      </c>
      <c r="D252" s="1733">
        <v>7</v>
      </c>
      <c r="E252" s="1733">
        <v>10</v>
      </c>
      <c r="F252" s="1733">
        <v>87</v>
      </c>
      <c r="G252" s="1733">
        <v>129</v>
      </c>
      <c r="H252" s="1733"/>
      <c r="I252" s="1733">
        <v>117</v>
      </c>
      <c r="J252" s="1733">
        <v>90</v>
      </c>
      <c r="K252" s="1733">
        <v>88</v>
      </c>
      <c r="L252" s="1733">
        <v>110</v>
      </c>
      <c r="M252" s="1733">
        <v>115</v>
      </c>
      <c r="N252" s="1733">
        <v>57</v>
      </c>
      <c r="O252" s="1733">
        <v>34</v>
      </c>
    </row>
    <row r="253" spans="1:21" s="961" customFormat="1" ht="21.1" customHeight="1" outlineLevel="1">
      <c r="A253" s="530" t="s">
        <v>961</v>
      </c>
      <c r="B253" s="1728">
        <f t="shared" si="62"/>
        <v>915</v>
      </c>
      <c r="C253" s="1733">
        <v>15</v>
      </c>
      <c r="D253" s="1733">
        <v>3</v>
      </c>
      <c r="E253" s="1733">
        <v>8</v>
      </c>
      <c r="F253" s="1733">
        <v>68</v>
      </c>
      <c r="G253" s="1733">
        <v>141</v>
      </c>
      <c r="H253" s="1733"/>
      <c r="I253" s="1733">
        <v>96</v>
      </c>
      <c r="J253" s="1733">
        <v>90</v>
      </c>
      <c r="K253" s="1733">
        <v>84</v>
      </c>
      <c r="L253" s="1733">
        <v>150</v>
      </c>
      <c r="M253" s="1733">
        <v>123</v>
      </c>
      <c r="N253" s="1733">
        <v>84</v>
      </c>
      <c r="O253" s="1733">
        <v>53</v>
      </c>
    </row>
    <row r="254" spans="1:21" s="961" customFormat="1" ht="44.35" customHeight="1" outlineLevel="1">
      <c r="A254" s="916" t="s">
        <v>948</v>
      </c>
      <c r="B254" s="1733">
        <f t="shared" si="62"/>
        <v>34</v>
      </c>
      <c r="C254" s="1733">
        <v>4</v>
      </c>
      <c r="D254" s="1733">
        <v>1</v>
      </c>
      <c r="E254" s="1733">
        <v>4</v>
      </c>
      <c r="F254" s="1733">
        <v>2</v>
      </c>
      <c r="G254" s="1733">
        <v>2</v>
      </c>
      <c r="H254" s="1733"/>
      <c r="I254" s="1733">
        <v>2</v>
      </c>
      <c r="J254" s="1733">
        <v>2</v>
      </c>
      <c r="K254" s="1733">
        <v>3</v>
      </c>
      <c r="L254" s="1733">
        <v>4</v>
      </c>
      <c r="M254" s="1733">
        <v>1</v>
      </c>
      <c r="N254" s="1733">
        <v>4</v>
      </c>
      <c r="O254" s="1733">
        <v>5</v>
      </c>
    </row>
    <row r="255" spans="1:21" s="961" customFormat="1" ht="43.5" customHeight="1" outlineLevel="1" thickBot="1">
      <c r="A255" s="917" t="s">
        <v>949</v>
      </c>
      <c r="B255" s="1734">
        <f t="shared" si="62"/>
        <v>9305</v>
      </c>
      <c r="C255" s="1734">
        <f>C241-C254</f>
        <v>160</v>
      </c>
      <c r="D255" s="1734">
        <f>D241-D254</f>
        <v>71</v>
      </c>
      <c r="E255" s="1734">
        <f>E241-E254</f>
        <v>75</v>
      </c>
      <c r="F255" s="1734">
        <f>F241-F254</f>
        <v>845</v>
      </c>
      <c r="G255" s="1734">
        <f>G241-G254</f>
        <v>1421</v>
      </c>
      <c r="H255" s="1733"/>
      <c r="I255" s="1734">
        <f t="shared" ref="I255:O255" si="63">I241-I254</f>
        <v>1105</v>
      </c>
      <c r="J255" s="1734">
        <f t="shared" si="63"/>
        <v>1065</v>
      </c>
      <c r="K255" s="1734">
        <f t="shared" si="63"/>
        <v>925</v>
      </c>
      <c r="L255" s="1734">
        <f t="shared" si="63"/>
        <v>1332</v>
      </c>
      <c r="M255" s="1734">
        <f t="shared" si="63"/>
        <v>1151</v>
      </c>
      <c r="N255" s="1734">
        <f t="shared" si="63"/>
        <v>749</v>
      </c>
      <c r="O255" s="1734">
        <f t="shared" si="63"/>
        <v>406</v>
      </c>
    </row>
    <row r="256" spans="1:21" s="952" customFormat="1" ht="14.95" customHeight="1">
      <c r="A256" s="964" t="s">
        <v>962</v>
      </c>
      <c r="B256" s="962"/>
      <c r="C256" s="963"/>
      <c r="D256" s="963"/>
      <c r="E256" s="963"/>
      <c r="F256" s="963"/>
      <c r="G256" s="963"/>
      <c r="H256" s="1381"/>
      <c r="I256" s="2121" t="s">
        <v>2823</v>
      </c>
      <c r="J256" s="2121"/>
      <c r="K256" s="2121"/>
      <c r="L256" s="2121"/>
      <c r="M256" s="2121"/>
      <c r="N256" s="2121"/>
      <c r="O256" s="2121"/>
      <c r="P256" s="963"/>
      <c r="Q256" s="963"/>
      <c r="R256" s="963"/>
      <c r="S256" s="963"/>
      <c r="T256" s="963"/>
      <c r="U256" s="963"/>
    </row>
    <row r="257" spans="1:21" s="952" customFormat="1" ht="13.6" customHeight="1">
      <c r="A257" s="2145" t="s">
        <v>1702</v>
      </c>
      <c r="B257" s="2145"/>
      <c r="C257" s="2145"/>
      <c r="D257" s="2145"/>
      <c r="E257" s="2145"/>
      <c r="F257" s="2145"/>
      <c r="G257" s="2145"/>
      <c r="H257" s="1382"/>
      <c r="I257" s="2122"/>
      <c r="J257" s="2122"/>
      <c r="K257" s="2122"/>
      <c r="L257" s="2122"/>
      <c r="M257" s="2122"/>
      <c r="N257" s="2122"/>
      <c r="O257" s="2122"/>
      <c r="P257" s="963"/>
      <c r="Q257" s="963"/>
      <c r="R257" s="963"/>
      <c r="S257" s="963"/>
      <c r="T257" s="963"/>
      <c r="U257" s="963"/>
    </row>
    <row r="258" spans="1:21" s="952" customFormat="1" ht="29.25" customHeight="1">
      <c r="A258" s="2145"/>
      <c r="B258" s="2145"/>
      <c r="C258" s="2145"/>
      <c r="D258" s="2145"/>
      <c r="E258" s="2145"/>
      <c r="F258" s="2145"/>
      <c r="G258" s="2145"/>
      <c r="H258" s="1382"/>
      <c r="I258" s="2123" t="s">
        <v>1703</v>
      </c>
      <c r="J258" s="2123"/>
      <c r="K258" s="2123"/>
      <c r="L258" s="2123"/>
      <c r="M258" s="2123"/>
      <c r="N258" s="2123"/>
      <c r="O258" s="2123"/>
    </row>
    <row r="259" spans="1:21" s="952" customFormat="1" ht="13.6" customHeight="1">
      <c r="A259" s="1400"/>
      <c r="B259" s="1400"/>
      <c r="C259" s="1400"/>
      <c r="D259" s="1400"/>
      <c r="E259" s="1400"/>
      <c r="F259" s="1400"/>
      <c r="G259" s="1400"/>
      <c r="H259" s="1430"/>
      <c r="I259" s="1399"/>
      <c r="J259" s="1399"/>
      <c r="K259" s="1399"/>
      <c r="L259" s="1399"/>
      <c r="M259" s="1399"/>
      <c r="N259" s="1399"/>
    </row>
    <row r="260" spans="1:21" s="952" customFormat="1" ht="21.1" customHeight="1">
      <c r="G260" s="952" t="s">
        <v>2118</v>
      </c>
      <c r="H260" s="953"/>
    </row>
    <row r="261" spans="1:21" s="952" customFormat="1" ht="19.05">
      <c r="D261" s="1649">
        <v>75</v>
      </c>
      <c r="H261" s="953"/>
      <c r="L261" s="1650" t="s">
        <v>3280</v>
      </c>
    </row>
  </sheetData>
  <mergeCells count="7">
    <mergeCell ref="D2:G2"/>
    <mergeCell ref="I2:M2"/>
    <mergeCell ref="A6:A7"/>
    <mergeCell ref="A257:G258"/>
    <mergeCell ref="I256:O257"/>
    <mergeCell ref="I258:O258"/>
    <mergeCell ref="D3:G3"/>
  </mergeCells>
  <phoneticPr fontId="2" type="noConversion"/>
  <pageMargins left="0.65" right="0.96" top="0.49" bottom="0.35" header="0.24" footer="0.17"/>
  <pageSetup paperSize="9" scale="92" orientation="portrait" r:id="rId1"/>
  <headerFooter alignWithMargins="0"/>
  <colBreaks count="1" manualBreakCount="1">
    <brk id="8" max="6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enableFormatConditionsCalculation="0">
    <tabColor indexed="26"/>
    <outlinePr summaryBelow="0"/>
  </sheetPr>
  <dimension ref="A1:GX138"/>
  <sheetViews>
    <sheetView topLeftCell="B100" zoomScaleNormal="100" zoomScaleSheetLayoutView="100" workbookViewId="0">
      <selection activeCell="A133" sqref="A133"/>
    </sheetView>
  </sheetViews>
  <sheetFormatPr defaultRowHeight="17" outlineLevelRow="1"/>
  <cols>
    <col min="1" max="1" width="16.625" style="463" customWidth="1"/>
    <col min="2" max="2" width="12" style="147" customWidth="1"/>
    <col min="3" max="3" width="10" style="147" customWidth="1"/>
    <col min="4" max="4" width="8.75" style="147" customWidth="1"/>
    <col min="5" max="5" width="8.5" style="147" customWidth="1"/>
    <col min="6" max="6" width="8.75" style="147" customWidth="1"/>
    <col min="7" max="7" width="9.5" style="147" customWidth="1"/>
    <col min="8" max="8" width="8.625" style="147" customWidth="1"/>
    <col min="9" max="9" width="7.375" style="147" customWidth="1"/>
    <col min="10" max="10" width="9" style="147"/>
    <col min="11" max="11" width="9.125" style="147" customWidth="1"/>
    <col min="12" max="12" width="1" style="421" customWidth="1"/>
    <col min="13" max="13" width="9.375" style="147" customWidth="1"/>
    <col min="14" max="14" width="11.125" style="147" customWidth="1"/>
    <col min="15" max="15" width="10" style="147" customWidth="1"/>
    <col min="16" max="16" width="9.375" style="147" customWidth="1"/>
    <col min="17" max="17" width="7.5" style="147" customWidth="1"/>
    <col min="18" max="18" width="9.875" style="147" customWidth="1"/>
    <col min="19" max="19" width="7.25" style="147" customWidth="1"/>
    <col min="20" max="20" width="8" style="147" customWidth="1"/>
    <col min="21" max="21" width="7.625" style="147" customWidth="1"/>
    <col min="22" max="22" width="8.5" style="147" customWidth="1"/>
    <col min="23" max="23" width="8" style="147" customWidth="1"/>
    <col min="24" max="24" width="11.875" style="147" customWidth="1"/>
    <col min="25" max="25" width="1" style="147" customWidth="1"/>
    <col min="26" max="26" width="17" style="147" customWidth="1"/>
    <col min="27" max="27" width="7.75" style="147" customWidth="1"/>
    <col min="28" max="28" width="9.25" style="147" customWidth="1"/>
    <col min="29" max="29" width="10" style="147" customWidth="1"/>
    <col min="30" max="30" width="7.125" style="147" customWidth="1"/>
    <col min="31" max="31" width="6.625" style="147" customWidth="1"/>
    <col min="32" max="32" width="9.375" style="147" customWidth="1"/>
    <col min="33" max="33" width="9" style="147"/>
    <col min="34" max="35" width="7.5" style="147" customWidth="1"/>
    <col min="36" max="36" width="7.75" style="147" customWidth="1"/>
    <col min="37" max="37" width="9.25" style="147" customWidth="1"/>
    <col min="38" max="38" width="1.25" style="147" customWidth="1"/>
    <col min="39" max="39" width="7.875" style="147" customWidth="1"/>
    <col min="40" max="40" width="8.5" style="147" customWidth="1"/>
    <col min="41" max="41" width="7.875" style="147" customWidth="1"/>
    <col min="42" max="42" width="8.5" style="147" customWidth="1"/>
    <col min="43" max="43" width="9.5" style="147" customWidth="1"/>
    <col min="44" max="44" width="9" style="147"/>
    <col min="45" max="45" width="8.625" style="147" customWidth="1"/>
    <col min="46" max="46" width="10.25" style="147" customWidth="1"/>
    <col min="47" max="47" width="7.625" style="147" customWidth="1"/>
    <col min="48" max="48" width="7.5" style="147" customWidth="1"/>
    <col min="49" max="49" width="10.5" style="147" customWidth="1"/>
    <col min="50" max="50" width="11.375" style="147" customWidth="1"/>
    <col min="51" max="51" width="0.625" style="147" customWidth="1"/>
    <col min="52" max="52" width="17.125" style="147" customWidth="1"/>
    <col min="53" max="53" width="6.125" style="147" customWidth="1"/>
    <col min="54" max="54" width="6.5" style="147" customWidth="1"/>
    <col min="55" max="55" width="7.625" style="147" customWidth="1"/>
    <col min="56" max="56" width="6.375" style="147" customWidth="1"/>
    <col min="57" max="57" width="7.5" style="147" customWidth="1"/>
    <col min="58" max="58" width="7.875" style="147" customWidth="1"/>
    <col min="59" max="59" width="8.125" style="147" customWidth="1"/>
    <col min="60" max="60" width="7.375" style="147" customWidth="1"/>
    <col min="61" max="61" width="7.25" style="147" customWidth="1"/>
    <col min="62" max="62" width="8.75" style="147" customWidth="1"/>
    <col min="63" max="63" width="6.875" style="147" customWidth="1"/>
    <col min="64" max="64" width="6" style="147" customWidth="1"/>
    <col min="65" max="65" width="6.625" style="147" customWidth="1"/>
    <col min="66" max="66" width="1.125" style="421" customWidth="1"/>
    <col min="67" max="67" width="5.625" style="147" customWidth="1"/>
    <col min="68" max="68" width="7.75" style="147" customWidth="1"/>
    <col min="69" max="69" width="8.875" style="147" customWidth="1"/>
    <col min="70" max="70" width="12.375" style="147" customWidth="1"/>
    <col min="71" max="71" width="8" style="147" customWidth="1"/>
    <col min="72" max="72" width="9.25" style="147" customWidth="1"/>
    <col min="73" max="73" width="9.875" style="147" customWidth="1"/>
    <col min="74" max="74" width="9.25" style="147" customWidth="1"/>
    <col min="75" max="75" width="8.5" style="147" customWidth="1"/>
    <col min="76" max="76" width="8.125" style="147" customWidth="1"/>
    <col min="77" max="77" width="9.125" style="147" customWidth="1"/>
    <col min="78" max="78" width="11.75" style="147" customWidth="1"/>
    <col min="79" max="79" width="0.5" style="147" customWidth="1"/>
    <col min="80" max="80" width="17.625" style="147" customWidth="1"/>
    <col min="81" max="81" width="9.125" style="147" customWidth="1"/>
    <col min="82" max="82" width="8.5" style="147" customWidth="1"/>
    <col min="83" max="83" width="7.5" style="147" customWidth="1"/>
    <col min="84" max="84" width="8.25" style="147" customWidth="1"/>
    <col min="85" max="85" width="9" style="147"/>
    <col min="86" max="86" width="8.25" style="147" customWidth="1"/>
    <col min="87" max="87" width="8" style="147" customWidth="1"/>
    <col min="88" max="88" width="8.875" style="147" customWidth="1"/>
    <col min="89" max="89" width="7.5" style="147" customWidth="1"/>
    <col min="90" max="90" width="7.625" style="147" customWidth="1"/>
    <col min="91" max="91" width="8.75" style="147" customWidth="1"/>
    <col min="92" max="92" width="1" style="421" customWidth="1"/>
    <col min="93" max="93" width="8.375" style="147" customWidth="1"/>
    <col min="94" max="94" width="7" style="147" customWidth="1"/>
    <col min="95" max="95" width="8.375" style="147" customWidth="1"/>
    <col min="96" max="96" width="8.25" style="147" customWidth="1"/>
    <col min="97" max="97" width="8.25" style="147" hidden="1" customWidth="1"/>
    <col min="98" max="98" width="10" style="147" customWidth="1"/>
    <col min="99" max="99" width="13.75" style="147" customWidth="1"/>
    <col min="100" max="100" width="12.75" style="147" customWidth="1"/>
    <col min="101" max="101" width="8.75" style="147" customWidth="1"/>
    <col min="102" max="102" width="8" style="147" customWidth="1"/>
    <col min="103" max="103" width="10.5" style="147" customWidth="1"/>
    <col min="104" max="104" width="11.125" style="147" customWidth="1"/>
    <col min="105" max="105" width="17.625" style="147" hidden="1" customWidth="1"/>
    <col min="106" max="16384" width="9" style="147"/>
  </cols>
  <sheetData>
    <row r="1" spans="1:105" s="6" customFormat="1" ht="25.15">
      <c r="A1" s="547"/>
      <c r="E1" s="1850" t="s">
        <v>2772</v>
      </c>
      <c r="F1" s="1850"/>
      <c r="G1" s="1850"/>
      <c r="H1" s="1850"/>
      <c r="I1" s="1850"/>
      <c r="J1" s="1850"/>
      <c r="K1" s="1850"/>
      <c r="L1" s="7"/>
      <c r="M1" s="2148" t="s">
        <v>2773</v>
      </c>
      <c r="N1" s="2148"/>
      <c r="O1" s="2148"/>
      <c r="P1" s="2148"/>
      <c r="AE1" s="2151" t="s">
        <v>2774</v>
      </c>
      <c r="AF1" s="2151"/>
      <c r="AG1" s="2151"/>
      <c r="AH1" s="2151"/>
      <c r="AI1" s="2151"/>
      <c r="AJ1" s="2151"/>
      <c r="AK1" s="2151"/>
      <c r="AL1" s="7"/>
      <c r="AM1" s="131" t="s">
        <v>2716</v>
      </c>
      <c r="AQ1" s="131"/>
      <c r="AR1" s="131"/>
      <c r="AS1" s="131"/>
      <c r="AT1" s="131"/>
      <c r="AU1" s="131"/>
      <c r="AV1" s="131"/>
      <c r="AW1" s="131"/>
      <c r="BH1" s="2151" t="s">
        <v>2774</v>
      </c>
      <c r="BI1" s="2151"/>
      <c r="BJ1" s="2151"/>
      <c r="BK1" s="2151"/>
      <c r="BL1" s="2151"/>
      <c r="BM1" s="2151"/>
      <c r="BN1" s="402"/>
      <c r="BO1" s="132" t="s">
        <v>2717</v>
      </c>
      <c r="BR1" s="132"/>
      <c r="BS1" s="132"/>
      <c r="BT1" s="132"/>
      <c r="BU1" s="132"/>
      <c r="BV1" s="132"/>
      <c r="CG1" s="2151" t="s">
        <v>2774</v>
      </c>
      <c r="CH1" s="2151"/>
      <c r="CI1" s="2151"/>
      <c r="CJ1" s="2151"/>
      <c r="CK1" s="2151"/>
      <c r="CL1" s="2151"/>
      <c r="CM1" s="2151"/>
      <c r="CN1" s="7"/>
      <c r="CO1" s="2148" t="s">
        <v>2010</v>
      </c>
      <c r="CP1" s="2148"/>
      <c r="CQ1" s="2148"/>
      <c r="CR1" s="2148"/>
      <c r="CS1" s="2148"/>
      <c r="CT1" s="2148"/>
    </row>
    <row r="2" spans="1:105" s="457" customFormat="1" ht="23.1">
      <c r="A2" s="548" t="s">
        <v>2517</v>
      </c>
      <c r="D2" s="2152" t="s">
        <v>2775</v>
      </c>
      <c r="E2" s="2152"/>
      <c r="F2" s="2152"/>
      <c r="G2" s="2152"/>
      <c r="H2" s="2152"/>
      <c r="I2" s="2152"/>
      <c r="J2" s="2152"/>
      <c r="K2" s="2152"/>
      <c r="L2" s="458"/>
      <c r="M2" s="457" t="s">
        <v>2776</v>
      </c>
      <c r="Z2" s="548" t="s">
        <v>2517</v>
      </c>
      <c r="AC2" s="2152" t="s">
        <v>2777</v>
      </c>
      <c r="AD2" s="2152"/>
      <c r="AE2" s="2152"/>
      <c r="AF2" s="2152"/>
      <c r="AG2" s="2152"/>
      <c r="AH2" s="2152"/>
      <c r="AI2" s="2152"/>
      <c r="AJ2" s="2152"/>
      <c r="AK2" s="2152"/>
      <c r="AM2" s="457" t="s">
        <v>2778</v>
      </c>
      <c r="AV2" s="133"/>
      <c r="AW2" s="133"/>
      <c r="AZ2" s="548" t="s">
        <v>2517</v>
      </c>
      <c r="BA2" s="548"/>
      <c r="BB2" s="548"/>
      <c r="BC2" s="548"/>
      <c r="BD2" s="2152" t="s">
        <v>2777</v>
      </c>
      <c r="BE2" s="2152"/>
      <c r="BF2" s="2152"/>
      <c r="BG2" s="2152"/>
      <c r="BH2" s="2152"/>
      <c r="BI2" s="2152"/>
      <c r="BJ2" s="2152"/>
      <c r="BK2" s="2152"/>
      <c r="BL2" s="2152"/>
      <c r="BM2" s="2152"/>
      <c r="BN2" s="549"/>
      <c r="BO2" s="457" t="s">
        <v>2779</v>
      </c>
      <c r="BU2" s="133"/>
      <c r="BV2" s="133"/>
      <c r="BZ2" s="457" t="s">
        <v>2520</v>
      </c>
      <c r="CB2" s="548" t="s">
        <v>2517</v>
      </c>
      <c r="CC2" s="548"/>
      <c r="CE2" s="2152" t="s">
        <v>2777</v>
      </c>
      <c r="CF2" s="2152"/>
      <c r="CG2" s="2152"/>
      <c r="CH2" s="2152"/>
      <c r="CI2" s="2152"/>
      <c r="CJ2" s="2152"/>
      <c r="CK2" s="2152"/>
      <c r="CL2" s="2152"/>
      <c r="CM2" s="2152"/>
      <c r="CN2" s="458"/>
      <c r="CO2" s="457" t="s">
        <v>2011</v>
      </c>
      <c r="CS2" s="133"/>
      <c r="CT2" s="133"/>
    </row>
    <row r="3" spans="1:105" s="551" customFormat="1" ht="18.7" customHeight="1">
      <c r="A3" s="550"/>
      <c r="E3" s="134"/>
      <c r="F3" s="134"/>
      <c r="G3" s="134"/>
      <c r="H3" s="134"/>
      <c r="I3" s="134"/>
      <c r="J3" s="134"/>
      <c r="K3" s="134"/>
      <c r="L3" s="135"/>
      <c r="N3" s="136"/>
      <c r="O3" s="136"/>
      <c r="P3" s="136"/>
      <c r="S3" s="551" t="s">
        <v>2520</v>
      </c>
      <c r="X3" s="2149" t="s">
        <v>2780</v>
      </c>
      <c r="Y3" s="2149"/>
      <c r="Z3" s="550"/>
      <c r="AX3" s="137" t="s">
        <v>2780</v>
      </c>
      <c r="AZ3" s="550"/>
      <c r="BA3" s="550"/>
      <c r="BB3" s="550"/>
      <c r="BC3" s="550"/>
      <c r="BD3" s="550"/>
      <c r="BE3" s="550"/>
      <c r="BG3" s="551" t="s">
        <v>2520</v>
      </c>
      <c r="BI3" s="137"/>
      <c r="BJ3" s="137"/>
      <c r="BK3" s="137"/>
      <c r="BL3" s="137"/>
      <c r="BM3" s="137"/>
      <c r="BN3" s="137"/>
      <c r="BP3" s="135"/>
      <c r="BQ3" s="136"/>
      <c r="BR3" s="136"/>
      <c r="BS3" s="136"/>
      <c r="BT3" s="136"/>
      <c r="BU3" s="136" t="s">
        <v>2520</v>
      </c>
      <c r="BV3" s="136"/>
      <c r="BZ3" s="137" t="s">
        <v>2780</v>
      </c>
      <c r="CB3" s="550"/>
      <c r="CC3" s="550"/>
      <c r="CG3" s="137"/>
      <c r="CH3" s="137"/>
      <c r="CI3" s="137"/>
      <c r="CJ3" s="137"/>
      <c r="CK3" s="137"/>
      <c r="CL3" s="137"/>
      <c r="CM3" s="137"/>
      <c r="CN3" s="135"/>
      <c r="CO3" s="136"/>
      <c r="CP3" s="136"/>
      <c r="CQ3" s="136"/>
      <c r="CR3" s="136"/>
      <c r="CS3" s="136"/>
      <c r="CT3" s="136"/>
      <c r="CY3" s="1915" t="s">
        <v>2780</v>
      </c>
      <c r="CZ3" s="1915"/>
    </row>
    <row r="4" spans="1:105" s="551" customFormat="1" ht="15.65" thickBot="1">
      <c r="A4" s="550"/>
      <c r="L4" s="552"/>
      <c r="X4" s="553" t="s">
        <v>2917</v>
      </c>
      <c r="AX4" s="553" t="s">
        <v>2917</v>
      </c>
      <c r="BN4" s="552"/>
      <c r="BZ4" s="553" t="s">
        <v>2917</v>
      </c>
      <c r="CN4" s="552"/>
      <c r="CY4" s="2147" t="s">
        <v>2917</v>
      </c>
      <c r="CZ4" s="2147"/>
    </row>
    <row r="5" spans="1:105" ht="27" customHeight="1">
      <c r="A5" s="1876" t="s">
        <v>3132</v>
      </c>
      <c r="B5" s="2155" t="s">
        <v>2782</v>
      </c>
      <c r="C5" s="1857" t="s">
        <v>2783</v>
      </c>
      <c r="D5" s="1821"/>
      <c r="E5" s="1821"/>
      <c r="F5" s="1821"/>
      <c r="G5" s="1821"/>
      <c r="H5" s="1821"/>
      <c r="I5" s="1821"/>
      <c r="J5" s="1821"/>
      <c r="K5" s="1821"/>
      <c r="M5" s="1821" t="s">
        <v>2784</v>
      </c>
      <c r="N5" s="1821"/>
      <c r="O5" s="1821"/>
      <c r="P5" s="1821"/>
      <c r="Q5" s="1821"/>
      <c r="R5" s="1821"/>
      <c r="S5" s="1821"/>
      <c r="T5" s="1821"/>
      <c r="U5" s="1821"/>
      <c r="V5" s="1821"/>
      <c r="W5" s="1821"/>
      <c r="X5" s="1821"/>
      <c r="Z5" s="1876" t="s">
        <v>2781</v>
      </c>
      <c r="AA5" s="1857" t="s">
        <v>2783</v>
      </c>
      <c r="AB5" s="1821"/>
      <c r="AC5" s="1821"/>
      <c r="AD5" s="1821"/>
      <c r="AE5" s="1821"/>
      <c r="AF5" s="1821"/>
      <c r="AG5" s="1821"/>
      <c r="AH5" s="1821"/>
      <c r="AI5" s="1821"/>
      <c r="AJ5" s="1821"/>
      <c r="AK5" s="1821"/>
      <c r="AM5" s="1821" t="s">
        <v>2784</v>
      </c>
      <c r="AN5" s="1821"/>
      <c r="AO5" s="1821"/>
      <c r="AP5" s="1821"/>
      <c r="AQ5" s="1821"/>
      <c r="AR5" s="1821"/>
      <c r="AS5" s="1821"/>
      <c r="AT5" s="1821"/>
      <c r="AU5" s="1821"/>
      <c r="AV5" s="1821"/>
      <c r="AW5" s="1821"/>
      <c r="AX5" s="1821"/>
      <c r="AZ5" s="1876" t="s">
        <v>2781</v>
      </c>
      <c r="BA5" s="1857" t="s">
        <v>2783</v>
      </c>
      <c r="BB5" s="1821"/>
      <c r="BC5" s="1821"/>
      <c r="BD5" s="1821"/>
      <c r="BE5" s="1821"/>
      <c r="BF5" s="1821"/>
      <c r="BG5" s="1821"/>
      <c r="BH5" s="1821"/>
      <c r="BI5" s="1821"/>
      <c r="BJ5" s="1821"/>
      <c r="BK5" s="1821"/>
      <c r="BL5" s="1821"/>
      <c r="BM5" s="1821"/>
      <c r="BN5" s="540"/>
      <c r="BO5" s="1821" t="s">
        <v>2784</v>
      </c>
      <c r="BP5" s="1821"/>
      <c r="BQ5" s="1821"/>
      <c r="BR5" s="1821"/>
      <c r="BS5" s="1821"/>
      <c r="BT5" s="1821"/>
      <c r="BU5" s="1821"/>
      <c r="BV5" s="1821"/>
      <c r="BW5" s="1821"/>
      <c r="BX5" s="1821"/>
      <c r="BY5" s="1821"/>
      <c r="BZ5" s="1821"/>
      <c r="CB5" s="1876" t="s">
        <v>2781</v>
      </c>
      <c r="CC5" s="1857" t="s">
        <v>2785</v>
      </c>
      <c r="CD5" s="1821"/>
      <c r="CE5" s="1821"/>
      <c r="CF5" s="1821"/>
      <c r="CG5" s="1821"/>
      <c r="CH5" s="1821"/>
      <c r="CI5" s="1821"/>
      <c r="CJ5" s="1821"/>
      <c r="CK5" s="1821"/>
      <c r="CL5" s="1821"/>
      <c r="CM5" s="1858"/>
      <c r="CO5" s="1821" t="s">
        <v>2786</v>
      </c>
      <c r="CP5" s="1821"/>
      <c r="CQ5" s="1821"/>
      <c r="CR5" s="1821"/>
      <c r="CS5" s="1821"/>
      <c r="CT5" s="1821"/>
      <c r="CU5" s="1821"/>
      <c r="CV5" s="1858"/>
      <c r="CW5" s="1857" t="s">
        <v>2787</v>
      </c>
      <c r="CX5" s="1821"/>
      <c r="CY5" s="1821"/>
      <c r="CZ5" s="1821"/>
      <c r="DA5" s="1821"/>
    </row>
    <row r="6" spans="1:105" ht="15.8" customHeight="1">
      <c r="A6" s="2150"/>
      <c r="B6" s="2156"/>
      <c r="C6" s="2157" t="s">
        <v>3014</v>
      </c>
      <c r="D6" s="189" t="s">
        <v>1114</v>
      </c>
      <c r="E6" s="189" t="s">
        <v>1118</v>
      </c>
      <c r="F6" s="189" t="s">
        <v>1120</v>
      </c>
      <c r="G6" s="436" t="s">
        <v>703</v>
      </c>
      <c r="H6" s="189" t="s">
        <v>1127</v>
      </c>
      <c r="I6" s="189" t="s">
        <v>2788</v>
      </c>
      <c r="J6" s="189" t="s">
        <v>2789</v>
      </c>
      <c r="K6" s="189" t="s">
        <v>2790</v>
      </c>
      <c r="L6" s="419"/>
      <c r="M6" s="205" t="s">
        <v>2791</v>
      </c>
      <c r="N6" s="189" t="s">
        <v>2792</v>
      </c>
      <c r="O6" s="189" t="s">
        <v>704</v>
      </c>
      <c r="P6" s="189" t="s">
        <v>704</v>
      </c>
      <c r="Q6" s="189" t="s">
        <v>1108</v>
      </c>
      <c r="R6" s="189" t="s">
        <v>1108</v>
      </c>
      <c r="S6" s="436" t="s">
        <v>1108</v>
      </c>
      <c r="T6" s="189" t="s">
        <v>1113</v>
      </c>
      <c r="U6" s="189" t="s">
        <v>1135</v>
      </c>
      <c r="V6" s="189" t="s">
        <v>240</v>
      </c>
      <c r="W6" s="189" t="s">
        <v>240</v>
      </c>
      <c r="X6" s="554" t="s">
        <v>705</v>
      </c>
      <c r="Z6" s="2150"/>
      <c r="AA6" s="436" t="s">
        <v>706</v>
      </c>
      <c r="AB6" s="189" t="s">
        <v>2792</v>
      </c>
      <c r="AC6" s="189" t="s">
        <v>2792</v>
      </c>
      <c r="AD6" s="189" t="s">
        <v>2793</v>
      </c>
      <c r="AE6" s="189" t="s">
        <v>2794</v>
      </c>
      <c r="AF6" s="189" t="s">
        <v>259</v>
      </c>
      <c r="AG6" s="189" t="s">
        <v>611</v>
      </c>
      <c r="AH6" s="613" t="s">
        <v>1925</v>
      </c>
      <c r="AI6" s="2160" t="s">
        <v>2068</v>
      </c>
      <c r="AJ6" s="189" t="s">
        <v>1932</v>
      </c>
      <c r="AK6" s="189" t="s">
        <v>2795</v>
      </c>
      <c r="AM6" s="1363" t="s">
        <v>1938</v>
      </c>
      <c r="AN6" s="556" t="s">
        <v>1939</v>
      </c>
      <c r="AO6" s="2160" t="s">
        <v>74</v>
      </c>
      <c r="AP6" s="2162" t="s">
        <v>75</v>
      </c>
      <c r="AQ6" s="189" t="s">
        <v>1943</v>
      </c>
      <c r="AR6" s="614" t="s">
        <v>1948</v>
      </c>
      <c r="AS6" s="2160" t="s">
        <v>1083</v>
      </c>
      <c r="AT6" s="2164" t="s">
        <v>1071</v>
      </c>
      <c r="AU6" s="189" t="s">
        <v>2796</v>
      </c>
      <c r="AV6" s="189" t="s">
        <v>2792</v>
      </c>
      <c r="AW6" s="436" t="s">
        <v>708</v>
      </c>
      <c r="AX6" s="436" t="s">
        <v>709</v>
      </c>
      <c r="AZ6" s="2150"/>
      <c r="BA6" s="615" t="s">
        <v>1942</v>
      </c>
      <c r="BB6" s="2153" t="s">
        <v>1955</v>
      </c>
      <c r="BC6" s="189" t="s">
        <v>1956</v>
      </c>
      <c r="BD6" s="189" t="s">
        <v>1959</v>
      </c>
      <c r="BE6" s="194" t="s">
        <v>1907</v>
      </c>
      <c r="BF6" s="189" t="s">
        <v>1964</v>
      </c>
      <c r="BG6" s="616" t="s">
        <v>1972</v>
      </c>
      <c r="BH6" s="616" t="s">
        <v>1976</v>
      </c>
      <c r="BI6" s="616" t="s">
        <v>2792</v>
      </c>
      <c r="BJ6" s="616" t="s">
        <v>1978</v>
      </c>
      <c r="BK6" s="616" t="s">
        <v>236</v>
      </c>
      <c r="BL6" s="617" t="s">
        <v>608</v>
      </c>
      <c r="BM6" s="194" t="s">
        <v>1506</v>
      </c>
      <c r="BN6" s="419"/>
      <c r="BO6" s="434" t="s">
        <v>236</v>
      </c>
      <c r="BP6" s="616" t="s">
        <v>236</v>
      </c>
      <c r="BQ6" s="616" t="s">
        <v>608</v>
      </c>
      <c r="BR6" s="617" t="s">
        <v>711</v>
      </c>
      <c r="BS6" s="189" t="s">
        <v>1513</v>
      </c>
      <c r="BT6" s="189" t="s">
        <v>1512</v>
      </c>
      <c r="BU6" s="189" t="s">
        <v>1820</v>
      </c>
      <c r="BV6" s="189" t="s">
        <v>1820</v>
      </c>
      <c r="BW6" s="189" t="s">
        <v>1826</v>
      </c>
      <c r="BX6" s="189" t="s">
        <v>1342</v>
      </c>
      <c r="BY6" s="189" t="s">
        <v>1342</v>
      </c>
      <c r="BZ6" s="189" t="s">
        <v>1346</v>
      </c>
      <c r="CB6" s="2150"/>
      <c r="CC6" s="189" t="s">
        <v>1351</v>
      </c>
      <c r="CD6" s="189" t="s">
        <v>1356</v>
      </c>
      <c r="CE6" s="189" t="s">
        <v>1362</v>
      </c>
      <c r="CF6" s="189" t="s">
        <v>1366</v>
      </c>
      <c r="CG6" s="189" t="s">
        <v>2089</v>
      </c>
      <c r="CH6" s="189" t="s">
        <v>1373</v>
      </c>
      <c r="CI6" s="189" t="s">
        <v>1377</v>
      </c>
      <c r="CJ6" s="189" t="s">
        <v>1377</v>
      </c>
      <c r="CK6" s="189" t="s">
        <v>1377</v>
      </c>
      <c r="CL6" s="189" t="s">
        <v>1377</v>
      </c>
      <c r="CM6" s="189" t="s">
        <v>99</v>
      </c>
      <c r="CO6" s="557"/>
      <c r="CP6" s="558" t="s">
        <v>106</v>
      </c>
      <c r="CQ6" s="558" t="s">
        <v>1977</v>
      </c>
      <c r="CR6" s="189" t="s">
        <v>1356</v>
      </c>
      <c r="CS6" s="189" t="s">
        <v>2797</v>
      </c>
      <c r="CT6" s="189" t="s">
        <v>2135</v>
      </c>
      <c r="CU6" s="436" t="s">
        <v>2140</v>
      </c>
      <c r="CV6" s="189" t="s">
        <v>2147</v>
      </c>
      <c r="CW6" s="189" t="s">
        <v>2153</v>
      </c>
      <c r="CX6" s="436" t="s">
        <v>710</v>
      </c>
      <c r="CY6" s="436" t="s">
        <v>713</v>
      </c>
      <c r="CZ6" s="271" t="s">
        <v>854</v>
      </c>
      <c r="DA6" s="421" t="s">
        <v>711</v>
      </c>
    </row>
    <row r="7" spans="1:105" ht="15.8" customHeight="1">
      <c r="A7" s="2150"/>
      <c r="B7" s="2156"/>
      <c r="C7" s="2156"/>
      <c r="D7" s="189" t="s">
        <v>1115</v>
      </c>
      <c r="E7" s="189" t="s">
        <v>876</v>
      </c>
      <c r="F7" s="189" t="s">
        <v>855</v>
      </c>
      <c r="G7" s="436" t="s">
        <v>856</v>
      </c>
      <c r="H7" s="189" t="s">
        <v>1121</v>
      </c>
      <c r="I7" s="189" t="s">
        <v>857</v>
      </c>
      <c r="J7" s="189" t="s">
        <v>858</v>
      </c>
      <c r="K7" s="189" t="s">
        <v>859</v>
      </c>
      <c r="L7" s="419"/>
      <c r="M7" s="205" t="s">
        <v>860</v>
      </c>
      <c r="N7" s="189" t="s">
        <v>861</v>
      </c>
      <c r="O7" s="189" t="s">
        <v>862</v>
      </c>
      <c r="P7" s="189" t="s">
        <v>862</v>
      </c>
      <c r="Q7" s="189" t="s">
        <v>1128</v>
      </c>
      <c r="R7" s="189" t="s">
        <v>1109</v>
      </c>
      <c r="S7" s="436" t="s">
        <v>1109</v>
      </c>
      <c r="T7" s="555" t="s">
        <v>714</v>
      </c>
      <c r="U7" s="189" t="s">
        <v>1136</v>
      </c>
      <c r="V7" s="189" t="s">
        <v>241</v>
      </c>
      <c r="W7" s="189" t="s">
        <v>246</v>
      </c>
      <c r="X7" s="554" t="s">
        <v>863</v>
      </c>
      <c r="Z7" s="2150"/>
      <c r="AA7" s="436" t="s">
        <v>864</v>
      </c>
      <c r="AB7" s="189" t="s">
        <v>865</v>
      </c>
      <c r="AC7" s="189" t="s">
        <v>253</v>
      </c>
      <c r="AD7" s="189" t="s">
        <v>866</v>
      </c>
      <c r="AE7" s="189" t="s">
        <v>867</v>
      </c>
      <c r="AF7" s="189" t="s">
        <v>260</v>
      </c>
      <c r="AG7" s="189" t="s">
        <v>1136</v>
      </c>
      <c r="AH7" s="613" t="s">
        <v>1926</v>
      </c>
      <c r="AI7" s="2161"/>
      <c r="AJ7" s="189" t="s">
        <v>1933</v>
      </c>
      <c r="AK7" s="189" t="s">
        <v>868</v>
      </c>
      <c r="AM7" s="557" t="s">
        <v>869</v>
      </c>
      <c r="AN7" s="556" t="s">
        <v>1940</v>
      </c>
      <c r="AO7" s="2161"/>
      <c r="AP7" s="2163"/>
      <c r="AQ7" s="189" t="s">
        <v>1944</v>
      </c>
      <c r="AR7" s="614" t="s">
        <v>1131</v>
      </c>
      <c r="AS7" s="2161"/>
      <c r="AT7" s="2165"/>
      <c r="AU7" s="189" t="s">
        <v>870</v>
      </c>
      <c r="AV7" s="189" t="s">
        <v>871</v>
      </c>
      <c r="AW7" s="436" t="s">
        <v>2739</v>
      </c>
      <c r="AX7" s="436" t="s">
        <v>719</v>
      </c>
      <c r="AZ7" s="2150"/>
      <c r="BA7" s="615" t="s">
        <v>1953</v>
      </c>
      <c r="BB7" s="2154"/>
      <c r="BC7" s="189" t="s">
        <v>1957</v>
      </c>
      <c r="BD7" s="189" t="s">
        <v>1960</v>
      </c>
      <c r="BE7" s="189" t="s">
        <v>1908</v>
      </c>
      <c r="BF7" s="189" t="s">
        <v>1965</v>
      </c>
      <c r="BG7" s="616" t="s">
        <v>1973</v>
      </c>
      <c r="BH7" s="616" t="s">
        <v>1072</v>
      </c>
      <c r="BI7" s="616" t="s">
        <v>872</v>
      </c>
      <c r="BJ7" s="616" t="s">
        <v>1979</v>
      </c>
      <c r="BK7" s="616" t="s">
        <v>1503</v>
      </c>
      <c r="BL7" s="617" t="s">
        <v>873</v>
      </c>
      <c r="BM7" s="189" t="s">
        <v>1507</v>
      </c>
      <c r="BN7" s="419"/>
      <c r="BO7" s="205" t="s">
        <v>1508</v>
      </c>
      <c r="BP7" s="616" t="s">
        <v>1508</v>
      </c>
      <c r="BQ7" s="616" t="s">
        <v>609</v>
      </c>
      <c r="BR7" s="617" t="s">
        <v>721</v>
      </c>
      <c r="BS7" s="189" t="s">
        <v>1514</v>
      </c>
      <c r="BT7" s="189" t="s">
        <v>1519</v>
      </c>
      <c r="BU7" s="189" t="s">
        <v>1821</v>
      </c>
      <c r="BV7" s="189" t="s">
        <v>1821</v>
      </c>
      <c r="BW7" s="189" t="s">
        <v>1827</v>
      </c>
      <c r="BX7" s="189" t="s">
        <v>238</v>
      </c>
      <c r="BY7" s="189" t="s">
        <v>238</v>
      </c>
      <c r="BZ7" s="189" t="s">
        <v>1347</v>
      </c>
      <c r="CB7" s="2150"/>
      <c r="CC7" s="189" t="s">
        <v>1352</v>
      </c>
      <c r="CD7" s="189" t="s">
        <v>1357</v>
      </c>
      <c r="CE7" s="189" t="s">
        <v>1363</v>
      </c>
      <c r="CF7" s="189" t="s">
        <v>1367</v>
      </c>
      <c r="CG7" s="189" t="s">
        <v>874</v>
      </c>
      <c r="CH7" s="189" t="s">
        <v>1374</v>
      </c>
      <c r="CI7" s="189" t="s">
        <v>1380</v>
      </c>
      <c r="CJ7" s="189" t="s">
        <v>1380</v>
      </c>
      <c r="CK7" s="189" t="s">
        <v>1378</v>
      </c>
      <c r="CL7" s="189" t="s">
        <v>1378</v>
      </c>
      <c r="CM7" s="189" t="s">
        <v>100</v>
      </c>
      <c r="CO7" s="205" t="s">
        <v>237</v>
      </c>
      <c r="CP7" s="558" t="s">
        <v>1941</v>
      </c>
      <c r="CQ7" s="558" t="s">
        <v>1954</v>
      </c>
      <c r="CR7" s="189" t="s">
        <v>1357</v>
      </c>
      <c r="CS7" s="189" t="s">
        <v>875</v>
      </c>
      <c r="CT7" s="189" t="s">
        <v>2136</v>
      </c>
      <c r="CU7" s="436" t="s">
        <v>2141</v>
      </c>
      <c r="CV7" s="189" t="s">
        <v>2148</v>
      </c>
      <c r="CW7" s="189" t="s">
        <v>2154</v>
      </c>
      <c r="CX7" s="436" t="s">
        <v>720</v>
      </c>
      <c r="CY7" s="436" t="s">
        <v>2750</v>
      </c>
      <c r="CZ7" s="433" t="s">
        <v>876</v>
      </c>
      <c r="DA7" s="421" t="s">
        <v>721</v>
      </c>
    </row>
    <row r="8" spans="1:105" ht="15.8" customHeight="1">
      <c r="A8" s="2150"/>
      <c r="B8" s="2156"/>
      <c r="C8" s="2156"/>
      <c r="D8" s="189" t="s">
        <v>1116</v>
      </c>
      <c r="E8" s="189" t="s">
        <v>854</v>
      </c>
      <c r="F8" s="189" t="s">
        <v>877</v>
      </c>
      <c r="G8" s="436" t="s">
        <v>878</v>
      </c>
      <c r="H8" s="189" t="s">
        <v>1123</v>
      </c>
      <c r="I8" s="189" t="s">
        <v>879</v>
      </c>
      <c r="J8" s="189" t="s">
        <v>880</v>
      </c>
      <c r="K8" s="189" t="s">
        <v>1170</v>
      </c>
      <c r="L8" s="419"/>
      <c r="M8" s="205" t="s">
        <v>1171</v>
      </c>
      <c r="N8" s="189" t="s">
        <v>1172</v>
      </c>
      <c r="O8" s="189" t="s">
        <v>1173</v>
      </c>
      <c r="P8" s="189" t="s">
        <v>1174</v>
      </c>
      <c r="Q8" s="189" t="s">
        <v>1129</v>
      </c>
      <c r="R8" s="189" t="s">
        <v>1132</v>
      </c>
      <c r="S8" s="436" t="s">
        <v>1110</v>
      </c>
      <c r="T8" s="555" t="s">
        <v>704</v>
      </c>
      <c r="U8" s="189" t="s">
        <v>236</v>
      </c>
      <c r="V8" s="189" t="s">
        <v>242</v>
      </c>
      <c r="W8" s="189" t="s">
        <v>247</v>
      </c>
      <c r="X8" s="554" t="s">
        <v>1175</v>
      </c>
      <c r="Z8" s="2150"/>
      <c r="AA8" s="436" t="s">
        <v>1176</v>
      </c>
      <c r="AB8" s="189" t="s">
        <v>1177</v>
      </c>
      <c r="AC8" s="189" t="s">
        <v>254</v>
      </c>
      <c r="AD8" s="189" t="s">
        <v>1178</v>
      </c>
      <c r="AE8" s="189" t="s">
        <v>1179</v>
      </c>
      <c r="AF8" s="189" t="s">
        <v>261</v>
      </c>
      <c r="AG8" s="189" t="s">
        <v>254</v>
      </c>
      <c r="AH8" s="613" t="s">
        <v>1927</v>
      </c>
      <c r="AI8" s="2161"/>
      <c r="AJ8" s="189" t="s">
        <v>1934</v>
      </c>
      <c r="AK8" s="189" t="s">
        <v>1180</v>
      </c>
      <c r="AM8" s="557" t="s">
        <v>1181</v>
      </c>
      <c r="AN8" s="556" t="s">
        <v>1942</v>
      </c>
      <c r="AO8" s="2161"/>
      <c r="AP8" s="2163"/>
      <c r="AQ8" s="189" t="s">
        <v>1945</v>
      </c>
      <c r="AR8" s="614" t="s">
        <v>1949</v>
      </c>
      <c r="AS8" s="2161"/>
      <c r="AT8" s="2165"/>
      <c r="AU8" s="189" t="s">
        <v>1182</v>
      </c>
      <c r="AV8" s="189" t="s">
        <v>1183</v>
      </c>
      <c r="AW8" s="436" t="s">
        <v>2751</v>
      </c>
      <c r="AX8" s="436" t="s">
        <v>2752</v>
      </c>
      <c r="AZ8" s="2150"/>
      <c r="BA8" s="615" t="s">
        <v>1954</v>
      </c>
      <c r="BB8" s="2154"/>
      <c r="BC8" s="189" t="s">
        <v>1076</v>
      </c>
      <c r="BD8" s="189" t="s">
        <v>1961</v>
      </c>
      <c r="BE8" s="463" t="s">
        <v>1909</v>
      </c>
      <c r="BF8" s="189" t="s">
        <v>1966</v>
      </c>
      <c r="BG8" s="616" t="s">
        <v>1974</v>
      </c>
      <c r="BH8" s="616" t="s">
        <v>1074</v>
      </c>
      <c r="BI8" s="616" t="s">
        <v>1184</v>
      </c>
      <c r="BJ8" s="616" t="s">
        <v>1980</v>
      </c>
      <c r="BK8" s="616" t="s">
        <v>1502</v>
      </c>
      <c r="BL8" s="617" t="s">
        <v>880</v>
      </c>
      <c r="BM8" s="189" t="s">
        <v>1481</v>
      </c>
      <c r="BN8" s="419"/>
      <c r="BO8" s="205" t="s">
        <v>238</v>
      </c>
      <c r="BP8" s="616" t="s">
        <v>238</v>
      </c>
      <c r="BQ8" s="616" t="s">
        <v>1512</v>
      </c>
      <c r="BR8" s="617" t="s">
        <v>2753</v>
      </c>
      <c r="BS8" s="189" t="s">
        <v>1515</v>
      </c>
      <c r="BT8" s="189" t="s">
        <v>1816</v>
      </c>
      <c r="BU8" s="189" t="s">
        <v>1822</v>
      </c>
      <c r="BV8" s="189" t="s">
        <v>1822</v>
      </c>
      <c r="BW8" s="189" t="s">
        <v>1828</v>
      </c>
      <c r="BX8" s="189" t="s">
        <v>1344</v>
      </c>
      <c r="BY8" s="189" t="s">
        <v>1343</v>
      </c>
      <c r="BZ8" s="189" t="s">
        <v>1348</v>
      </c>
      <c r="CB8" s="2150"/>
      <c r="CC8" s="189" t="s">
        <v>1353</v>
      </c>
      <c r="CD8" s="189" t="s">
        <v>1358</v>
      </c>
      <c r="CE8" s="189" t="s">
        <v>1364</v>
      </c>
      <c r="CF8" s="189" t="s">
        <v>1368</v>
      </c>
      <c r="CG8" s="189" t="s">
        <v>1185</v>
      </c>
      <c r="CH8" s="189" t="s">
        <v>1375</v>
      </c>
      <c r="CI8" s="189" t="s">
        <v>1381</v>
      </c>
      <c r="CJ8" s="189" t="s">
        <v>1381</v>
      </c>
      <c r="CK8" s="189" t="s">
        <v>97</v>
      </c>
      <c r="CL8" s="189" t="s">
        <v>1381</v>
      </c>
      <c r="CM8" s="189" t="s">
        <v>101</v>
      </c>
      <c r="CO8" s="205"/>
      <c r="CP8" s="558" t="s">
        <v>1342</v>
      </c>
      <c r="CQ8" s="558" t="s">
        <v>1342</v>
      </c>
      <c r="CR8" s="189" t="s">
        <v>2129</v>
      </c>
      <c r="CS8" s="189" t="s">
        <v>1186</v>
      </c>
      <c r="CT8" s="189" t="s">
        <v>1356</v>
      </c>
      <c r="CU8" s="436" t="s">
        <v>2142</v>
      </c>
      <c r="CV8" s="189" t="s">
        <v>2149</v>
      </c>
      <c r="CW8" s="189" t="s">
        <v>2155</v>
      </c>
      <c r="CX8" s="436" t="s">
        <v>2754</v>
      </c>
      <c r="CY8" s="436" t="s">
        <v>3111</v>
      </c>
      <c r="CZ8" s="433" t="s">
        <v>1187</v>
      </c>
      <c r="DA8" s="421" t="s">
        <v>1188</v>
      </c>
    </row>
    <row r="9" spans="1:105" ht="15.8" customHeight="1">
      <c r="A9" s="2150"/>
      <c r="B9" s="2156"/>
      <c r="C9" s="2156"/>
      <c r="D9" s="189" t="s">
        <v>1117</v>
      </c>
      <c r="E9" s="189" t="s">
        <v>1119</v>
      </c>
      <c r="F9" s="189" t="s">
        <v>1189</v>
      </c>
      <c r="G9" s="436" t="s">
        <v>2464</v>
      </c>
      <c r="H9" s="189" t="s">
        <v>1122</v>
      </c>
      <c r="I9" s="189" t="s">
        <v>1190</v>
      </c>
      <c r="J9" s="189" t="s">
        <v>1080</v>
      </c>
      <c r="K9" s="189" t="s">
        <v>1191</v>
      </c>
      <c r="L9" s="419"/>
      <c r="M9" s="205" t="s">
        <v>1192</v>
      </c>
      <c r="N9" s="189" t="s">
        <v>383</v>
      </c>
      <c r="O9" s="189" t="s">
        <v>2935</v>
      </c>
      <c r="P9" s="189" t="s">
        <v>2465</v>
      </c>
      <c r="Q9" s="189" t="s">
        <v>1130</v>
      </c>
      <c r="R9" s="189" t="s">
        <v>1133</v>
      </c>
      <c r="S9" s="436" t="s">
        <v>1111</v>
      </c>
      <c r="T9" s="555" t="s">
        <v>2466</v>
      </c>
      <c r="U9" s="189" t="s">
        <v>237</v>
      </c>
      <c r="V9" s="189" t="s">
        <v>607</v>
      </c>
      <c r="W9" s="189" t="s">
        <v>248</v>
      </c>
      <c r="X9" s="554" t="s">
        <v>1193</v>
      </c>
      <c r="Z9" s="2150"/>
      <c r="AA9" s="436" t="s">
        <v>2467</v>
      </c>
      <c r="AB9" s="189" t="s">
        <v>1194</v>
      </c>
      <c r="AC9" s="189" t="s">
        <v>255</v>
      </c>
      <c r="AD9" s="189" t="s">
        <v>1080</v>
      </c>
      <c r="AE9" s="189" t="s">
        <v>1195</v>
      </c>
      <c r="AF9" s="189" t="s">
        <v>262</v>
      </c>
      <c r="AG9" s="189" t="s">
        <v>255</v>
      </c>
      <c r="AH9" s="613" t="s">
        <v>1928</v>
      </c>
      <c r="AI9" s="2161"/>
      <c r="AJ9" s="189" t="s">
        <v>1935</v>
      </c>
      <c r="AK9" s="189" t="s">
        <v>1453</v>
      </c>
      <c r="AM9" s="557" t="s">
        <v>2739</v>
      </c>
      <c r="AN9" s="556" t="s">
        <v>1941</v>
      </c>
      <c r="AO9" s="2161"/>
      <c r="AP9" s="2163"/>
      <c r="AQ9" s="189" t="s">
        <v>1946</v>
      </c>
      <c r="AR9" s="614" t="s">
        <v>1130</v>
      </c>
      <c r="AS9" s="2161"/>
      <c r="AT9" s="2165"/>
      <c r="AU9" s="189" t="s">
        <v>1454</v>
      </c>
      <c r="AV9" s="189" t="s">
        <v>1455</v>
      </c>
      <c r="AW9" s="436" t="s">
        <v>2468</v>
      </c>
      <c r="AX9" s="436" t="s">
        <v>2469</v>
      </c>
      <c r="AZ9" s="2150"/>
      <c r="BA9" s="189" t="s">
        <v>1456</v>
      </c>
      <c r="BB9" s="2154"/>
      <c r="BC9" s="189" t="s">
        <v>1958</v>
      </c>
      <c r="BD9" s="189" t="s">
        <v>1962</v>
      </c>
      <c r="BE9" s="463" t="s">
        <v>1906</v>
      </c>
      <c r="BF9" s="189" t="s">
        <v>1967</v>
      </c>
      <c r="BG9" s="616" t="s">
        <v>1975</v>
      </c>
      <c r="BH9" s="616" t="s">
        <v>1073</v>
      </c>
      <c r="BI9" s="616" t="s">
        <v>1458</v>
      </c>
      <c r="BJ9" s="616" t="s">
        <v>1813</v>
      </c>
      <c r="BK9" s="616" t="s">
        <v>1977</v>
      </c>
      <c r="BL9" s="617" t="s">
        <v>1080</v>
      </c>
      <c r="BM9" s="189" t="s">
        <v>82</v>
      </c>
      <c r="BN9" s="419"/>
      <c r="BO9" s="205" t="s">
        <v>239</v>
      </c>
      <c r="BP9" s="616" t="s">
        <v>239</v>
      </c>
      <c r="BQ9" s="616" t="s">
        <v>610</v>
      </c>
      <c r="BR9" s="617" t="s">
        <v>2471</v>
      </c>
      <c r="BS9" s="189" t="s">
        <v>1516</v>
      </c>
      <c r="BT9" s="189" t="s">
        <v>1817</v>
      </c>
      <c r="BU9" s="189" t="s">
        <v>1823</v>
      </c>
      <c r="BV9" s="189" t="s">
        <v>1825</v>
      </c>
      <c r="BW9" s="189" t="s">
        <v>1829</v>
      </c>
      <c r="BX9" s="189" t="s">
        <v>1345</v>
      </c>
      <c r="BY9" s="189" t="s">
        <v>1941</v>
      </c>
      <c r="BZ9" s="189" t="s">
        <v>1349</v>
      </c>
      <c r="CB9" s="2150"/>
      <c r="CC9" s="189" t="s">
        <v>1354</v>
      </c>
      <c r="CD9" s="189" t="s">
        <v>1359</v>
      </c>
      <c r="CE9" s="189" t="s">
        <v>1365</v>
      </c>
      <c r="CF9" s="189" t="s">
        <v>1369</v>
      </c>
      <c r="CG9" s="189" t="s">
        <v>1459</v>
      </c>
      <c r="CH9" s="189" t="s">
        <v>1376</v>
      </c>
      <c r="CI9" s="189" t="s">
        <v>607</v>
      </c>
      <c r="CJ9" s="189" t="s">
        <v>1385</v>
      </c>
      <c r="CK9" s="189" t="s">
        <v>607</v>
      </c>
      <c r="CL9" s="189" t="s">
        <v>1383</v>
      </c>
      <c r="CM9" s="189" t="s">
        <v>102</v>
      </c>
      <c r="CO9" s="205"/>
      <c r="CP9" s="558" t="s">
        <v>107</v>
      </c>
      <c r="CQ9" s="558" t="s">
        <v>107</v>
      </c>
      <c r="CR9" s="189" t="s">
        <v>2130</v>
      </c>
      <c r="CS9" s="189" t="s">
        <v>1460</v>
      </c>
      <c r="CT9" s="189" t="s">
        <v>2139</v>
      </c>
      <c r="CU9" s="436" t="s">
        <v>2143</v>
      </c>
      <c r="CV9" s="189" t="s">
        <v>2150</v>
      </c>
      <c r="CW9" s="189" t="s">
        <v>2156</v>
      </c>
      <c r="CX9" s="436" t="s">
        <v>2936</v>
      </c>
      <c r="CY9" s="436" t="s">
        <v>701</v>
      </c>
      <c r="CZ9" s="433" t="s">
        <v>1461</v>
      </c>
      <c r="DA9" s="421" t="s">
        <v>1462</v>
      </c>
    </row>
    <row r="10" spans="1:105" ht="15.8" customHeight="1">
      <c r="A10" s="2150"/>
      <c r="B10" s="2156"/>
      <c r="C10" s="2156"/>
      <c r="D10" s="436"/>
      <c r="E10" s="436"/>
      <c r="F10" s="189" t="s">
        <v>1463</v>
      </c>
      <c r="G10" s="436" t="s">
        <v>1464</v>
      </c>
      <c r="H10" s="189" t="s">
        <v>1124</v>
      </c>
      <c r="I10" s="189" t="s">
        <v>1465</v>
      </c>
      <c r="J10" s="189" t="s">
        <v>1466</v>
      </c>
      <c r="K10" s="189" t="s">
        <v>1467</v>
      </c>
      <c r="L10" s="419"/>
      <c r="M10" s="205" t="s">
        <v>1468</v>
      </c>
      <c r="N10" s="189" t="s">
        <v>1469</v>
      </c>
      <c r="O10" s="189" t="s">
        <v>720</v>
      </c>
      <c r="P10" s="189" t="s">
        <v>702</v>
      </c>
      <c r="Q10" s="189" t="s">
        <v>1131</v>
      </c>
      <c r="R10" s="189" t="s">
        <v>1134</v>
      </c>
      <c r="S10" s="436" t="s">
        <v>1112</v>
      </c>
      <c r="T10" s="436"/>
      <c r="U10" s="189" t="s">
        <v>238</v>
      </c>
      <c r="V10" s="189" t="s">
        <v>303</v>
      </c>
      <c r="W10" s="189" t="s">
        <v>249</v>
      </c>
      <c r="X10" s="554" t="s">
        <v>1470</v>
      </c>
      <c r="Z10" s="2150"/>
      <c r="AA10" s="436" t="s">
        <v>710</v>
      </c>
      <c r="AB10" s="189" t="s">
        <v>1471</v>
      </c>
      <c r="AC10" s="189" t="s">
        <v>256</v>
      </c>
      <c r="AD10" s="189" t="s">
        <v>1472</v>
      </c>
      <c r="AE10" s="189" t="s">
        <v>1473</v>
      </c>
      <c r="AF10" s="189" t="s">
        <v>263</v>
      </c>
      <c r="AG10" s="189" t="s">
        <v>1924</v>
      </c>
      <c r="AH10" s="613" t="s">
        <v>1929</v>
      </c>
      <c r="AI10" s="2161"/>
      <c r="AJ10" s="189" t="s">
        <v>1936</v>
      </c>
      <c r="AK10" s="189" t="s">
        <v>1474</v>
      </c>
      <c r="AM10" s="557"/>
      <c r="AN10" s="559"/>
      <c r="AO10" s="2161"/>
      <c r="AP10" s="2163"/>
      <c r="AQ10" s="189" t="s">
        <v>1947</v>
      </c>
      <c r="AR10" s="614" t="s">
        <v>1950</v>
      </c>
      <c r="AS10" s="2161"/>
      <c r="AT10" s="2165"/>
      <c r="AU10" s="189" t="s">
        <v>1475</v>
      </c>
      <c r="AV10" s="189" t="s">
        <v>1476</v>
      </c>
      <c r="AW10" s="436" t="s">
        <v>2472</v>
      </c>
      <c r="AX10" s="436" t="s">
        <v>2473</v>
      </c>
      <c r="AZ10" s="2150"/>
      <c r="BA10" s="189" t="s">
        <v>1184</v>
      </c>
      <c r="BB10" s="2154"/>
      <c r="BC10" s="436"/>
      <c r="BD10" s="189" t="s">
        <v>1963</v>
      </c>
      <c r="BE10" s="189" t="s">
        <v>1910</v>
      </c>
      <c r="BF10" s="189" t="s">
        <v>1969</v>
      </c>
      <c r="BG10" s="617"/>
      <c r="BH10" s="616" t="s">
        <v>1075</v>
      </c>
      <c r="BI10" s="616" t="s">
        <v>1477</v>
      </c>
      <c r="BJ10" s="616" t="s">
        <v>1814</v>
      </c>
      <c r="BK10" s="616" t="s">
        <v>1504</v>
      </c>
      <c r="BL10" s="617" t="s">
        <v>1478</v>
      </c>
      <c r="BM10" s="189"/>
      <c r="BN10" s="419"/>
      <c r="BO10" s="205" t="s">
        <v>1509</v>
      </c>
      <c r="BP10" s="616" t="s">
        <v>1510</v>
      </c>
      <c r="BQ10" s="616" t="s">
        <v>303</v>
      </c>
      <c r="BR10" s="617" t="s">
        <v>888</v>
      </c>
      <c r="BS10" s="189" t="s">
        <v>1517</v>
      </c>
      <c r="BT10" s="189" t="s">
        <v>1818</v>
      </c>
      <c r="BU10" s="189" t="s">
        <v>1977</v>
      </c>
      <c r="BV10" s="189" t="s">
        <v>1510</v>
      </c>
      <c r="BW10" s="189" t="s">
        <v>1830</v>
      </c>
      <c r="BX10" s="189" t="s">
        <v>1343</v>
      </c>
      <c r="BY10" s="436"/>
      <c r="BZ10" s="189" t="s">
        <v>1350</v>
      </c>
      <c r="CB10" s="2150"/>
      <c r="CC10" s="189" t="s">
        <v>1355</v>
      </c>
      <c r="CD10" s="189" t="s">
        <v>1360</v>
      </c>
      <c r="CE10" s="189"/>
      <c r="CF10" s="189" t="s">
        <v>1370</v>
      </c>
      <c r="CG10" s="189" t="s">
        <v>1479</v>
      </c>
      <c r="CH10" s="189" t="s">
        <v>1375</v>
      </c>
      <c r="CI10" s="189" t="s">
        <v>303</v>
      </c>
      <c r="CJ10" s="189" t="s">
        <v>245</v>
      </c>
      <c r="CK10" s="189" t="s">
        <v>303</v>
      </c>
      <c r="CL10" s="189" t="s">
        <v>1384</v>
      </c>
      <c r="CM10" s="189" t="s">
        <v>103</v>
      </c>
      <c r="CO10" s="205" t="s">
        <v>105</v>
      </c>
      <c r="CP10" s="558" t="s">
        <v>238</v>
      </c>
      <c r="CQ10" s="558" t="s">
        <v>238</v>
      </c>
      <c r="CR10" s="189" t="s">
        <v>2131</v>
      </c>
      <c r="CS10" s="189" t="s">
        <v>1480</v>
      </c>
      <c r="CT10" s="189" t="s">
        <v>2137</v>
      </c>
      <c r="CU10" s="436" t="s">
        <v>2144</v>
      </c>
      <c r="CV10" s="189" t="s">
        <v>2151</v>
      </c>
      <c r="CW10" s="189" t="s">
        <v>2157</v>
      </c>
      <c r="CX10" s="436" t="s">
        <v>890</v>
      </c>
      <c r="CY10" s="436" t="s">
        <v>889</v>
      </c>
      <c r="CZ10" s="443"/>
      <c r="DA10" s="421" t="s">
        <v>888</v>
      </c>
    </row>
    <row r="11" spans="1:105" ht="15.8" customHeight="1">
      <c r="A11" s="2150"/>
      <c r="B11" s="2156"/>
      <c r="C11" s="2156"/>
      <c r="D11" s="436"/>
      <c r="E11" s="436"/>
      <c r="F11" s="189" t="s">
        <v>1481</v>
      </c>
      <c r="G11" s="436" t="s">
        <v>1482</v>
      </c>
      <c r="H11" s="189" t="s">
        <v>1125</v>
      </c>
      <c r="I11" s="189" t="s">
        <v>1483</v>
      </c>
      <c r="J11" s="189" t="s">
        <v>1484</v>
      </c>
      <c r="K11" s="189" t="s">
        <v>1485</v>
      </c>
      <c r="L11" s="419"/>
      <c r="M11" s="205" t="s">
        <v>1486</v>
      </c>
      <c r="N11" s="189" t="s">
        <v>383</v>
      </c>
      <c r="O11" s="189" t="s">
        <v>1487</v>
      </c>
      <c r="P11" s="189" t="s">
        <v>1488</v>
      </c>
      <c r="Q11" s="436"/>
      <c r="R11" s="436"/>
      <c r="S11" s="189" t="s">
        <v>1189</v>
      </c>
      <c r="T11" s="436"/>
      <c r="U11" s="189" t="s">
        <v>239</v>
      </c>
      <c r="V11" s="189" t="s">
        <v>243</v>
      </c>
      <c r="W11" s="189" t="s">
        <v>250</v>
      </c>
      <c r="X11" s="554" t="s">
        <v>1489</v>
      </c>
      <c r="Z11" s="2150"/>
      <c r="AA11" s="436" t="s">
        <v>700</v>
      </c>
      <c r="AB11" s="436"/>
      <c r="AC11" s="189" t="s">
        <v>257</v>
      </c>
      <c r="AD11" s="189" t="s">
        <v>1490</v>
      </c>
      <c r="AE11" s="189" t="s">
        <v>1491</v>
      </c>
      <c r="AF11" s="189" t="s">
        <v>607</v>
      </c>
      <c r="AG11" s="436"/>
      <c r="AH11" s="613" t="s">
        <v>1930</v>
      </c>
      <c r="AI11" s="2161"/>
      <c r="AJ11" s="189" t="s">
        <v>1937</v>
      </c>
      <c r="AK11" s="189" t="s">
        <v>707</v>
      </c>
      <c r="AM11" s="557"/>
      <c r="AN11" s="557"/>
      <c r="AO11" s="2161"/>
      <c r="AP11" s="2163"/>
      <c r="AQ11" s="189" t="s">
        <v>1131</v>
      </c>
      <c r="AR11" s="614" t="s">
        <v>1951</v>
      </c>
      <c r="AS11" s="2161"/>
      <c r="AT11" s="2165"/>
      <c r="AU11" s="189" t="s">
        <v>1492</v>
      </c>
      <c r="AV11" s="189" t="s">
        <v>1493</v>
      </c>
      <c r="AW11" s="436" t="s">
        <v>1494</v>
      </c>
      <c r="AX11" s="436" t="s">
        <v>2511</v>
      </c>
      <c r="AZ11" s="2150"/>
      <c r="BA11" s="189" t="s">
        <v>1495</v>
      </c>
      <c r="BB11" s="2154"/>
      <c r="BC11" s="436"/>
      <c r="BD11" s="189" t="s">
        <v>1942</v>
      </c>
      <c r="BE11" s="189" t="s">
        <v>1911</v>
      </c>
      <c r="BF11" s="189" t="s">
        <v>1968</v>
      </c>
      <c r="BG11" s="617"/>
      <c r="BH11" s="616" t="s">
        <v>1496</v>
      </c>
      <c r="BI11" s="616" t="s">
        <v>1497</v>
      </c>
      <c r="BJ11" s="616" t="s">
        <v>1500</v>
      </c>
      <c r="BK11" s="616" t="s">
        <v>1505</v>
      </c>
      <c r="BL11" s="617"/>
      <c r="BM11" s="436"/>
      <c r="BO11" s="205" t="s">
        <v>1941</v>
      </c>
      <c r="BP11" s="616" t="s">
        <v>1511</v>
      </c>
      <c r="BQ11" s="617"/>
      <c r="BR11" s="617" t="s">
        <v>2512</v>
      </c>
      <c r="BS11" s="189" t="s">
        <v>1518</v>
      </c>
      <c r="BT11" s="189" t="s">
        <v>1819</v>
      </c>
      <c r="BU11" s="189" t="s">
        <v>1824</v>
      </c>
      <c r="BV11" s="436"/>
      <c r="BW11" s="189" t="s">
        <v>1341</v>
      </c>
      <c r="BX11" s="189" t="s">
        <v>1941</v>
      </c>
      <c r="BY11" s="436"/>
      <c r="BZ11" s="189" t="s">
        <v>610</v>
      </c>
      <c r="CB11" s="2150"/>
      <c r="CC11" s="189" t="s">
        <v>1341</v>
      </c>
      <c r="CD11" s="189" t="s">
        <v>1361</v>
      </c>
      <c r="CE11" s="189"/>
      <c r="CF11" s="189" t="s">
        <v>1371</v>
      </c>
      <c r="CG11" s="189" t="s">
        <v>1498</v>
      </c>
      <c r="CH11" s="189" t="s">
        <v>1377</v>
      </c>
      <c r="CI11" s="189" t="s">
        <v>1382</v>
      </c>
      <c r="CJ11" s="189" t="s">
        <v>95</v>
      </c>
      <c r="CK11" s="189" t="s">
        <v>98</v>
      </c>
      <c r="CL11" s="189"/>
      <c r="CM11" s="189" t="s">
        <v>104</v>
      </c>
      <c r="CO11" s="205"/>
      <c r="CP11" s="558" t="s">
        <v>239</v>
      </c>
      <c r="CQ11" s="558" t="s">
        <v>239</v>
      </c>
      <c r="CR11" s="189" t="s">
        <v>2132</v>
      </c>
      <c r="CS11" s="189" t="s">
        <v>1499</v>
      </c>
      <c r="CT11" s="189" t="s">
        <v>2138</v>
      </c>
      <c r="CU11" s="436" t="s">
        <v>2145</v>
      </c>
      <c r="CV11" s="189" t="s">
        <v>2152</v>
      </c>
      <c r="CW11" s="189" t="s">
        <v>2158</v>
      </c>
      <c r="CX11" s="436" t="s">
        <v>2513</v>
      </c>
      <c r="CY11" s="436" t="s">
        <v>2514</v>
      </c>
      <c r="CZ11" s="443"/>
      <c r="DA11" s="421" t="s">
        <v>2512</v>
      </c>
    </row>
    <row r="12" spans="1:105" ht="15.8" customHeight="1">
      <c r="A12" s="2150"/>
      <c r="B12" s="2156"/>
      <c r="C12" s="2156"/>
      <c r="D12" s="421"/>
      <c r="E12" s="436"/>
      <c r="F12" s="189" t="s">
        <v>82</v>
      </c>
      <c r="G12" s="436" t="s">
        <v>2515</v>
      </c>
      <c r="H12" s="189" t="s">
        <v>1126</v>
      </c>
      <c r="I12" s="436"/>
      <c r="J12" s="436"/>
      <c r="K12" s="436"/>
      <c r="M12" s="557"/>
      <c r="N12" s="189" t="s">
        <v>1189</v>
      </c>
      <c r="O12" s="189" t="s">
        <v>1214</v>
      </c>
      <c r="P12" s="189" t="s">
        <v>1081</v>
      </c>
      <c r="Q12" s="436"/>
      <c r="R12" s="436"/>
      <c r="S12" s="436"/>
      <c r="T12" s="436"/>
      <c r="U12" s="436"/>
      <c r="V12" s="189" t="s">
        <v>244</v>
      </c>
      <c r="W12" s="189" t="s">
        <v>251</v>
      </c>
      <c r="X12" s="554" t="s">
        <v>1215</v>
      </c>
      <c r="Z12" s="2150"/>
      <c r="AA12" s="436" t="s">
        <v>720</v>
      </c>
      <c r="AB12" s="436"/>
      <c r="AC12" s="189" t="s">
        <v>258</v>
      </c>
      <c r="AD12" s="189" t="s">
        <v>1216</v>
      </c>
      <c r="AE12" s="436"/>
      <c r="AF12" s="189" t="s">
        <v>303</v>
      </c>
      <c r="AG12" s="436"/>
      <c r="AH12" s="613" t="s">
        <v>1931</v>
      </c>
      <c r="AI12" s="2161"/>
      <c r="AJ12" s="189"/>
      <c r="AK12" s="436"/>
      <c r="AM12" s="557"/>
      <c r="AN12" s="557"/>
      <c r="AO12" s="2161"/>
      <c r="AP12" s="2163"/>
      <c r="AQ12" s="436"/>
      <c r="AR12" s="614" t="s">
        <v>1952</v>
      </c>
      <c r="AS12" s="2161"/>
      <c r="AT12" s="2165"/>
      <c r="AU12" s="189" t="s">
        <v>1217</v>
      </c>
      <c r="AV12" s="189" t="s">
        <v>1218</v>
      </c>
      <c r="AW12" s="436" t="s">
        <v>1219</v>
      </c>
      <c r="AX12" s="436"/>
      <c r="AZ12" s="2150"/>
      <c r="BA12" s="189" t="s">
        <v>783</v>
      </c>
      <c r="BB12" s="2154"/>
      <c r="BC12" s="436"/>
      <c r="BD12" s="189" t="s">
        <v>1941</v>
      </c>
      <c r="BE12" s="189" t="s">
        <v>1912</v>
      </c>
      <c r="BF12" s="189" t="s">
        <v>1970</v>
      </c>
      <c r="BG12" s="617"/>
      <c r="BH12" s="617"/>
      <c r="BI12" s="616" t="s">
        <v>784</v>
      </c>
      <c r="BJ12" s="616" t="s">
        <v>1501</v>
      </c>
      <c r="BK12" s="616" t="s">
        <v>1977</v>
      </c>
      <c r="BL12" s="617"/>
      <c r="BM12" s="436"/>
      <c r="BO12" s="1364"/>
      <c r="BP12" s="617"/>
      <c r="BQ12" s="617"/>
      <c r="BR12" s="617" t="s">
        <v>712</v>
      </c>
      <c r="BS12" s="436"/>
      <c r="BT12" s="436"/>
      <c r="BU12" s="189" t="s">
        <v>1510</v>
      </c>
      <c r="BV12" s="436"/>
      <c r="BW12" s="436"/>
      <c r="BX12" s="436"/>
      <c r="BY12" s="436"/>
      <c r="BZ12" s="189" t="s">
        <v>303</v>
      </c>
      <c r="CB12" s="2150"/>
      <c r="CC12" s="189" t="s">
        <v>1346</v>
      </c>
      <c r="CD12" s="189" t="s">
        <v>245</v>
      </c>
      <c r="CE12" s="189"/>
      <c r="CF12" s="189" t="s">
        <v>1372</v>
      </c>
      <c r="CG12" s="189" t="s">
        <v>1189</v>
      </c>
      <c r="CH12" s="189" t="s">
        <v>1378</v>
      </c>
      <c r="CI12" s="189" t="s">
        <v>1383</v>
      </c>
      <c r="CJ12" s="189" t="s">
        <v>96</v>
      </c>
      <c r="CK12" s="436"/>
      <c r="CL12" s="436"/>
      <c r="CM12" s="189"/>
      <c r="CO12" s="557"/>
      <c r="CP12" s="436"/>
      <c r="CQ12" s="436"/>
      <c r="CR12" s="189" t="s">
        <v>2133</v>
      </c>
      <c r="CS12" s="189" t="s">
        <v>785</v>
      </c>
      <c r="CT12" s="436"/>
      <c r="CU12" s="436" t="s">
        <v>2146</v>
      </c>
      <c r="CV12" s="436"/>
      <c r="CW12" s="189" t="s">
        <v>2159</v>
      </c>
      <c r="CX12" s="436"/>
      <c r="CY12" s="436"/>
      <c r="CZ12" s="560" t="s">
        <v>2520</v>
      </c>
      <c r="DA12" s="421" t="s">
        <v>712</v>
      </c>
    </row>
    <row r="13" spans="1:105" ht="15.8" customHeight="1">
      <c r="A13" s="2150"/>
      <c r="B13" s="2156"/>
      <c r="C13" s="2156"/>
      <c r="D13" s="421"/>
      <c r="E13" s="436"/>
      <c r="F13" s="189"/>
      <c r="G13" s="436" t="s">
        <v>707</v>
      </c>
      <c r="H13" s="436"/>
      <c r="I13" s="436"/>
      <c r="J13" s="436"/>
      <c r="K13" s="436"/>
      <c r="M13" s="557"/>
      <c r="N13" s="189"/>
      <c r="O13" s="189"/>
      <c r="P13" s="189" t="s">
        <v>2936</v>
      </c>
      <c r="Q13" s="436"/>
      <c r="R13" s="436"/>
      <c r="S13" s="436"/>
      <c r="T13" s="436"/>
      <c r="U13" s="436"/>
      <c r="V13" s="189" t="s">
        <v>245</v>
      </c>
      <c r="W13" s="189" t="s">
        <v>252</v>
      </c>
      <c r="X13" s="554" t="s">
        <v>786</v>
      </c>
      <c r="Z13" s="2150"/>
      <c r="AA13" s="436" t="s">
        <v>2470</v>
      </c>
      <c r="AB13" s="436"/>
      <c r="AC13" s="189"/>
      <c r="AD13" s="436"/>
      <c r="AE13" s="436"/>
      <c r="AF13" s="436"/>
      <c r="AG13" s="436"/>
      <c r="AH13" s="561" t="s">
        <v>787</v>
      </c>
      <c r="AI13" s="562" t="s">
        <v>788</v>
      </c>
      <c r="AJ13" s="436"/>
      <c r="AK13" s="436"/>
      <c r="AM13" s="557"/>
      <c r="AN13" s="563" t="s">
        <v>76</v>
      </c>
      <c r="AO13" s="563" t="s">
        <v>77</v>
      </c>
      <c r="AP13" s="563" t="s">
        <v>78</v>
      </c>
      <c r="AQ13" s="436"/>
      <c r="AR13" s="563" t="s">
        <v>79</v>
      </c>
      <c r="AS13" s="563" t="s">
        <v>80</v>
      </c>
      <c r="AT13" s="563" t="s">
        <v>81</v>
      </c>
      <c r="AU13" s="436"/>
      <c r="AV13" s="189"/>
      <c r="AW13" s="436" t="s">
        <v>2516</v>
      </c>
      <c r="AX13" s="436"/>
      <c r="AZ13" s="2150"/>
      <c r="BA13" s="436"/>
      <c r="BB13" s="2154"/>
      <c r="BC13" s="436"/>
      <c r="BD13" s="189"/>
      <c r="BE13" s="189" t="s">
        <v>1913</v>
      </c>
      <c r="BF13" s="189" t="s">
        <v>1971</v>
      </c>
      <c r="BG13" s="617"/>
      <c r="BH13" s="617"/>
      <c r="BI13" s="616" t="s">
        <v>1977</v>
      </c>
      <c r="BJ13" s="616" t="s">
        <v>1977</v>
      </c>
      <c r="BK13" s="616" t="s">
        <v>1953</v>
      </c>
      <c r="BL13" s="617"/>
      <c r="BM13" s="436"/>
      <c r="BO13" s="1364"/>
      <c r="BP13" s="617"/>
      <c r="BQ13" s="617"/>
      <c r="BR13" s="617"/>
      <c r="BS13" s="436"/>
      <c r="BT13" s="436"/>
      <c r="BU13" s="189"/>
      <c r="BV13" s="436"/>
      <c r="BW13" s="436"/>
      <c r="BX13" s="436"/>
      <c r="BY13" s="436"/>
      <c r="BZ13" s="189"/>
      <c r="CB13" s="2150"/>
      <c r="CC13" s="189"/>
      <c r="CD13" s="436"/>
      <c r="CE13" s="189"/>
      <c r="CF13" s="436"/>
      <c r="CG13" s="436"/>
      <c r="CH13" s="189" t="s">
        <v>1379</v>
      </c>
      <c r="CI13" s="189" t="s">
        <v>1384</v>
      </c>
      <c r="CJ13" s="436"/>
      <c r="CK13" s="436"/>
      <c r="CL13" s="436"/>
      <c r="CM13" s="436"/>
      <c r="CO13" s="557"/>
      <c r="CP13" s="436"/>
      <c r="CQ13" s="436"/>
      <c r="CR13" s="189" t="s">
        <v>2134</v>
      </c>
      <c r="CS13" s="561" t="s">
        <v>789</v>
      </c>
      <c r="CU13" s="436"/>
      <c r="CV13" s="436"/>
      <c r="CW13" s="189" t="s">
        <v>2160</v>
      </c>
      <c r="CX13" s="436"/>
      <c r="CY13" s="436"/>
      <c r="CZ13" s="560"/>
      <c r="DA13" s="421"/>
    </row>
    <row r="14" spans="1:105" s="598" customFormat="1" ht="127.55" customHeight="1">
      <c r="A14" s="2150"/>
      <c r="B14" s="595" t="s">
        <v>3018</v>
      </c>
      <c r="C14" s="595" t="s">
        <v>2094</v>
      </c>
      <c r="D14" s="595" t="s">
        <v>3017</v>
      </c>
      <c r="E14" s="594" t="s">
        <v>790</v>
      </c>
      <c r="F14" s="595" t="s">
        <v>791</v>
      </c>
      <c r="G14" s="595" t="s">
        <v>792</v>
      </c>
      <c r="H14" s="595" t="s">
        <v>793</v>
      </c>
      <c r="I14" s="595" t="s">
        <v>794</v>
      </c>
      <c r="J14" s="595" t="s">
        <v>795</v>
      </c>
      <c r="K14" s="595" t="s">
        <v>796</v>
      </c>
      <c r="L14" s="596"/>
      <c r="M14" s="597" t="s">
        <v>797</v>
      </c>
      <c r="N14" s="595" t="s">
        <v>798</v>
      </c>
      <c r="O14" s="595" t="s">
        <v>799</v>
      </c>
      <c r="P14" s="595" t="s">
        <v>800</v>
      </c>
      <c r="Q14" s="595" t="s">
        <v>801</v>
      </c>
      <c r="R14" s="595" t="s">
        <v>802</v>
      </c>
      <c r="S14" s="595" t="s">
        <v>803</v>
      </c>
      <c r="T14" s="595" t="s">
        <v>804</v>
      </c>
      <c r="U14" s="595" t="s">
        <v>805</v>
      </c>
      <c r="V14" s="595" t="s">
        <v>806</v>
      </c>
      <c r="W14" s="595" t="s">
        <v>807</v>
      </c>
      <c r="X14" s="595" t="s">
        <v>2069</v>
      </c>
      <c r="Z14" s="2150"/>
      <c r="AA14" s="595" t="s">
        <v>808</v>
      </c>
      <c r="AB14" s="595" t="s">
        <v>809</v>
      </c>
      <c r="AC14" s="595" t="s">
        <v>810</v>
      </c>
      <c r="AD14" s="595" t="s">
        <v>811</v>
      </c>
      <c r="AE14" s="595" t="s">
        <v>812</v>
      </c>
      <c r="AF14" s="595" t="s">
        <v>813</v>
      </c>
      <c r="AG14" s="595" t="s">
        <v>525</v>
      </c>
      <c r="AH14" s="595" t="s">
        <v>2067</v>
      </c>
      <c r="AI14" s="595" t="s">
        <v>1085</v>
      </c>
      <c r="AJ14" s="595" t="s">
        <v>814</v>
      </c>
      <c r="AK14" s="595" t="s">
        <v>815</v>
      </c>
      <c r="AM14" s="597" t="s">
        <v>816</v>
      </c>
      <c r="AN14" s="597" t="s">
        <v>817</v>
      </c>
      <c r="AO14" s="597" t="s">
        <v>3133</v>
      </c>
      <c r="AP14" s="597" t="s">
        <v>1082</v>
      </c>
      <c r="AQ14" s="595" t="s">
        <v>3134</v>
      </c>
      <c r="AR14" s="595" t="s">
        <v>3135</v>
      </c>
      <c r="AS14" s="595" t="s">
        <v>1084</v>
      </c>
      <c r="AT14" s="595" t="s">
        <v>3136</v>
      </c>
      <c r="AU14" s="595" t="s">
        <v>3137</v>
      </c>
      <c r="AV14" s="595" t="s">
        <v>3138</v>
      </c>
      <c r="AW14" s="595" t="s">
        <v>3139</v>
      </c>
      <c r="AX14" s="595" t="s">
        <v>3140</v>
      </c>
      <c r="AZ14" s="2150"/>
      <c r="BA14" s="595" t="s">
        <v>3141</v>
      </c>
      <c r="BB14" s="595" t="s">
        <v>3142</v>
      </c>
      <c r="BC14" s="595" t="s">
        <v>3143</v>
      </c>
      <c r="BD14" s="595" t="s">
        <v>1078</v>
      </c>
      <c r="BE14" s="595" t="s">
        <v>2974</v>
      </c>
      <c r="BF14" s="595" t="s">
        <v>2975</v>
      </c>
      <c r="BG14" s="595" t="s">
        <v>1079</v>
      </c>
      <c r="BH14" s="595" t="s">
        <v>2976</v>
      </c>
      <c r="BI14" s="595" t="s">
        <v>2977</v>
      </c>
      <c r="BJ14" s="595" t="s">
        <v>2695</v>
      </c>
      <c r="BK14" s="595" t="s">
        <v>2979</v>
      </c>
      <c r="BL14" s="595" t="s">
        <v>2980</v>
      </c>
      <c r="BM14" s="595" t="s">
        <v>2981</v>
      </c>
      <c r="BN14" s="596"/>
      <c r="BO14" s="597" t="s">
        <v>980</v>
      </c>
      <c r="BP14" s="595" t="s">
        <v>981</v>
      </c>
      <c r="BQ14" s="595" t="s">
        <v>982</v>
      </c>
      <c r="BR14" s="595" t="s">
        <v>2907</v>
      </c>
      <c r="BS14" s="595" t="s">
        <v>2908</v>
      </c>
      <c r="BT14" s="595" t="s">
        <v>2909</v>
      </c>
      <c r="BU14" s="595" t="s">
        <v>2910</v>
      </c>
      <c r="BV14" s="595" t="s">
        <v>2911</v>
      </c>
      <c r="BW14" s="595" t="s">
        <v>2912</v>
      </c>
      <c r="BX14" s="595" t="s">
        <v>2913</v>
      </c>
      <c r="BY14" s="595" t="s">
        <v>2914</v>
      </c>
      <c r="BZ14" s="595" t="s">
        <v>2985</v>
      </c>
      <c r="CB14" s="2150"/>
      <c r="CC14" s="595" t="s">
        <v>2986</v>
      </c>
      <c r="CD14" s="595" t="s">
        <v>2987</v>
      </c>
      <c r="CE14" s="595" t="s">
        <v>2988</v>
      </c>
      <c r="CF14" s="595" t="s">
        <v>2890</v>
      </c>
      <c r="CG14" s="595" t="s">
        <v>2891</v>
      </c>
      <c r="CH14" s="595" t="s">
        <v>2892</v>
      </c>
      <c r="CI14" s="595" t="s">
        <v>2893</v>
      </c>
      <c r="CJ14" s="595" t="s">
        <v>2894</v>
      </c>
      <c r="CK14" s="595" t="s">
        <v>2895</v>
      </c>
      <c r="CL14" s="595" t="s">
        <v>2896</v>
      </c>
      <c r="CM14" s="595" t="s">
        <v>2897</v>
      </c>
      <c r="CN14" s="596"/>
      <c r="CO14" s="597" t="s">
        <v>59</v>
      </c>
      <c r="CP14" s="594" t="s">
        <v>2898</v>
      </c>
      <c r="CQ14" s="595" t="s">
        <v>2899</v>
      </c>
      <c r="CR14" s="595" t="s">
        <v>2900</v>
      </c>
      <c r="CS14" s="595" t="s">
        <v>2901</v>
      </c>
      <c r="CT14" s="595" t="s">
        <v>2902</v>
      </c>
      <c r="CU14" s="595" t="s">
        <v>2903</v>
      </c>
      <c r="CV14" s="595" t="s">
        <v>2904</v>
      </c>
      <c r="CW14" s="595" t="s">
        <v>2905</v>
      </c>
      <c r="CX14" s="595" t="s">
        <v>2906</v>
      </c>
      <c r="CY14" s="599" t="s">
        <v>2871</v>
      </c>
      <c r="CZ14" s="599" t="s">
        <v>2872</v>
      </c>
      <c r="DA14" s="596"/>
    </row>
    <row r="15" spans="1:105" s="602" customFormat="1" ht="15.8" customHeight="1">
      <c r="A15" s="600" t="s">
        <v>1103</v>
      </c>
      <c r="B15" s="580"/>
      <c r="C15" s="580"/>
      <c r="D15" s="578">
        <v>12</v>
      </c>
      <c r="E15" s="578">
        <v>12</v>
      </c>
      <c r="F15" s="578" t="s">
        <v>549</v>
      </c>
      <c r="G15" s="578" t="s">
        <v>549</v>
      </c>
      <c r="H15" s="578" t="s">
        <v>550</v>
      </c>
      <c r="I15" s="578" t="s">
        <v>551</v>
      </c>
      <c r="J15" s="578" t="s">
        <v>552</v>
      </c>
      <c r="K15" s="578" t="s">
        <v>552</v>
      </c>
      <c r="L15" s="581"/>
      <c r="M15" s="582" t="s">
        <v>553</v>
      </c>
      <c r="N15" s="578" t="s">
        <v>554</v>
      </c>
      <c r="O15" s="578" t="s">
        <v>554</v>
      </c>
      <c r="P15" s="578" t="s">
        <v>554</v>
      </c>
      <c r="Q15" s="578" t="s">
        <v>555</v>
      </c>
      <c r="R15" s="578" t="s">
        <v>555</v>
      </c>
      <c r="S15" s="578" t="s">
        <v>555</v>
      </c>
      <c r="T15" s="578" t="s">
        <v>556</v>
      </c>
      <c r="U15" s="578" t="s">
        <v>557</v>
      </c>
      <c r="V15" s="578" t="s">
        <v>558</v>
      </c>
      <c r="W15" s="578" t="s">
        <v>559</v>
      </c>
      <c r="X15" s="582" t="s">
        <v>559</v>
      </c>
      <c r="Y15" s="583"/>
      <c r="Z15" s="579" t="s">
        <v>2698</v>
      </c>
      <c r="AA15" s="578" t="s">
        <v>560</v>
      </c>
      <c r="AB15" s="578" t="s">
        <v>561</v>
      </c>
      <c r="AC15" s="578" t="s">
        <v>561</v>
      </c>
      <c r="AD15" s="578" t="s">
        <v>561</v>
      </c>
      <c r="AE15" s="578" t="s">
        <v>434</v>
      </c>
      <c r="AF15" s="578" t="s">
        <v>434</v>
      </c>
      <c r="AG15" s="578" t="s">
        <v>434</v>
      </c>
      <c r="AH15" s="584" t="s">
        <v>2070</v>
      </c>
      <c r="AI15" s="585" t="s">
        <v>2070</v>
      </c>
      <c r="AJ15" s="578" t="s">
        <v>562</v>
      </c>
      <c r="AK15" s="578" t="s">
        <v>563</v>
      </c>
      <c r="AL15" s="583"/>
      <c r="AM15" s="582" t="s">
        <v>564</v>
      </c>
      <c r="AN15" s="586" t="s">
        <v>73</v>
      </c>
      <c r="AO15" s="587" t="s">
        <v>73</v>
      </c>
      <c r="AP15" s="587" t="s">
        <v>73</v>
      </c>
      <c r="AQ15" s="578" t="s">
        <v>73</v>
      </c>
      <c r="AR15" s="586" t="s">
        <v>435</v>
      </c>
      <c r="AS15" s="587" t="s">
        <v>73</v>
      </c>
      <c r="AT15" s="587" t="s">
        <v>73</v>
      </c>
      <c r="AU15" s="578" t="s">
        <v>435</v>
      </c>
      <c r="AV15" s="578" t="s">
        <v>436</v>
      </c>
      <c r="AW15" s="578" t="s">
        <v>565</v>
      </c>
      <c r="AX15" s="578" t="s">
        <v>436</v>
      </c>
      <c r="AY15" s="583"/>
      <c r="AZ15" s="579" t="s">
        <v>2698</v>
      </c>
      <c r="BA15" s="578" t="s">
        <v>566</v>
      </c>
      <c r="BB15" s="578" t="s">
        <v>566</v>
      </c>
      <c r="BC15" s="578" t="s">
        <v>567</v>
      </c>
      <c r="BD15" s="578" t="s">
        <v>89</v>
      </c>
      <c r="BE15" s="582" t="s">
        <v>89</v>
      </c>
      <c r="BF15" s="578" t="s">
        <v>89</v>
      </c>
      <c r="BG15" s="578" t="s">
        <v>89</v>
      </c>
      <c r="BH15" s="578" t="s">
        <v>89</v>
      </c>
      <c r="BI15" s="578" t="s">
        <v>568</v>
      </c>
      <c r="BJ15" s="578" t="s">
        <v>568</v>
      </c>
      <c r="BK15" s="578" t="s">
        <v>90</v>
      </c>
      <c r="BL15" s="578" t="s">
        <v>90</v>
      </c>
      <c r="BM15" s="578" t="s">
        <v>90</v>
      </c>
      <c r="BN15" s="581"/>
      <c r="BO15" s="582" t="s">
        <v>569</v>
      </c>
      <c r="BP15" s="578" t="s">
        <v>570</v>
      </c>
      <c r="BQ15" s="578" t="s">
        <v>570</v>
      </c>
      <c r="BR15" s="578" t="s">
        <v>570</v>
      </c>
      <c r="BS15" s="578" t="s">
        <v>570</v>
      </c>
      <c r="BT15" s="578" t="s">
        <v>570</v>
      </c>
      <c r="BU15" s="578" t="s">
        <v>571</v>
      </c>
      <c r="BV15" s="578" t="s">
        <v>571</v>
      </c>
      <c r="BW15" s="578" t="s">
        <v>572</v>
      </c>
      <c r="BX15" s="578" t="s">
        <v>573</v>
      </c>
      <c r="BY15" s="578" t="s">
        <v>574</v>
      </c>
      <c r="BZ15" s="578" t="s">
        <v>574</v>
      </c>
      <c r="CA15" s="583"/>
      <c r="CB15" s="579" t="s">
        <v>3299</v>
      </c>
      <c r="CC15" s="578" t="s">
        <v>574</v>
      </c>
      <c r="CD15" s="578" t="s">
        <v>2700</v>
      </c>
      <c r="CE15" s="578" t="s">
        <v>2701</v>
      </c>
      <c r="CF15" s="578" t="s">
        <v>2702</v>
      </c>
      <c r="CG15" s="578" t="s">
        <v>2702</v>
      </c>
      <c r="CH15" s="578" t="s">
        <v>2703</v>
      </c>
      <c r="CI15" s="578" t="s">
        <v>2704</v>
      </c>
      <c r="CJ15" s="578" t="s">
        <v>2704</v>
      </c>
      <c r="CK15" s="578" t="s">
        <v>437</v>
      </c>
      <c r="CL15" s="578" t="s">
        <v>437</v>
      </c>
      <c r="CM15" s="578" t="s">
        <v>2705</v>
      </c>
      <c r="CN15" s="581"/>
      <c r="CO15" s="582"/>
      <c r="CP15" s="578" t="s">
        <v>2706</v>
      </c>
      <c r="CQ15" s="578" t="s">
        <v>2707</v>
      </c>
      <c r="CR15" s="578" t="s">
        <v>2708</v>
      </c>
      <c r="CS15" s="578" t="s">
        <v>2708</v>
      </c>
      <c r="CT15" s="578" t="s">
        <v>2708</v>
      </c>
      <c r="CU15" s="578" t="s">
        <v>2709</v>
      </c>
      <c r="CV15" s="578" t="s">
        <v>2710</v>
      </c>
      <c r="CW15" s="578" t="s">
        <v>73</v>
      </c>
      <c r="CX15" s="578" t="s">
        <v>574</v>
      </c>
      <c r="CY15" s="578" t="s">
        <v>722</v>
      </c>
      <c r="CZ15" s="606" t="s">
        <v>2696</v>
      </c>
      <c r="DA15" s="601"/>
    </row>
    <row r="16" spans="1:105" s="602" customFormat="1" ht="15.8" customHeight="1">
      <c r="A16" s="600" t="s">
        <v>1104</v>
      </c>
      <c r="B16" s="580"/>
      <c r="C16" s="580"/>
      <c r="D16" s="578">
        <v>1</v>
      </c>
      <c r="E16" s="578">
        <v>1</v>
      </c>
      <c r="F16" s="578" t="s">
        <v>3118</v>
      </c>
      <c r="G16" s="578" t="s">
        <v>3118</v>
      </c>
      <c r="H16" s="578" t="s">
        <v>3118</v>
      </c>
      <c r="I16" s="578"/>
      <c r="J16" s="578" t="s">
        <v>3118</v>
      </c>
      <c r="K16" s="578" t="s">
        <v>3118</v>
      </c>
      <c r="L16" s="581"/>
      <c r="M16" s="582" t="s">
        <v>3118</v>
      </c>
      <c r="N16" s="578" t="s">
        <v>3118</v>
      </c>
      <c r="O16" s="578" t="s">
        <v>3118</v>
      </c>
      <c r="P16" s="578" t="s">
        <v>3118</v>
      </c>
      <c r="Q16" s="578" t="s">
        <v>3118</v>
      </c>
      <c r="R16" s="578" t="s">
        <v>3118</v>
      </c>
      <c r="S16" s="578" t="s">
        <v>3118</v>
      </c>
      <c r="T16" s="578"/>
      <c r="U16" s="578"/>
      <c r="V16" s="578"/>
      <c r="W16" s="578" t="s">
        <v>3119</v>
      </c>
      <c r="X16" s="582" t="s">
        <v>3120</v>
      </c>
      <c r="Y16" s="583"/>
      <c r="Z16" s="579" t="s">
        <v>2699</v>
      </c>
      <c r="AA16" s="578"/>
      <c r="AB16" s="578" t="s">
        <v>3118</v>
      </c>
      <c r="AC16" s="578" t="s">
        <v>438</v>
      </c>
      <c r="AD16" s="578" t="s">
        <v>439</v>
      </c>
      <c r="AE16" s="578" t="s">
        <v>440</v>
      </c>
      <c r="AF16" s="578" t="s">
        <v>441</v>
      </c>
      <c r="AG16" s="578" t="s">
        <v>442</v>
      </c>
      <c r="AH16" s="1436"/>
      <c r="AI16" s="1436"/>
      <c r="AJ16" s="578" t="s">
        <v>3118</v>
      </c>
      <c r="AK16" s="578"/>
      <c r="AL16" s="583"/>
      <c r="AM16" s="582"/>
      <c r="AN16" s="586" t="s">
        <v>3118</v>
      </c>
      <c r="AO16" s="587" t="s">
        <v>3118</v>
      </c>
      <c r="AP16" s="587" t="s">
        <v>3118</v>
      </c>
      <c r="AQ16" s="578" t="s">
        <v>3121</v>
      </c>
      <c r="AR16" s="586" t="s">
        <v>439</v>
      </c>
      <c r="AS16" s="587" t="s">
        <v>3119</v>
      </c>
      <c r="AT16" s="587" t="s">
        <v>3120</v>
      </c>
      <c r="AU16" s="578" t="s">
        <v>440</v>
      </c>
      <c r="AV16" s="578" t="s">
        <v>3118</v>
      </c>
      <c r="AW16" s="578" t="s">
        <v>3119</v>
      </c>
      <c r="AX16" s="578" t="s">
        <v>3122</v>
      </c>
      <c r="AY16" s="583"/>
      <c r="AZ16" s="579" t="s">
        <v>2699</v>
      </c>
      <c r="BA16" s="578" t="s">
        <v>3118</v>
      </c>
      <c r="BB16" s="578" t="s">
        <v>3121</v>
      </c>
      <c r="BC16" s="578"/>
      <c r="BD16" s="578" t="s">
        <v>3118</v>
      </c>
      <c r="BE16" s="582" t="s">
        <v>3118</v>
      </c>
      <c r="BF16" s="578" t="s">
        <v>3118</v>
      </c>
      <c r="BG16" s="578" t="s">
        <v>3119</v>
      </c>
      <c r="BH16" s="578" t="s">
        <v>3120</v>
      </c>
      <c r="BI16" s="578" t="s">
        <v>3118</v>
      </c>
      <c r="BJ16" s="578" t="s">
        <v>3121</v>
      </c>
      <c r="BK16" s="578"/>
      <c r="BL16" s="578"/>
      <c r="BM16" s="578"/>
      <c r="BN16" s="581"/>
      <c r="BO16" s="582"/>
      <c r="BP16" s="578" t="s">
        <v>3118</v>
      </c>
      <c r="BQ16" s="578" t="s">
        <v>3118</v>
      </c>
      <c r="BR16" s="578" t="s">
        <v>3118</v>
      </c>
      <c r="BS16" s="578" t="s">
        <v>3118</v>
      </c>
      <c r="BT16" s="578" t="s">
        <v>3121</v>
      </c>
      <c r="BU16" s="578" t="s">
        <v>3118</v>
      </c>
      <c r="BV16" s="578" t="s">
        <v>3121</v>
      </c>
      <c r="BW16" s="578"/>
      <c r="BX16" s="578"/>
      <c r="BY16" s="578" t="s">
        <v>3118</v>
      </c>
      <c r="BZ16" s="578" t="s">
        <v>3118</v>
      </c>
      <c r="CA16" s="583"/>
      <c r="CB16" s="579" t="s">
        <v>3298</v>
      </c>
      <c r="CC16" s="578" t="s">
        <v>3118</v>
      </c>
      <c r="CD16" s="578"/>
      <c r="CE16" s="578"/>
      <c r="CF16" s="578" t="s">
        <v>3118</v>
      </c>
      <c r="CG16" s="578" t="s">
        <v>3121</v>
      </c>
      <c r="CH16" s="578" t="s">
        <v>3119</v>
      </c>
      <c r="CI16" s="578" t="s">
        <v>3118</v>
      </c>
      <c r="CJ16" s="578" t="s">
        <v>438</v>
      </c>
      <c r="CK16" s="578" t="s">
        <v>439</v>
      </c>
      <c r="CL16" s="578" t="s">
        <v>440</v>
      </c>
      <c r="CM16" s="578" t="s">
        <v>3123</v>
      </c>
      <c r="CN16" s="581"/>
      <c r="CO16" s="582"/>
      <c r="CP16" s="578"/>
      <c r="CQ16" s="578"/>
      <c r="CR16" s="578" t="s">
        <v>3118</v>
      </c>
      <c r="CS16" s="578" t="s">
        <v>3118</v>
      </c>
      <c r="CT16" s="578" t="s">
        <v>3118</v>
      </c>
      <c r="CU16" s="578"/>
      <c r="CV16" s="578"/>
      <c r="CW16" s="578" t="s">
        <v>3122</v>
      </c>
      <c r="CX16" s="578" t="s">
        <v>3119</v>
      </c>
      <c r="CY16" s="578" t="s">
        <v>3118</v>
      </c>
      <c r="CZ16" s="607" t="s">
        <v>2697</v>
      </c>
      <c r="DA16" s="601" t="s">
        <v>443</v>
      </c>
    </row>
    <row r="17" spans="1:105" s="602" customFormat="1" ht="23.3" customHeight="1" thickBot="1">
      <c r="A17" s="603" t="s">
        <v>1105</v>
      </c>
      <c r="B17" s="589"/>
      <c r="C17" s="589"/>
      <c r="D17" s="605" t="s">
        <v>1106</v>
      </c>
      <c r="E17" s="590">
        <v>2</v>
      </c>
      <c r="F17" s="590" t="s">
        <v>3124</v>
      </c>
      <c r="G17" s="590" t="s">
        <v>3125</v>
      </c>
      <c r="H17" s="590" t="s">
        <v>3118</v>
      </c>
      <c r="I17" s="590" t="s">
        <v>3118</v>
      </c>
      <c r="J17" s="590" t="s">
        <v>3118</v>
      </c>
      <c r="K17" s="590" t="s">
        <v>3121</v>
      </c>
      <c r="L17" s="581"/>
      <c r="M17" s="591"/>
      <c r="N17" s="590" t="s">
        <v>3118</v>
      </c>
      <c r="O17" s="590" t="s">
        <v>3126</v>
      </c>
      <c r="P17" s="590" t="s">
        <v>3122</v>
      </c>
      <c r="Q17" s="590" t="s">
        <v>3118</v>
      </c>
      <c r="R17" s="590" t="s">
        <v>3127</v>
      </c>
      <c r="S17" s="590" t="s">
        <v>3128</v>
      </c>
      <c r="T17" s="590" t="s">
        <v>3123</v>
      </c>
      <c r="U17" s="590"/>
      <c r="V17" s="590"/>
      <c r="W17" s="590"/>
      <c r="X17" s="588"/>
      <c r="Y17" s="583"/>
      <c r="Z17" s="588" t="s">
        <v>3295</v>
      </c>
      <c r="AA17" s="590"/>
      <c r="AB17" s="590"/>
      <c r="AC17" s="590"/>
      <c r="AD17" s="590"/>
      <c r="AE17" s="590"/>
      <c r="AF17" s="590"/>
      <c r="AG17" s="590"/>
      <c r="AH17" s="590"/>
      <c r="AI17" s="590"/>
      <c r="AJ17" s="590"/>
      <c r="AK17" s="590"/>
      <c r="AL17" s="583"/>
      <c r="AM17" s="591"/>
      <c r="AN17" s="592"/>
      <c r="AO17" s="592" t="s">
        <v>3118</v>
      </c>
      <c r="AP17" s="592" t="s">
        <v>3121</v>
      </c>
      <c r="AQ17" s="590"/>
      <c r="AR17" s="590"/>
      <c r="AS17" s="590"/>
      <c r="AT17" s="590"/>
      <c r="AU17" s="590"/>
      <c r="AV17" s="590"/>
      <c r="AW17" s="590"/>
      <c r="AX17" s="590"/>
      <c r="AY17" s="583"/>
      <c r="AZ17" s="588" t="s">
        <v>3296</v>
      </c>
      <c r="BA17" s="590"/>
      <c r="BB17" s="590"/>
      <c r="BC17" s="590"/>
      <c r="BD17" s="590" t="s">
        <v>3118</v>
      </c>
      <c r="BE17" s="591" t="s">
        <v>3121</v>
      </c>
      <c r="BF17" s="590" t="s">
        <v>3119</v>
      </c>
      <c r="BG17" s="590"/>
      <c r="BH17" s="590"/>
      <c r="BI17" s="590"/>
      <c r="BJ17" s="590"/>
      <c r="BK17" s="590" t="s">
        <v>3118</v>
      </c>
      <c r="BL17" s="590" t="s">
        <v>3120</v>
      </c>
      <c r="BM17" s="590" t="s">
        <v>3129</v>
      </c>
      <c r="BN17" s="581"/>
      <c r="BO17" s="591"/>
      <c r="BP17" s="590" t="s">
        <v>3130</v>
      </c>
      <c r="BQ17" s="590" t="s">
        <v>3120</v>
      </c>
      <c r="BR17" s="590" t="s">
        <v>3122</v>
      </c>
      <c r="BS17" s="590" t="s">
        <v>3128</v>
      </c>
      <c r="BT17" s="590"/>
      <c r="BU17" s="590"/>
      <c r="BV17" s="590"/>
      <c r="BW17" s="590"/>
      <c r="BX17" s="590"/>
      <c r="BY17" s="590" t="s">
        <v>3131</v>
      </c>
      <c r="BZ17" s="590" t="s">
        <v>3124</v>
      </c>
      <c r="CA17" s="583"/>
      <c r="CB17" s="588" t="s">
        <v>3297</v>
      </c>
      <c r="CC17" s="590" t="s">
        <v>3125</v>
      </c>
      <c r="CD17" s="590"/>
      <c r="CE17" s="590" t="s">
        <v>3119</v>
      </c>
      <c r="CF17" s="590"/>
      <c r="CG17" s="590" t="s">
        <v>3119</v>
      </c>
      <c r="CH17" s="590"/>
      <c r="CI17" s="590"/>
      <c r="CJ17" s="590"/>
      <c r="CK17" s="590"/>
      <c r="CL17" s="590"/>
      <c r="CM17" s="590" t="s">
        <v>3123</v>
      </c>
      <c r="CN17" s="581"/>
      <c r="CO17" s="591"/>
      <c r="CP17" s="590"/>
      <c r="CQ17" s="590"/>
      <c r="CR17" s="590" t="s">
        <v>3118</v>
      </c>
      <c r="CS17" s="590" t="s">
        <v>3125</v>
      </c>
      <c r="CT17" s="590" t="s">
        <v>3125</v>
      </c>
      <c r="CU17" s="590" t="s">
        <v>3123</v>
      </c>
      <c r="CV17" s="590"/>
      <c r="CW17" s="590"/>
      <c r="CX17" s="590"/>
      <c r="CY17" s="590"/>
      <c r="CZ17" s="593"/>
      <c r="DA17" s="604" t="s">
        <v>444</v>
      </c>
    </row>
    <row r="18" spans="1:105" s="565" customFormat="1" ht="23.95" hidden="1" customHeight="1">
      <c r="A18" s="566" t="s">
        <v>2109</v>
      </c>
      <c r="B18" s="147">
        <v>361918</v>
      </c>
      <c r="C18" s="147">
        <v>350065</v>
      </c>
      <c r="D18" s="419">
        <v>3621</v>
      </c>
      <c r="E18" s="419">
        <v>7</v>
      </c>
      <c r="F18" s="419">
        <v>26</v>
      </c>
      <c r="G18" s="564">
        <v>0</v>
      </c>
      <c r="H18" s="147">
        <v>383</v>
      </c>
      <c r="I18" s="564">
        <v>0</v>
      </c>
      <c r="J18" s="564">
        <v>0</v>
      </c>
      <c r="K18" s="564">
        <v>0</v>
      </c>
      <c r="L18" s="564"/>
      <c r="M18" s="419">
        <v>0</v>
      </c>
      <c r="N18" s="147">
        <v>15252</v>
      </c>
      <c r="O18" s="147">
        <v>145</v>
      </c>
      <c r="P18" s="147">
        <v>185</v>
      </c>
      <c r="Q18" s="147">
        <v>1</v>
      </c>
      <c r="R18" s="147">
        <v>8</v>
      </c>
      <c r="S18" s="147">
        <v>27</v>
      </c>
      <c r="T18" s="419">
        <v>0</v>
      </c>
      <c r="U18" s="147">
        <v>77</v>
      </c>
      <c r="V18" s="421">
        <v>0</v>
      </c>
      <c r="W18" s="147">
        <v>133</v>
      </c>
      <c r="X18" s="147">
        <v>0</v>
      </c>
      <c r="Z18" s="566" t="s">
        <v>2109</v>
      </c>
      <c r="AA18" s="147">
        <v>115</v>
      </c>
      <c r="AB18" s="147">
        <v>6418</v>
      </c>
      <c r="AC18" s="147">
        <v>0</v>
      </c>
      <c r="AD18" s="147">
        <v>0</v>
      </c>
      <c r="AE18" s="147">
        <v>2</v>
      </c>
      <c r="AF18" s="147">
        <v>42</v>
      </c>
      <c r="AG18" s="147">
        <v>28875</v>
      </c>
      <c r="AH18" s="147">
        <v>1983</v>
      </c>
      <c r="AI18" s="147"/>
      <c r="AJ18" s="147">
        <v>7</v>
      </c>
      <c r="AK18" s="419">
        <v>0</v>
      </c>
      <c r="AM18" s="419">
        <v>0</v>
      </c>
      <c r="AN18" s="147">
        <v>2243</v>
      </c>
      <c r="AO18" s="147"/>
      <c r="AP18" s="147"/>
      <c r="AQ18" s="463">
        <v>0</v>
      </c>
      <c r="AR18" s="147">
        <v>6</v>
      </c>
      <c r="AS18" s="147"/>
      <c r="AT18" s="147"/>
      <c r="AU18" s="147">
        <v>17</v>
      </c>
      <c r="AV18" s="147">
        <v>27</v>
      </c>
      <c r="AW18" s="147">
        <v>33</v>
      </c>
      <c r="AX18" s="147">
        <v>6</v>
      </c>
      <c r="AZ18" s="566" t="s">
        <v>2109</v>
      </c>
      <c r="BA18" s="147">
        <v>5</v>
      </c>
      <c r="BB18" s="147">
        <v>0</v>
      </c>
      <c r="BC18" s="147">
        <v>88728</v>
      </c>
      <c r="BD18" s="147">
        <v>0</v>
      </c>
      <c r="BE18" s="147">
        <v>0</v>
      </c>
      <c r="BF18" s="419">
        <v>0</v>
      </c>
      <c r="BG18" s="147">
        <v>0</v>
      </c>
      <c r="BH18" s="419">
        <v>0</v>
      </c>
      <c r="BI18" s="419">
        <v>0</v>
      </c>
      <c r="BJ18" s="419">
        <v>0</v>
      </c>
      <c r="BK18" s="147">
        <v>4758</v>
      </c>
      <c r="BL18" s="419">
        <v>0</v>
      </c>
      <c r="BM18" s="419">
        <v>0</v>
      </c>
      <c r="BN18" s="419"/>
      <c r="BO18" s="147">
        <v>798</v>
      </c>
      <c r="BP18" s="419">
        <v>0</v>
      </c>
      <c r="BQ18" s="419">
        <v>0</v>
      </c>
      <c r="BR18" s="419">
        <v>0</v>
      </c>
      <c r="BS18" s="419">
        <v>0</v>
      </c>
      <c r="BT18" s="419">
        <v>0</v>
      </c>
      <c r="BU18" s="147">
        <v>47813</v>
      </c>
      <c r="BV18" s="419">
        <v>0</v>
      </c>
      <c r="BW18" s="147">
        <v>0</v>
      </c>
      <c r="BX18" s="147">
        <v>638</v>
      </c>
      <c r="BY18" s="147">
        <v>90310</v>
      </c>
      <c r="BZ18" s="147">
        <v>7702</v>
      </c>
      <c r="CB18" s="566" t="s">
        <v>2109</v>
      </c>
      <c r="CC18" s="147">
        <v>188</v>
      </c>
      <c r="CD18" s="147">
        <v>10</v>
      </c>
      <c r="CE18" s="419">
        <v>0</v>
      </c>
      <c r="CF18" s="147">
        <v>1063</v>
      </c>
      <c r="CG18" s="147">
        <v>27749</v>
      </c>
      <c r="CH18" s="419">
        <v>0</v>
      </c>
      <c r="CI18" s="147">
        <v>55</v>
      </c>
      <c r="CJ18" s="147">
        <v>59</v>
      </c>
      <c r="CK18" s="419">
        <v>0</v>
      </c>
      <c r="CL18" s="419">
        <v>0</v>
      </c>
      <c r="CM18" s="147">
        <f>C18-SUM(D18:W18)-SUM(AA18:BE18)-SUM(BF18:CC18)-SUM(CD18:CL18)</f>
        <v>20550</v>
      </c>
      <c r="CN18" s="564"/>
      <c r="CO18" s="532">
        <v>11853</v>
      </c>
      <c r="CP18" s="147">
        <v>3</v>
      </c>
      <c r="CQ18" s="147">
        <v>11</v>
      </c>
      <c r="CR18" s="147">
        <v>7</v>
      </c>
      <c r="CS18" s="565">
        <v>0</v>
      </c>
      <c r="CT18" s="565">
        <v>0</v>
      </c>
      <c r="CU18" s="147">
        <f>SUM(CU19:CU30)</f>
        <v>0</v>
      </c>
      <c r="CV18" s="147">
        <v>11832</v>
      </c>
      <c r="CW18" s="147">
        <v>0</v>
      </c>
      <c r="CX18" s="147">
        <v>16823</v>
      </c>
      <c r="CY18" s="147">
        <v>1227</v>
      </c>
      <c r="CZ18" s="147">
        <v>0</v>
      </c>
      <c r="DA18" s="564"/>
    </row>
    <row r="19" spans="1:105" s="565" customFormat="1" ht="23.95" hidden="1" customHeight="1">
      <c r="A19" s="566" t="s">
        <v>2248</v>
      </c>
      <c r="B19" s="147">
        <v>303890</v>
      </c>
      <c r="C19" s="147">
        <v>298305</v>
      </c>
      <c r="D19" s="419">
        <v>3335</v>
      </c>
      <c r="E19" s="419">
        <v>16</v>
      </c>
      <c r="F19" s="419">
        <v>29</v>
      </c>
      <c r="G19" s="564">
        <v>0</v>
      </c>
      <c r="H19" s="147">
        <v>331</v>
      </c>
      <c r="I19" s="564">
        <v>0</v>
      </c>
      <c r="J19" s="564">
        <v>0</v>
      </c>
      <c r="K19" s="564">
        <v>0</v>
      </c>
      <c r="L19" s="564"/>
      <c r="M19" s="419">
        <v>0</v>
      </c>
      <c r="N19" s="147">
        <v>10201</v>
      </c>
      <c r="O19" s="147">
        <v>559</v>
      </c>
      <c r="P19" s="147">
        <v>663</v>
      </c>
      <c r="Q19" s="147">
        <v>53</v>
      </c>
      <c r="R19" s="147">
        <v>55</v>
      </c>
      <c r="S19" s="147">
        <v>22</v>
      </c>
      <c r="T19" s="419">
        <v>0</v>
      </c>
      <c r="U19" s="147">
        <v>151</v>
      </c>
      <c r="V19" s="421">
        <v>9</v>
      </c>
      <c r="W19" s="147">
        <v>92</v>
      </c>
      <c r="X19" s="147">
        <v>0</v>
      </c>
      <c r="Z19" s="566" t="s">
        <v>2248</v>
      </c>
      <c r="AA19" s="147">
        <v>169</v>
      </c>
      <c r="AB19" s="147">
        <v>7695</v>
      </c>
      <c r="AC19" s="147">
        <v>1</v>
      </c>
      <c r="AD19" s="147">
        <v>0</v>
      </c>
      <c r="AE19" s="147">
        <v>2</v>
      </c>
      <c r="AF19" s="147">
        <v>46</v>
      </c>
      <c r="AG19" s="147">
        <v>16122</v>
      </c>
      <c r="AH19" s="147">
        <v>3481</v>
      </c>
      <c r="AI19" s="147"/>
      <c r="AJ19" s="147">
        <v>40</v>
      </c>
      <c r="AK19" s="419">
        <v>0</v>
      </c>
      <c r="AM19" s="419">
        <v>0</v>
      </c>
      <c r="AN19" s="147">
        <v>1502</v>
      </c>
      <c r="AO19" s="147"/>
      <c r="AP19" s="147"/>
      <c r="AQ19" s="463">
        <v>0</v>
      </c>
      <c r="AR19" s="147">
        <v>1</v>
      </c>
      <c r="AS19" s="147"/>
      <c r="AT19" s="147"/>
      <c r="AU19" s="147">
        <v>7</v>
      </c>
      <c r="AV19" s="147">
        <v>8</v>
      </c>
      <c r="AW19" s="147">
        <v>18</v>
      </c>
      <c r="AX19" s="147">
        <v>8</v>
      </c>
      <c r="AZ19" s="566" t="s">
        <v>2248</v>
      </c>
      <c r="BA19" s="147">
        <v>3</v>
      </c>
      <c r="BB19" s="147">
        <v>0</v>
      </c>
      <c r="BC19" s="147">
        <v>56527</v>
      </c>
      <c r="BD19" s="147">
        <v>0</v>
      </c>
      <c r="BE19" s="147">
        <v>0</v>
      </c>
      <c r="BF19" s="419">
        <v>0</v>
      </c>
      <c r="BG19" s="147">
        <v>5</v>
      </c>
      <c r="BH19" s="419">
        <v>0</v>
      </c>
      <c r="BI19" s="419">
        <v>0</v>
      </c>
      <c r="BJ19" s="419">
        <v>0</v>
      </c>
      <c r="BK19" s="147">
        <v>3531</v>
      </c>
      <c r="BL19" s="419">
        <v>0</v>
      </c>
      <c r="BM19" s="419">
        <v>0</v>
      </c>
      <c r="BN19" s="419"/>
      <c r="BO19" s="147">
        <v>252</v>
      </c>
      <c r="BP19" s="419">
        <v>0</v>
      </c>
      <c r="BQ19" s="419">
        <v>0</v>
      </c>
      <c r="BR19" s="419">
        <v>0</v>
      </c>
      <c r="BS19" s="419">
        <v>0</v>
      </c>
      <c r="BT19" s="419">
        <v>0</v>
      </c>
      <c r="BU19" s="147">
        <v>54250</v>
      </c>
      <c r="BV19" s="419">
        <v>0</v>
      </c>
      <c r="BW19" s="147">
        <v>20</v>
      </c>
      <c r="BX19" s="147">
        <v>4524</v>
      </c>
      <c r="BY19" s="147">
        <v>51849</v>
      </c>
      <c r="BZ19" s="147">
        <v>3511</v>
      </c>
      <c r="CB19" s="566" t="s">
        <v>2248</v>
      </c>
      <c r="CC19" s="147">
        <v>664</v>
      </c>
      <c r="CD19" s="147">
        <v>36</v>
      </c>
      <c r="CE19" s="419">
        <v>0</v>
      </c>
      <c r="CF19" s="147">
        <v>501</v>
      </c>
      <c r="CG19" s="147">
        <v>28645</v>
      </c>
      <c r="CH19" s="419">
        <v>0</v>
      </c>
      <c r="CI19" s="147">
        <v>53</v>
      </c>
      <c r="CJ19" s="147">
        <v>24</v>
      </c>
      <c r="CK19" s="419">
        <v>0</v>
      </c>
      <c r="CL19" s="419">
        <v>0</v>
      </c>
      <c r="CM19" s="147">
        <f>C19-SUM(D19:W19)-SUM(AA19:BE19)-SUM(BF19:CC19)-SUM(CD19:CL19)</f>
        <v>49294</v>
      </c>
      <c r="CN19" s="564"/>
      <c r="CO19" s="532">
        <v>5585</v>
      </c>
      <c r="CP19" s="147">
        <v>3</v>
      </c>
      <c r="CQ19" s="147">
        <v>7</v>
      </c>
      <c r="CR19" s="147">
        <v>464</v>
      </c>
      <c r="CS19" s="565">
        <v>0</v>
      </c>
      <c r="CT19" s="565">
        <v>0</v>
      </c>
      <c r="CU19" s="147">
        <f>SUM(CU20:CU31)</f>
        <v>0</v>
      </c>
      <c r="CV19" s="147">
        <v>5111</v>
      </c>
      <c r="CW19" s="147">
        <v>0</v>
      </c>
      <c r="CX19" s="147">
        <v>33312</v>
      </c>
      <c r="CY19" s="147">
        <v>447</v>
      </c>
      <c r="CZ19" s="147">
        <v>0</v>
      </c>
      <c r="DA19" s="564"/>
    </row>
    <row r="20" spans="1:105" s="565" customFormat="1" ht="22.6" hidden="1" customHeight="1">
      <c r="A20" s="566" t="s">
        <v>639</v>
      </c>
      <c r="B20" s="532">
        <v>308749</v>
      </c>
      <c r="C20" s="532">
        <v>303980</v>
      </c>
      <c r="D20" s="608">
        <v>2861</v>
      </c>
      <c r="E20" s="608">
        <v>14</v>
      </c>
      <c r="F20" s="608">
        <v>12</v>
      </c>
      <c r="G20" s="576">
        <v>0</v>
      </c>
      <c r="H20" s="532">
        <v>108</v>
      </c>
      <c r="I20" s="576">
        <v>0</v>
      </c>
      <c r="J20" s="576">
        <v>0</v>
      </c>
      <c r="K20" s="576">
        <v>0</v>
      </c>
      <c r="L20" s="576"/>
      <c r="M20" s="608">
        <v>0</v>
      </c>
      <c r="N20" s="532">
        <v>7729</v>
      </c>
      <c r="O20" s="532">
        <v>873</v>
      </c>
      <c r="P20" s="532">
        <v>392</v>
      </c>
      <c r="Q20" s="532">
        <v>13</v>
      </c>
      <c r="R20" s="532">
        <v>23</v>
      </c>
      <c r="S20" s="532">
        <v>5</v>
      </c>
      <c r="T20" s="608">
        <v>0</v>
      </c>
      <c r="U20" s="532">
        <v>39</v>
      </c>
      <c r="V20" s="533">
        <v>11</v>
      </c>
      <c r="W20" s="532">
        <v>110</v>
      </c>
      <c r="X20" s="532">
        <v>0</v>
      </c>
      <c r="Y20" s="577"/>
      <c r="Z20" s="609" t="s">
        <v>639</v>
      </c>
      <c r="AA20" s="532">
        <v>184</v>
      </c>
      <c r="AB20" s="532">
        <v>6173</v>
      </c>
      <c r="AC20" s="532">
        <v>0</v>
      </c>
      <c r="AD20" s="532">
        <v>1</v>
      </c>
      <c r="AE20" s="532">
        <v>0</v>
      </c>
      <c r="AF20" s="532">
        <v>18</v>
      </c>
      <c r="AG20" s="532">
        <v>10035</v>
      </c>
      <c r="AH20" s="532">
        <v>3365</v>
      </c>
      <c r="AI20" s="532">
        <v>0</v>
      </c>
      <c r="AJ20" s="532">
        <v>27</v>
      </c>
      <c r="AK20" s="608">
        <v>0</v>
      </c>
      <c r="AL20" s="577"/>
      <c r="AM20" s="608">
        <v>0</v>
      </c>
      <c r="AN20" s="532">
        <v>1783</v>
      </c>
      <c r="AO20" s="532">
        <v>0</v>
      </c>
      <c r="AP20" s="532">
        <v>0</v>
      </c>
      <c r="AQ20" s="610">
        <v>0</v>
      </c>
      <c r="AR20" s="532">
        <v>4</v>
      </c>
      <c r="AS20" s="532">
        <v>0</v>
      </c>
      <c r="AT20" s="532">
        <v>0</v>
      </c>
      <c r="AU20" s="532">
        <v>10</v>
      </c>
      <c r="AV20" s="532">
        <v>16</v>
      </c>
      <c r="AW20" s="532">
        <v>16</v>
      </c>
      <c r="AX20" s="532">
        <v>7</v>
      </c>
      <c r="AY20" s="577"/>
      <c r="AZ20" s="609" t="s">
        <v>639</v>
      </c>
      <c r="BA20" s="532">
        <v>16</v>
      </c>
      <c r="BB20" s="532">
        <v>0</v>
      </c>
      <c r="BC20" s="532">
        <v>29340</v>
      </c>
      <c r="BD20" s="532">
        <v>0</v>
      </c>
      <c r="BE20" s="532">
        <v>0</v>
      </c>
      <c r="BF20" s="608">
        <v>0</v>
      </c>
      <c r="BG20" s="532">
        <v>3</v>
      </c>
      <c r="BH20" s="608">
        <v>0</v>
      </c>
      <c r="BI20" s="608">
        <v>0</v>
      </c>
      <c r="BJ20" s="608">
        <v>0</v>
      </c>
      <c r="BK20" s="532">
        <v>3089</v>
      </c>
      <c r="BL20" s="608">
        <v>0</v>
      </c>
      <c r="BM20" s="608">
        <v>0</v>
      </c>
      <c r="BN20" s="608"/>
      <c r="BO20" s="532">
        <v>93</v>
      </c>
      <c r="BP20" s="608">
        <v>0</v>
      </c>
      <c r="BQ20" s="608">
        <v>0</v>
      </c>
      <c r="BR20" s="608">
        <v>0</v>
      </c>
      <c r="BS20" s="608">
        <v>0</v>
      </c>
      <c r="BT20" s="608">
        <v>0</v>
      </c>
      <c r="BU20" s="532">
        <v>57113</v>
      </c>
      <c r="BV20" s="608">
        <v>0</v>
      </c>
      <c r="BW20" s="532">
        <v>7</v>
      </c>
      <c r="BX20" s="532">
        <v>326</v>
      </c>
      <c r="BY20" s="532">
        <v>61424</v>
      </c>
      <c r="BZ20" s="532">
        <v>4252</v>
      </c>
      <c r="CA20" s="577"/>
      <c r="CB20" s="609" t="s">
        <v>639</v>
      </c>
      <c r="CC20" s="532">
        <v>998</v>
      </c>
      <c r="CD20" s="532">
        <v>15</v>
      </c>
      <c r="CE20" s="608">
        <v>0</v>
      </c>
      <c r="CF20" s="532">
        <v>338</v>
      </c>
      <c r="CG20" s="532">
        <v>36869</v>
      </c>
      <c r="CH20" s="608">
        <v>0</v>
      </c>
      <c r="CI20" s="532">
        <v>26</v>
      </c>
      <c r="CJ20" s="532">
        <v>522</v>
      </c>
      <c r="CK20" s="608">
        <v>0</v>
      </c>
      <c r="CL20" s="608">
        <v>0</v>
      </c>
      <c r="CM20" s="532">
        <f>C20-SUM(D20:W20)-SUM(AA20:BE20)-SUM(BF20:CC20)-SUM(CD20:CL20)</f>
        <v>75720</v>
      </c>
      <c r="CN20" s="576"/>
      <c r="CO20" s="532">
        <v>4769</v>
      </c>
      <c r="CP20" s="532">
        <v>1</v>
      </c>
      <c r="CQ20" s="532">
        <v>116</v>
      </c>
      <c r="CR20" s="532">
        <v>276</v>
      </c>
      <c r="CS20" s="577">
        <v>0</v>
      </c>
      <c r="CT20" s="577">
        <v>0</v>
      </c>
      <c r="CU20" s="532">
        <f>SUM(CU21:CU32)</f>
        <v>0</v>
      </c>
      <c r="CV20" s="532">
        <v>4376</v>
      </c>
      <c r="CW20" s="532">
        <v>0</v>
      </c>
      <c r="CX20" s="532">
        <v>0</v>
      </c>
      <c r="CY20" s="532">
        <v>0</v>
      </c>
      <c r="CZ20" s="532">
        <v>0</v>
      </c>
      <c r="DA20" s="564"/>
    </row>
    <row r="21" spans="1:105" s="471" customFormat="1" ht="35.35" hidden="1" customHeight="1">
      <c r="A21" s="566" t="s">
        <v>1717</v>
      </c>
      <c r="B21" s="1338">
        <v>270910</v>
      </c>
      <c r="C21" s="1338">
        <v>267459</v>
      </c>
      <c r="D21" s="1339">
        <v>2512</v>
      </c>
      <c r="E21" s="1339">
        <v>6</v>
      </c>
      <c r="F21" s="1339">
        <v>22</v>
      </c>
      <c r="G21" s="1340">
        <v>0</v>
      </c>
      <c r="H21" s="1338">
        <v>90</v>
      </c>
      <c r="I21" s="1340">
        <v>0</v>
      </c>
      <c r="J21" s="1340">
        <v>0</v>
      </c>
      <c r="K21" s="1340">
        <v>0</v>
      </c>
      <c r="L21" s="1340"/>
      <c r="M21" s="1339">
        <v>0</v>
      </c>
      <c r="N21" s="1338">
        <v>6727</v>
      </c>
      <c r="O21" s="1338">
        <v>792</v>
      </c>
      <c r="P21" s="1338">
        <v>384</v>
      </c>
      <c r="Q21" s="1338">
        <v>8</v>
      </c>
      <c r="R21" s="1338">
        <v>11</v>
      </c>
      <c r="S21" s="1338">
        <v>2</v>
      </c>
      <c r="T21" s="1339">
        <v>0</v>
      </c>
      <c r="U21" s="1338">
        <v>55</v>
      </c>
      <c r="V21" s="1341">
        <v>2</v>
      </c>
      <c r="W21" s="1338">
        <v>119</v>
      </c>
      <c r="X21" s="1338">
        <v>0</v>
      </c>
      <c r="Y21" s="1342"/>
      <c r="Z21" s="566" t="s">
        <v>1717</v>
      </c>
      <c r="AA21" s="1338">
        <v>73</v>
      </c>
      <c r="AB21" s="1338">
        <v>19170</v>
      </c>
      <c r="AC21" s="1338">
        <v>0</v>
      </c>
      <c r="AD21" s="1338">
        <v>2</v>
      </c>
      <c r="AE21" s="1338">
        <v>0</v>
      </c>
      <c r="AF21" s="1338">
        <v>21</v>
      </c>
      <c r="AG21" s="1338">
        <v>8908</v>
      </c>
      <c r="AH21" s="1338">
        <v>2560</v>
      </c>
      <c r="AI21" s="1338">
        <v>0</v>
      </c>
      <c r="AJ21" s="1338">
        <v>27</v>
      </c>
      <c r="AK21" s="1339">
        <v>0</v>
      </c>
      <c r="AL21" s="1342"/>
      <c r="AM21" s="1339">
        <v>0</v>
      </c>
      <c r="AN21" s="1338">
        <v>1761</v>
      </c>
      <c r="AO21" s="1338">
        <v>0</v>
      </c>
      <c r="AP21" s="1338">
        <v>0</v>
      </c>
      <c r="AQ21" s="1343">
        <v>0</v>
      </c>
      <c r="AR21" s="1338">
        <v>1</v>
      </c>
      <c r="AS21" s="1338">
        <v>0</v>
      </c>
      <c r="AT21" s="1338">
        <v>0</v>
      </c>
      <c r="AU21" s="1338">
        <v>31</v>
      </c>
      <c r="AV21" s="1338">
        <v>6</v>
      </c>
      <c r="AW21" s="1338">
        <v>14</v>
      </c>
      <c r="AX21" s="1338">
        <v>3</v>
      </c>
      <c r="AY21" s="1342"/>
      <c r="AZ21" s="566" t="s">
        <v>1717</v>
      </c>
      <c r="BA21" s="1338">
        <v>7</v>
      </c>
      <c r="BB21" s="1338">
        <v>0</v>
      </c>
      <c r="BC21" s="1338">
        <v>29449</v>
      </c>
      <c r="BD21" s="1338">
        <v>0</v>
      </c>
      <c r="BE21" s="1338">
        <v>0</v>
      </c>
      <c r="BF21" s="1339">
        <v>0</v>
      </c>
      <c r="BG21" s="1338">
        <v>0</v>
      </c>
      <c r="BH21" s="1339">
        <v>0</v>
      </c>
      <c r="BI21" s="1339">
        <v>0</v>
      </c>
      <c r="BJ21" s="1339">
        <v>0</v>
      </c>
      <c r="BK21" s="1338">
        <v>1526</v>
      </c>
      <c r="BL21" s="1339">
        <v>0</v>
      </c>
      <c r="BM21" s="1339">
        <v>0</v>
      </c>
      <c r="BN21" s="1339"/>
      <c r="BO21" s="1338">
        <v>84</v>
      </c>
      <c r="BP21" s="1339">
        <v>0</v>
      </c>
      <c r="BQ21" s="1339">
        <v>0</v>
      </c>
      <c r="BR21" s="1339">
        <v>0</v>
      </c>
      <c r="BS21" s="1339">
        <v>0</v>
      </c>
      <c r="BT21" s="1339">
        <v>0</v>
      </c>
      <c r="BU21" s="1338">
        <v>43066</v>
      </c>
      <c r="BV21" s="1339">
        <v>0</v>
      </c>
      <c r="BW21" s="1338">
        <v>2</v>
      </c>
      <c r="BX21" s="1338">
        <v>692</v>
      </c>
      <c r="BY21" s="1338">
        <v>52144</v>
      </c>
      <c r="BZ21" s="1338">
        <v>4263</v>
      </c>
      <c r="CA21" s="1342"/>
      <c r="CB21" s="566" t="s">
        <v>1717</v>
      </c>
      <c r="CC21" s="1338">
        <v>1088</v>
      </c>
      <c r="CD21" s="1338">
        <v>12</v>
      </c>
      <c r="CE21" s="1339">
        <v>0</v>
      </c>
      <c r="CF21" s="1338">
        <v>662</v>
      </c>
      <c r="CG21" s="1338">
        <v>34754</v>
      </c>
      <c r="CH21" s="1339">
        <v>0</v>
      </c>
      <c r="CI21" s="1338">
        <v>54</v>
      </c>
      <c r="CJ21" s="1338">
        <v>444</v>
      </c>
      <c r="CK21" s="1339">
        <v>0</v>
      </c>
      <c r="CL21" s="1339">
        <v>0</v>
      </c>
      <c r="CM21" s="1338">
        <f>C21-SUM(D21:W21)-SUM(AA21:BE21)-SUM(BF21:CC21)-SUM(CD21:CL21)</f>
        <v>55905</v>
      </c>
      <c r="CN21" s="1340"/>
      <c r="CO21" s="1338">
        <v>3451</v>
      </c>
      <c r="CP21" s="1338">
        <v>15</v>
      </c>
      <c r="CQ21" s="1338">
        <v>20</v>
      </c>
      <c r="CR21" s="1338">
        <v>57</v>
      </c>
      <c r="CS21" s="1342">
        <v>0</v>
      </c>
      <c r="CT21" s="1342">
        <v>0</v>
      </c>
      <c r="CU21" s="1338">
        <f>SUM(CU22:CU33)</f>
        <v>0</v>
      </c>
      <c r="CV21" s="1338">
        <v>3359</v>
      </c>
      <c r="CW21" s="1338">
        <v>0</v>
      </c>
      <c r="CX21" s="1338">
        <v>0</v>
      </c>
      <c r="CY21" s="1338">
        <v>0</v>
      </c>
      <c r="CZ21" s="1338">
        <v>0</v>
      </c>
      <c r="DA21" s="1344"/>
    </row>
    <row r="22" spans="1:105" s="1345" customFormat="1" ht="50.95" hidden="1" customHeight="1" collapsed="1">
      <c r="A22" s="566" t="s">
        <v>2825</v>
      </c>
      <c r="B22" s="1338">
        <v>258356</v>
      </c>
      <c r="C22" s="1338">
        <v>255018</v>
      </c>
      <c r="D22" s="1338">
        <v>2078</v>
      </c>
      <c r="E22" s="1338">
        <v>5</v>
      </c>
      <c r="F22" s="1338">
        <v>14</v>
      </c>
      <c r="G22" s="1338">
        <v>4</v>
      </c>
      <c r="H22" s="1338">
        <f>SUM(H23:H34)</f>
        <v>95</v>
      </c>
      <c r="I22" s="1338">
        <v>1</v>
      </c>
      <c r="J22" s="1338">
        <v>6</v>
      </c>
      <c r="K22" s="1338">
        <v>330</v>
      </c>
      <c r="L22" s="1341"/>
      <c r="M22" s="1338">
        <v>27</v>
      </c>
      <c r="N22" s="1338">
        <f t="shared" ref="N22:W22" si="0">SUM(N23:N34)</f>
        <v>6789</v>
      </c>
      <c r="O22" s="1338">
        <f t="shared" si="0"/>
        <v>746</v>
      </c>
      <c r="P22" s="1338">
        <f t="shared" si="0"/>
        <v>255</v>
      </c>
      <c r="Q22" s="1338">
        <f t="shared" si="0"/>
        <v>16</v>
      </c>
      <c r="R22" s="1338">
        <f t="shared" si="0"/>
        <v>16</v>
      </c>
      <c r="S22" s="1338">
        <f t="shared" si="0"/>
        <v>1</v>
      </c>
      <c r="T22" s="1338">
        <f t="shared" si="0"/>
        <v>2091</v>
      </c>
      <c r="U22" s="1338">
        <f t="shared" si="0"/>
        <v>32</v>
      </c>
      <c r="V22" s="1338">
        <f t="shared" si="0"/>
        <v>3</v>
      </c>
      <c r="W22" s="1338">
        <f t="shared" si="0"/>
        <v>215</v>
      </c>
      <c r="X22" s="1338">
        <v>0</v>
      </c>
      <c r="Y22" s="1338"/>
      <c r="Z22" s="566" t="s">
        <v>2825</v>
      </c>
      <c r="AA22" s="1338">
        <f t="shared" ref="AA22:AK22" si="1">SUM(AA23:AA34)</f>
        <v>78</v>
      </c>
      <c r="AB22" s="1338">
        <f t="shared" si="1"/>
        <v>39878</v>
      </c>
      <c r="AC22" s="1338">
        <f t="shared" si="1"/>
        <v>0</v>
      </c>
      <c r="AD22" s="1338">
        <f t="shared" si="1"/>
        <v>2</v>
      </c>
      <c r="AE22" s="1338">
        <f t="shared" si="1"/>
        <v>0</v>
      </c>
      <c r="AF22" s="1338">
        <f t="shared" si="1"/>
        <v>24</v>
      </c>
      <c r="AG22" s="1338">
        <f t="shared" si="1"/>
        <v>7525</v>
      </c>
      <c r="AH22" s="1338">
        <f t="shared" si="1"/>
        <v>3073</v>
      </c>
      <c r="AI22" s="1338">
        <v>0</v>
      </c>
      <c r="AJ22" s="1338">
        <f t="shared" si="1"/>
        <v>58</v>
      </c>
      <c r="AK22" s="1338">
        <f t="shared" si="1"/>
        <v>1</v>
      </c>
      <c r="AL22" s="1338"/>
      <c r="AM22" s="1338">
        <f t="shared" ref="AM22:AX22" si="2">SUM(AM23:AM34)</f>
        <v>10</v>
      </c>
      <c r="AN22" s="1338">
        <f t="shared" si="2"/>
        <v>1965</v>
      </c>
      <c r="AO22" s="1338">
        <v>0</v>
      </c>
      <c r="AP22" s="1338">
        <v>0</v>
      </c>
      <c r="AQ22" s="1338">
        <f t="shared" si="2"/>
        <v>0</v>
      </c>
      <c r="AR22" s="1338">
        <f t="shared" si="2"/>
        <v>8</v>
      </c>
      <c r="AS22" s="1338">
        <v>0</v>
      </c>
      <c r="AT22" s="1338">
        <v>0</v>
      </c>
      <c r="AU22" s="1338">
        <f t="shared" si="2"/>
        <v>30</v>
      </c>
      <c r="AV22" s="1338">
        <f t="shared" si="2"/>
        <v>9</v>
      </c>
      <c r="AW22" s="1338">
        <f t="shared" si="2"/>
        <v>20</v>
      </c>
      <c r="AX22" s="1338">
        <f t="shared" si="2"/>
        <v>2</v>
      </c>
      <c r="AY22" s="1338"/>
      <c r="AZ22" s="566" t="s">
        <v>2825</v>
      </c>
      <c r="BA22" s="1338">
        <f>SUM(BA23:BA34)</f>
        <v>6</v>
      </c>
      <c r="BB22" s="1338">
        <f>SUM(BB23:BB34)</f>
        <v>0</v>
      </c>
      <c r="BC22" s="1338">
        <f>SUM(BC23:BC34)</f>
        <v>36389</v>
      </c>
      <c r="BD22" s="1338">
        <f>SUM(BD23:BD34)</f>
        <v>46</v>
      </c>
      <c r="BE22" s="1338">
        <f t="shared" ref="BE22:BO22" si="3">SUM(BE23:BE34)</f>
        <v>16</v>
      </c>
      <c r="BF22" s="1338">
        <f t="shared" si="3"/>
        <v>9</v>
      </c>
      <c r="BG22" s="1338">
        <f t="shared" si="3"/>
        <v>24</v>
      </c>
      <c r="BH22" s="1338">
        <f t="shared" si="3"/>
        <v>0</v>
      </c>
      <c r="BI22" s="1338">
        <f t="shared" si="3"/>
        <v>1</v>
      </c>
      <c r="BJ22" s="1338">
        <f t="shared" si="3"/>
        <v>8</v>
      </c>
      <c r="BK22" s="1338">
        <f t="shared" si="3"/>
        <v>2676</v>
      </c>
      <c r="BL22" s="1338">
        <f t="shared" si="3"/>
        <v>6</v>
      </c>
      <c r="BM22" s="1338">
        <f t="shared" si="3"/>
        <v>269</v>
      </c>
      <c r="BN22" s="1341"/>
      <c r="BO22" s="1338">
        <f t="shared" si="3"/>
        <v>72</v>
      </c>
      <c r="BP22" s="1338">
        <f t="shared" ref="BP22:BZ22" si="4">SUM(BP23:BP34)</f>
        <v>17198</v>
      </c>
      <c r="BQ22" s="1338">
        <f t="shared" si="4"/>
        <v>849</v>
      </c>
      <c r="BR22" s="1338">
        <f t="shared" si="4"/>
        <v>130</v>
      </c>
      <c r="BS22" s="1338">
        <f t="shared" si="4"/>
        <v>5</v>
      </c>
      <c r="BT22" s="1338">
        <f t="shared" si="4"/>
        <v>0</v>
      </c>
      <c r="BU22" s="1338">
        <f t="shared" si="4"/>
        <v>25614</v>
      </c>
      <c r="BV22" s="1338">
        <f t="shared" si="4"/>
        <v>3339</v>
      </c>
      <c r="BW22" s="1338">
        <f t="shared" si="4"/>
        <v>4</v>
      </c>
      <c r="BX22" s="1338">
        <f t="shared" si="4"/>
        <v>482</v>
      </c>
      <c r="BY22" s="1338">
        <f t="shared" si="4"/>
        <v>34529</v>
      </c>
      <c r="BZ22" s="1338">
        <f t="shared" si="4"/>
        <v>2867</v>
      </c>
      <c r="CA22" s="1338"/>
      <c r="CB22" s="566" t="s">
        <v>2825</v>
      </c>
      <c r="CC22" s="1338">
        <f t="shared" ref="CC22:CM22" si="5">SUM(CC23:CC34)</f>
        <v>276</v>
      </c>
      <c r="CD22" s="1338">
        <f t="shared" si="5"/>
        <v>1</v>
      </c>
      <c r="CE22" s="1338">
        <f t="shared" si="5"/>
        <v>0</v>
      </c>
      <c r="CF22" s="1338">
        <f t="shared" si="5"/>
        <v>677</v>
      </c>
      <c r="CG22" s="1338">
        <f t="shared" si="5"/>
        <v>30018</v>
      </c>
      <c r="CH22" s="1338">
        <f t="shared" si="5"/>
        <v>14</v>
      </c>
      <c r="CI22" s="1338">
        <f t="shared" si="5"/>
        <v>67</v>
      </c>
      <c r="CJ22" s="1338">
        <f t="shared" si="5"/>
        <v>444</v>
      </c>
      <c r="CK22" s="1338">
        <f t="shared" si="5"/>
        <v>4</v>
      </c>
      <c r="CL22" s="1338">
        <f t="shared" si="5"/>
        <v>23</v>
      </c>
      <c r="CM22" s="1338">
        <f t="shared" si="5"/>
        <v>33548</v>
      </c>
      <c r="CN22" s="1341"/>
      <c r="CO22" s="1338">
        <v>3338</v>
      </c>
      <c r="CP22" s="1338">
        <f>SUM(CP23:CP34)</f>
        <v>2</v>
      </c>
      <c r="CQ22" s="1338">
        <f>SUM(CQ23:CQ34)</f>
        <v>18</v>
      </c>
      <c r="CR22" s="1338">
        <f>SUM(CR23:CR34)</f>
        <v>10</v>
      </c>
      <c r="CS22" s="1338">
        <f>SUM(CS23:CS34)</f>
        <v>1282</v>
      </c>
      <c r="CT22" s="1338">
        <f>SUM(CT23:CT34)</f>
        <v>2</v>
      </c>
      <c r="CU22" s="1338">
        <f>SUM(CU23:CU34)</f>
        <v>0</v>
      </c>
      <c r="CV22" s="1338">
        <f>SUM(CV23:CV34)</f>
        <v>2024</v>
      </c>
      <c r="CW22" s="1338">
        <v>0</v>
      </c>
      <c r="CX22" s="1338">
        <v>0</v>
      </c>
      <c r="CY22" s="1338">
        <v>0</v>
      </c>
      <c r="CZ22" s="1338">
        <v>0</v>
      </c>
      <c r="DA22" s="1345">
        <v>0</v>
      </c>
    </row>
    <row r="23" spans="1:105" s="1345" customFormat="1" ht="27.7" hidden="1" customHeight="1" outlineLevel="1">
      <c r="A23" s="530" t="s">
        <v>1900</v>
      </c>
      <c r="B23" s="1346">
        <v>18390</v>
      </c>
      <c r="C23" s="1346">
        <v>18112</v>
      </c>
      <c r="D23" s="1338">
        <v>139</v>
      </c>
      <c r="E23" s="1338">
        <v>0</v>
      </c>
      <c r="F23" s="1338">
        <v>1</v>
      </c>
      <c r="G23" s="1338">
        <v>0</v>
      </c>
      <c r="H23" s="1338">
        <v>7</v>
      </c>
      <c r="I23" s="1346">
        <v>0</v>
      </c>
      <c r="J23" s="1338">
        <v>0</v>
      </c>
      <c r="K23" s="1338">
        <v>0</v>
      </c>
      <c r="L23" s="1341"/>
      <c r="M23" s="1338">
        <v>0</v>
      </c>
      <c r="N23" s="1338">
        <v>649</v>
      </c>
      <c r="O23" s="1338">
        <v>44</v>
      </c>
      <c r="P23" s="1338">
        <v>41</v>
      </c>
      <c r="Q23" s="1338">
        <v>2</v>
      </c>
      <c r="R23" s="1338">
        <v>0</v>
      </c>
      <c r="S23" s="1338">
        <v>0</v>
      </c>
      <c r="T23" s="1338">
        <v>0</v>
      </c>
      <c r="U23" s="1338">
        <v>5</v>
      </c>
      <c r="V23" s="1338">
        <v>1</v>
      </c>
      <c r="W23" s="1338">
        <v>18</v>
      </c>
      <c r="X23" s="1338">
        <v>0</v>
      </c>
      <c r="Y23" s="1338"/>
      <c r="Z23" s="530" t="s">
        <v>1900</v>
      </c>
      <c r="AA23" s="1338">
        <v>10</v>
      </c>
      <c r="AB23" s="1338">
        <v>2575</v>
      </c>
      <c r="AC23" s="1338">
        <v>0</v>
      </c>
      <c r="AD23" s="1338">
        <v>0</v>
      </c>
      <c r="AE23" s="1338">
        <v>0</v>
      </c>
      <c r="AF23" s="1338">
        <v>3</v>
      </c>
      <c r="AG23" s="1338">
        <v>607</v>
      </c>
      <c r="AH23" s="1338">
        <v>263</v>
      </c>
      <c r="AI23" s="1338">
        <v>0</v>
      </c>
      <c r="AJ23" s="1338">
        <v>0</v>
      </c>
      <c r="AK23" s="1338">
        <v>0</v>
      </c>
      <c r="AL23" s="1338"/>
      <c r="AM23" s="1338">
        <v>0</v>
      </c>
      <c r="AN23" s="1338">
        <v>453</v>
      </c>
      <c r="AO23" s="1338">
        <v>0</v>
      </c>
      <c r="AP23" s="1338">
        <v>0</v>
      </c>
      <c r="AQ23" s="1338">
        <v>0</v>
      </c>
      <c r="AR23" s="1338">
        <v>0</v>
      </c>
      <c r="AS23" s="1338">
        <v>0</v>
      </c>
      <c r="AT23" s="1338">
        <v>0</v>
      </c>
      <c r="AU23" s="1338">
        <v>8</v>
      </c>
      <c r="AV23" s="1338">
        <v>1</v>
      </c>
      <c r="AW23" s="1338">
        <v>2</v>
      </c>
      <c r="AX23" s="1338">
        <v>0</v>
      </c>
      <c r="AY23" s="1338"/>
      <c r="AZ23" s="530" t="s">
        <v>1900</v>
      </c>
      <c r="BA23" s="1338">
        <v>2</v>
      </c>
      <c r="BB23" s="1338">
        <v>0</v>
      </c>
      <c r="BC23" s="1338">
        <v>1185</v>
      </c>
      <c r="BD23" s="1338">
        <v>0</v>
      </c>
      <c r="BE23" s="1338">
        <v>0</v>
      </c>
      <c r="BF23" s="1338">
        <v>0</v>
      </c>
      <c r="BG23" s="1338">
        <v>0</v>
      </c>
      <c r="BH23" s="1338">
        <v>0</v>
      </c>
      <c r="BI23" s="1338">
        <v>0</v>
      </c>
      <c r="BJ23" s="1338">
        <v>0</v>
      </c>
      <c r="BK23" s="1338">
        <v>401</v>
      </c>
      <c r="BL23" s="1338">
        <v>0</v>
      </c>
      <c r="BM23" s="1338">
        <v>0</v>
      </c>
      <c r="BN23" s="1341"/>
      <c r="BO23" s="1338">
        <v>11</v>
      </c>
      <c r="BP23" s="1338">
        <v>0</v>
      </c>
      <c r="BQ23" s="1338">
        <v>0</v>
      </c>
      <c r="BR23" s="1338">
        <v>0</v>
      </c>
      <c r="BS23" s="1338">
        <v>0</v>
      </c>
      <c r="BT23" s="1338">
        <v>0</v>
      </c>
      <c r="BU23" s="1338">
        <v>2022</v>
      </c>
      <c r="BV23" s="1338">
        <v>0</v>
      </c>
      <c r="BW23" s="1338">
        <v>0</v>
      </c>
      <c r="BX23" s="1338">
        <v>60</v>
      </c>
      <c r="BY23" s="1338">
        <v>2138</v>
      </c>
      <c r="BZ23" s="1338">
        <v>258</v>
      </c>
      <c r="CA23" s="1338"/>
      <c r="CB23" s="530" t="s">
        <v>1900</v>
      </c>
      <c r="CC23" s="1338">
        <v>1</v>
      </c>
      <c r="CD23" s="1338">
        <v>0</v>
      </c>
      <c r="CE23" s="1338">
        <v>0</v>
      </c>
      <c r="CF23" s="1338">
        <v>59</v>
      </c>
      <c r="CG23" s="1338">
        <v>2369</v>
      </c>
      <c r="CH23" s="1338">
        <v>0</v>
      </c>
      <c r="CI23" s="1338">
        <v>3</v>
      </c>
      <c r="CJ23" s="1338">
        <v>53</v>
      </c>
      <c r="CK23" s="1338">
        <v>0</v>
      </c>
      <c r="CL23" s="1338">
        <v>0</v>
      </c>
      <c r="CM23" s="1338">
        <f t="shared" ref="CM23:CM34" si="6">C23-SUM(D23:W23)-SUM(AA23:BE23)-SUM(BF23:CC23)-SUM(CD23:CL23)</f>
        <v>4721</v>
      </c>
      <c r="CN23" s="1341"/>
      <c r="CO23" s="1338">
        <v>278</v>
      </c>
      <c r="CP23" s="1338">
        <v>0</v>
      </c>
      <c r="CQ23" s="1338">
        <v>2</v>
      </c>
      <c r="CR23" s="1338">
        <v>0</v>
      </c>
      <c r="CS23" s="1338" t="s">
        <v>2520</v>
      </c>
      <c r="CT23" s="1338">
        <v>0</v>
      </c>
      <c r="CU23" s="1338">
        <v>0</v>
      </c>
      <c r="CV23" s="1338">
        <v>276</v>
      </c>
      <c r="CW23" s="1338">
        <v>0</v>
      </c>
      <c r="CX23" s="1338">
        <v>0</v>
      </c>
      <c r="CY23" s="1338">
        <v>0</v>
      </c>
      <c r="CZ23" s="1338">
        <v>0</v>
      </c>
      <c r="DA23" s="1345">
        <v>0</v>
      </c>
    </row>
    <row r="24" spans="1:105" s="1345" customFormat="1" ht="27.7" hidden="1" customHeight="1" outlineLevel="1">
      <c r="A24" s="530" t="s">
        <v>2761</v>
      </c>
      <c r="B24" s="1338">
        <v>18007</v>
      </c>
      <c r="C24" s="1338">
        <v>17795</v>
      </c>
      <c r="D24" s="1338">
        <v>126</v>
      </c>
      <c r="E24" s="1338">
        <v>0</v>
      </c>
      <c r="F24" s="1338">
        <v>3</v>
      </c>
      <c r="G24" s="1338">
        <v>0</v>
      </c>
      <c r="H24" s="1338">
        <v>9</v>
      </c>
      <c r="I24" s="1338">
        <v>0</v>
      </c>
      <c r="J24" s="1338">
        <v>0</v>
      </c>
      <c r="K24" s="1338">
        <v>0</v>
      </c>
      <c r="L24" s="1341"/>
      <c r="M24" s="1338">
        <v>0</v>
      </c>
      <c r="N24" s="1338">
        <v>480</v>
      </c>
      <c r="O24" s="1338">
        <v>45</v>
      </c>
      <c r="P24" s="1338">
        <v>33</v>
      </c>
      <c r="Q24" s="1338">
        <v>2</v>
      </c>
      <c r="R24" s="1338">
        <v>0</v>
      </c>
      <c r="S24" s="1338">
        <v>0</v>
      </c>
      <c r="T24" s="1338">
        <v>0</v>
      </c>
      <c r="U24" s="1338">
        <v>1</v>
      </c>
      <c r="V24" s="1338">
        <v>0</v>
      </c>
      <c r="W24" s="1338">
        <v>11</v>
      </c>
      <c r="X24" s="1338">
        <v>0</v>
      </c>
      <c r="Y24" s="1338"/>
      <c r="Z24" s="530" t="s">
        <v>2761</v>
      </c>
      <c r="AA24" s="1338">
        <v>3</v>
      </c>
      <c r="AB24" s="1338">
        <v>2038</v>
      </c>
      <c r="AC24" s="1338">
        <v>0</v>
      </c>
      <c r="AD24" s="1338">
        <v>0</v>
      </c>
      <c r="AE24" s="1338">
        <v>0</v>
      </c>
      <c r="AF24" s="1338">
        <v>4</v>
      </c>
      <c r="AG24" s="1338">
        <v>431</v>
      </c>
      <c r="AH24" s="1338">
        <v>190</v>
      </c>
      <c r="AI24" s="1338">
        <v>0</v>
      </c>
      <c r="AJ24" s="1338">
        <v>3</v>
      </c>
      <c r="AK24" s="1338">
        <v>0</v>
      </c>
      <c r="AL24" s="1338"/>
      <c r="AM24" s="1338">
        <v>0</v>
      </c>
      <c r="AN24" s="1338">
        <v>265</v>
      </c>
      <c r="AO24" s="1338">
        <v>0</v>
      </c>
      <c r="AP24" s="1338">
        <v>0</v>
      </c>
      <c r="AQ24" s="1338">
        <v>0</v>
      </c>
      <c r="AR24" s="1338">
        <v>2</v>
      </c>
      <c r="AS24" s="1338">
        <v>0</v>
      </c>
      <c r="AT24" s="1338">
        <v>0</v>
      </c>
      <c r="AU24" s="1338">
        <v>8</v>
      </c>
      <c r="AV24" s="1338">
        <v>0</v>
      </c>
      <c r="AW24" s="1338">
        <v>0</v>
      </c>
      <c r="AX24" s="1338">
        <v>1</v>
      </c>
      <c r="AY24" s="1338"/>
      <c r="AZ24" s="530" t="s">
        <v>2761</v>
      </c>
      <c r="BA24" s="1338">
        <v>0</v>
      </c>
      <c r="BB24" s="1338">
        <v>0</v>
      </c>
      <c r="BC24" s="1338">
        <v>1824</v>
      </c>
      <c r="BD24" s="1338">
        <v>0</v>
      </c>
      <c r="BE24" s="1338">
        <v>0</v>
      </c>
      <c r="BF24" s="1338">
        <v>0</v>
      </c>
      <c r="BG24" s="1338">
        <v>0</v>
      </c>
      <c r="BH24" s="1338">
        <v>0</v>
      </c>
      <c r="BI24" s="1338">
        <v>0</v>
      </c>
      <c r="BJ24" s="1338">
        <v>0</v>
      </c>
      <c r="BK24" s="1338">
        <v>317</v>
      </c>
      <c r="BL24" s="1338">
        <v>0</v>
      </c>
      <c r="BM24" s="1338">
        <v>0</v>
      </c>
      <c r="BN24" s="1341"/>
      <c r="BO24" s="1338">
        <v>7</v>
      </c>
      <c r="BP24" s="1338">
        <v>0</v>
      </c>
      <c r="BQ24" s="1338">
        <v>0</v>
      </c>
      <c r="BR24" s="1338">
        <v>0</v>
      </c>
      <c r="BS24" s="1338">
        <v>0</v>
      </c>
      <c r="BT24" s="1338">
        <v>0</v>
      </c>
      <c r="BU24" s="1338">
        <v>1843</v>
      </c>
      <c r="BV24" s="1338">
        <v>0</v>
      </c>
      <c r="BW24" s="1338">
        <v>0</v>
      </c>
      <c r="BX24" s="1338">
        <v>41</v>
      </c>
      <c r="BY24" s="1338">
        <v>1923</v>
      </c>
      <c r="BZ24" s="1338">
        <v>339</v>
      </c>
      <c r="CA24" s="1338"/>
      <c r="CB24" s="530" t="s">
        <v>2761</v>
      </c>
      <c r="CC24" s="1338">
        <v>0</v>
      </c>
      <c r="CD24" s="1338">
        <v>0</v>
      </c>
      <c r="CE24" s="1338">
        <v>0</v>
      </c>
      <c r="CF24" s="1338">
        <v>33</v>
      </c>
      <c r="CG24" s="1338">
        <v>2627</v>
      </c>
      <c r="CH24" s="1338">
        <v>0</v>
      </c>
      <c r="CI24" s="1338">
        <v>7</v>
      </c>
      <c r="CJ24" s="1338">
        <v>55</v>
      </c>
      <c r="CK24" s="1338">
        <v>0</v>
      </c>
      <c r="CL24" s="1338">
        <v>0</v>
      </c>
      <c r="CM24" s="1338">
        <f t="shared" si="6"/>
        <v>5124</v>
      </c>
      <c r="CN24" s="1341"/>
      <c r="CO24" s="1338">
        <v>212</v>
      </c>
      <c r="CP24" s="1338">
        <v>0</v>
      </c>
      <c r="CQ24" s="1338">
        <v>3</v>
      </c>
      <c r="CR24" s="1338">
        <v>0</v>
      </c>
      <c r="CS24" s="1338">
        <v>0</v>
      </c>
      <c r="CT24" s="1338">
        <v>0</v>
      </c>
      <c r="CU24" s="1338">
        <v>0</v>
      </c>
      <c r="CV24" s="1338">
        <v>209</v>
      </c>
      <c r="CW24" s="1338">
        <v>0</v>
      </c>
      <c r="CX24" s="1338">
        <v>0</v>
      </c>
      <c r="CY24" s="1338">
        <v>0</v>
      </c>
      <c r="CZ24" s="1338">
        <v>0</v>
      </c>
      <c r="DA24" s="1345">
        <v>0</v>
      </c>
    </row>
    <row r="25" spans="1:105" s="1345" customFormat="1" ht="27.7" hidden="1" customHeight="1" outlineLevel="1">
      <c r="A25" s="530" t="s">
        <v>2762</v>
      </c>
      <c r="B25" s="1338">
        <v>24949</v>
      </c>
      <c r="C25" s="1338">
        <v>24681</v>
      </c>
      <c r="D25" s="1338">
        <v>179</v>
      </c>
      <c r="E25" s="1346">
        <v>0</v>
      </c>
      <c r="F25" s="1338">
        <v>1</v>
      </c>
      <c r="G25" s="1338">
        <v>0</v>
      </c>
      <c r="H25" s="1338">
        <v>8</v>
      </c>
      <c r="I25" s="1338">
        <v>0</v>
      </c>
      <c r="J25" s="1338">
        <v>0</v>
      </c>
      <c r="K25" s="1346">
        <v>0</v>
      </c>
      <c r="L25" s="1347"/>
      <c r="M25" s="1338">
        <v>0</v>
      </c>
      <c r="N25" s="1338">
        <v>409</v>
      </c>
      <c r="O25" s="1338">
        <v>43</v>
      </c>
      <c r="P25" s="1338">
        <v>21</v>
      </c>
      <c r="Q25" s="1338">
        <v>0</v>
      </c>
      <c r="R25" s="1338">
        <v>2</v>
      </c>
      <c r="S25" s="1338">
        <v>1</v>
      </c>
      <c r="T25" s="1338">
        <v>0</v>
      </c>
      <c r="U25" s="1338">
        <v>0</v>
      </c>
      <c r="V25" s="1338">
        <v>0</v>
      </c>
      <c r="W25" s="1338">
        <v>15</v>
      </c>
      <c r="X25" s="1338">
        <v>0</v>
      </c>
      <c r="Y25" s="1338"/>
      <c r="Z25" s="530" t="s">
        <v>2762</v>
      </c>
      <c r="AA25" s="1338">
        <v>6</v>
      </c>
      <c r="AB25" s="1338">
        <v>2309</v>
      </c>
      <c r="AC25" s="1338">
        <v>0</v>
      </c>
      <c r="AD25" s="1338">
        <v>0</v>
      </c>
      <c r="AE25" s="1338">
        <v>0</v>
      </c>
      <c r="AF25" s="1338">
        <v>1</v>
      </c>
      <c r="AG25" s="1338">
        <v>569</v>
      </c>
      <c r="AH25" s="1338">
        <v>204</v>
      </c>
      <c r="AI25" s="1338">
        <v>0</v>
      </c>
      <c r="AJ25" s="1338">
        <v>3</v>
      </c>
      <c r="AK25" s="1338">
        <v>0</v>
      </c>
      <c r="AL25" s="1338"/>
      <c r="AM25" s="1338">
        <v>0</v>
      </c>
      <c r="AN25" s="1338">
        <v>93</v>
      </c>
      <c r="AO25" s="1338">
        <v>0</v>
      </c>
      <c r="AP25" s="1338">
        <v>0</v>
      </c>
      <c r="AQ25" s="1338">
        <v>0</v>
      </c>
      <c r="AR25" s="1338">
        <v>0</v>
      </c>
      <c r="AS25" s="1338">
        <v>0</v>
      </c>
      <c r="AT25" s="1338">
        <v>0</v>
      </c>
      <c r="AU25" s="1338">
        <v>1</v>
      </c>
      <c r="AV25" s="1338">
        <v>0</v>
      </c>
      <c r="AW25" s="1338">
        <v>7</v>
      </c>
      <c r="AX25" s="1338">
        <v>0</v>
      </c>
      <c r="AY25" s="1338"/>
      <c r="AZ25" s="530" t="s">
        <v>2762</v>
      </c>
      <c r="BA25" s="1338">
        <v>0</v>
      </c>
      <c r="BB25" s="1338">
        <v>0</v>
      </c>
      <c r="BC25" s="1338">
        <v>5487</v>
      </c>
      <c r="BD25" s="1338">
        <v>0</v>
      </c>
      <c r="BE25" s="1338">
        <v>0</v>
      </c>
      <c r="BF25" s="1338">
        <v>0</v>
      </c>
      <c r="BG25" s="1338">
        <v>12</v>
      </c>
      <c r="BH25" s="1338">
        <v>0</v>
      </c>
      <c r="BI25" s="1338">
        <v>0</v>
      </c>
      <c r="BJ25" s="1338">
        <v>0</v>
      </c>
      <c r="BK25" s="1338">
        <v>306</v>
      </c>
      <c r="BL25" s="1338">
        <v>0</v>
      </c>
      <c r="BM25" s="1338">
        <v>0</v>
      </c>
      <c r="BN25" s="1341"/>
      <c r="BO25" s="1338">
        <v>4</v>
      </c>
      <c r="BP25" s="1338">
        <v>0</v>
      </c>
      <c r="BQ25" s="1338">
        <v>0</v>
      </c>
      <c r="BR25" s="1338">
        <v>0</v>
      </c>
      <c r="BS25" s="1338">
        <v>0</v>
      </c>
      <c r="BT25" s="1338">
        <v>0</v>
      </c>
      <c r="BU25" s="1338">
        <v>2414</v>
      </c>
      <c r="BV25" s="1338">
        <v>0</v>
      </c>
      <c r="BW25" s="1338">
        <v>0</v>
      </c>
      <c r="BX25" s="1338">
        <v>37</v>
      </c>
      <c r="BY25" s="1338">
        <v>2283</v>
      </c>
      <c r="BZ25" s="1338">
        <v>449</v>
      </c>
      <c r="CA25" s="1338"/>
      <c r="CB25" s="530" t="s">
        <v>2762</v>
      </c>
      <c r="CC25" s="1338">
        <v>6</v>
      </c>
      <c r="CD25" s="1338">
        <v>0</v>
      </c>
      <c r="CE25" s="1338">
        <v>0</v>
      </c>
      <c r="CF25" s="1338">
        <v>43</v>
      </c>
      <c r="CG25" s="1338">
        <v>4462</v>
      </c>
      <c r="CH25" s="1338">
        <v>0</v>
      </c>
      <c r="CI25" s="1338">
        <v>7</v>
      </c>
      <c r="CJ25" s="1338">
        <v>38</v>
      </c>
      <c r="CK25" s="1338">
        <v>0</v>
      </c>
      <c r="CL25" s="1338">
        <v>0</v>
      </c>
      <c r="CM25" s="1338">
        <f t="shared" si="6"/>
        <v>5261</v>
      </c>
      <c r="CN25" s="1341"/>
      <c r="CO25" s="1338">
        <v>268</v>
      </c>
      <c r="CP25" s="1338">
        <v>0</v>
      </c>
      <c r="CQ25" s="1338">
        <v>0</v>
      </c>
      <c r="CR25" s="1338">
        <v>0</v>
      </c>
      <c r="CS25" s="1338">
        <v>0</v>
      </c>
      <c r="CT25" s="1338">
        <v>0</v>
      </c>
      <c r="CU25" s="1338">
        <v>0</v>
      </c>
      <c r="CV25" s="1338">
        <v>268</v>
      </c>
      <c r="CW25" s="1338">
        <v>0</v>
      </c>
      <c r="CX25" s="1338">
        <v>0</v>
      </c>
      <c r="CY25" s="1338">
        <v>0</v>
      </c>
      <c r="CZ25" s="1338">
        <v>0</v>
      </c>
      <c r="DA25" s="1345">
        <v>0</v>
      </c>
    </row>
    <row r="26" spans="1:105" s="1345" customFormat="1" ht="27.7" hidden="1" customHeight="1" outlineLevel="1">
      <c r="A26" s="530" t="s">
        <v>2763</v>
      </c>
      <c r="B26" s="1338">
        <v>19561</v>
      </c>
      <c r="C26" s="1338">
        <v>19370</v>
      </c>
      <c r="D26" s="1338">
        <v>203</v>
      </c>
      <c r="E26" s="1338">
        <v>0</v>
      </c>
      <c r="F26" s="1338">
        <v>1</v>
      </c>
      <c r="G26" s="1346">
        <v>0</v>
      </c>
      <c r="H26" s="1346">
        <v>9</v>
      </c>
      <c r="I26" s="1346">
        <v>0</v>
      </c>
      <c r="J26" s="1338">
        <v>0</v>
      </c>
      <c r="K26" s="1338">
        <v>0</v>
      </c>
      <c r="L26" s="1341"/>
      <c r="M26" s="1338">
        <v>0</v>
      </c>
      <c r="N26" s="1338">
        <v>442</v>
      </c>
      <c r="O26" s="1338">
        <v>38</v>
      </c>
      <c r="P26" s="1338">
        <v>20</v>
      </c>
      <c r="Q26" s="1338">
        <v>3</v>
      </c>
      <c r="R26" s="1338">
        <v>3</v>
      </c>
      <c r="S26" s="1338">
        <v>0</v>
      </c>
      <c r="T26" s="1338">
        <v>0</v>
      </c>
      <c r="U26" s="1338">
        <v>1</v>
      </c>
      <c r="V26" s="1338">
        <v>0</v>
      </c>
      <c r="W26" s="1338">
        <v>15</v>
      </c>
      <c r="X26" s="1338">
        <v>0</v>
      </c>
      <c r="Y26" s="1338"/>
      <c r="Z26" s="530" t="s">
        <v>2763</v>
      </c>
      <c r="AA26" s="1338">
        <v>5</v>
      </c>
      <c r="AB26" s="1338">
        <v>2570</v>
      </c>
      <c r="AC26" s="1338">
        <v>0</v>
      </c>
      <c r="AD26" s="1338">
        <v>0</v>
      </c>
      <c r="AE26" s="1338">
        <v>0</v>
      </c>
      <c r="AF26" s="1338">
        <v>2</v>
      </c>
      <c r="AG26" s="1338">
        <v>600</v>
      </c>
      <c r="AH26" s="1338">
        <v>265</v>
      </c>
      <c r="AI26" s="1338">
        <v>0</v>
      </c>
      <c r="AJ26" s="1338">
        <v>2</v>
      </c>
      <c r="AK26" s="1338">
        <v>0</v>
      </c>
      <c r="AL26" s="1338"/>
      <c r="AM26" s="1338">
        <v>0</v>
      </c>
      <c r="AN26" s="1338">
        <v>71</v>
      </c>
      <c r="AO26" s="1338">
        <v>0</v>
      </c>
      <c r="AP26" s="1338">
        <v>0</v>
      </c>
      <c r="AQ26" s="1338">
        <v>0</v>
      </c>
      <c r="AR26" s="1338">
        <v>0</v>
      </c>
      <c r="AS26" s="1338">
        <v>0</v>
      </c>
      <c r="AT26" s="1338">
        <v>0</v>
      </c>
      <c r="AU26" s="1338">
        <v>2</v>
      </c>
      <c r="AV26" s="1338">
        <v>0</v>
      </c>
      <c r="AW26" s="1338">
        <v>2</v>
      </c>
      <c r="AX26" s="1338">
        <v>0</v>
      </c>
      <c r="AY26" s="1338"/>
      <c r="AZ26" s="530" t="s">
        <v>2763</v>
      </c>
      <c r="BA26" s="1338">
        <v>1</v>
      </c>
      <c r="BB26" s="1338">
        <v>0</v>
      </c>
      <c r="BC26" s="1338">
        <v>3646</v>
      </c>
      <c r="BD26" s="1338">
        <v>0</v>
      </c>
      <c r="BE26" s="1338">
        <v>0</v>
      </c>
      <c r="BF26" s="1338">
        <v>0</v>
      </c>
      <c r="BG26" s="1338">
        <v>0</v>
      </c>
      <c r="BH26" s="1338">
        <v>0</v>
      </c>
      <c r="BI26" s="1338">
        <v>0</v>
      </c>
      <c r="BJ26" s="1338">
        <v>0</v>
      </c>
      <c r="BK26" s="1338">
        <v>265</v>
      </c>
      <c r="BL26" s="1338">
        <v>0</v>
      </c>
      <c r="BM26" s="1338">
        <v>0</v>
      </c>
      <c r="BN26" s="1341"/>
      <c r="BO26" s="1338">
        <v>8</v>
      </c>
      <c r="BP26" s="1338">
        <v>0</v>
      </c>
      <c r="BQ26" s="1338">
        <v>0</v>
      </c>
      <c r="BR26" s="1338">
        <v>0</v>
      </c>
      <c r="BS26" s="1338">
        <v>0</v>
      </c>
      <c r="BT26" s="1338">
        <v>0</v>
      </c>
      <c r="BU26" s="1338">
        <v>1623</v>
      </c>
      <c r="BV26" s="1338">
        <v>0</v>
      </c>
      <c r="BW26" s="1338">
        <v>0</v>
      </c>
      <c r="BX26" s="1338">
        <v>37</v>
      </c>
      <c r="BY26" s="1338">
        <v>2243</v>
      </c>
      <c r="BZ26" s="1338">
        <v>313</v>
      </c>
      <c r="CA26" s="1338"/>
      <c r="CB26" s="530" t="s">
        <v>2763</v>
      </c>
      <c r="CC26" s="1338">
        <v>17</v>
      </c>
      <c r="CD26" s="1338">
        <v>0</v>
      </c>
      <c r="CE26" s="1338">
        <v>0</v>
      </c>
      <c r="CF26" s="1338">
        <v>31</v>
      </c>
      <c r="CG26" s="1338">
        <v>2896</v>
      </c>
      <c r="CH26" s="1338">
        <v>0</v>
      </c>
      <c r="CI26" s="1338">
        <v>6</v>
      </c>
      <c r="CJ26" s="1338">
        <v>31</v>
      </c>
      <c r="CK26" s="1338">
        <v>0</v>
      </c>
      <c r="CL26" s="1338">
        <v>0</v>
      </c>
      <c r="CM26" s="1338">
        <f t="shared" si="6"/>
        <v>3999</v>
      </c>
      <c r="CN26" s="1341"/>
      <c r="CO26" s="1338">
        <v>191</v>
      </c>
      <c r="CP26" s="1338">
        <v>0</v>
      </c>
      <c r="CQ26" s="1338">
        <v>0</v>
      </c>
      <c r="CR26" s="1338">
        <v>0</v>
      </c>
      <c r="CS26" s="1338">
        <v>0</v>
      </c>
      <c r="CT26" s="1338">
        <v>0</v>
      </c>
      <c r="CU26" s="1338">
        <v>0</v>
      </c>
      <c r="CV26" s="1338">
        <v>191</v>
      </c>
      <c r="CW26" s="1338">
        <v>0</v>
      </c>
      <c r="CX26" s="1338">
        <v>0</v>
      </c>
      <c r="CY26" s="1338">
        <v>0</v>
      </c>
      <c r="CZ26" s="1338">
        <v>0</v>
      </c>
      <c r="DA26" s="1345">
        <v>0</v>
      </c>
    </row>
    <row r="27" spans="1:105" s="1345" customFormat="1" ht="27.7" hidden="1" customHeight="1" outlineLevel="1">
      <c r="A27" s="530" t="s">
        <v>2764</v>
      </c>
      <c r="B27" s="1338">
        <v>24496</v>
      </c>
      <c r="C27" s="1338">
        <v>24267</v>
      </c>
      <c r="D27" s="1338">
        <v>166</v>
      </c>
      <c r="E27" s="1338">
        <v>1</v>
      </c>
      <c r="F27" s="1338">
        <v>1</v>
      </c>
      <c r="G27" s="1338">
        <v>0</v>
      </c>
      <c r="H27" s="1338">
        <v>5</v>
      </c>
      <c r="I27" s="1338">
        <v>0</v>
      </c>
      <c r="J27" s="1346">
        <v>0</v>
      </c>
      <c r="K27" s="1338">
        <v>0</v>
      </c>
      <c r="L27" s="1341"/>
      <c r="M27" s="1338">
        <v>0</v>
      </c>
      <c r="N27" s="1338">
        <v>543</v>
      </c>
      <c r="O27" s="1338">
        <v>40</v>
      </c>
      <c r="P27" s="1338">
        <v>21</v>
      </c>
      <c r="Q27" s="1338">
        <v>1</v>
      </c>
      <c r="R27" s="1338">
        <v>3</v>
      </c>
      <c r="S27" s="1338">
        <v>0</v>
      </c>
      <c r="T27" s="1338">
        <v>0</v>
      </c>
      <c r="U27" s="1338">
        <v>5</v>
      </c>
      <c r="V27" s="1338">
        <v>1</v>
      </c>
      <c r="W27" s="1338">
        <v>6</v>
      </c>
      <c r="X27" s="1338">
        <v>0</v>
      </c>
      <c r="Y27" s="1338"/>
      <c r="Z27" s="530" t="s">
        <v>2764</v>
      </c>
      <c r="AA27" s="1338">
        <v>11</v>
      </c>
      <c r="AB27" s="1338">
        <v>3958</v>
      </c>
      <c r="AC27" s="1338">
        <v>0</v>
      </c>
      <c r="AD27" s="1338">
        <v>0</v>
      </c>
      <c r="AE27" s="1338">
        <v>0</v>
      </c>
      <c r="AF27" s="1338">
        <v>0</v>
      </c>
      <c r="AG27" s="1338">
        <v>767</v>
      </c>
      <c r="AH27" s="1338">
        <v>227</v>
      </c>
      <c r="AI27" s="1338">
        <v>0</v>
      </c>
      <c r="AJ27" s="1338">
        <v>4</v>
      </c>
      <c r="AK27" s="1338">
        <v>0</v>
      </c>
      <c r="AL27" s="1338"/>
      <c r="AM27" s="1338">
        <v>0</v>
      </c>
      <c r="AN27" s="1338">
        <v>104</v>
      </c>
      <c r="AO27" s="1338">
        <v>0</v>
      </c>
      <c r="AP27" s="1338">
        <v>0</v>
      </c>
      <c r="AQ27" s="1338">
        <v>0</v>
      </c>
      <c r="AR27" s="1338">
        <v>2</v>
      </c>
      <c r="AS27" s="1338">
        <v>0</v>
      </c>
      <c r="AT27" s="1338">
        <v>0</v>
      </c>
      <c r="AU27" s="1338">
        <v>0</v>
      </c>
      <c r="AV27" s="1338">
        <v>3</v>
      </c>
      <c r="AW27" s="1338">
        <v>0</v>
      </c>
      <c r="AX27" s="1338">
        <v>0</v>
      </c>
      <c r="AY27" s="1338"/>
      <c r="AZ27" s="530" t="s">
        <v>2764</v>
      </c>
      <c r="BA27" s="1338">
        <v>0</v>
      </c>
      <c r="BB27" s="1338">
        <v>0</v>
      </c>
      <c r="BC27" s="1338">
        <v>3435</v>
      </c>
      <c r="BD27" s="1338">
        <v>0</v>
      </c>
      <c r="BE27" s="1338">
        <v>0</v>
      </c>
      <c r="BF27" s="1338">
        <v>0</v>
      </c>
      <c r="BG27" s="1338">
        <v>8</v>
      </c>
      <c r="BH27" s="1338">
        <v>0</v>
      </c>
      <c r="BI27" s="1338">
        <v>0</v>
      </c>
      <c r="BJ27" s="1338">
        <v>0</v>
      </c>
      <c r="BK27" s="1338">
        <v>256</v>
      </c>
      <c r="BL27" s="1338">
        <v>0</v>
      </c>
      <c r="BM27" s="1338">
        <v>0</v>
      </c>
      <c r="BN27" s="1341"/>
      <c r="BO27" s="1338">
        <v>7</v>
      </c>
      <c r="BP27" s="1338">
        <v>0</v>
      </c>
      <c r="BQ27" s="1338">
        <v>0</v>
      </c>
      <c r="BR27" s="1338">
        <v>0</v>
      </c>
      <c r="BS27" s="1338">
        <v>0</v>
      </c>
      <c r="BT27" s="1338">
        <v>0</v>
      </c>
      <c r="BU27" s="1338">
        <v>2268</v>
      </c>
      <c r="BV27" s="1338">
        <v>0</v>
      </c>
      <c r="BW27" s="1338">
        <v>0</v>
      </c>
      <c r="BX27" s="1338">
        <v>31</v>
      </c>
      <c r="BY27" s="1338">
        <v>3627</v>
      </c>
      <c r="BZ27" s="1338">
        <v>216</v>
      </c>
      <c r="CA27" s="1338"/>
      <c r="CB27" s="530" t="s">
        <v>2764</v>
      </c>
      <c r="CC27" s="1338">
        <v>22</v>
      </c>
      <c r="CD27" s="1338">
        <v>0</v>
      </c>
      <c r="CE27" s="1338">
        <v>0</v>
      </c>
      <c r="CF27" s="1338">
        <v>44</v>
      </c>
      <c r="CG27" s="1338">
        <v>3130</v>
      </c>
      <c r="CH27" s="1338">
        <v>0</v>
      </c>
      <c r="CI27" s="1338">
        <v>1</v>
      </c>
      <c r="CJ27" s="1338">
        <v>46</v>
      </c>
      <c r="CK27" s="1338">
        <v>0</v>
      </c>
      <c r="CL27" s="1338">
        <v>0</v>
      </c>
      <c r="CM27" s="1338">
        <f t="shared" si="6"/>
        <v>5307</v>
      </c>
      <c r="CN27" s="1341"/>
      <c r="CO27" s="1338">
        <v>229</v>
      </c>
      <c r="CP27" s="1338">
        <v>1</v>
      </c>
      <c r="CQ27" s="1338">
        <v>1</v>
      </c>
      <c r="CR27" s="1338">
        <v>0</v>
      </c>
      <c r="CS27" s="1338">
        <v>0</v>
      </c>
      <c r="CT27" s="1338">
        <v>0</v>
      </c>
      <c r="CU27" s="1338">
        <v>0</v>
      </c>
      <c r="CV27" s="1338">
        <v>227</v>
      </c>
      <c r="CW27" s="1338">
        <v>0</v>
      </c>
      <c r="CX27" s="1338">
        <v>0</v>
      </c>
      <c r="CY27" s="1338">
        <v>0</v>
      </c>
      <c r="CZ27" s="1338">
        <v>0</v>
      </c>
      <c r="DA27" s="1345">
        <v>0</v>
      </c>
    </row>
    <row r="28" spans="1:105" s="1350" customFormat="1" ht="27.7" hidden="1" customHeight="1" outlineLevel="1">
      <c r="A28" s="530" t="s">
        <v>2765</v>
      </c>
      <c r="B28" s="1348">
        <v>24786</v>
      </c>
      <c r="C28" s="1348">
        <v>24543</v>
      </c>
      <c r="D28" s="1348">
        <v>192</v>
      </c>
      <c r="E28" s="1348">
        <v>0</v>
      </c>
      <c r="F28" s="1348">
        <v>1</v>
      </c>
      <c r="G28" s="1348">
        <v>0</v>
      </c>
      <c r="H28" s="1348">
        <v>9</v>
      </c>
      <c r="I28" s="1348">
        <v>0</v>
      </c>
      <c r="J28" s="1348">
        <v>0</v>
      </c>
      <c r="K28" s="1348">
        <v>0</v>
      </c>
      <c r="L28" s="1349"/>
      <c r="M28" s="1348">
        <v>0</v>
      </c>
      <c r="N28" s="1348">
        <v>524</v>
      </c>
      <c r="O28" s="1348">
        <v>48</v>
      </c>
      <c r="P28" s="1348">
        <v>21</v>
      </c>
      <c r="Q28" s="1348">
        <v>0</v>
      </c>
      <c r="R28" s="1348">
        <v>1</v>
      </c>
      <c r="S28" s="1348">
        <v>0</v>
      </c>
      <c r="T28" s="1348">
        <v>0</v>
      </c>
      <c r="U28" s="1348">
        <v>1</v>
      </c>
      <c r="V28" s="1348">
        <v>0</v>
      </c>
      <c r="W28" s="1348">
        <v>15</v>
      </c>
      <c r="X28" s="1338">
        <v>0</v>
      </c>
      <c r="Y28" s="1348"/>
      <c r="Z28" s="530" t="s">
        <v>2765</v>
      </c>
      <c r="AA28" s="1348">
        <v>11</v>
      </c>
      <c r="AB28" s="1348">
        <v>4309</v>
      </c>
      <c r="AC28" s="1348">
        <v>0</v>
      </c>
      <c r="AD28" s="1348">
        <v>0</v>
      </c>
      <c r="AE28" s="1348">
        <v>0</v>
      </c>
      <c r="AF28" s="1348">
        <v>3</v>
      </c>
      <c r="AG28" s="1348">
        <v>764</v>
      </c>
      <c r="AH28" s="1348">
        <v>250</v>
      </c>
      <c r="AI28" s="1338">
        <v>0</v>
      </c>
      <c r="AJ28" s="1348">
        <v>9</v>
      </c>
      <c r="AK28" s="1348">
        <v>0</v>
      </c>
      <c r="AL28" s="1348"/>
      <c r="AM28" s="1348">
        <v>0</v>
      </c>
      <c r="AN28" s="1348">
        <v>94</v>
      </c>
      <c r="AO28" s="1338">
        <v>0</v>
      </c>
      <c r="AP28" s="1338">
        <v>0</v>
      </c>
      <c r="AQ28" s="1348">
        <v>0</v>
      </c>
      <c r="AR28" s="1348">
        <v>1</v>
      </c>
      <c r="AS28" s="1338">
        <v>0</v>
      </c>
      <c r="AT28" s="1338">
        <v>0</v>
      </c>
      <c r="AU28" s="1348">
        <v>1</v>
      </c>
      <c r="AV28" s="1348">
        <v>1</v>
      </c>
      <c r="AW28" s="1348">
        <v>2</v>
      </c>
      <c r="AX28" s="1348">
        <v>0</v>
      </c>
      <c r="AY28" s="1348"/>
      <c r="AZ28" s="530" t="s">
        <v>2765</v>
      </c>
      <c r="BA28" s="1348">
        <v>1</v>
      </c>
      <c r="BB28" s="1348">
        <v>0</v>
      </c>
      <c r="BC28" s="1348">
        <v>3854</v>
      </c>
      <c r="BD28" s="1348">
        <v>0</v>
      </c>
      <c r="BE28" s="1348">
        <v>0</v>
      </c>
      <c r="BF28" s="1348">
        <v>0</v>
      </c>
      <c r="BG28" s="1348">
        <v>3</v>
      </c>
      <c r="BH28" s="1348">
        <v>0</v>
      </c>
      <c r="BI28" s="1348">
        <v>0</v>
      </c>
      <c r="BJ28" s="1348">
        <v>0</v>
      </c>
      <c r="BK28" s="1348">
        <v>257</v>
      </c>
      <c r="BL28" s="1348">
        <v>0</v>
      </c>
      <c r="BM28" s="1348">
        <v>0</v>
      </c>
      <c r="BN28" s="1349"/>
      <c r="BO28" s="1348">
        <v>3</v>
      </c>
      <c r="BP28" s="1338">
        <v>0</v>
      </c>
      <c r="BQ28" s="1338">
        <v>0</v>
      </c>
      <c r="BR28" s="1338">
        <v>0</v>
      </c>
      <c r="BS28" s="1338">
        <v>0</v>
      </c>
      <c r="BT28" s="1348">
        <v>0</v>
      </c>
      <c r="BU28" s="1348">
        <v>2949</v>
      </c>
      <c r="BV28" s="1348">
        <v>0</v>
      </c>
      <c r="BW28" s="1348">
        <v>0</v>
      </c>
      <c r="BX28" s="1348">
        <v>33</v>
      </c>
      <c r="BY28" s="1348">
        <v>3355</v>
      </c>
      <c r="BZ28" s="1348">
        <v>359</v>
      </c>
      <c r="CA28" s="1348"/>
      <c r="CB28" s="530" t="s">
        <v>2765</v>
      </c>
      <c r="CC28" s="1348">
        <v>11</v>
      </c>
      <c r="CD28" s="1348">
        <v>1</v>
      </c>
      <c r="CE28" s="1348">
        <v>0</v>
      </c>
      <c r="CF28" s="1348">
        <v>74</v>
      </c>
      <c r="CG28" s="1348">
        <v>3153</v>
      </c>
      <c r="CH28" s="1348">
        <v>0</v>
      </c>
      <c r="CI28" s="1348">
        <v>6</v>
      </c>
      <c r="CJ28" s="1348">
        <v>42</v>
      </c>
      <c r="CK28" s="1348">
        <v>0</v>
      </c>
      <c r="CL28" s="1348">
        <v>0</v>
      </c>
      <c r="CM28" s="1338">
        <f t="shared" si="6"/>
        <v>4185</v>
      </c>
      <c r="CN28" s="1349"/>
      <c r="CO28" s="1348">
        <v>243</v>
      </c>
      <c r="CP28" s="1348">
        <v>0</v>
      </c>
      <c r="CQ28" s="1348">
        <v>2</v>
      </c>
      <c r="CR28" s="1348">
        <v>6</v>
      </c>
      <c r="CS28" s="1348">
        <v>0</v>
      </c>
      <c r="CT28" s="1348">
        <v>0</v>
      </c>
      <c r="CU28" s="1348">
        <v>0</v>
      </c>
      <c r="CV28" s="1348">
        <v>235</v>
      </c>
      <c r="CW28" s="1348">
        <v>0</v>
      </c>
      <c r="CX28" s="1348">
        <v>0</v>
      </c>
      <c r="CY28" s="1348">
        <v>0</v>
      </c>
      <c r="CZ28" s="1348">
        <v>0</v>
      </c>
      <c r="DA28" s="1350">
        <v>0</v>
      </c>
    </row>
    <row r="29" spans="1:105" s="1350" customFormat="1" ht="27.7" hidden="1" customHeight="1" outlineLevel="1">
      <c r="A29" s="530" t="s">
        <v>2766</v>
      </c>
      <c r="B29" s="1348">
        <v>22018</v>
      </c>
      <c r="C29" s="1348">
        <v>21821</v>
      </c>
      <c r="D29" s="1348">
        <v>191</v>
      </c>
      <c r="E29" s="1348">
        <v>0</v>
      </c>
      <c r="F29" s="1348">
        <v>1</v>
      </c>
      <c r="G29" s="1348">
        <v>2</v>
      </c>
      <c r="H29" s="1348">
        <v>7</v>
      </c>
      <c r="I29" s="1348">
        <v>1</v>
      </c>
      <c r="J29" s="1348">
        <v>1</v>
      </c>
      <c r="K29" s="1348">
        <v>25</v>
      </c>
      <c r="L29" s="1349"/>
      <c r="M29" s="1348">
        <v>3</v>
      </c>
      <c r="N29" s="1348">
        <v>423</v>
      </c>
      <c r="O29" s="1348">
        <v>55</v>
      </c>
      <c r="P29" s="1348">
        <v>18</v>
      </c>
      <c r="Q29" s="1348">
        <v>2</v>
      </c>
      <c r="R29" s="1348">
        <v>1</v>
      </c>
      <c r="S29" s="1348">
        <v>0</v>
      </c>
      <c r="T29" s="1348">
        <v>295</v>
      </c>
      <c r="U29" s="1348">
        <v>3</v>
      </c>
      <c r="V29" s="1348">
        <v>0</v>
      </c>
      <c r="W29" s="1348">
        <v>27</v>
      </c>
      <c r="X29" s="1338">
        <v>0</v>
      </c>
      <c r="Y29" s="1348"/>
      <c r="Z29" s="530" t="s">
        <v>2766</v>
      </c>
      <c r="AA29" s="1348">
        <v>5</v>
      </c>
      <c r="AB29" s="1348">
        <v>4779</v>
      </c>
      <c r="AC29" s="1348">
        <v>0</v>
      </c>
      <c r="AD29" s="1348">
        <v>0</v>
      </c>
      <c r="AE29" s="1348">
        <v>0</v>
      </c>
      <c r="AF29" s="1348">
        <v>2</v>
      </c>
      <c r="AG29" s="1348">
        <v>595</v>
      </c>
      <c r="AH29" s="1348">
        <v>205</v>
      </c>
      <c r="AI29" s="1338">
        <v>0</v>
      </c>
      <c r="AJ29" s="1348">
        <v>4</v>
      </c>
      <c r="AK29" s="1348">
        <v>0</v>
      </c>
      <c r="AL29" s="1348"/>
      <c r="AM29" s="1348">
        <v>4</v>
      </c>
      <c r="AN29" s="1348">
        <v>76</v>
      </c>
      <c r="AO29" s="1338">
        <v>0</v>
      </c>
      <c r="AP29" s="1338">
        <v>0</v>
      </c>
      <c r="AQ29" s="1348">
        <v>0</v>
      </c>
      <c r="AR29" s="1348">
        <v>0</v>
      </c>
      <c r="AS29" s="1338">
        <v>0</v>
      </c>
      <c r="AT29" s="1338">
        <v>0</v>
      </c>
      <c r="AU29" s="1348">
        <v>1</v>
      </c>
      <c r="AV29" s="1348">
        <v>0</v>
      </c>
      <c r="AW29" s="1348">
        <v>2</v>
      </c>
      <c r="AX29" s="1348">
        <v>0</v>
      </c>
      <c r="AY29" s="1348"/>
      <c r="AZ29" s="530" t="s">
        <v>2766</v>
      </c>
      <c r="BA29" s="1348">
        <v>0</v>
      </c>
      <c r="BB29" s="1348">
        <v>0</v>
      </c>
      <c r="BC29" s="1348">
        <v>2617</v>
      </c>
      <c r="BD29" s="1348">
        <v>6</v>
      </c>
      <c r="BE29" s="1348">
        <v>0</v>
      </c>
      <c r="BF29" s="1348">
        <v>2</v>
      </c>
      <c r="BG29" s="1348">
        <v>0</v>
      </c>
      <c r="BH29" s="1348">
        <v>0</v>
      </c>
      <c r="BI29" s="1348">
        <v>0</v>
      </c>
      <c r="BJ29" s="1348">
        <v>4</v>
      </c>
      <c r="BK29" s="1348">
        <v>138</v>
      </c>
      <c r="BL29" s="1348">
        <v>0</v>
      </c>
      <c r="BM29" s="1348">
        <v>39</v>
      </c>
      <c r="BN29" s="1349"/>
      <c r="BO29" s="1348">
        <v>2</v>
      </c>
      <c r="BP29" s="1348">
        <v>2369</v>
      </c>
      <c r="BQ29" s="1348">
        <v>239</v>
      </c>
      <c r="BR29" s="1348">
        <v>16</v>
      </c>
      <c r="BS29" s="1348">
        <v>0</v>
      </c>
      <c r="BT29" s="1348">
        <v>0</v>
      </c>
      <c r="BU29" s="1348">
        <v>2226</v>
      </c>
      <c r="BV29" s="1348">
        <v>204</v>
      </c>
      <c r="BW29" s="1348">
        <v>0</v>
      </c>
      <c r="BX29" s="1348">
        <v>26</v>
      </c>
      <c r="BY29" s="1348">
        <v>3826</v>
      </c>
      <c r="BZ29" s="1348">
        <v>0</v>
      </c>
      <c r="CA29" s="1348"/>
      <c r="CB29" s="530" t="s">
        <v>2766</v>
      </c>
      <c r="CC29" s="1348">
        <v>27</v>
      </c>
      <c r="CD29" s="1348">
        <v>0</v>
      </c>
      <c r="CE29" s="1348">
        <v>0</v>
      </c>
      <c r="CF29" s="1348">
        <v>63</v>
      </c>
      <c r="CG29" s="1348">
        <v>2584</v>
      </c>
      <c r="CH29" s="1348">
        <v>4</v>
      </c>
      <c r="CI29" s="1348">
        <v>6</v>
      </c>
      <c r="CJ29" s="1348">
        <v>21</v>
      </c>
      <c r="CK29" s="1348">
        <v>0</v>
      </c>
      <c r="CL29" s="1348">
        <v>3</v>
      </c>
      <c r="CM29" s="1338">
        <f t="shared" si="6"/>
        <v>671</v>
      </c>
      <c r="CN29" s="1349"/>
      <c r="CO29" s="1348">
        <v>197</v>
      </c>
      <c r="CP29" s="1348">
        <v>0</v>
      </c>
      <c r="CQ29" s="1348">
        <v>3</v>
      </c>
      <c r="CR29" s="1348">
        <v>0</v>
      </c>
      <c r="CS29" s="1348">
        <v>0</v>
      </c>
      <c r="CT29" s="1348">
        <v>0</v>
      </c>
      <c r="CU29" s="1348">
        <v>0</v>
      </c>
      <c r="CV29" s="1348">
        <v>194</v>
      </c>
      <c r="CW29" s="1348">
        <v>0</v>
      </c>
      <c r="CX29" s="1348">
        <v>0</v>
      </c>
      <c r="CY29" s="1348">
        <v>0</v>
      </c>
      <c r="CZ29" s="1348">
        <v>0</v>
      </c>
      <c r="DA29" s="1350">
        <v>0</v>
      </c>
    </row>
    <row r="30" spans="1:105" s="1345" customFormat="1" ht="27.7" hidden="1" customHeight="1" outlineLevel="1">
      <c r="A30" s="530" t="s">
        <v>2767</v>
      </c>
      <c r="B30" s="1338">
        <v>25867</v>
      </c>
      <c r="C30" s="1338">
        <v>25574</v>
      </c>
      <c r="D30" s="1338">
        <v>222</v>
      </c>
      <c r="E30" s="1338">
        <v>0</v>
      </c>
      <c r="F30" s="1338">
        <v>1</v>
      </c>
      <c r="G30" s="1338">
        <v>1</v>
      </c>
      <c r="H30" s="1338">
        <v>10</v>
      </c>
      <c r="I30" s="1338">
        <v>0</v>
      </c>
      <c r="J30" s="1338">
        <v>0</v>
      </c>
      <c r="K30" s="1338">
        <v>49</v>
      </c>
      <c r="L30" s="1341"/>
      <c r="M30" s="1338">
        <v>8</v>
      </c>
      <c r="N30" s="1338">
        <v>756</v>
      </c>
      <c r="O30" s="1338">
        <v>87</v>
      </c>
      <c r="P30" s="1338">
        <v>22</v>
      </c>
      <c r="Q30" s="1338">
        <v>1</v>
      </c>
      <c r="R30" s="1338">
        <v>1</v>
      </c>
      <c r="S30" s="1338">
        <v>0</v>
      </c>
      <c r="T30" s="1338">
        <v>441</v>
      </c>
      <c r="U30" s="1338">
        <v>4</v>
      </c>
      <c r="V30" s="1338">
        <v>1</v>
      </c>
      <c r="W30" s="1338">
        <v>26</v>
      </c>
      <c r="X30" s="1338">
        <v>0</v>
      </c>
      <c r="Y30" s="1338"/>
      <c r="Z30" s="530" t="s">
        <v>2767</v>
      </c>
      <c r="AA30" s="1338">
        <v>11</v>
      </c>
      <c r="AB30" s="1338">
        <v>4041</v>
      </c>
      <c r="AC30" s="1338">
        <v>0</v>
      </c>
      <c r="AD30" s="1338">
        <v>2</v>
      </c>
      <c r="AE30" s="1338">
        <v>0</v>
      </c>
      <c r="AF30" s="1338">
        <v>3</v>
      </c>
      <c r="AG30" s="1338">
        <v>860</v>
      </c>
      <c r="AH30" s="1338">
        <v>331</v>
      </c>
      <c r="AI30" s="1338">
        <v>0</v>
      </c>
      <c r="AJ30" s="1338">
        <v>20</v>
      </c>
      <c r="AK30" s="1338">
        <v>0</v>
      </c>
      <c r="AL30" s="1338"/>
      <c r="AM30" s="1338">
        <v>4</v>
      </c>
      <c r="AN30" s="1338">
        <v>98</v>
      </c>
      <c r="AO30" s="1338">
        <v>0</v>
      </c>
      <c r="AP30" s="1338">
        <v>0</v>
      </c>
      <c r="AQ30" s="1338">
        <v>0</v>
      </c>
      <c r="AR30" s="1338">
        <v>3</v>
      </c>
      <c r="AS30" s="1338">
        <v>0</v>
      </c>
      <c r="AT30" s="1338">
        <v>0</v>
      </c>
      <c r="AU30" s="1338">
        <v>2</v>
      </c>
      <c r="AV30" s="1338">
        <v>2</v>
      </c>
      <c r="AW30" s="1338">
        <v>3</v>
      </c>
      <c r="AX30" s="1338">
        <v>1</v>
      </c>
      <c r="AY30" s="1338"/>
      <c r="AZ30" s="530" t="s">
        <v>2767</v>
      </c>
      <c r="BA30" s="1338">
        <v>0</v>
      </c>
      <c r="BB30" s="1338">
        <v>0</v>
      </c>
      <c r="BC30" s="1338">
        <v>3675</v>
      </c>
      <c r="BD30" s="1338">
        <v>17</v>
      </c>
      <c r="BE30" s="1338">
        <v>4</v>
      </c>
      <c r="BF30" s="1338">
        <v>2</v>
      </c>
      <c r="BG30" s="1338">
        <v>1</v>
      </c>
      <c r="BH30" s="1338">
        <v>0</v>
      </c>
      <c r="BI30" s="1338">
        <v>0</v>
      </c>
      <c r="BJ30" s="1338">
        <v>0</v>
      </c>
      <c r="BK30" s="1338">
        <v>162</v>
      </c>
      <c r="BL30" s="1338">
        <v>1</v>
      </c>
      <c r="BM30" s="1338">
        <v>82</v>
      </c>
      <c r="BN30" s="1341"/>
      <c r="BO30" s="1338">
        <v>7</v>
      </c>
      <c r="BP30" s="1338">
        <v>3912</v>
      </c>
      <c r="BQ30" s="1338">
        <v>216</v>
      </c>
      <c r="BR30" s="1338">
        <v>31</v>
      </c>
      <c r="BS30" s="1338">
        <v>1</v>
      </c>
      <c r="BT30" s="1338">
        <v>0</v>
      </c>
      <c r="BU30" s="1338">
        <v>3004</v>
      </c>
      <c r="BV30" s="1338">
        <v>585</v>
      </c>
      <c r="BW30" s="1338">
        <v>0</v>
      </c>
      <c r="BX30" s="1338">
        <v>48</v>
      </c>
      <c r="BY30" s="1338">
        <v>2318</v>
      </c>
      <c r="BZ30" s="1338">
        <v>96</v>
      </c>
      <c r="CA30" s="1338"/>
      <c r="CB30" s="530" t="s">
        <v>2767</v>
      </c>
      <c r="CC30" s="1338">
        <v>19</v>
      </c>
      <c r="CD30" s="1338">
        <v>0</v>
      </c>
      <c r="CE30" s="1338">
        <v>0</v>
      </c>
      <c r="CF30" s="1338">
        <v>111</v>
      </c>
      <c r="CG30" s="1338">
        <v>3220</v>
      </c>
      <c r="CH30" s="1338">
        <v>2</v>
      </c>
      <c r="CI30" s="1338">
        <v>6</v>
      </c>
      <c r="CJ30" s="1338">
        <v>36</v>
      </c>
      <c r="CK30" s="1338">
        <v>0</v>
      </c>
      <c r="CL30" s="1338">
        <v>5</v>
      </c>
      <c r="CM30" s="1338">
        <f t="shared" si="6"/>
        <v>1002</v>
      </c>
      <c r="CN30" s="1341"/>
      <c r="CO30" s="1338">
        <v>293</v>
      </c>
      <c r="CP30" s="1338">
        <v>1</v>
      </c>
      <c r="CQ30" s="1338">
        <v>1</v>
      </c>
      <c r="CR30" s="1338">
        <v>0</v>
      </c>
      <c r="CS30" s="1348">
        <v>0</v>
      </c>
      <c r="CT30" s="1338">
        <v>0</v>
      </c>
      <c r="CU30" s="1338">
        <v>0</v>
      </c>
      <c r="CV30" s="1338">
        <v>291</v>
      </c>
      <c r="CW30" s="1338">
        <v>0</v>
      </c>
      <c r="CX30" s="1338">
        <v>0</v>
      </c>
      <c r="CY30" s="1338">
        <v>0</v>
      </c>
      <c r="CZ30" s="1338">
        <v>0</v>
      </c>
      <c r="DA30" s="1345">
        <v>0</v>
      </c>
    </row>
    <row r="31" spans="1:105" s="1345" customFormat="1" ht="27.7" hidden="1" customHeight="1" outlineLevel="1">
      <c r="A31" s="530" t="s">
        <v>2768</v>
      </c>
      <c r="B31" s="1338">
        <v>17880</v>
      </c>
      <c r="C31" s="1338">
        <v>17642</v>
      </c>
      <c r="D31" s="1338">
        <v>126</v>
      </c>
      <c r="E31" s="1338">
        <v>2</v>
      </c>
      <c r="F31" s="1338">
        <v>2</v>
      </c>
      <c r="G31" s="1338">
        <v>0</v>
      </c>
      <c r="H31" s="1338">
        <v>7</v>
      </c>
      <c r="I31" s="1338">
        <v>0</v>
      </c>
      <c r="J31" s="1338">
        <v>2</v>
      </c>
      <c r="K31" s="1338">
        <v>63</v>
      </c>
      <c r="L31" s="1341"/>
      <c r="M31" s="1338">
        <v>1</v>
      </c>
      <c r="N31" s="1338">
        <v>589</v>
      </c>
      <c r="O31" s="1338">
        <v>78</v>
      </c>
      <c r="P31" s="1338">
        <v>15</v>
      </c>
      <c r="Q31" s="1338">
        <v>0</v>
      </c>
      <c r="R31" s="1338">
        <v>0</v>
      </c>
      <c r="S31" s="1338">
        <v>0</v>
      </c>
      <c r="T31" s="1338">
        <v>344</v>
      </c>
      <c r="U31" s="1338">
        <v>2</v>
      </c>
      <c r="V31" s="1338">
        <v>0</v>
      </c>
      <c r="W31" s="1338">
        <v>27</v>
      </c>
      <c r="X31" s="1338">
        <v>0</v>
      </c>
      <c r="Y31" s="1338"/>
      <c r="Z31" s="530" t="s">
        <v>2768</v>
      </c>
      <c r="AA31" s="1338">
        <v>4</v>
      </c>
      <c r="AB31" s="1338">
        <v>4239</v>
      </c>
      <c r="AC31" s="1338">
        <v>0</v>
      </c>
      <c r="AD31" s="1338">
        <v>0</v>
      </c>
      <c r="AE31" s="1338">
        <v>0</v>
      </c>
      <c r="AF31" s="1338">
        <v>1</v>
      </c>
      <c r="AG31" s="1338">
        <v>651</v>
      </c>
      <c r="AH31" s="1338">
        <v>225</v>
      </c>
      <c r="AI31" s="1338">
        <v>0</v>
      </c>
      <c r="AJ31" s="1338">
        <v>3</v>
      </c>
      <c r="AK31" s="1338">
        <v>0</v>
      </c>
      <c r="AL31" s="1338"/>
      <c r="AM31" s="1338">
        <v>2</v>
      </c>
      <c r="AN31" s="1338">
        <v>98</v>
      </c>
      <c r="AO31" s="1338">
        <v>0</v>
      </c>
      <c r="AP31" s="1338">
        <v>0</v>
      </c>
      <c r="AQ31" s="1338">
        <v>0</v>
      </c>
      <c r="AR31" s="1338">
        <v>0</v>
      </c>
      <c r="AS31" s="1338">
        <v>0</v>
      </c>
      <c r="AT31" s="1338">
        <v>0</v>
      </c>
      <c r="AU31" s="1338">
        <v>1</v>
      </c>
      <c r="AV31" s="1338">
        <v>0</v>
      </c>
      <c r="AW31" s="1338">
        <v>1</v>
      </c>
      <c r="AX31" s="1338">
        <v>0</v>
      </c>
      <c r="AY31" s="1338"/>
      <c r="AZ31" s="530" t="s">
        <v>2768</v>
      </c>
      <c r="BA31" s="1338">
        <v>0</v>
      </c>
      <c r="BB31" s="1338">
        <v>0</v>
      </c>
      <c r="BC31" s="1338">
        <v>1812</v>
      </c>
      <c r="BD31" s="1338">
        <v>9</v>
      </c>
      <c r="BE31" s="1338">
        <v>2</v>
      </c>
      <c r="BF31" s="1338">
        <v>1</v>
      </c>
      <c r="BG31" s="1338">
        <v>0</v>
      </c>
      <c r="BH31" s="1338">
        <v>0</v>
      </c>
      <c r="BI31" s="1338">
        <v>1</v>
      </c>
      <c r="BJ31" s="1338">
        <v>1</v>
      </c>
      <c r="BK31" s="1338">
        <v>179</v>
      </c>
      <c r="BL31" s="1338">
        <v>1</v>
      </c>
      <c r="BM31" s="1338">
        <v>45</v>
      </c>
      <c r="BN31" s="1341"/>
      <c r="BO31" s="1338">
        <v>2</v>
      </c>
      <c r="BP31" s="1338">
        <v>2452</v>
      </c>
      <c r="BQ31" s="1338">
        <v>98</v>
      </c>
      <c r="BR31" s="1338">
        <v>17</v>
      </c>
      <c r="BS31" s="1338">
        <v>1</v>
      </c>
      <c r="BT31" s="1338">
        <v>0</v>
      </c>
      <c r="BU31" s="1338">
        <v>2090</v>
      </c>
      <c r="BV31" s="1338">
        <v>512</v>
      </c>
      <c r="BW31" s="1338">
        <v>1</v>
      </c>
      <c r="BX31" s="1338">
        <v>39</v>
      </c>
      <c r="BY31" s="1338">
        <v>1628</v>
      </c>
      <c r="BZ31" s="1338">
        <v>126</v>
      </c>
      <c r="CA31" s="1338"/>
      <c r="CB31" s="530" t="s">
        <v>2768</v>
      </c>
      <c r="CC31" s="1338">
        <v>15</v>
      </c>
      <c r="CD31" s="1338">
        <v>0</v>
      </c>
      <c r="CE31" s="1338">
        <v>0</v>
      </c>
      <c r="CF31" s="1338">
        <v>64</v>
      </c>
      <c r="CG31" s="1338">
        <v>1108</v>
      </c>
      <c r="CH31" s="1338">
        <v>2</v>
      </c>
      <c r="CI31" s="1338">
        <v>12</v>
      </c>
      <c r="CJ31" s="1338">
        <v>29</v>
      </c>
      <c r="CK31" s="1338">
        <v>2</v>
      </c>
      <c r="CL31" s="1338">
        <v>2</v>
      </c>
      <c r="CM31" s="1338">
        <f t="shared" si="6"/>
        <v>908</v>
      </c>
      <c r="CN31" s="1341"/>
      <c r="CO31" s="1338">
        <v>238</v>
      </c>
      <c r="CP31" s="1338">
        <v>0</v>
      </c>
      <c r="CQ31" s="1338">
        <v>0</v>
      </c>
      <c r="CR31" s="1338">
        <v>0</v>
      </c>
      <c r="CS31" s="1338">
        <v>213</v>
      </c>
      <c r="CT31" s="1338">
        <v>1</v>
      </c>
      <c r="CU31" s="1338">
        <v>0</v>
      </c>
      <c r="CV31" s="1338">
        <v>24</v>
      </c>
      <c r="CW31" s="1338">
        <v>0</v>
      </c>
      <c r="CX31" s="1338">
        <v>0</v>
      </c>
      <c r="CY31" s="1338">
        <v>0</v>
      </c>
      <c r="CZ31" s="1338">
        <v>0</v>
      </c>
      <c r="DA31" s="1345">
        <v>0</v>
      </c>
    </row>
    <row r="32" spans="1:105" s="1345" customFormat="1" ht="27.7" hidden="1" customHeight="1" outlineLevel="1">
      <c r="A32" s="530" t="s">
        <v>2769</v>
      </c>
      <c r="B32" s="1338">
        <v>19667</v>
      </c>
      <c r="C32" s="1338">
        <v>19375</v>
      </c>
      <c r="D32" s="1338">
        <v>227</v>
      </c>
      <c r="E32" s="1338">
        <v>1</v>
      </c>
      <c r="F32" s="1338">
        <v>0</v>
      </c>
      <c r="G32" s="1338">
        <v>0</v>
      </c>
      <c r="H32" s="1338">
        <v>8</v>
      </c>
      <c r="I32" s="1338">
        <v>0</v>
      </c>
      <c r="J32" s="1338">
        <v>1</v>
      </c>
      <c r="K32" s="1338">
        <v>75</v>
      </c>
      <c r="L32" s="1341"/>
      <c r="M32" s="1338">
        <v>8</v>
      </c>
      <c r="N32" s="1338">
        <v>774</v>
      </c>
      <c r="O32" s="1338">
        <v>104</v>
      </c>
      <c r="P32" s="1338">
        <v>15</v>
      </c>
      <c r="Q32" s="1338">
        <v>2</v>
      </c>
      <c r="R32" s="1338">
        <v>0</v>
      </c>
      <c r="S32" s="1338">
        <v>0</v>
      </c>
      <c r="T32" s="1338">
        <v>377</v>
      </c>
      <c r="U32" s="1338">
        <v>1</v>
      </c>
      <c r="V32" s="1338">
        <v>0</v>
      </c>
      <c r="W32" s="1338">
        <v>19</v>
      </c>
      <c r="X32" s="1338">
        <v>0</v>
      </c>
      <c r="Y32" s="1338"/>
      <c r="Z32" s="530" t="s">
        <v>2769</v>
      </c>
      <c r="AA32" s="1338">
        <v>8</v>
      </c>
      <c r="AB32" s="1338">
        <v>2882</v>
      </c>
      <c r="AC32" s="1338">
        <v>0</v>
      </c>
      <c r="AD32" s="1338">
        <v>0</v>
      </c>
      <c r="AE32" s="1338">
        <v>0</v>
      </c>
      <c r="AF32" s="1338">
        <v>1</v>
      </c>
      <c r="AG32" s="1338">
        <v>643</v>
      </c>
      <c r="AH32" s="1338">
        <v>359</v>
      </c>
      <c r="AI32" s="1338">
        <v>0</v>
      </c>
      <c r="AJ32" s="1338">
        <v>3</v>
      </c>
      <c r="AK32" s="1338">
        <v>0</v>
      </c>
      <c r="AL32" s="1338"/>
      <c r="AM32" s="1338">
        <v>0</v>
      </c>
      <c r="AN32" s="1338">
        <v>346</v>
      </c>
      <c r="AO32" s="1338">
        <v>0</v>
      </c>
      <c r="AP32" s="1338">
        <v>0</v>
      </c>
      <c r="AQ32" s="1338">
        <v>0</v>
      </c>
      <c r="AR32" s="1338">
        <v>0</v>
      </c>
      <c r="AS32" s="1338">
        <v>0</v>
      </c>
      <c r="AT32" s="1338">
        <v>0</v>
      </c>
      <c r="AU32" s="1338">
        <v>3</v>
      </c>
      <c r="AV32" s="1338">
        <v>1</v>
      </c>
      <c r="AW32" s="1338">
        <v>0</v>
      </c>
      <c r="AX32" s="1338">
        <v>0</v>
      </c>
      <c r="AY32" s="1338"/>
      <c r="AZ32" s="530" t="s">
        <v>2769</v>
      </c>
      <c r="BA32" s="1338">
        <v>0</v>
      </c>
      <c r="BB32" s="1338">
        <v>0</v>
      </c>
      <c r="BC32" s="1338">
        <v>2904</v>
      </c>
      <c r="BD32" s="1338">
        <v>4</v>
      </c>
      <c r="BE32" s="1338">
        <v>4</v>
      </c>
      <c r="BF32" s="1338">
        <v>2</v>
      </c>
      <c r="BG32" s="1338">
        <v>0</v>
      </c>
      <c r="BH32" s="1338">
        <v>0</v>
      </c>
      <c r="BI32" s="1338">
        <v>0</v>
      </c>
      <c r="BJ32" s="1338">
        <v>1</v>
      </c>
      <c r="BK32" s="1338">
        <v>141</v>
      </c>
      <c r="BL32" s="1338">
        <v>3</v>
      </c>
      <c r="BM32" s="1338">
        <v>43</v>
      </c>
      <c r="BN32" s="1341"/>
      <c r="BO32" s="1338">
        <v>5</v>
      </c>
      <c r="BP32" s="1338">
        <v>2909</v>
      </c>
      <c r="BQ32" s="1338">
        <v>98</v>
      </c>
      <c r="BR32" s="1338">
        <v>32</v>
      </c>
      <c r="BS32" s="1338">
        <v>2</v>
      </c>
      <c r="BT32" s="1338">
        <v>0</v>
      </c>
      <c r="BU32" s="1338">
        <v>1912</v>
      </c>
      <c r="BV32" s="1338">
        <v>668</v>
      </c>
      <c r="BW32" s="1338">
        <v>2</v>
      </c>
      <c r="BX32" s="1338">
        <v>32</v>
      </c>
      <c r="BY32" s="1338">
        <v>1979</v>
      </c>
      <c r="BZ32" s="1338">
        <v>38</v>
      </c>
      <c r="CA32" s="1338"/>
      <c r="CB32" s="530" t="s">
        <v>2769</v>
      </c>
      <c r="CC32" s="1338">
        <v>15</v>
      </c>
      <c r="CD32" s="1338">
        <v>0</v>
      </c>
      <c r="CE32" s="1338">
        <v>0</v>
      </c>
      <c r="CF32" s="1338">
        <v>60</v>
      </c>
      <c r="CG32" s="1338">
        <v>1795</v>
      </c>
      <c r="CH32" s="1338">
        <v>2</v>
      </c>
      <c r="CI32" s="1338">
        <v>6</v>
      </c>
      <c r="CJ32" s="1338">
        <v>14</v>
      </c>
      <c r="CK32" s="1338">
        <v>1</v>
      </c>
      <c r="CL32" s="1338">
        <v>2</v>
      </c>
      <c r="CM32" s="1338">
        <f t="shared" si="6"/>
        <v>843</v>
      </c>
      <c r="CN32" s="1341"/>
      <c r="CO32" s="1338">
        <v>292</v>
      </c>
      <c r="CP32" s="1338">
        <v>0</v>
      </c>
      <c r="CQ32" s="1338">
        <v>0</v>
      </c>
      <c r="CR32" s="1338">
        <v>1</v>
      </c>
      <c r="CS32" s="1338">
        <v>262</v>
      </c>
      <c r="CT32" s="1338">
        <v>0</v>
      </c>
      <c r="CU32" s="1338">
        <v>0</v>
      </c>
      <c r="CV32" s="1338">
        <v>29</v>
      </c>
      <c r="CW32" s="1338">
        <v>0</v>
      </c>
      <c r="CX32" s="1338">
        <v>0</v>
      </c>
      <c r="CY32" s="1338">
        <v>0</v>
      </c>
      <c r="CZ32" s="1338">
        <v>0</v>
      </c>
      <c r="DA32" s="1345">
        <v>0</v>
      </c>
    </row>
    <row r="33" spans="1:206" s="1345" customFormat="1" ht="27.7" hidden="1" customHeight="1" outlineLevel="1">
      <c r="A33" s="530" t="s">
        <v>2770</v>
      </c>
      <c r="B33" s="1338">
        <v>19628</v>
      </c>
      <c r="C33" s="1338">
        <v>19181</v>
      </c>
      <c r="D33" s="1338">
        <v>150</v>
      </c>
      <c r="E33" s="1338">
        <v>1</v>
      </c>
      <c r="F33" s="1338">
        <v>0</v>
      </c>
      <c r="G33" s="1338">
        <v>0</v>
      </c>
      <c r="H33" s="1338">
        <v>5</v>
      </c>
      <c r="I33" s="1338">
        <v>0</v>
      </c>
      <c r="J33" s="1338">
        <v>0</v>
      </c>
      <c r="K33" s="1338">
        <v>44</v>
      </c>
      <c r="L33" s="1341"/>
      <c r="M33" s="1338">
        <v>3</v>
      </c>
      <c r="N33" s="1338">
        <v>634</v>
      </c>
      <c r="O33" s="1338">
        <v>78</v>
      </c>
      <c r="P33" s="1338">
        <v>14</v>
      </c>
      <c r="Q33" s="1338">
        <v>0</v>
      </c>
      <c r="R33" s="1338">
        <v>3</v>
      </c>
      <c r="S33" s="1338">
        <v>0</v>
      </c>
      <c r="T33" s="1338">
        <v>307</v>
      </c>
      <c r="U33" s="1338">
        <v>3</v>
      </c>
      <c r="V33" s="1338">
        <v>0</v>
      </c>
      <c r="W33" s="1338">
        <v>18</v>
      </c>
      <c r="X33" s="1338">
        <v>0</v>
      </c>
      <c r="Y33" s="1338"/>
      <c r="Z33" s="530" t="s">
        <v>2770</v>
      </c>
      <c r="AA33" s="1338">
        <v>1</v>
      </c>
      <c r="AB33" s="1338">
        <v>3217</v>
      </c>
      <c r="AC33" s="1338">
        <v>0</v>
      </c>
      <c r="AD33" s="1338">
        <v>0</v>
      </c>
      <c r="AE33" s="1338">
        <v>0</v>
      </c>
      <c r="AF33" s="1338">
        <v>1</v>
      </c>
      <c r="AG33" s="1338">
        <v>515</v>
      </c>
      <c r="AH33" s="1338">
        <v>307</v>
      </c>
      <c r="AI33" s="1338">
        <v>0</v>
      </c>
      <c r="AJ33" s="1338">
        <v>5</v>
      </c>
      <c r="AK33" s="1338">
        <v>1</v>
      </c>
      <c r="AL33" s="1338"/>
      <c r="AM33" s="1338">
        <v>0</v>
      </c>
      <c r="AN33" s="1338">
        <v>141</v>
      </c>
      <c r="AO33" s="1338">
        <v>0</v>
      </c>
      <c r="AP33" s="1338">
        <v>0</v>
      </c>
      <c r="AQ33" s="1338">
        <v>0</v>
      </c>
      <c r="AR33" s="1338">
        <v>0</v>
      </c>
      <c r="AS33" s="1338">
        <v>0</v>
      </c>
      <c r="AT33" s="1338">
        <v>0</v>
      </c>
      <c r="AU33" s="1338">
        <v>2</v>
      </c>
      <c r="AV33" s="1338">
        <v>0</v>
      </c>
      <c r="AW33" s="1338">
        <v>0</v>
      </c>
      <c r="AX33" s="1338">
        <v>0</v>
      </c>
      <c r="AY33" s="1338"/>
      <c r="AZ33" s="530" t="s">
        <v>2770</v>
      </c>
      <c r="BA33" s="1338">
        <v>0</v>
      </c>
      <c r="BB33" s="1338">
        <v>0</v>
      </c>
      <c r="BC33" s="1338">
        <v>2809</v>
      </c>
      <c r="BD33" s="1338">
        <v>5</v>
      </c>
      <c r="BE33" s="1338">
        <v>2</v>
      </c>
      <c r="BF33" s="1338">
        <v>1</v>
      </c>
      <c r="BG33" s="1338">
        <v>0</v>
      </c>
      <c r="BH33" s="1338">
        <v>0</v>
      </c>
      <c r="BI33" s="1338">
        <v>0</v>
      </c>
      <c r="BJ33" s="1338">
        <v>1</v>
      </c>
      <c r="BK33" s="1338">
        <v>163</v>
      </c>
      <c r="BL33" s="1338">
        <v>1</v>
      </c>
      <c r="BM33" s="1338">
        <v>33</v>
      </c>
      <c r="BN33" s="1341"/>
      <c r="BO33" s="1338">
        <v>13</v>
      </c>
      <c r="BP33" s="1338">
        <v>3044</v>
      </c>
      <c r="BQ33" s="1338">
        <v>56</v>
      </c>
      <c r="BR33" s="1338">
        <v>19</v>
      </c>
      <c r="BS33" s="1338">
        <v>0</v>
      </c>
      <c r="BT33" s="1338">
        <v>0</v>
      </c>
      <c r="BU33" s="1338">
        <v>1858</v>
      </c>
      <c r="BV33" s="1338">
        <v>586</v>
      </c>
      <c r="BW33" s="1338">
        <v>0</v>
      </c>
      <c r="BX33" s="1338">
        <v>57</v>
      </c>
      <c r="BY33" s="1338">
        <v>3008</v>
      </c>
      <c r="BZ33" s="1338">
        <v>177</v>
      </c>
      <c r="CA33" s="1338"/>
      <c r="CB33" s="530" t="s">
        <v>2770</v>
      </c>
      <c r="CC33" s="1338">
        <v>28</v>
      </c>
      <c r="CD33" s="1338">
        <v>0</v>
      </c>
      <c r="CE33" s="1338">
        <v>0</v>
      </c>
      <c r="CF33" s="1338">
        <v>42</v>
      </c>
      <c r="CG33" s="1338">
        <v>945</v>
      </c>
      <c r="CH33" s="1338">
        <v>4</v>
      </c>
      <c r="CI33" s="1338">
        <v>5</v>
      </c>
      <c r="CJ33" s="1338">
        <v>35</v>
      </c>
      <c r="CK33" s="1338">
        <v>1</v>
      </c>
      <c r="CL33" s="1338">
        <v>4</v>
      </c>
      <c r="CM33" s="1338">
        <f t="shared" si="6"/>
        <v>834</v>
      </c>
      <c r="CN33" s="1341"/>
      <c r="CO33" s="1338">
        <v>447</v>
      </c>
      <c r="CP33" s="1338">
        <v>0</v>
      </c>
      <c r="CQ33" s="1338">
        <v>3</v>
      </c>
      <c r="CR33" s="1338">
        <v>2</v>
      </c>
      <c r="CS33" s="1338">
        <v>408</v>
      </c>
      <c r="CT33" s="1338">
        <v>0</v>
      </c>
      <c r="CU33" s="1338">
        <v>0</v>
      </c>
      <c r="CV33" s="1338">
        <v>34</v>
      </c>
      <c r="CW33" s="1338">
        <v>0</v>
      </c>
      <c r="CX33" s="1338">
        <v>0</v>
      </c>
      <c r="CY33" s="1338">
        <v>0</v>
      </c>
      <c r="CZ33" s="1338">
        <v>0</v>
      </c>
      <c r="DA33" s="1345">
        <v>0</v>
      </c>
    </row>
    <row r="34" spans="1:206" s="1352" customFormat="1" ht="27.7" hidden="1" customHeight="1" outlineLevel="1" thickBot="1">
      <c r="A34" s="531" t="s">
        <v>2771</v>
      </c>
      <c r="B34" s="1351">
        <v>23107</v>
      </c>
      <c r="C34" s="1351">
        <v>22657</v>
      </c>
      <c r="D34" s="1351">
        <v>157</v>
      </c>
      <c r="E34" s="1351">
        <v>0</v>
      </c>
      <c r="F34" s="1351">
        <v>2</v>
      </c>
      <c r="G34" s="1351">
        <v>1</v>
      </c>
      <c r="H34" s="1351">
        <v>11</v>
      </c>
      <c r="I34" s="1351">
        <v>0</v>
      </c>
      <c r="J34" s="1351">
        <v>2</v>
      </c>
      <c r="K34" s="1351">
        <v>74</v>
      </c>
      <c r="L34" s="1341"/>
      <c r="M34" s="1351">
        <v>4</v>
      </c>
      <c r="N34" s="1351">
        <v>566</v>
      </c>
      <c r="O34" s="1351">
        <v>86</v>
      </c>
      <c r="P34" s="1351">
        <v>14</v>
      </c>
      <c r="Q34" s="1351">
        <v>3</v>
      </c>
      <c r="R34" s="1351">
        <v>2</v>
      </c>
      <c r="S34" s="1351">
        <v>0</v>
      </c>
      <c r="T34" s="1351">
        <v>327</v>
      </c>
      <c r="U34" s="1351">
        <v>6</v>
      </c>
      <c r="V34" s="1351">
        <v>0</v>
      </c>
      <c r="W34" s="1351">
        <v>18</v>
      </c>
      <c r="X34" s="1338">
        <v>0</v>
      </c>
      <c r="Y34" s="1341"/>
      <c r="Z34" s="531" t="s">
        <v>2771</v>
      </c>
      <c r="AA34" s="1351">
        <v>3</v>
      </c>
      <c r="AB34" s="1351">
        <v>2961</v>
      </c>
      <c r="AC34" s="1351">
        <v>0</v>
      </c>
      <c r="AD34" s="1351">
        <v>0</v>
      </c>
      <c r="AE34" s="1351">
        <v>0</v>
      </c>
      <c r="AF34" s="1351">
        <v>3</v>
      </c>
      <c r="AG34" s="1351">
        <v>523</v>
      </c>
      <c r="AH34" s="1351">
        <v>247</v>
      </c>
      <c r="AI34" s="1338">
        <v>0</v>
      </c>
      <c r="AJ34" s="1351">
        <v>2</v>
      </c>
      <c r="AK34" s="1351">
        <v>0</v>
      </c>
      <c r="AL34" s="1341"/>
      <c r="AM34" s="1351">
        <v>0</v>
      </c>
      <c r="AN34" s="1351">
        <v>126</v>
      </c>
      <c r="AO34" s="1338">
        <v>0</v>
      </c>
      <c r="AP34" s="1338">
        <v>0</v>
      </c>
      <c r="AQ34" s="1351">
        <v>0</v>
      </c>
      <c r="AR34" s="1351">
        <v>0</v>
      </c>
      <c r="AS34" s="1338">
        <v>0</v>
      </c>
      <c r="AT34" s="1338">
        <v>0</v>
      </c>
      <c r="AU34" s="1351">
        <v>1</v>
      </c>
      <c r="AV34" s="1351">
        <v>1</v>
      </c>
      <c r="AW34" s="1351">
        <v>1</v>
      </c>
      <c r="AX34" s="1351">
        <v>0</v>
      </c>
      <c r="AY34" s="1341"/>
      <c r="AZ34" s="531" t="s">
        <v>2771</v>
      </c>
      <c r="BA34" s="1351">
        <v>2</v>
      </c>
      <c r="BB34" s="1351">
        <v>0</v>
      </c>
      <c r="BC34" s="1351">
        <v>3141</v>
      </c>
      <c r="BD34" s="1351">
        <v>5</v>
      </c>
      <c r="BE34" s="1351">
        <v>4</v>
      </c>
      <c r="BF34" s="1351">
        <v>1</v>
      </c>
      <c r="BG34" s="1351">
        <v>0</v>
      </c>
      <c r="BH34" s="1351">
        <v>0</v>
      </c>
      <c r="BI34" s="1351">
        <v>0</v>
      </c>
      <c r="BJ34" s="1351">
        <v>1</v>
      </c>
      <c r="BK34" s="1351">
        <v>91</v>
      </c>
      <c r="BL34" s="1351">
        <v>0</v>
      </c>
      <c r="BM34" s="1351">
        <v>27</v>
      </c>
      <c r="BN34" s="1341"/>
      <c r="BO34" s="1351">
        <v>3</v>
      </c>
      <c r="BP34" s="1351">
        <v>2512</v>
      </c>
      <c r="BQ34" s="1351">
        <v>142</v>
      </c>
      <c r="BR34" s="1351">
        <v>15</v>
      </c>
      <c r="BS34" s="1351">
        <v>1</v>
      </c>
      <c r="BT34" s="1351">
        <v>0</v>
      </c>
      <c r="BU34" s="1351">
        <v>1405</v>
      </c>
      <c r="BV34" s="1351">
        <v>784</v>
      </c>
      <c r="BW34" s="1351">
        <v>1</v>
      </c>
      <c r="BX34" s="1351">
        <v>41</v>
      </c>
      <c r="BY34" s="1351">
        <v>6201</v>
      </c>
      <c r="BZ34" s="1351">
        <v>496</v>
      </c>
      <c r="CA34" s="1341"/>
      <c r="CB34" s="531" t="s">
        <v>2771</v>
      </c>
      <c r="CC34" s="1351">
        <v>115</v>
      </c>
      <c r="CD34" s="1351">
        <v>0</v>
      </c>
      <c r="CE34" s="1351">
        <v>0</v>
      </c>
      <c r="CF34" s="1351">
        <v>53</v>
      </c>
      <c r="CG34" s="1351">
        <v>1729</v>
      </c>
      <c r="CH34" s="1351">
        <v>0</v>
      </c>
      <c r="CI34" s="1351">
        <v>2</v>
      </c>
      <c r="CJ34" s="1351">
        <v>44</v>
      </c>
      <c r="CK34" s="1351">
        <v>0</v>
      </c>
      <c r="CL34" s="1351">
        <v>7</v>
      </c>
      <c r="CM34" s="1351">
        <f t="shared" si="6"/>
        <v>693</v>
      </c>
      <c r="CN34" s="1341"/>
      <c r="CO34" s="1351">
        <v>450</v>
      </c>
      <c r="CP34" s="1351">
        <v>0</v>
      </c>
      <c r="CQ34" s="1351">
        <v>3</v>
      </c>
      <c r="CR34" s="1351">
        <v>1</v>
      </c>
      <c r="CS34" s="1351">
        <v>399</v>
      </c>
      <c r="CT34" s="1351">
        <v>1</v>
      </c>
      <c r="CU34" s="1351">
        <v>0</v>
      </c>
      <c r="CV34" s="1351">
        <v>46</v>
      </c>
      <c r="CW34" s="1351">
        <v>0</v>
      </c>
      <c r="CX34" s="1351">
        <v>0</v>
      </c>
      <c r="CY34" s="1351">
        <v>0</v>
      </c>
      <c r="CZ34" s="1351">
        <v>0</v>
      </c>
      <c r="DA34" s="1352">
        <v>0</v>
      </c>
      <c r="DB34" s="1353"/>
      <c r="DC34" s="1353"/>
      <c r="DD34" s="1353"/>
      <c r="DE34" s="1353"/>
      <c r="DF34" s="1353"/>
      <c r="DG34" s="1353"/>
      <c r="DH34" s="1353"/>
      <c r="DI34" s="1353"/>
      <c r="DJ34" s="1353"/>
      <c r="DK34" s="1353"/>
      <c r="DL34" s="1353"/>
      <c r="DM34" s="1353"/>
      <c r="DN34" s="1353"/>
      <c r="DO34" s="1353"/>
      <c r="DP34" s="1353"/>
      <c r="DQ34" s="1353"/>
      <c r="DR34" s="1353"/>
      <c r="DS34" s="1353"/>
      <c r="DT34" s="1353"/>
      <c r="DU34" s="1353"/>
      <c r="DV34" s="1353"/>
      <c r="DW34" s="1353"/>
      <c r="DX34" s="1353"/>
      <c r="DY34" s="1353"/>
      <c r="DZ34" s="1353"/>
      <c r="EA34" s="1353"/>
      <c r="EB34" s="1353"/>
      <c r="EC34" s="1353"/>
      <c r="ED34" s="1353"/>
      <c r="EE34" s="1353"/>
      <c r="EF34" s="1353"/>
      <c r="EG34" s="1353"/>
      <c r="EH34" s="1353"/>
      <c r="EI34" s="1353"/>
      <c r="EJ34" s="1353"/>
      <c r="EK34" s="1353"/>
      <c r="EL34" s="1353"/>
      <c r="EM34" s="1353"/>
      <c r="EN34" s="1353"/>
      <c r="EO34" s="1353"/>
      <c r="EP34" s="1353"/>
      <c r="EQ34" s="1353"/>
      <c r="ER34" s="1353"/>
      <c r="ES34" s="1353"/>
      <c r="ET34" s="1353"/>
      <c r="EU34" s="1353"/>
      <c r="EV34" s="1353"/>
      <c r="EW34" s="1353"/>
      <c r="EX34" s="1353"/>
      <c r="EY34" s="1353"/>
      <c r="EZ34" s="1353"/>
      <c r="FA34" s="1353"/>
      <c r="FB34" s="1353"/>
      <c r="FC34" s="1353"/>
      <c r="FD34" s="1353"/>
      <c r="FE34" s="1353"/>
      <c r="FF34" s="1353"/>
      <c r="FG34" s="1353"/>
      <c r="FH34" s="1353"/>
      <c r="FI34" s="1353"/>
      <c r="FJ34" s="1353"/>
      <c r="FK34" s="1353"/>
      <c r="FL34" s="1353"/>
      <c r="FM34" s="1353"/>
      <c r="FN34" s="1353"/>
      <c r="FO34" s="1353"/>
      <c r="FP34" s="1353"/>
      <c r="FQ34" s="1353"/>
      <c r="FR34" s="1353"/>
      <c r="FS34" s="1353"/>
      <c r="FT34" s="1353"/>
      <c r="FU34" s="1353"/>
      <c r="FV34" s="1353"/>
      <c r="FW34" s="1353"/>
      <c r="FX34" s="1353"/>
      <c r="FY34" s="1353"/>
      <c r="FZ34" s="1353"/>
      <c r="GA34" s="1353"/>
      <c r="GB34" s="1353"/>
      <c r="GC34" s="1353"/>
      <c r="GD34" s="1353"/>
      <c r="GE34" s="1353"/>
      <c r="GF34" s="1353"/>
      <c r="GG34" s="1353"/>
      <c r="GH34" s="1353"/>
      <c r="GI34" s="1353"/>
      <c r="GJ34" s="1353"/>
      <c r="GK34" s="1353"/>
      <c r="GL34" s="1353"/>
      <c r="GM34" s="1353"/>
      <c r="GN34" s="1353"/>
      <c r="GO34" s="1353"/>
      <c r="GP34" s="1353"/>
      <c r="GQ34" s="1353"/>
      <c r="GR34" s="1353"/>
      <c r="GS34" s="1353"/>
      <c r="GT34" s="1353"/>
      <c r="GU34" s="1353"/>
      <c r="GV34" s="1353"/>
      <c r="GW34" s="1353"/>
      <c r="GX34" s="1353"/>
    </row>
    <row r="35" spans="1:206" s="1345" customFormat="1" ht="50.95" hidden="1" customHeight="1" collapsed="1">
      <c r="A35" s="566" t="s">
        <v>2812</v>
      </c>
      <c r="B35" s="1338">
        <v>162858</v>
      </c>
      <c r="C35" s="1338">
        <v>158929</v>
      </c>
      <c r="D35" s="1338">
        <v>1269</v>
      </c>
      <c r="E35" s="1338">
        <v>5</v>
      </c>
      <c r="F35" s="1338">
        <v>8</v>
      </c>
      <c r="G35" s="1338">
        <v>6</v>
      </c>
      <c r="H35" s="1338">
        <v>65</v>
      </c>
      <c r="I35" s="1338">
        <v>2</v>
      </c>
      <c r="J35" s="1338">
        <v>7</v>
      </c>
      <c r="K35" s="1338">
        <v>866</v>
      </c>
      <c r="L35" s="1341"/>
      <c r="M35" s="1338">
        <v>47</v>
      </c>
      <c r="N35" s="1338">
        <v>5788</v>
      </c>
      <c r="O35" s="1338">
        <v>673</v>
      </c>
      <c r="P35" s="1338">
        <v>152</v>
      </c>
      <c r="Q35" s="1338">
        <v>7</v>
      </c>
      <c r="R35" s="1338">
        <v>13</v>
      </c>
      <c r="S35" s="1338">
        <v>2</v>
      </c>
      <c r="T35" s="1338">
        <v>3001</v>
      </c>
      <c r="U35" s="1338">
        <v>43</v>
      </c>
      <c r="V35" s="1338">
        <v>4</v>
      </c>
      <c r="W35" s="1338">
        <v>235</v>
      </c>
      <c r="X35" s="1338">
        <v>0</v>
      </c>
      <c r="Y35" s="1338"/>
      <c r="Z35" s="566" t="s">
        <v>2812</v>
      </c>
      <c r="AA35" s="1338">
        <v>63</v>
      </c>
      <c r="AB35" s="1338">
        <v>4067</v>
      </c>
      <c r="AC35" s="1338">
        <v>0</v>
      </c>
      <c r="AD35" s="1338">
        <v>0</v>
      </c>
      <c r="AE35" s="1338">
        <v>1</v>
      </c>
      <c r="AF35" s="1338">
        <v>16</v>
      </c>
      <c r="AG35" s="1338">
        <v>5451</v>
      </c>
      <c r="AH35" s="1338">
        <v>1255</v>
      </c>
      <c r="AI35" s="1338">
        <v>0</v>
      </c>
      <c r="AJ35" s="1338">
        <v>64</v>
      </c>
      <c r="AK35" s="1338">
        <v>1</v>
      </c>
      <c r="AL35" s="1338"/>
      <c r="AM35" s="1338">
        <v>14</v>
      </c>
      <c r="AN35" s="1338">
        <v>2131</v>
      </c>
      <c r="AO35" s="1338">
        <v>0</v>
      </c>
      <c r="AP35" s="1338">
        <v>0</v>
      </c>
      <c r="AQ35" s="1338">
        <v>0</v>
      </c>
      <c r="AR35" s="1338">
        <v>7</v>
      </c>
      <c r="AS35" s="1338">
        <v>0</v>
      </c>
      <c r="AT35" s="1338">
        <v>0</v>
      </c>
      <c r="AU35" s="1338">
        <v>40</v>
      </c>
      <c r="AV35" s="1338">
        <v>10</v>
      </c>
      <c r="AW35" s="1338">
        <v>20</v>
      </c>
      <c r="AX35" s="1338">
        <v>4</v>
      </c>
      <c r="AY35" s="1338"/>
      <c r="AZ35" s="566" t="s">
        <v>2812</v>
      </c>
      <c r="BA35" s="1338">
        <v>3</v>
      </c>
      <c r="BB35" s="1338">
        <v>0</v>
      </c>
      <c r="BC35" s="1338">
        <v>13410</v>
      </c>
      <c r="BD35" s="1338">
        <v>29</v>
      </c>
      <c r="BE35" s="1338">
        <v>16</v>
      </c>
      <c r="BF35" s="1338">
        <v>13</v>
      </c>
      <c r="BG35" s="1338">
        <v>13</v>
      </c>
      <c r="BH35" s="1338">
        <v>9</v>
      </c>
      <c r="BI35" s="1338">
        <v>15</v>
      </c>
      <c r="BJ35" s="1338">
        <v>42</v>
      </c>
      <c r="BK35" s="1338">
        <v>692</v>
      </c>
      <c r="BL35" s="1338">
        <v>6</v>
      </c>
      <c r="BM35" s="1338">
        <v>268</v>
      </c>
      <c r="BN35" s="1341"/>
      <c r="BO35" s="1338">
        <v>75</v>
      </c>
      <c r="BP35" s="1338">
        <v>19892</v>
      </c>
      <c r="BQ35" s="1338">
        <v>802</v>
      </c>
      <c r="BR35" s="1338">
        <v>295</v>
      </c>
      <c r="BS35" s="1338">
        <v>3</v>
      </c>
      <c r="BT35" s="1338">
        <v>0</v>
      </c>
      <c r="BU35" s="1338">
        <v>15221</v>
      </c>
      <c r="BV35" s="1338">
        <v>4270</v>
      </c>
      <c r="BW35" s="1338">
        <v>0</v>
      </c>
      <c r="BX35" s="1338">
        <v>280</v>
      </c>
      <c r="BY35" s="1338">
        <v>54704</v>
      </c>
      <c r="BZ35" s="1338">
        <v>5481</v>
      </c>
      <c r="CA35" s="1338"/>
      <c r="CB35" s="566" t="s">
        <v>2812</v>
      </c>
      <c r="CC35" s="1338">
        <v>1623</v>
      </c>
      <c r="CD35" s="1338">
        <v>0</v>
      </c>
      <c r="CE35" s="1338">
        <v>0</v>
      </c>
      <c r="CF35" s="1338">
        <v>358</v>
      </c>
      <c r="CG35" s="1338">
        <v>10542</v>
      </c>
      <c r="CH35" s="1338">
        <v>11</v>
      </c>
      <c r="CI35" s="1338">
        <v>42</v>
      </c>
      <c r="CJ35" s="1338">
        <v>281</v>
      </c>
      <c r="CK35" s="1338">
        <v>8</v>
      </c>
      <c r="CL35" s="1338">
        <v>69</v>
      </c>
      <c r="CM35" s="1338">
        <v>5119</v>
      </c>
      <c r="CN35" s="1341"/>
      <c r="CO35" s="1338">
        <v>3929</v>
      </c>
      <c r="CP35" s="1338">
        <v>0</v>
      </c>
      <c r="CQ35" s="1338">
        <v>11</v>
      </c>
      <c r="CR35" s="1338">
        <v>23</v>
      </c>
      <c r="CS35" s="1338">
        <f>SUM(CS36:CS47)</f>
        <v>0</v>
      </c>
      <c r="CT35" s="1338">
        <v>3650</v>
      </c>
      <c r="CU35" s="1338">
        <v>0</v>
      </c>
      <c r="CV35" s="1338">
        <v>245</v>
      </c>
      <c r="CW35" s="1338">
        <v>0</v>
      </c>
      <c r="CX35" s="1338">
        <v>0</v>
      </c>
      <c r="CY35" s="1338">
        <v>0</v>
      </c>
      <c r="CZ35" s="1338">
        <v>0</v>
      </c>
      <c r="DA35" s="1345">
        <v>0</v>
      </c>
    </row>
    <row r="36" spans="1:206" s="1345" customFormat="1" ht="27" hidden="1" customHeight="1" outlineLevel="1">
      <c r="A36" s="530" t="s">
        <v>1900</v>
      </c>
      <c r="B36" s="1346">
        <v>17761</v>
      </c>
      <c r="C36" s="1346">
        <v>17209</v>
      </c>
      <c r="D36" s="1338">
        <v>149</v>
      </c>
      <c r="E36" s="1338">
        <v>0</v>
      </c>
      <c r="F36" s="1338">
        <v>0</v>
      </c>
      <c r="G36" s="1338">
        <v>1</v>
      </c>
      <c r="H36" s="1338">
        <v>6</v>
      </c>
      <c r="I36" s="1346">
        <v>0</v>
      </c>
      <c r="J36" s="1338">
        <v>0</v>
      </c>
      <c r="K36" s="1338">
        <v>100</v>
      </c>
      <c r="L36" s="1341"/>
      <c r="M36" s="1338">
        <v>4</v>
      </c>
      <c r="N36" s="1338">
        <v>673</v>
      </c>
      <c r="O36" s="1338">
        <v>83</v>
      </c>
      <c r="P36" s="1338">
        <v>9</v>
      </c>
      <c r="Q36" s="1338">
        <v>2</v>
      </c>
      <c r="R36" s="1338">
        <v>4</v>
      </c>
      <c r="S36" s="1338">
        <v>0</v>
      </c>
      <c r="T36" s="1338">
        <v>408</v>
      </c>
      <c r="U36" s="1338">
        <v>5</v>
      </c>
      <c r="V36" s="1338">
        <v>0</v>
      </c>
      <c r="W36" s="1338">
        <v>27</v>
      </c>
      <c r="X36" s="1338">
        <v>0</v>
      </c>
      <c r="Y36" s="1338"/>
      <c r="Z36" s="530" t="s">
        <v>1900</v>
      </c>
      <c r="AA36" s="1338">
        <v>8</v>
      </c>
      <c r="AB36" s="1338">
        <v>263</v>
      </c>
      <c r="AC36" s="1338">
        <v>0</v>
      </c>
      <c r="AD36" s="1338">
        <v>0</v>
      </c>
      <c r="AE36" s="1338">
        <v>0</v>
      </c>
      <c r="AF36" s="1338">
        <v>1</v>
      </c>
      <c r="AG36" s="1338">
        <v>467</v>
      </c>
      <c r="AH36" s="1338">
        <v>124</v>
      </c>
      <c r="AI36" s="1338">
        <v>0</v>
      </c>
      <c r="AJ36" s="1338">
        <v>5</v>
      </c>
      <c r="AK36" s="1338">
        <v>0</v>
      </c>
      <c r="AL36" s="1338"/>
      <c r="AM36" s="1338">
        <v>1</v>
      </c>
      <c r="AN36" s="1338">
        <v>157</v>
      </c>
      <c r="AO36" s="1338">
        <v>0</v>
      </c>
      <c r="AP36" s="1338">
        <v>0</v>
      </c>
      <c r="AQ36" s="1338">
        <v>0</v>
      </c>
      <c r="AR36" s="1338">
        <v>1</v>
      </c>
      <c r="AS36" s="1338">
        <v>0</v>
      </c>
      <c r="AT36" s="1338">
        <v>0</v>
      </c>
      <c r="AU36" s="1338">
        <v>2</v>
      </c>
      <c r="AV36" s="1338">
        <v>2</v>
      </c>
      <c r="AW36" s="1338">
        <v>0</v>
      </c>
      <c r="AX36" s="1338">
        <v>0</v>
      </c>
      <c r="AY36" s="1338"/>
      <c r="AZ36" s="530" t="s">
        <v>1900</v>
      </c>
      <c r="BA36" s="1338">
        <v>2</v>
      </c>
      <c r="BB36" s="1338">
        <v>0</v>
      </c>
      <c r="BC36" s="1338">
        <v>1287</v>
      </c>
      <c r="BD36" s="1338">
        <v>1</v>
      </c>
      <c r="BE36" s="1338">
        <v>7</v>
      </c>
      <c r="BF36" s="1338">
        <v>4</v>
      </c>
      <c r="BG36" s="1338">
        <v>0</v>
      </c>
      <c r="BH36" s="1338">
        <v>3</v>
      </c>
      <c r="BI36" s="1338">
        <v>2</v>
      </c>
      <c r="BJ36" s="1338">
        <v>3</v>
      </c>
      <c r="BK36" s="1338">
        <v>143</v>
      </c>
      <c r="BL36" s="1338">
        <v>0</v>
      </c>
      <c r="BM36" s="1338">
        <v>42</v>
      </c>
      <c r="BN36" s="1341"/>
      <c r="BO36" s="1338">
        <v>9</v>
      </c>
      <c r="BP36" s="1338">
        <v>2853</v>
      </c>
      <c r="BQ36" s="1338">
        <v>112</v>
      </c>
      <c r="BR36" s="1338">
        <v>56</v>
      </c>
      <c r="BS36" s="1338">
        <v>0</v>
      </c>
      <c r="BT36" s="1338">
        <v>0</v>
      </c>
      <c r="BU36" s="1338">
        <v>1592</v>
      </c>
      <c r="BV36" s="1338">
        <v>690</v>
      </c>
      <c r="BW36" s="1338">
        <v>0</v>
      </c>
      <c r="BX36" s="1338">
        <v>39</v>
      </c>
      <c r="BY36" s="1338">
        <v>5423</v>
      </c>
      <c r="BZ36" s="1338">
        <v>587</v>
      </c>
      <c r="CA36" s="1338"/>
      <c r="CB36" s="530" t="s">
        <v>1900</v>
      </c>
      <c r="CC36" s="1338">
        <v>132</v>
      </c>
      <c r="CD36" s="1338">
        <v>0</v>
      </c>
      <c r="CE36" s="1338">
        <v>0</v>
      </c>
      <c r="CF36" s="1338">
        <v>32</v>
      </c>
      <c r="CG36" s="1338">
        <v>930</v>
      </c>
      <c r="CH36" s="1338">
        <v>3</v>
      </c>
      <c r="CI36" s="1338">
        <v>6</v>
      </c>
      <c r="CJ36" s="1338">
        <v>45</v>
      </c>
      <c r="CK36" s="1338">
        <v>0</v>
      </c>
      <c r="CL36" s="1338">
        <v>7</v>
      </c>
      <c r="CM36" s="1338">
        <v>697</v>
      </c>
      <c r="CN36" s="1341"/>
      <c r="CO36" s="1338">
        <v>552</v>
      </c>
      <c r="CP36" s="1338">
        <v>0</v>
      </c>
      <c r="CQ36" s="1338">
        <v>0</v>
      </c>
      <c r="CR36" s="1338">
        <v>3</v>
      </c>
      <c r="CS36" s="1338">
        <v>0</v>
      </c>
      <c r="CT36" s="1338">
        <v>516</v>
      </c>
      <c r="CU36" s="1338">
        <v>0</v>
      </c>
      <c r="CV36" s="1338">
        <v>33</v>
      </c>
      <c r="CW36" s="1338">
        <v>0</v>
      </c>
      <c r="CX36" s="1338">
        <v>0</v>
      </c>
      <c r="CY36" s="1338">
        <v>0</v>
      </c>
      <c r="CZ36" s="1338">
        <v>0</v>
      </c>
      <c r="DA36" s="1345">
        <v>0</v>
      </c>
    </row>
    <row r="37" spans="1:206" s="1345" customFormat="1" ht="27" hidden="1" customHeight="1" outlineLevel="1">
      <c r="A37" s="530" t="s">
        <v>2761</v>
      </c>
      <c r="B37" s="1338">
        <v>11896</v>
      </c>
      <c r="C37" s="1338">
        <v>11542</v>
      </c>
      <c r="D37" s="1338">
        <v>75</v>
      </c>
      <c r="E37" s="1338">
        <v>0</v>
      </c>
      <c r="F37" s="1338">
        <v>1</v>
      </c>
      <c r="G37" s="1338">
        <v>1</v>
      </c>
      <c r="H37" s="1338">
        <v>8</v>
      </c>
      <c r="I37" s="1338">
        <v>0</v>
      </c>
      <c r="J37" s="1338">
        <v>0</v>
      </c>
      <c r="K37" s="1338">
        <v>40</v>
      </c>
      <c r="L37" s="1341"/>
      <c r="M37" s="1338">
        <v>1</v>
      </c>
      <c r="N37" s="1338">
        <v>752</v>
      </c>
      <c r="O37" s="1338">
        <v>81</v>
      </c>
      <c r="P37" s="1338">
        <v>27</v>
      </c>
      <c r="Q37" s="1338">
        <v>0</v>
      </c>
      <c r="R37" s="1338">
        <v>0</v>
      </c>
      <c r="S37" s="1338">
        <v>0</v>
      </c>
      <c r="T37" s="1338">
        <v>300</v>
      </c>
      <c r="U37" s="1338">
        <v>1</v>
      </c>
      <c r="V37" s="1338">
        <v>0</v>
      </c>
      <c r="W37" s="1338">
        <v>18</v>
      </c>
      <c r="X37" s="1338">
        <v>0</v>
      </c>
      <c r="Y37" s="1338"/>
      <c r="Z37" s="530" t="s">
        <v>2761</v>
      </c>
      <c r="AA37" s="1338">
        <v>7</v>
      </c>
      <c r="AB37" s="1338">
        <v>213</v>
      </c>
      <c r="AC37" s="1338">
        <v>0</v>
      </c>
      <c r="AD37" s="1338">
        <v>0</v>
      </c>
      <c r="AE37" s="1338">
        <v>1</v>
      </c>
      <c r="AF37" s="1338">
        <v>4</v>
      </c>
      <c r="AG37" s="1338">
        <v>550</v>
      </c>
      <c r="AH37" s="1338">
        <v>170</v>
      </c>
      <c r="AI37" s="1338">
        <v>0</v>
      </c>
      <c r="AJ37" s="1338">
        <v>9</v>
      </c>
      <c r="AK37" s="1338">
        <v>1</v>
      </c>
      <c r="AL37" s="1338"/>
      <c r="AM37" s="1338">
        <v>0</v>
      </c>
      <c r="AN37" s="1338">
        <v>703</v>
      </c>
      <c r="AO37" s="1338">
        <v>0</v>
      </c>
      <c r="AP37" s="1338">
        <v>0</v>
      </c>
      <c r="AQ37" s="1338">
        <v>0</v>
      </c>
      <c r="AR37" s="1338">
        <v>1</v>
      </c>
      <c r="AS37" s="1338">
        <v>0</v>
      </c>
      <c r="AT37" s="1338">
        <v>0</v>
      </c>
      <c r="AU37" s="1338">
        <v>11</v>
      </c>
      <c r="AV37" s="1338">
        <v>0</v>
      </c>
      <c r="AW37" s="1338">
        <v>1</v>
      </c>
      <c r="AX37" s="1338">
        <v>0</v>
      </c>
      <c r="AY37" s="1338"/>
      <c r="AZ37" s="530" t="s">
        <v>2761</v>
      </c>
      <c r="BA37" s="1338">
        <v>0</v>
      </c>
      <c r="BB37" s="1338">
        <v>0</v>
      </c>
      <c r="BC37" s="1338">
        <v>18</v>
      </c>
      <c r="BD37" s="1338">
        <v>2</v>
      </c>
      <c r="BE37" s="1338">
        <v>0</v>
      </c>
      <c r="BF37" s="1338">
        <v>1</v>
      </c>
      <c r="BG37" s="1338">
        <v>0</v>
      </c>
      <c r="BH37" s="1338">
        <v>1</v>
      </c>
      <c r="BI37" s="1338">
        <v>9</v>
      </c>
      <c r="BJ37" s="1338">
        <v>26</v>
      </c>
      <c r="BK37" s="1338">
        <v>97</v>
      </c>
      <c r="BL37" s="1338">
        <v>0</v>
      </c>
      <c r="BM37" s="1338">
        <v>22</v>
      </c>
      <c r="BN37" s="1341"/>
      <c r="BO37" s="1338">
        <v>3</v>
      </c>
      <c r="BP37" s="1338">
        <v>1519</v>
      </c>
      <c r="BQ37" s="1338">
        <v>4</v>
      </c>
      <c r="BR37" s="1338">
        <v>3</v>
      </c>
      <c r="BS37" s="1338">
        <v>0</v>
      </c>
      <c r="BT37" s="1338">
        <v>0</v>
      </c>
      <c r="BU37" s="1338">
        <v>2293</v>
      </c>
      <c r="BV37" s="1338">
        <v>169</v>
      </c>
      <c r="BW37" s="1338">
        <v>0</v>
      </c>
      <c r="BX37" s="1338">
        <v>19</v>
      </c>
      <c r="BY37" s="1338">
        <v>3384</v>
      </c>
      <c r="BZ37" s="1338">
        <v>306</v>
      </c>
      <c r="CA37" s="1338"/>
      <c r="CB37" s="530" t="s">
        <v>2761</v>
      </c>
      <c r="CC37" s="1338">
        <v>99</v>
      </c>
      <c r="CD37" s="1338">
        <v>0</v>
      </c>
      <c r="CE37" s="1338">
        <v>0</v>
      </c>
      <c r="CF37" s="1338">
        <v>42</v>
      </c>
      <c r="CG37" s="1338">
        <v>31</v>
      </c>
      <c r="CH37" s="1338">
        <v>0</v>
      </c>
      <c r="CI37" s="1338">
        <v>6</v>
      </c>
      <c r="CJ37" s="1338">
        <v>41</v>
      </c>
      <c r="CK37" s="1338">
        <v>0</v>
      </c>
      <c r="CL37" s="1338">
        <v>9</v>
      </c>
      <c r="CM37" s="1338">
        <v>462</v>
      </c>
      <c r="CN37" s="1341"/>
      <c r="CO37" s="1338">
        <v>354</v>
      </c>
      <c r="CP37" s="1338">
        <v>0</v>
      </c>
      <c r="CQ37" s="1338">
        <v>1</v>
      </c>
      <c r="CR37" s="1338">
        <v>2</v>
      </c>
      <c r="CS37" s="1338">
        <v>0</v>
      </c>
      <c r="CT37" s="1338">
        <v>341</v>
      </c>
      <c r="CU37" s="1338">
        <v>0</v>
      </c>
      <c r="CV37" s="1338">
        <v>10</v>
      </c>
      <c r="CW37" s="1338">
        <v>0</v>
      </c>
      <c r="CX37" s="1338">
        <v>0</v>
      </c>
      <c r="CY37" s="1338">
        <v>0</v>
      </c>
      <c r="CZ37" s="1338">
        <v>0</v>
      </c>
      <c r="DA37" s="1345">
        <v>0</v>
      </c>
    </row>
    <row r="38" spans="1:206" s="1345" customFormat="1" ht="27" hidden="1" customHeight="1" outlineLevel="1">
      <c r="A38" s="530" t="s">
        <v>2762</v>
      </c>
      <c r="B38" s="1338">
        <v>13793</v>
      </c>
      <c r="C38" s="1338">
        <v>13477</v>
      </c>
      <c r="D38" s="1338">
        <v>120</v>
      </c>
      <c r="E38" s="1346">
        <v>0</v>
      </c>
      <c r="F38" s="1338">
        <v>0</v>
      </c>
      <c r="G38" s="1338">
        <v>0</v>
      </c>
      <c r="H38" s="1338">
        <v>3</v>
      </c>
      <c r="I38" s="1338">
        <v>0</v>
      </c>
      <c r="J38" s="1338">
        <v>0</v>
      </c>
      <c r="K38" s="1346">
        <v>18</v>
      </c>
      <c r="L38" s="1347"/>
      <c r="M38" s="1338">
        <v>3</v>
      </c>
      <c r="N38" s="1338">
        <v>438</v>
      </c>
      <c r="O38" s="1338">
        <v>49</v>
      </c>
      <c r="P38" s="1338">
        <v>10</v>
      </c>
      <c r="Q38" s="1338">
        <v>1</v>
      </c>
      <c r="R38" s="1338">
        <v>3</v>
      </c>
      <c r="S38" s="1338">
        <v>0</v>
      </c>
      <c r="T38" s="1338">
        <v>233</v>
      </c>
      <c r="U38" s="1338">
        <v>3</v>
      </c>
      <c r="V38" s="1338">
        <v>1</v>
      </c>
      <c r="W38" s="1338">
        <v>19</v>
      </c>
      <c r="X38" s="1338">
        <v>0</v>
      </c>
      <c r="Y38" s="1338"/>
      <c r="Z38" s="530" t="s">
        <v>2762</v>
      </c>
      <c r="AA38" s="1338">
        <v>5</v>
      </c>
      <c r="AB38" s="1338">
        <v>132</v>
      </c>
      <c r="AC38" s="1338">
        <v>0</v>
      </c>
      <c r="AD38" s="1338">
        <v>0</v>
      </c>
      <c r="AE38" s="1338">
        <v>0</v>
      </c>
      <c r="AF38" s="1338">
        <v>0</v>
      </c>
      <c r="AG38" s="1338">
        <v>262</v>
      </c>
      <c r="AH38" s="1338">
        <v>109</v>
      </c>
      <c r="AI38" s="1338">
        <v>0</v>
      </c>
      <c r="AJ38" s="1338">
        <v>8</v>
      </c>
      <c r="AK38" s="1338">
        <v>0</v>
      </c>
      <c r="AL38" s="1338"/>
      <c r="AM38" s="1338">
        <v>1</v>
      </c>
      <c r="AN38" s="1338">
        <v>143</v>
      </c>
      <c r="AO38" s="1338">
        <v>0</v>
      </c>
      <c r="AP38" s="1338">
        <v>0</v>
      </c>
      <c r="AQ38" s="1338">
        <v>0</v>
      </c>
      <c r="AR38" s="1338">
        <v>1</v>
      </c>
      <c r="AS38" s="1338">
        <v>0</v>
      </c>
      <c r="AT38" s="1338">
        <v>0</v>
      </c>
      <c r="AU38" s="1338">
        <v>1</v>
      </c>
      <c r="AV38" s="1338">
        <v>1</v>
      </c>
      <c r="AW38" s="1338">
        <v>1</v>
      </c>
      <c r="AX38" s="1338">
        <v>0</v>
      </c>
      <c r="AY38" s="1338"/>
      <c r="AZ38" s="530" t="s">
        <v>2762</v>
      </c>
      <c r="BA38" s="1338">
        <v>0</v>
      </c>
      <c r="BB38" s="1338">
        <v>0</v>
      </c>
      <c r="BC38" s="1338">
        <v>1729</v>
      </c>
      <c r="BD38" s="1338">
        <v>4</v>
      </c>
      <c r="BE38" s="1338">
        <v>2</v>
      </c>
      <c r="BF38" s="1338">
        <v>2</v>
      </c>
      <c r="BG38" s="1338">
        <v>0</v>
      </c>
      <c r="BH38" s="1338">
        <v>0</v>
      </c>
      <c r="BI38" s="1338">
        <v>0</v>
      </c>
      <c r="BJ38" s="1338">
        <v>5</v>
      </c>
      <c r="BK38" s="1338">
        <v>54</v>
      </c>
      <c r="BL38" s="1338">
        <v>1</v>
      </c>
      <c r="BM38" s="1338">
        <v>19</v>
      </c>
      <c r="BN38" s="1341"/>
      <c r="BO38" s="1338">
        <v>5</v>
      </c>
      <c r="BP38" s="1338">
        <v>1366</v>
      </c>
      <c r="BQ38" s="1338">
        <v>66</v>
      </c>
      <c r="BR38" s="1338">
        <v>11</v>
      </c>
      <c r="BS38" s="1338">
        <v>0</v>
      </c>
      <c r="BT38" s="1338">
        <v>0</v>
      </c>
      <c r="BU38" s="1338">
        <v>1036</v>
      </c>
      <c r="BV38" s="1338">
        <v>346</v>
      </c>
      <c r="BW38" s="1338">
        <v>0</v>
      </c>
      <c r="BX38" s="1338">
        <v>32</v>
      </c>
      <c r="BY38" s="1338">
        <v>5459</v>
      </c>
      <c r="BZ38" s="1338">
        <v>496</v>
      </c>
      <c r="CA38" s="1338"/>
      <c r="CB38" s="530" t="s">
        <v>2762</v>
      </c>
      <c r="CC38" s="1338">
        <v>176</v>
      </c>
      <c r="CD38" s="1338">
        <v>0</v>
      </c>
      <c r="CE38" s="1338">
        <v>0</v>
      </c>
      <c r="CF38" s="1338">
        <v>22</v>
      </c>
      <c r="CG38" s="1338">
        <v>560</v>
      </c>
      <c r="CH38" s="1338">
        <v>1</v>
      </c>
      <c r="CI38" s="1338">
        <v>2</v>
      </c>
      <c r="CJ38" s="1338">
        <v>25</v>
      </c>
      <c r="CK38" s="1338">
        <v>4</v>
      </c>
      <c r="CL38" s="1338">
        <v>1</v>
      </c>
      <c r="CM38" s="1338">
        <v>488</v>
      </c>
      <c r="CN38" s="1341"/>
      <c r="CO38" s="1338">
        <v>316</v>
      </c>
      <c r="CP38" s="1338">
        <v>0</v>
      </c>
      <c r="CQ38" s="1338">
        <v>1</v>
      </c>
      <c r="CR38" s="1338">
        <v>0</v>
      </c>
      <c r="CS38" s="1338">
        <v>0</v>
      </c>
      <c r="CT38" s="1338">
        <v>300</v>
      </c>
      <c r="CU38" s="1338">
        <v>0</v>
      </c>
      <c r="CV38" s="1338">
        <v>15</v>
      </c>
      <c r="CW38" s="1338">
        <v>0</v>
      </c>
      <c r="CX38" s="1338">
        <v>0</v>
      </c>
      <c r="CY38" s="1338">
        <v>0</v>
      </c>
      <c r="CZ38" s="1338">
        <v>0</v>
      </c>
      <c r="DA38" s="1345">
        <v>0</v>
      </c>
    </row>
    <row r="39" spans="1:206" s="1345" customFormat="1" ht="27" hidden="1" customHeight="1" outlineLevel="1">
      <c r="A39" s="530" t="s">
        <v>2763</v>
      </c>
      <c r="B39" s="1338">
        <v>17193</v>
      </c>
      <c r="C39" s="1338">
        <v>16766</v>
      </c>
      <c r="D39" s="1338">
        <v>173</v>
      </c>
      <c r="E39" s="1338">
        <v>0</v>
      </c>
      <c r="F39" s="1338">
        <v>3</v>
      </c>
      <c r="G39" s="1346">
        <v>0</v>
      </c>
      <c r="H39" s="1346">
        <v>6</v>
      </c>
      <c r="I39" s="1346">
        <v>0</v>
      </c>
      <c r="J39" s="1338">
        <v>1</v>
      </c>
      <c r="K39" s="1338">
        <v>65</v>
      </c>
      <c r="L39" s="1341"/>
      <c r="M39" s="1338">
        <v>5</v>
      </c>
      <c r="N39" s="1338">
        <v>413</v>
      </c>
      <c r="O39" s="1338">
        <v>48</v>
      </c>
      <c r="P39" s="1338">
        <v>10</v>
      </c>
      <c r="Q39" s="1338">
        <v>0</v>
      </c>
      <c r="R39" s="1338">
        <v>0</v>
      </c>
      <c r="S39" s="1338">
        <v>0</v>
      </c>
      <c r="T39" s="1338">
        <v>225</v>
      </c>
      <c r="U39" s="1338">
        <v>7</v>
      </c>
      <c r="V39" s="1338">
        <v>0</v>
      </c>
      <c r="W39" s="1338">
        <v>23</v>
      </c>
      <c r="X39" s="1338">
        <v>0</v>
      </c>
      <c r="Y39" s="1338"/>
      <c r="Z39" s="530" t="s">
        <v>2763</v>
      </c>
      <c r="AA39" s="1338">
        <v>7</v>
      </c>
      <c r="AB39" s="1338">
        <v>1015</v>
      </c>
      <c r="AC39" s="1338">
        <v>0</v>
      </c>
      <c r="AD39" s="1338">
        <v>0</v>
      </c>
      <c r="AE39" s="1338">
        <v>0</v>
      </c>
      <c r="AF39" s="1338">
        <v>1</v>
      </c>
      <c r="AG39" s="1338">
        <v>377</v>
      </c>
      <c r="AH39" s="1338">
        <v>105</v>
      </c>
      <c r="AI39" s="1338">
        <v>0</v>
      </c>
      <c r="AJ39" s="1338">
        <v>4</v>
      </c>
      <c r="AK39" s="1338">
        <v>0</v>
      </c>
      <c r="AL39" s="1338"/>
      <c r="AM39" s="1338">
        <v>1</v>
      </c>
      <c r="AN39" s="1338">
        <v>136</v>
      </c>
      <c r="AO39" s="1338">
        <v>0</v>
      </c>
      <c r="AP39" s="1338">
        <v>0</v>
      </c>
      <c r="AQ39" s="1338">
        <v>0</v>
      </c>
      <c r="AR39" s="1338">
        <v>2</v>
      </c>
      <c r="AS39" s="1338">
        <v>0</v>
      </c>
      <c r="AT39" s="1338">
        <v>0</v>
      </c>
      <c r="AU39" s="1338">
        <v>3</v>
      </c>
      <c r="AV39" s="1338">
        <v>0</v>
      </c>
      <c r="AW39" s="1338">
        <v>4</v>
      </c>
      <c r="AX39" s="1338">
        <v>0</v>
      </c>
      <c r="AY39" s="1338"/>
      <c r="AZ39" s="530" t="s">
        <v>2763</v>
      </c>
      <c r="BA39" s="1338">
        <v>1</v>
      </c>
      <c r="BB39" s="1338">
        <v>0</v>
      </c>
      <c r="BC39" s="1338">
        <v>2352</v>
      </c>
      <c r="BD39" s="1338">
        <v>3</v>
      </c>
      <c r="BE39" s="1338">
        <v>2</v>
      </c>
      <c r="BF39" s="1338">
        <v>1</v>
      </c>
      <c r="BG39" s="1338">
        <v>0</v>
      </c>
      <c r="BH39" s="1338">
        <v>0</v>
      </c>
      <c r="BI39" s="1338">
        <v>3</v>
      </c>
      <c r="BJ39" s="1338">
        <v>0</v>
      </c>
      <c r="BK39" s="1338">
        <v>39</v>
      </c>
      <c r="BL39" s="1338">
        <v>1</v>
      </c>
      <c r="BM39" s="1338">
        <v>13</v>
      </c>
      <c r="BN39" s="1341"/>
      <c r="BO39" s="1338">
        <v>9</v>
      </c>
      <c r="BP39" s="1338">
        <v>1612</v>
      </c>
      <c r="BQ39" s="1338">
        <v>117</v>
      </c>
      <c r="BR39" s="1338">
        <v>48</v>
      </c>
      <c r="BS39" s="1338">
        <v>0</v>
      </c>
      <c r="BT39" s="1338">
        <v>0</v>
      </c>
      <c r="BU39" s="1338">
        <v>1677</v>
      </c>
      <c r="BV39" s="1338">
        <v>549</v>
      </c>
      <c r="BW39" s="1338">
        <v>0</v>
      </c>
      <c r="BX39" s="1338">
        <v>36</v>
      </c>
      <c r="BY39" s="1338">
        <v>4851</v>
      </c>
      <c r="BZ39" s="1338">
        <v>493</v>
      </c>
      <c r="CA39" s="1338"/>
      <c r="CB39" s="530" t="s">
        <v>2763</v>
      </c>
      <c r="CC39" s="1338">
        <v>156</v>
      </c>
      <c r="CD39" s="1338">
        <v>0</v>
      </c>
      <c r="CE39" s="1338">
        <v>0</v>
      </c>
      <c r="CF39" s="1338">
        <v>25</v>
      </c>
      <c r="CG39" s="1338">
        <v>1717</v>
      </c>
      <c r="CH39" s="1338">
        <v>1</v>
      </c>
      <c r="CI39" s="1338">
        <v>4</v>
      </c>
      <c r="CJ39" s="1338">
        <v>30</v>
      </c>
      <c r="CK39" s="1338">
        <v>0</v>
      </c>
      <c r="CL39" s="1338">
        <v>3</v>
      </c>
      <c r="CM39" s="1338">
        <v>389</v>
      </c>
      <c r="CN39" s="1341"/>
      <c r="CO39" s="1338">
        <v>427</v>
      </c>
      <c r="CP39" s="1338">
        <v>0</v>
      </c>
      <c r="CQ39" s="1338">
        <v>3</v>
      </c>
      <c r="CR39" s="1338">
        <v>1</v>
      </c>
      <c r="CS39" s="1338">
        <v>0</v>
      </c>
      <c r="CT39" s="1338">
        <v>408</v>
      </c>
      <c r="CU39" s="1338">
        <v>0</v>
      </c>
      <c r="CV39" s="1338">
        <v>15</v>
      </c>
      <c r="CW39" s="1338">
        <v>0</v>
      </c>
      <c r="CX39" s="1338">
        <v>0</v>
      </c>
      <c r="CY39" s="1338">
        <v>0</v>
      </c>
      <c r="CZ39" s="1338">
        <v>0</v>
      </c>
      <c r="DA39" s="1345">
        <v>0</v>
      </c>
    </row>
    <row r="40" spans="1:206" s="1345" customFormat="1" ht="27" hidden="1" customHeight="1" outlineLevel="1">
      <c r="A40" s="530" t="s">
        <v>2764</v>
      </c>
      <c r="B40" s="1338">
        <v>18337</v>
      </c>
      <c r="C40" s="1338">
        <v>17836</v>
      </c>
      <c r="D40" s="1338">
        <v>122</v>
      </c>
      <c r="E40" s="1338">
        <v>0</v>
      </c>
      <c r="F40" s="1338">
        <v>0</v>
      </c>
      <c r="G40" s="1338">
        <v>0</v>
      </c>
      <c r="H40" s="1338">
        <v>3</v>
      </c>
      <c r="I40" s="1338">
        <v>1</v>
      </c>
      <c r="J40" s="1346">
        <v>1</v>
      </c>
      <c r="K40" s="1338">
        <v>87</v>
      </c>
      <c r="L40" s="1341"/>
      <c r="M40" s="1338">
        <v>2</v>
      </c>
      <c r="N40" s="1338">
        <v>544</v>
      </c>
      <c r="O40" s="1338">
        <v>60</v>
      </c>
      <c r="P40" s="1338">
        <v>10</v>
      </c>
      <c r="Q40" s="1338">
        <v>0</v>
      </c>
      <c r="R40" s="1338">
        <v>1</v>
      </c>
      <c r="S40" s="1338">
        <v>0</v>
      </c>
      <c r="T40" s="1338">
        <v>274</v>
      </c>
      <c r="U40" s="1338">
        <v>0</v>
      </c>
      <c r="V40" s="1338">
        <v>1</v>
      </c>
      <c r="W40" s="1338">
        <v>38</v>
      </c>
      <c r="X40" s="1338">
        <v>0</v>
      </c>
      <c r="Y40" s="1338"/>
      <c r="Z40" s="530" t="s">
        <v>2764</v>
      </c>
      <c r="AA40" s="1338">
        <v>14</v>
      </c>
      <c r="AB40" s="1338">
        <v>1290</v>
      </c>
      <c r="AC40" s="1338">
        <v>0</v>
      </c>
      <c r="AD40" s="1338">
        <v>0</v>
      </c>
      <c r="AE40" s="1338">
        <v>0</v>
      </c>
      <c r="AF40" s="1338">
        <v>2</v>
      </c>
      <c r="AG40" s="1338">
        <v>565</v>
      </c>
      <c r="AH40" s="1338">
        <v>189</v>
      </c>
      <c r="AI40" s="1338">
        <v>0</v>
      </c>
      <c r="AJ40" s="1338">
        <v>1</v>
      </c>
      <c r="AK40" s="1338">
        <v>0</v>
      </c>
      <c r="AL40" s="1338"/>
      <c r="AM40" s="1338">
        <v>3</v>
      </c>
      <c r="AN40" s="1338">
        <v>128</v>
      </c>
      <c r="AO40" s="1338">
        <v>0</v>
      </c>
      <c r="AP40" s="1338">
        <v>0</v>
      </c>
      <c r="AQ40" s="1338">
        <v>0</v>
      </c>
      <c r="AR40" s="1338">
        <v>0</v>
      </c>
      <c r="AS40" s="1338">
        <v>0</v>
      </c>
      <c r="AT40" s="1338">
        <v>0</v>
      </c>
      <c r="AU40" s="1338">
        <v>8</v>
      </c>
      <c r="AV40" s="1338">
        <v>0</v>
      </c>
      <c r="AW40" s="1338">
        <v>0</v>
      </c>
      <c r="AX40" s="1338">
        <v>0</v>
      </c>
      <c r="AY40" s="1338"/>
      <c r="AZ40" s="530" t="s">
        <v>2764</v>
      </c>
      <c r="BA40" s="1338">
        <v>0</v>
      </c>
      <c r="BB40" s="1338">
        <v>0</v>
      </c>
      <c r="BC40" s="1338">
        <v>2617</v>
      </c>
      <c r="BD40" s="1338">
        <v>2</v>
      </c>
      <c r="BE40" s="1338">
        <v>0</v>
      </c>
      <c r="BF40" s="1338">
        <v>2</v>
      </c>
      <c r="BG40" s="1338">
        <v>0</v>
      </c>
      <c r="BH40" s="1338">
        <v>0</v>
      </c>
      <c r="BI40" s="1338">
        <v>1</v>
      </c>
      <c r="BJ40" s="1338">
        <v>0</v>
      </c>
      <c r="BK40" s="1338">
        <v>65</v>
      </c>
      <c r="BL40" s="1338">
        <v>0</v>
      </c>
      <c r="BM40" s="1338">
        <v>22</v>
      </c>
      <c r="BN40" s="1341"/>
      <c r="BO40" s="1338">
        <v>2</v>
      </c>
      <c r="BP40" s="1338">
        <v>2292</v>
      </c>
      <c r="BQ40" s="1338">
        <v>107</v>
      </c>
      <c r="BR40" s="1338">
        <v>51</v>
      </c>
      <c r="BS40" s="1338">
        <v>1</v>
      </c>
      <c r="BT40" s="1338">
        <v>0</v>
      </c>
      <c r="BU40" s="1338">
        <v>1564</v>
      </c>
      <c r="BV40" s="1338">
        <v>487</v>
      </c>
      <c r="BW40" s="1338">
        <v>0</v>
      </c>
      <c r="BX40" s="1338">
        <v>25</v>
      </c>
      <c r="BY40" s="1338">
        <v>4599</v>
      </c>
      <c r="BZ40" s="1338">
        <v>459</v>
      </c>
      <c r="CA40" s="1338"/>
      <c r="CB40" s="530" t="s">
        <v>2764</v>
      </c>
      <c r="CC40" s="1338">
        <v>137</v>
      </c>
      <c r="CD40" s="1338">
        <v>0</v>
      </c>
      <c r="CE40" s="1338">
        <v>0</v>
      </c>
      <c r="CF40" s="1338">
        <v>56</v>
      </c>
      <c r="CG40" s="1338">
        <v>1489</v>
      </c>
      <c r="CH40" s="1338">
        <v>0</v>
      </c>
      <c r="CI40" s="1338">
        <v>1</v>
      </c>
      <c r="CJ40" s="1338">
        <v>30</v>
      </c>
      <c r="CK40" s="1338">
        <v>1</v>
      </c>
      <c r="CL40" s="1338">
        <v>9</v>
      </c>
      <c r="CM40" s="1338">
        <v>473</v>
      </c>
      <c r="CN40" s="1341"/>
      <c r="CO40" s="1338">
        <v>501</v>
      </c>
      <c r="CP40" s="1338">
        <v>0</v>
      </c>
      <c r="CQ40" s="1338">
        <v>0</v>
      </c>
      <c r="CR40" s="1338">
        <v>0</v>
      </c>
      <c r="CS40" s="1338">
        <v>0</v>
      </c>
      <c r="CT40" s="1338">
        <v>470</v>
      </c>
      <c r="CU40" s="1338">
        <v>0</v>
      </c>
      <c r="CV40" s="1338">
        <v>31</v>
      </c>
      <c r="CW40" s="1338">
        <v>0</v>
      </c>
      <c r="CX40" s="1338">
        <v>0</v>
      </c>
      <c r="CY40" s="1338">
        <v>0</v>
      </c>
      <c r="CZ40" s="1338">
        <v>0</v>
      </c>
      <c r="DA40" s="1345">
        <v>0</v>
      </c>
    </row>
    <row r="41" spans="1:206" s="1350" customFormat="1" ht="27" hidden="1" customHeight="1" outlineLevel="1">
      <c r="A41" s="530" t="s">
        <v>2765</v>
      </c>
      <c r="B41" s="1348">
        <v>11719</v>
      </c>
      <c r="C41" s="1348">
        <v>11379</v>
      </c>
      <c r="D41" s="1348">
        <v>79</v>
      </c>
      <c r="E41" s="1348">
        <v>1</v>
      </c>
      <c r="F41" s="1348">
        <v>2</v>
      </c>
      <c r="G41" s="1348">
        <v>1</v>
      </c>
      <c r="H41" s="1348">
        <v>4</v>
      </c>
      <c r="I41" s="1348">
        <v>0</v>
      </c>
      <c r="J41" s="1348">
        <v>1</v>
      </c>
      <c r="K41" s="1348">
        <v>48</v>
      </c>
      <c r="L41" s="1349"/>
      <c r="M41" s="1348">
        <v>3</v>
      </c>
      <c r="N41" s="1348">
        <v>389</v>
      </c>
      <c r="O41" s="1348">
        <v>42</v>
      </c>
      <c r="P41" s="1348">
        <v>14</v>
      </c>
      <c r="Q41" s="1348">
        <v>0</v>
      </c>
      <c r="R41" s="1348">
        <v>1</v>
      </c>
      <c r="S41" s="1348">
        <v>2</v>
      </c>
      <c r="T41" s="1348">
        <v>213</v>
      </c>
      <c r="U41" s="1348">
        <v>1</v>
      </c>
      <c r="V41" s="1348">
        <v>0</v>
      </c>
      <c r="W41" s="1348">
        <v>16</v>
      </c>
      <c r="X41" s="1338">
        <v>0</v>
      </c>
      <c r="Y41" s="1348"/>
      <c r="Z41" s="530" t="s">
        <v>2765</v>
      </c>
      <c r="AA41" s="1348">
        <v>5</v>
      </c>
      <c r="AB41" s="1348">
        <v>172</v>
      </c>
      <c r="AC41" s="1348">
        <v>0</v>
      </c>
      <c r="AD41" s="1348">
        <v>0</v>
      </c>
      <c r="AE41" s="1348">
        <v>0</v>
      </c>
      <c r="AF41" s="1348">
        <v>1</v>
      </c>
      <c r="AG41" s="1348">
        <v>377</v>
      </c>
      <c r="AH41" s="1348">
        <v>74</v>
      </c>
      <c r="AI41" s="1338">
        <v>0</v>
      </c>
      <c r="AJ41" s="1348">
        <v>5</v>
      </c>
      <c r="AK41" s="1348">
        <v>0</v>
      </c>
      <c r="AL41" s="1348"/>
      <c r="AM41" s="1348">
        <v>0</v>
      </c>
      <c r="AN41" s="1348">
        <v>94</v>
      </c>
      <c r="AO41" s="1338">
        <v>0</v>
      </c>
      <c r="AP41" s="1338">
        <v>0</v>
      </c>
      <c r="AQ41" s="1348">
        <v>0</v>
      </c>
      <c r="AR41" s="1348">
        <v>0</v>
      </c>
      <c r="AS41" s="1338">
        <v>0</v>
      </c>
      <c r="AT41" s="1338">
        <v>0</v>
      </c>
      <c r="AU41" s="1348">
        <v>2</v>
      </c>
      <c r="AV41" s="1348">
        <v>1</v>
      </c>
      <c r="AW41" s="1348">
        <v>2</v>
      </c>
      <c r="AX41" s="1348">
        <v>0</v>
      </c>
      <c r="AY41" s="1348"/>
      <c r="AZ41" s="530" t="s">
        <v>2765</v>
      </c>
      <c r="BA41" s="1348">
        <v>0</v>
      </c>
      <c r="BB41" s="1348">
        <v>0</v>
      </c>
      <c r="BC41" s="1348">
        <v>612</v>
      </c>
      <c r="BD41" s="1348">
        <v>0</v>
      </c>
      <c r="BE41" s="1348">
        <v>0</v>
      </c>
      <c r="BF41" s="1348">
        <v>0</v>
      </c>
      <c r="BG41" s="1348">
        <v>0</v>
      </c>
      <c r="BH41" s="1348">
        <v>0</v>
      </c>
      <c r="BI41" s="1348">
        <v>0</v>
      </c>
      <c r="BJ41" s="1348">
        <v>2</v>
      </c>
      <c r="BK41" s="1348">
        <v>39</v>
      </c>
      <c r="BL41" s="1348">
        <v>0</v>
      </c>
      <c r="BM41" s="1348">
        <v>16</v>
      </c>
      <c r="BN41" s="1349"/>
      <c r="BO41" s="1348">
        <v>13</v>
      </c>
      <c r="BP41" s="1338">
        <v>1364</v>
      </c>
      <c r="BQ41" s="1338">
        <v>57</v>
      </c>
      <c r="BR41" s="1338">
        <v>21</v>
      </c>
      <c r="BS41" s="1338">
        <v>1</v>
      </c>
      <c r="BT41" s="1348">
        <v>0</v>
      </c>
      <c r="BU41" s="1348">
        <v>719</v>
      </c>
      <c r="BV41" s="1348">
        <v>271</v>
      </c>
      <c r="BW41" s="1348">
        <v>0</v>
      </c>
      <c r="BX41" s="1348">
        <v>28</v>
      </c>
      <c r="BY41" s="1348">
        <v>4992</v>
      </c>
      <c r="BZ41" s="1348">
        <v>528</v>
      </c>
      <c r="CA41" s="1348"/>
      <c r="CB41" s="530" t="s">
        <v>2765</v>
      </c>
      <c r="CC41" s="1348">
        <v>153</v>
      </c>
      <c r="CD41" s="1348">
        <v>0</v>
      </c>
      <c r="CE41" s="1348">
        <v>0</v>
      </c>
      <c r="CF41" s="1348">
        <v>28</v>
      </c>
      <c r="CG41" s="1348">
        <v>621</v>
      </c>
      <c r="CH41" s="1348">
        <v>1</v>
      </c>
      <c r="CI41" s="1348">
        <v>2</v>
      </c>
      <c r="CJ41" s="1348">
        <v>22</v>
      </c>
      <c r="CK41" s="1348">
        <v>1</v>
      </c>
      <c r="CL41" s="1348">
        <v>5</v>
      </c>
      <c r="CM41" s="1338">
        <v>333</v>
      </c>
      <c r="CN41" s="1349"/>
      <c r="CO41" s="1348">
        <v>340</v>
      </c>
      <c r="CP41" s="1348">
        <v>0</v>
      </c>
      <c r="CQ41" s="1348">
        <v>0</v>
      </c>
      <c r="CR41" s="1348">
        <v>7</v>
      </c>
      <c r="CS41" s="1348">
        <v>0</v>
      </c>
      <c r="CT41" s="1348">
        <v>303</v>
      </c>
      <c r="CU41" s="1348">
        <v>0</v>
      </c>
      <c r="CV41" s="1348">
        <v>30</v>
      </c>
      <c r="CW41" s="1348">
        <v>0</v>
      </c>
      <c r="CX41" s="1348">
        <v>0</v>
      </c>
      <c r="CY41" s="1348">
        <v>0</v>
      </c>
      <c r="CZ41" s="1348">
        <v>0</v>
      </c>
      <c r="DA41" s="1350">
        <v>0</v>
      </c>
    </row>
    <row r="42" spans="1:206" s="1350" customFormat="1" ht="27" hidden="1" customHeight="1" outlineLevel="1">
      <c r="A42" s="530" t="s">
        <v>2766</v>
      </c>
      <c r="B42" s="1348">
        <v>14428</v>
      </c>
      <c r="C42" s="1348">
        <v>14112</v>
      </c>
      <c r="D42" s="1348">
        <v>101</v>
      </c>
      <c r="E42" s="1348">
        <v>0</v>
      </c>
      <c r="F42" s="1348">
        <v>0</v>
      </c>
      <c r="G42" s="1348">
        <v>1</v>
      </c>
      <c r="H42" s="1348">
        <v>4</v>
      </c>
      <c r="I42" s="1348">
        <v>1</v>
      </c>
      <c r="J42" s="1348">
        <v>0</v>
      </c>
      <c r="K42" s="1348">
        <v>77</v>
      </c>
      <c r="L42" s="1349"/>
      <c r="M42" s="1348">
        <v>6</v>
      </c>
      <c r="N42" s="1348">
        <v>520</v>
      </c>
      <c r="O42" s="1348">
        <v>56</v>
      </c>
      <c r="P42" s="1348">
        <v>11</v>
      </c>
      <c r="Q42" s="1348">
        <v>1</v>
      </c>
      <c r="R42" s="1348">
        <v>0</v>
      </c>
      <c r="S42" s="1348">
        <v>0</v>
      </c>
      <c r="T42" s="1348">
        <v>253</v>
      </c>
      <c r="U42" s="1348">
        <v>1</v>
      </c>
      <c r="V42" s="1348">
        <v>0</v>
      </c>
      <c r="W42" s="1348">
        <v>20</v>
      </c>
      <c r="X42" s="1338">
        <v>0</v>
      </c>
      <c r="Y42" s="1348"/>
      <c r="Z42" s="530" t="s">
        <v>2766</v>
      </c>
      <c r="AA42" s="1348">
        <v>3</v>
      </c>
      <c r="AB42" s="1348">
        <v>224</v>
      </c>
      <c r="AC42" s="1348">
        <v>0</v>
      </c>
      <c r="AD42" s="1348">
        <v>0</v>
      </c>
      <c r="AE42" s="1348">
        <v>0</v>
      </c>
      <c r="AF42" s="1348">
        <v>1</v>
      </c>
      <c r="AG42" s="1348">
        <v>589</v>
      </c>
      <c r="AH42" s="1348">
        <v>108</v>
      </c>
      <c r="AI42" s="1338">
        <v>0</v>
      </c>
      <c r="AJ42" s="1348">
        <v>6</v>
      </c>
      <c r="AK42" s="1348">
        <v>0</v>
      </c>
      <c r="AL42" s="1348"/>
      <c r="AM42" s="1348">
        <v>3</v>
      </c>
      <c r="AN42" s="1348">
        <v>132</v>
      </c>
      <c r="AO42" s="1338">
        <v>0</v>
      </c>
      <c r="AP42" s="1338">
        <v>0</v>
      </c>
      <c r="AQ42" s="1348">
        <v>0</v>
      </c>
      <c r="AR42" s="1348">
        <v>0</v>
      </c>
      <c r="AS42" s="1338">
        <v>0</v>
      </c>
      <c r="AT42" s="1338">
        <v>0</v>
      </c>
      <c r="AU42" s="1348">
        <v>3</v>
      </c>
      <c r="AV42" s="1348">
        <v>2</v>
      </c>
      <c r="AW42" s="1348">
        <v>1</v>
      </c>
      <c r="AX42" s="1348">
        <v>0</v>
      </c>
      <c r="AY42" s="1348"/>
      <c r="AZ42" s="530" t="s">
        <v>2766</v>
      </c>
      <c r="BA42" s="1348">
        <v>0</v>
      </c>
      <c r="BB42" s="1348">
        <v>0</v>
      </c>
      <c r="BC42" s="1348">
        <v>789</v>
      </c>
      <c r="BD42" s="1348">
        <v>7</v>
      </c>
      <c r="BE42" s="1348">
        <v>0</v>
      </c>
      <c r="BF42" s="1348">
        <v>1</v>
      </c>
      <c r="BG42" s="1348">
        <v>13</v>
      </c>
      <c r="BH42" s="1348">
        <v>1</v>
      </c>
      <c r="BI42" s="1348">
        <v>0</v>
      </c>
      <c r="BJ42" s="1348">
        <v>3</v>
      </c>
      <c r="BK42" s="1348">
        <v>63</v>
      </c>
      <c r="BL42" s="1348">
        <v>1</v>
      </c>
      <c r="BM42" s="1348">
        <v>42</v>
      </c>
      <c r="BN42" s="1349"/>
      <c r="BO42" s="1348">
        <v>4</v>
      </c>
      <c r="BP42" s="1348">
        <v>1858</v>
      </c>
      <c r="BQ42" s="1348">
        <v>27</v>
      </c>
      <c r="BR42" s="1348">
        <v>12</v>
      </c>
      <c r="BS42" s="1348">
        <v>0</v>
      </c>
      <c r="BT42" s="1348">
        <v>0</v>
      </c>
      <c r="BU42" s="1348">
        <v>1180</v>
      </c>
      <c r="BV42" s="1348">
        <v>383</v>
      </c>
      <c r="BW42" s="1348">
        <v>0</v>
      </c>
      <c r="BX42" s="1348">
        <v>25</v>
      </c>
      <c r="BY42" s="1348">
        <v>5310</v>
      </c>
      <c r="BZ42" s="1348">
        <v>582</v>
      </c>
      <c r="CA42" s="1348"/>
      <c r="CB42" s="530" t="s">
        <v>2766</v>
      </c>
      <c r="CC42" s="1348">
        <v>187</v>
      </c>
      <c r="CD42" s="1348">
        <v>0</v>
      </c>
      <c r="CE42" s="1348">
        <v>0</v>
      </c>
      <c r="CF42" s="1348">
        <v>28</v>
      </c>
      <c r="CG42" s="1348">
        <v>967</v>
      </c>
      <c r="CH42" s="1348">
        <v>0</v>
      </c>
      <c r="CI42" s="1348">
        <v>2</v>
      </c>
      <c r="CJ42" s="1348">
        <v>11</v>
      </c>
      <c r="CK42" s="1348">
        <v>0</v>
      </c>
      <c r="CL42" s="1348">
        <v>5</v>
      </c>
      <c r="CM42" s="1338">
        <v>487</v>
      </c>
      <c r="CN42" s="1349"/>
      <c r="CO42" s="1348">
        <v>316</v>
      </c>
      <c r="CP42" s="1348">
        <v>0</v>
      </c>
      <c r="CQ42" s="1348">
        <v>2</v>
      </c>
      <c r="CR42" s="1348">
        <v>3</v>
      </c>
      <c r="CS42" s="1348">
        <v>0</v>
      </c>
      <c r="CT42" s="1348">
        <v>272</v>
      </c>
      <c r="CU42" s="1348">
        <v>0</v>
      </c>
      <c r="CV42" s="1348">
        <v>39</v>
      </c>
      <c r="CW42" s="1348">
        <v>0</v>
      </c>
      <c r="CX42" s="1348">
        <v>0</v>
      </c>
      <c r="CY42" s="1348">
        <v>0</v>
      </c>
      <c r="CZ42" s="1348">
        <v>0</v>
      </c>
      <c r="DA42" s="1350">
        <v>0</v>
      </c>
    </row>
    <row r="43" spans="1:206" s="1345" customFormat="1" ht="27" hidden="1" customHeight="1" outlineLevel="1">
      <c r="A43" s="530" t="s">
        <v>2767</v>
      </c>
      <c r="B43" s="1338">
        <v>13278</v>
      </c>
      <c r="C43" s="1338">
        <v>13048</v>
      </c>
      <c r="D43" s="1338">
        <v>128</v>
      </c>
      <c r="E43" s="1338">
        <v>2</v>
      </c>
      <c r="F43" s="1338">
        <v>0</v>
      </c>
      <c r="G43" s="1338">
        <v>0</v>
      </c>
      <c r="H43" s="1338">
        <v>8</v>
      </c>
      <c r="I43" s="1338">
        <v>0</v>
      </c>
      <c r="J43" s="1338">
        <v>0</v>
      </c>
      <c r="K43" s="1338">
        <v>76</v>
      </c>
      <c r="L43" s="1341"/>
      <c r="M43" s="1338">
        <v>5</v>
      </c>
      <c r="N43" s="1338">
        <v>353</v>
      </c>
      <c r="O43" s="1338">
        <v>47</v>
      </c>
      <c r="P43" s="1338">
        <v>9</v>
      </c>
      <c r="Q43" s="1338">
        <v>3</v>
      </c>
      <c r="R43" s="1338">
        <v>0</v>
      </c>
      <c r="S43" s="1338">
        <v>0</v>
      </c>
      <c r="T43" s="1338">
        <v>191</v>
      </c>
      <c r="U43" s="1338">
        <v>3</v>
      </c>
      <c r="V43" s="1338">
        <v>1</v>
      </c>
      <c r="W43" s="1338">
        <v>21</v>
      </c>
      <c r="X43" s="1338">
        <v>0</v>
      </c>
      <c r="Y43" s="1338"/>
      <c r="Z43" s="530" t="s">
        <v>2767</v>
      </c>
      <c r="AA43" s="1338">
        <v>7</v>
      </c>
      <c r="AB43" s="1338">
        <v>164</v>
      </c>
      <c r="AC43" s="1338">
        <v>0</v>
      </c>
      <c r="AD43" s="1338">
        <v>0</v>
      </c>
      <c r="AE43" s="1338">
        <v>0</v>
      </c>
      <c r="AF43" s="1338">
        <v>3</v>
      </c>
      <c r="AG43" s="1338">
        <v>325</v>
      </c>
      <c r="AH43" s="1338">
        <v>79</v>
      </c>
      <c r="AI43" s="1338">
        <v>0</v>
      </c>
      <c r="AJ43" s="1338">
        <v>9</v>
      </c>
      <c r="AK43" s="1338">
        <v>0</v>
      </c>
      <c r="AL43" s="1338"/>
      <c r="AM43" s="1338">
        <v>2</v>
      </c>
      <c r="AN43" s="1338">
        <v>95</v>
      </c>
      <c r="AO43" s="1338">
        <v>0</v>
      </c>
      <c r="AP43" s="1338">
        <v>0</v>
      </c>
      <c r="AQ43" s="1338">
        <v>0</v>
      </c>
      <c r="AR43" s="1338">
        <v>0</v>
      </c>
      <c r="AS43" s="1338">
        <v>0</v>
      </c>
      <c r="AT43" s="1338">
        <v>0</v>
      </c>
      <c r="AU43" s="1338">
        <v>1</v>
      </c>
      <c r="AV43" s="1338">
        <v>0</v>
      </c>
      <c r="AW43" s="1338">
        <v>1</v>
      </c>
      <c r="AX43" s="1338">
        <v>0</v>
      </c>
      <c r="AY43" s="1338"/>
      <c r="AZ43" s="530" t="s">
        <v>2767</v>
      </c>
      <c r="BA43" s="1338">
        <v>0</v>
      </c>
      <c r="BB43" s="1338">
        <v>0</v>
      </c>
      <c r="BC43" s="1338">
        <v>1731</v>
      </c>
      <c r="BD43" s="1338">
        <v>2</v>
      </c>
      <c r="BE43" s="1338">
        <v>0</v>
      </c>
      <c r="BF43" s="1338">
        <v>0</v>
      </c>
      <c r="BG43" s="1338">
        <v>0</v>
      </c>
      <c r="BH43" s="1338">
        <v>1</v>
      </c>
      <c r="BI43" s="1338">
        <v>0</v>
      </c>
      <c r="BJ43" s="1338">
        <v>0</v>
      </c>
      <c r="BK43" s="1338">
        <v>38</v>
      </c>
      <c r="BL43" s="1338">
        <v>0</v>
      </c>
      <c r="BM43" s="1338">
        <v>24</v>
      </c>
      <c r="BN43" s="1341"/>
      <c r="BO43" s="1338">
        <v>8</v>
      </c>
      <c r="BP43" s="1338">
        <v>1223</v>
      </c>
      <c r="BQ43" s="1338">
        <v>129</v>
      </c>
      <c r="BR43" s="1338">
        <v>21</v>
      </c>
      <c r="BS43" s="1338">
        <v>1</v>
      </c>
      <c r="BT43" s="1338">
        <v>0</v>
      </c>
      <c r="BU43" s="1338">
        <v>1305</v>
      </c>
      <c r="BV43" s="1338">
        <v>331</v>
      </c>
      <c r="BW43" s="1338">
        <v>0</v>
      </c>
      <c r="BX43" s="1338">
        <v>20</v>
      </c>
      <c r="BY43" s="1338">
        <v>3924</v>
      </c>
      <c r="BZ43" s="1338">
        <v>385</v>
      </c>
      <c r="CA43" s="1338"/>
      <c r="CB43" s="530" t="s">
        <v>2767</v>
      </c>
      <c r="CC43" s="1338">
        <v>106</v>
      </c>
      <c r="CD43" s="1338">
        <v>0</v>
      </c>
      <c r="CE43" s="1338">
        <v>0</v>
      </c>
      <c r="CF43" s="1338">
        <v>32</v>
      </c>
      <c r="CG43" s="1338">
        <v>1884</v>
      </c>
      <c r="CH43" s="1338">
        <v>0</v>
      </c>
      <c r="CI43" s="1338">
        <v>3</v>
      </c>
      <c r="CJ43" s="1338">
        <v>16</v>
      </c>
      <c r="CK43" s="1338">
        <v>1</v>
      </c>
      <c r="CL43" s="1338">
        <v>9</v>
      </c>
      <c r="CM43" s="1338">
        <v>321</v>
      </c>
      <c r="CN43" s="1341"/>
      <c r="CO43" s="1338">
        <v>230</v>
      </c>
      <c r="CP43" s="1338">
        <v>0</v>
      </c>
      <c r="CQ43" s="1338">
        <v>0</v>
      </c>
      <c r="CR43" s="1338">
        <v>1</v>
      </c>
      <c r="CS43" s="1348">
        <v>0</v>
      </c>
      <c r="CT43" s="1338">
        <v>214</v>
      </c>
      <c r="CU43" s="1338">
        <v>0</v>
      </c>
      <c r="CV43" s="1338">
        <v>15</v>
      </c>
      <c r="CW43" s="1338">
        <v>0</v>
      </c>
      <c r="CX43" s="1338">
        <v>0</v>
      </c>
      <c r="CY43" s="1338">
        <v>0</v>
      </c>
      <c r="CZ43" s="1338">
        <v>0</v>
      </c>
      <c r="DA43" s="1345">
        <v>0</v>
      </c>
    </row>
    <row r="44" spans="1:206" s="1345" customFormat="1" ht="27" hidden="1" customHeight="1" outlineLevel="1">
      <c r="A44" s="530" t="s">
        <v>2768</v>
      </c>
      <c r="B44" s="1338">
        <v>11403</v>
      </c>
      <c r="C44" s="1338">
        <v>11170</v>
      </c>
      <c r="D44" s="1338">
        <v>70</v>
      </c>
      <c r="E44" s="1338">
        <v>0</v>
      </c>
      <c r="F44" s="1338">
        <v>0</v>
      </c>
      <c r="G44" s="1338">
        <v>0</v>
      </c>
      <c r="H44" s="1338">
        <v>3</v>
      </c>
      <c r="I44" s="1338">
        <v>0</v>
      </c>
      <c r="J44" s="1338">
        <v>2</v>
      </c>
      <c r="K44" s="1338">
        <v>126</v>
      </c>
      <c r="L44" s="1341"/>
      <c r="M44" s="1338">
        <v>12</v>
      </c>
      <c r="N44" s="1338">
        <v>470</v>
      </c>
      <c r="O44" s="1338">
        <v>48</v>
      </c>
      <c r="P44" s="1338">
        <v>14</v>
      </c>
      <c r="Q44" s="1338">
        <v>0</v>
      </c>
      <c r="R44" s="1338">
        <v>0</v>
      </c>
      <c r="S44" s="1338">
        <v>0</v>
      </c>
      <c r="T44" s="1338">
        <v>212</v>
      </c>
      <c r="U44" s="1338">
        <v>2</v>
      </c>
      <c r="V44" s="1338">
        <v>1</v>
      </c>
      <c r="W44" s="1338">
        <v>15</v>
      </c>
      <c r="X44" s="1338">
        <v>0</v>
      </c>
      <c r="Y44" s="1338"/>
      <c r="Z44" s="530" t="s">
        <v>2768</v>
      </c>
      <c r="AA44" s="1338">
        <v>2</v>
      </c>
      <c r="AB44" s="1338">
        <v>120</v>
      </c>
      <c r="AC44" s="1338">
        <v>0</v>
      </c>
      <c r="AD44" s="1338">
        <v>0</v>
      </c>
      <c r="AE44" s="1338">
        <v>0</v>
      </c>
      <c r="AF44" s="1338">
        <v>0</v>
      </c>
      <c r="AG44" s="1338">
        <v>454</v>
      </c>
      <c r="AH44" s="1338">
        <v>81</v>
      </c>
      <c r="AI44" s="1338">
        <v>0</v>
      </c>
      <c r="AJ44" s="1338">
        <v>2</v>
      </c>
      <c r="AK44" s="1338">
        <v>0</v>
      </c>
      <c r="AL44" s="1338"/>
      <c r="AM44" s="1338">
        <v>0</v>
      </c>
      <c r="AN44" s="1338">
        <v>146</v>
      </c>
      <c r="AO44" s="1338">
        <v>0</v>
      </c>
      <c r="AP44" s="1338">
        <v>0</v>
      </c>
      <c r="AQ44" s="1338">
        <v>0</v>
      </c>
      <c r="AR44" s="1338">
        <v>0</v>
      </c>
      <c r="AS44" s="1338">
        <v>0</v>
      </c>
      <c r="AT44" s="1338">
        <v>0</v>
      </c>
      <c r="AU44" s="1338">
        <v>2</v>
      </c>
      <c r="AV44" s="1338">
        <v>3</v>
      </c>
      <c r="AW44" s="1338">
        <v>2</v>
      </c>
      <c r="AX44" s="1338">
        <v>1</v>
      </c>
      <c r="AY44" s="1338"/>
      <c r="AZ44" s="530" t="s">
        <v>2768</v>
      </c>
      <c r="BA44" s="1338">
        <v>0</v>
      </c>
      <c r="BB44" s="1338">
        <v>0</v>
      </c>
      <c r="BC44" s="1338">
        <v>951</v>
      </c>
      <c r="BD44" s="1338">
        <v>4</v>
      </c>
      <c r="BE44" s="1338">
        <v>0</v>
      </c>
      <c r="BF44" s="1338">
        <v>1</v>
      </c>
      <c r="BG44" s="1338">
        <v>0</v>
      </c>
      <c r="BH44" s="1338">
        <v>3</v>
      </c>
      <c r="BI44" s="1338">
        <v>0</v>
      </c>
      <c r="BJ44" s="1338">
        <v>0</v>
      </c>
      <c r="BK44" s="1338">
        <v>47</v>
      </c>
      <c r="BL44" s="1338">
        <v>0</v>
      </c>
      <c r="BM44" s="1338">
        <v>18</v>
      </c>
      <c r="BN44" s="1341"/>
      <c r="BO44" s="1338">
        <v>5</v>
      </c>
      <c r="BP44" s="1338">
        <v>1586</v>
      </c>
      <c r="BQ44" s="1338">
        <v>58</v>
      </c>
      <c r="BR44" s="1338">
        <v>8</v>
      </c>
      <c r="BS44" s="1338">
        <v>0</v>
      </c>
      <c r="BT44" s="1338">
        <v>0</v>
      </c>
      <c r="BU44" s="1338">
        <v>914</v>
      </c>
      <c r="BV44" s="1338">
        <v>332</v>
      </c>
      <c r="BW44" s="1338">
        <v>0</v>
      </c>
      <c r="BX44" s="1338">
        <v>13</v>
      </c>
      <c r="BY44" s="1338">
        <v>3976</v>
      </c>
      <c r="BZ44" s="1338">
        <v>438</v>
      </c>
      <c r="CA44" s="1338"/>
      <c r="CB44" s="530" t="s">
        <v>2768</v>
      </c>
      <c r="CC44" s="1338">
        <v>114</v>
      </c>
      <c r="CD44" s="1338">
        <v>0</v>
      </c>
      <c r="CE44" s="1338">
        <v>0</v>
      </c>
      <c r="CF44" s="1338">
        <v>30</v>
      </c>
      <c r="CG44" s="1338">
        <v>528</v>
      </c>
      <c r="CH44" s="1338">
        <v>1</v>
      </c>
      <c r="CI44" s="1338">
        <v>4</v>
      </c>
      <c r="CJ44" s="1338">
        <v>21</v>
      </c>
      <c r="CK44" s="1338">
        <v>1</v>
      </c>
      <c r="CL44" s="1338">
        <v>5</v>
      </c>
      <c r="CM44" s="1338">
        <v>324</v>
      </c>
      <c r="CN44" s="1341"/>
      <c r="CO44" s="1338">
        <v>233</v>
      </c>
      <c r="CP44" s="1338">
        <v>0</v>
      </c>
      <c r="CQ44" s="1338">
        <v>0</v>
      </c>
      <c r="CR44" s="1338">
        <v>0</v>
      </c>
      <c r="CS44" s="1338">
        <v>0</v>
      </c>
      <c r="CT44" s="1338">
        <v>218</v>
      </c>
      <c r="CU44" s="1338">
        <v>0</v>
      </c>
      <c r="CV44" s="1338">
        <v>15</v>
      </c>
      <c r="CW44" s="1338">
        <v>0</v>
      </c>
      <c r="CX44" s="1338">
        <v>0</v>
      </c>
      <c r="CY44" s="1338">
        <v>0</v>
      </c>
      <c r="CZ44" s="1338">
        <v>0</v>
      </c>
      <c r="DA44" s="1345">
        <v>0</v>
      </c>
    </row>
    <row r="45" spans="1:206" s="1345" customFormat="1" ht="27" hidden="1" customHeight="1" outlineLevel="1">
      <c r="A45" s="530" t="s">
        <v>2769</v>
      </c>
      <c r="B45" s="1338">
        <v>9511</v>
      </c>
      <c r="C45" s="1338">
        <v>9285</v>
      </c>
      <c r="D45" s="1338">
        <v>61</v>
      </c>
      <c r="E45" s="1338">
        <v>0</v>
      </c>
      <c r="F45" s="1338">
        <v>0</v>
      </c>
      <c r="G45" s="1338">
        <v>0</v>
      </c>
      <c r="H45" s="1338">
        <v>6</v>
      </c>
      <c r="I45" s="1338">
        <v>0</v>
      </c>
      <c r="J45" s="1338">
        <v>0</v>
      </c>
      <c r="K45" s="1338">
        <v>58</v>
      </c>
      <c r="L45" s="1341"/>
      <c r="M45" s="1338">
        <v>3</v>
      </c>
      <c r="N45" s="1338">
        <v>454</v>
      </c>
      <c r="O45" s="1338">
        <v>60</v>
      </c>
      <c r="P45" s="1338">
        <v>13</v>
      </c>
      <c r="Q45" s="1338">
        <v>0</v>
      </c>
      <c r="R45" s="1338">
        <v>3</v>
      </c>
      <c r="S45" s="1338">
        <v>0</v>
      </c>
      <c r="T45" s="1338">
        <v>224</v>
      </c>
      <c r="U45" s="1338">
        <v>6</v>
      </c>
      <c r="V45" s="1338">
        <v>0</v>
      </c>
      <c r="W45" s="1338">
        <v>12</v>
      </c>
      <c r="X45" s="1338">
        <v>0</v>
      </c>
      <c r="Y45" s="1338"/>
      <c r="Z45" s="530" t="s">
        <v>2769</v>
      </c>
      <c r="AA45" s="1338">
        <v>2</v>
      </c>
      <c r="AB45" s="1338">
        <v>196</v>
      </c>
      <c r="AC45" s="1338">
        <v>0</v>
      </c>
      <c r="AD45" s="1338">
        <v>0</v>
      </c>
      <c r="AE45" s="1338">
        <v>0</v>
      </c>
      <c r="AF45" s="1338">
        <v>0</v>
      </c>
      <c r="AG45" s="1338">
        <v>557</v>
      </c>
      <c r="AH45" s="1338">
        <v>86</v>
      </c>
      <c r="AI45" s="1338">
        <v>0</v>
      </c>
      <c r="AJ45" s="1338">
        <v>1</v>
      </c>
      <c r="AK45" s="1338">
        <v>0</v>
      </c>
      <c r="AL45" s="1338"/>
      <c r="AM45" s="1338">
        <v>0</v>
      </c>
      <c r="AN45" s="1338">
        <v>134</v>
      </c>
      <c r="AO45" s="1338">
        <v>0</v>
      </c>
      <c r="AP45" s="1338">
        <v>0</v>
      </c>
      <c r="AQ45" s="1338">
        <v>0</v>
      </c>
      <c r="AR45" s="1338">
        <v>1</v>
      </c>
      <c r="AS45" s="1338">
        <v>0</v>
      </c>
      <c r="AT45" s="1338">
        <v>0</v>
      </c>
      <c r="AU45" s="1338">
        <v>2</v>
      </c>
      <c r="AV45" s="1338">
        <v>0</v>
      </c>
      <c r="AW45" s="1338">
        <v>1</v>
      </c>
      <c r="AX45" s="1338">
        <v>1</v>
      </c>
      <c r="AY45" s="1338"/>
      <c r="AZ45" s="530" t="s">
        <v>2769</v>
      </c>
      <c r="BA45" s="1338">
        <v>0</v>
      </c>
      <c r="BB45" s="1338">
        <v>0</v>
      </c>
      <c r="BC45" s="1338">
        <v>7</v>
      </c>
      <c r="BD45" s="1338">
        <v>1</v>
      </c>
      <c r="BE45" s="1338">
        <v>0</v>
      </c>
      <c r="BF45" s="1338">
        <v>0</v>
      </c>
      <c r="BG45" s="1338">
        <v>0</v>
      </c>
      <c r="BH45" s="1338">
        <v>0</v>
      </c>
      <c r="BI45" s="1338">
        <v>0</v>
      </c>
      <c r="BJ45" s="1338">
        <v>1</v>
      </c>
      <c r="BK45" s="1338">
        <v>29</v>
      </c>
      <c r="BL45" s="1338">
        <v>2</v>
      </c>
      <c r="BM45" s="1338">
        <v>20</v>
      </c>
      <c r="BN45" s="1341"/>
      <c r="BO45" s="1338">
        <v>3</v>
      </c>
      <c r="BP45" s="1338">
        <v>1508</v>
      </c>
      <c r="BQ45" s="1338">
        <v>7</v>
      </c>
      <c r="BR45" s="1338">
        <v>32</v>
      </c>
      <c r="BS45" s="1338">
        <v>0</v>
      </c>
      <c r="BT45" s="1338">
        <v>0</v>
      </c>
      <c r="BU45" s="1338">
        <v>765</v>
      </c>
      <c r="BV45" s="1338">
        <v>163</v>
      </c>
      <c r="BW45" s="1338">
        <v>0</v>
      </c>
      <c r="BX45" s="1338">
        <v>16</v>
      </c>
      <c r="BY45" s="1338">
        <v>3857</v>
      </c>
      <c r="BZ45" s="1338">
        <v>404</v>
      </c>
      <c r="CA45" s="1338"/>
      <c r="CB45" s="530" t="s">
        <v>2769</v>
      </c>
      <c r="CC45" s="1338">
        <v>122</v>
      </c>
      <c r="CD45" s="1338">
        <v>0</v>
      </c>
      <c r="CE45" s="1338">
        <v>0</v>
      </c>
      <c r="CF45" s="1338">
        <v>14</v>
      </c>
      <c r="CG45" s="1338">
        <v>30</v>
      </c>
      <c r="CH45" s="1338">
        <v>0</v>
      </c>
      <c r="CI45" s="1338">
        <v>3</v>
      </c>
      <c r="CJ45" s="1338">
        <v>10</v>
      </c>
      <c r="CK45" s="1338">
        <v>0</v>
      </c>
      <c r="CL45" s="1338">
        <v>6</v>
      </c>
      <c r="CM45" s="1338">
        <v>404</v>
      </c>
      <c r="CN45" s="1341"/>
      <c r="CO45" s="1338">
        <v>226</v>
      </c>
      <c r="CP45" s="1338">
        <v>0</v>
      </c>
      <c r="CQ45" s="1338">
        <v>2</v>
      </c>
      <c r="CR45" s="1338">
        <v>3</v>
      </c>
      <c r="CS45" s="1338">
        <v>0</v>
      </c>
      <c r="CT45" s="1338">
        <v>209</v>
      </c>
      <c r="CU45" s="1338">
        <v>0</v>
      </c>
      <c r="CV45" s="1338">
        <v>12</v>
      </c>
      <c r="CW45" s="1338">
        <v>0</v>
      </c>
      <c r="CX45" s="1338">
        <v>0</v>
      </c>
      <c r="CY45" s="1338">
        <v>0</v>
      </c>
      <c r="CZ45" s="1338">
        <v>0</v>
      </c>
      <c r="DA45" s="1345">
        <v>0</v>
      </c>
    </row>
    <row r="46" spans="1:206" s="1345" customFormat="1" ht="27" hidden="1" customHeight="1" outlineLevel="1">
      <c r="A46" s="530" t="s">
        <v>2770</v>
      </c>
      <c r="B46" s="1338">
        <v>11615</v>
      </c>
      <c r="C46" s="1338">
        <v>11475</v>
      </c>
      <c r="D46" s="1338">
        <v>108</v>
      </c>
      <c r="E46" s="1338">
        <v>1</v>
      </c>
      <c r="F46" s="1338">
        <v>1</v>
      </c>
      <c r="G46" s="1338">
        <v>0</v>
      </c>
      <c r="H46" s="1338">
        <v>8</v>
      </c>
      <c r="I46" s="1338">
        <v>0</v>
      </c>
      <c r="J46" s="1338">
        <v>0</v>
      </c>
      <c r="K46" s="1338">
        <v>60</v>
      </c>
      <c r="L46" s="1341"/>
      <c r="M46" s="1338">
        <v>2</v>
      </c>
      <c r="N46" s="1338">
        <v>344</v>
      </c>
      <c r="O46" s="1338">
        <v>41</v>
      </c>
      <c r="P46" s="1338">
        <v>13</v>
      </c>
      <c r="Q46" s="1338">
        <v>0</v>
      </c>
      <c r="R46" s="1338">
        <v>1</v>
      </c>
      <c r="S46" s="1338">
        <v>0</v>
      </c>
      <c r="T46" s="1338">
        <v>253</v>
      </c>
      <c r="U46" s="1338">
        <v>10</v>
      </c>
      <c r="V46" s="1338">
        <v>0</v>
      </c>
      <c r="W46" s="1338">
        <v>14</v>
      </c>
      <c r="X46" s="1338">
        <v>0</v>
      </c>
      <c r="Y46" s="1338"/>
      <c r="Z46" s="530" t="s">
        <v>2770</v>
      </c>
      <c r="AA46" s="1338">
        <v>0</v>
      </c>
      <c r="AB46" s="1338">
        <v>96</v>
      </c>
      <c r="AC46" s="1338">
        <v>0</v>
      </c>
      <c r="AD46" s="1338">
        <v>0</v>
      </c>
      <c r="AE46" s="1338">
        <v>0</v>
      </c>
      <c r="AF46" s="1338">
        <v>2</v>
      </c>
      <c r="AG46" s="1338">
        <v>384</v>
      </c>
      <c r="AH46" s="1338">
        <v>61</v>
      </c>
      <c r="AI46" s="1338">
        <v>0</v>
      </c>
      <c r="AJ46" s="1338">
        <v>8</v>
      </c>
      <c r="AK46" s="1338">
        <v>0</v>
      </c>
      <c r="AL46" s="1338"/>
      <c r="AM46" s="1338">
        <v>3</v>
      </c>
      <c r="AN46" s="1338">
        <v>150</v>
      </c>
      <c r="AO46" s="1338">
        <v>0</v>
      </c>
      <c r="AP46" s="1338">
        <v>0</v>
      </c>
      <c r="AQ46" s="1338">
        <v>0</v>
      </c>
      <c r="AR46" s="1338">
        <v>1</v>
      </c>
      <c r="AS46" s="1338">
        <v>0</v>
      </c>
      <c r="AT46" s="1338">
        <v>0</v>
      </c>
      <c r="AU46" s="1338">
        <v>3</v>
      </c>
      <c r="AV46" s="1338">
        <v>1</v>
      </c>
      <c r="AW46" s="1338">
        <v>4</v>
      </c>
      <c r="AX46" s="1338">
        <v>1</v>
      </c>
      <c r="AY46" s="1338"/>
      <c r="AZ46" s="530" t="s">
        <v>2770</v>
      </c>
      <c r="BA46" s="1338">
        <v>0</v>
      </c>
      <c r="BB46" s="1338">
        <v>0</v>
      </c>
      <c r="BC46" s="1338">
        <v>887</v>
      </c>
      <c r="BD46" s="1338">
        <v>2</v>
      </c>
      <c r="BE46" s="1338">
        <v>2</v>
      </c>
      <c r="BF46" s="1338">
        <v>1</v>
      </c>
      <c r="BG46" s="1338">
        <v>0</v>
      </c>
      <c r="BH46" s="1338">
        <v>0</v>
      </c>
      <c r="BI46" s="1338">
        <v>0</v>
      </c>
      <c r="BJ46" s="1338">
        <v>1</v>
      </c>
      <c r="BK46" s="1338">
        <v>34</v>
      </c>
      <c r="BL46" s="1338">
        <v>1</v>
      </c>
      <c r="BM46" s="1338">
        <v>9</v>
      </c>
      <c r="BN46" s="1341"/>
      <c r="BO46" s="1338">
        <v>4</v>
      </c>
      <c r="BP46" s="1338">
        <v>1206</v>
      </c>
      <c r="BQ46" s="1338">
        <v>55</v>
      </c>
      <c r="BR46" s="1338">
        <v>15</v>
      </c>
      <c r="BS46" s="1338">
        <v>0</v>
      </c>
      <c r="BT46" s="1338">
        <v>0</v>
      </c>
      <c r="BU46" s="1338">
        <v>1171</v>
      </c>
      <c r="BV46" s="1338">
        <v>326</v>
      </c>
      <c r="BW46" s="1338">
        <v>0</v>
      </c>
      <c r="BX46" s="1338">
        <v>13</v>
      </c>
      <c r="BY46" s="1338">
        <v>4134</v>
      </c>
      <c r="BZ46" s="1338">
        <v>393</v>
      </c>
      <c r="CA46" s="1338"/>
      <c r="CB46" s="530" t="s">
        <v>2770</v>
      </c>
      <c r="CC46" s="1338">
        <v>128</v>
      </c>
      <c r="CD46" s="1338">
        <v>0</v>
      </c>
      <c r="CE46" s="1338">
        <v>0</v>
      </c>
      <c r="CF46" s="1338">
        <v>30</v>
      </c>
      <c r="CG46" s="1338">
        <v>1103</v>
      </c>
      <c r="CH46" s="1338">
        <v>1</v>
      </c>
      <c r="CI46" s="1338">
        <v>3</v>
      </c>
      <c r="CJ46" s="1338">
        <v>9</v>
      </c>
      <c r="CK46" s="1338">
        <v>0</v>
      </c>
      <c r="CL46" s="1338">
        <v>5</v>
      </c>
      <c r="CM46" s="1338">
        <v>372</v>
      </c>
      <c r="CN46" s="1341"/>
      <c r="CO46" s="1338">
        <v>140</v>
      </c>
      <c r="CP46" s="1338">
        <v>0</v>
      </c>
      <c r="CQ46" s="1338">
        <v>0</v>
      </c>
      <c r="CR46" s="1338">
        <v>3</v>
      </c>
      <c r="CS46" s="1338">
        <v>0</v>
      </c>
      <c r="CT46" s="1338">
        <v>117</v>
      </c>
      <c r="CU46" s="1338">
        <v>0</v>
      </c>
      <c r="CV46" s="1338">
        <v>20</v>
      </c>
      <c r="CW46" s="1338">
        <v>0</v>
      </c>
      <c r="CX46" s="1338">
        <v>0</v>
      </c>
      <c r="CY46" s="1338">
        <v>0</v>
      </c>
      <c r="CZ46" s="1338">
        <v>0</v>
      </c>
      <c r="DA46" s="1345">
        <v>0</v>
      </c>
    </row>
    <row r="47" spans="1:206" s="1352" customFormat="1" ht="3.75" hidden="1" customHeight="1" outlineLevel="1" thickBot="1">
      <c r="A47" s="531" t="s">
        <v>2771</v>
      </c>
      <c r="B47" s="1351">
        <v>11924</v>
      </c>
      <c r="C47" s="1351">
        <v>11630</v>
      </c>
      <c r="D47" s="1351">
        <v>83</v>
      </c>
      <c r="E47" s="1351">
        <v>1</v>
      </c>
      <c r="F47" s="1351">
        <v>1</v>
      </c>
      <c r="G47" s="1351">
        <v>2</v>
      </c>
      <c r="H47" s="1351">
        <v>6</v>
      </c>
      <c r="I47" s="1351">
        <v>0</v>
      </c>
      <c r="J47" s="1351">
        <v>2</v>
      </c>
      <c r="K47" s="1351">
        <v>111</v>
      </c>
      <c r="L47" s="1341"/>
      <c r="M47" s="1351">
        <v>1</v>
      </c>
      <c r="N47" s="1351">
        <v>438</v>
      </c>
      <c r="O47" s="1351">
        <v>58</v>
      </c>
      <c r="P47" s="1351">
        <v>12</v>
      </c>
      <c r="Q47" s="1351">
        <v>0</v>
      </c>
      <c r="R47" s="1351">
        <v>0</v>
      </c>
      <c r="S47" s="1351">
        <v>0</v>
      </c>
      <c r="T47" s="1351">
        <v>215</v>
      </c>
      <c r="U47" s="1351">
        <v>4</v>
      </c>
      <c r="V47" s="1351">
        <v>0</v>
      </c>
      <c r="W47" s="1351">
        <v>12</v>
      </c>
      <c r="X47" s="1338">
        <v>0</v>
      </c>
      <c r="Y47" s="1341"/>
      <c r="Z47" s="531" t="s">
        <v>2771</v>
      </c>
      <c r="AA47" s="1351">
        <v>3</v>
      </c>
      <c r="AB47" s="1351">
        <v>182</v>
      </c>
      <c r="AC47" s="1351">
        <v>0</v>
      </c>
      <c r="AD47" s="1351">
        <v>0</v>
      </c>
      <c r="AE47" s="1351">
        <v>0</v>
      </c>
      <c r="AF47" s="1351">
        <v>1</v>
      </c>
      <c r="AG47" s="1351">
        <v>544</v>
      </c>
      <c r="AH47" s="1351">
        <v>69</v>
      </c>
      <c r="AI47" s="1338">
        <v>0</v>
      </c>
      <c r="AJ47" s="1351">
        <v>6</v>
      </c>
      <c r="AK47" s="1351">
        <v>0</v>
      </c>
      <c r="AL47" s="1341"/>
      <c r="AM47" s="1351">
        <v>0</v>
      </c>
      <c r="AN47" s="1351">
        <v>113</v>
      </c>
      <c r="AO47" s="1338">
        <v>0</v>
      </c>
      <c r="AP47" s="1338">
        <v>0</v>
      </c>
      <c r="AQ47" s="1351">
        <v>0</v>
      </c>
      <c r="AR47" s="1351">
        <v>0</v>
      </c>
      <c r="AS47" s="1338">
        <v>0</v>
      </c>
      <c r="AT47" s="1338">
        <v>0</v>
      </c>
      <c r="AU47" s="1351">
        <v>2</v>
      </c>
      <c r="AV47" s="1351">
        <v>0</v>
      </c>
      <c r="AW47" s="1351">
        <v>3</v>
      </c>
      <c r="AX47" s="1351">
        <v>1</v>
      </c>
      <c r="AY47" s="1341"/>
      <c r="AZ47" s="531" t="s">
        <v>2771</v>
      </c>
      <c r="BA47" s="1351">
        <v>0</v>
      </c>
      <c r="BB47" s="1351">
        <v>0</v>
      </c>
      <c r="BC47" s="1351">
        <v>430</v>
      </c>
      <c r="BD47" s="1351">
        <v>1</v>
      </c>
      <c r="BE47" s="1351">
        <v>3</v>
      </c>
      <c r="BF47" s="1351">
        <v>0</v>
      </c>
      <c r="BG47" s="1351">
        <v>0</v>
      </c>
      <c r="BH47" s="1351">
        <v>0</v>
      </c>
      <c r="BI47" s="1351">
        <v>0</v>
      </c>
      <c r="BJ47" s="1351">
        <v>1</v>
      </c>
      <c r="BK47" s="1351">
        <v>44</v>
      </c>
      <c r="BL47" s="1351">
        <v>0</v>
      </c>
      <c r="BM47" s="1351">
        <v>21</v>
      </c>
      <c r="BN47" s="1341"/>
      <c r="BO47" s="1351">
        <v>10</v>
      </c>
      <c r="BP47" s="1351">
        <v>1505</v>
      </c>
      <c r="BQ47" s="1351">
        <v>63</v>
      </c>
      <c r="BR47" s="1351">
        <v>17</v>
      </c>
      <c r="BS47" s="1351">
        <v>0</v>
      </c>
      <c r="BT47" s="1351">
        <v>0</v>
      </c>
      <c r="BU47" s="1351">
        <v>1005</v>
      </c>
      <c r="BV47" s="1351">
        <v>223</v>
      </c>
      <c r="BW47" s="1351">
        <v>0</v>
      </c>
      <c r="BX47" s="1351">
        <v>14</v>
      </c>
      <c r="BY47" s="1351">
        <v>4795</v>
      </c>
      <c r="BZ47" s="1351">
        <v>410</v>
      </c>
      <c r="CA47" s="1341"/>
      <c r="CB47" s="531" t="s">
        <v>2771</v>
      </c>
      <c r="CC47" s="1351">
        <v>113</v>
      </c>
      <c r="CD47" s="1351">
        <v>0</v>
      </c>
      <c r="CE47" s="1351">
        <v>0</v>
      </c>
      <c r="CF47" s="1351">
        <v>19</v>
      </c>
      <c r="CG47" s="1351">
        <v>682</v>
      </c>
      <c r="CH47" s="1351">
        <v>3</v>
      </c>
      <c r="CI47" s="1351">
        <v>6</v>
      </c>
      <c r="CJ47" s="1351">
        <v>21</v>
      </c>
      <c r="CK47" s="1351">
        <v>0</v>
      </c>
      <c r="CL47" s="1351">
        <v>5</v>
      </c>
      <c r="CM47" s="1351">
        <v>369</v>
      </c>
      <c r="CN47" s="1341"/>
      <c r="CO47" s="1351">
        <v>294</v>
      </c>
      <c r="CP47" s="1351">
        <v>0</v>
      </c>
      <c r="CQ47" s="1351">
        <v>2</v>
      </c>
      <c r="CR47" s="1351">
        <v>0</v>
      </c>
      <c r="CS47" s="1351">
        <v>0</v>
      </c>
      <c r="CT47" s="1351">
        <v>282</v>
      </c>
      <c r="CU47" s="1351">
        <v>0</v>
      </c>
      <c r="CV47" s="1351">
        <v>10</v>
      </c>
      <c r="CW47" s="1351">
        <v>0</v>
      </c>
      <c r="CX47" s="1351">
        <v>0</v>
      </c>
      <c r="CY47" s="1351">
        <v>0</v>
      </c>
      <c r="CZ47" s="1351">
        <v>0</v>
      </c>
      <c r="DA47" s="1352">
        <v>0</v>
      </c>
      <c r="DB47" s="1353"/>
      <c r="DC47" s="1353"/>
      <c r="DD47" s="1353"/>
      <c r="DE47" s="1353"/>
      <c r="DF47" s="1353"/>
      <c r="DG47" s="1353"/>
      <c r="DH47" s="1353"/>
      <c r="DI47" s="1353"/>
      <c r="DJ47" s="1353"/>
      <c r="DK47" s="1353"/>
      <c r="DL47" s="1353"/>
      <c r="DM47" s="1353"/>
      <c r="DN47" s="1353"/>
      <c r="DO47" s="1353"/>
      <c r="DP47" s="1353"/>
      <c r="DQ47" s="1353"/>
      <c r="DR47" s="1353"/>
      <c r="DS47" s="1353"/>
      <c r="DT47" s="1353"/>
      <c r="DU47" s="1353"/>
      <c r="DV47" s="1353"/>
      <c r="DW47" s="1353"/>
      <c r="DX47" s="1353"/>
      <c r="DY47" s="1353"/>
      <c r="DZ47" s="1353"/>
      <c r="EA47" s="1353"/>
      <c r="EB47" s="1353"/>
      <c r="EC47" s="1353"/>
      <c r="ED47" s="1353"/>
      <c r="EE47" s="1353"/>
      <c r="EF47" s="1353"/>
      <c r="EG47" s="1353"/>
      <c r="EH47" s="1353"/>
      <c r="EI47" s="1353"/>
      <c r="EJ47" s="1353"/>
      <c r="EK47" s="1353"/>
      <c r="EL47" s="1353"/>
      <c r="EM47" s="1353"/>
      <c r="EN47" s="1353"/>
      <c r="EO47" s="1353"/>
      <c r="EP47" s="1353"/>
      <c r="EQ47" s="1353"/>
      <c r="ER47" s="1353"/>
      <c r="ES47" s="1353"/>
      <c r="ET47" s="1353"/>
      <c r="EU47" s="1353"/>
      <c r="EV47" s="1353"/>
      <c r="EW47" s="1353"/>
      <c r="EX47" s="1353"/>
      <c r="EY47" s="1353"/>
      <c r="EZ47" s="1353"/>
      <c r="FA47" s="1353"/>
      <c r="FB47" s="1353"/>
      <c r="FC47" s="1353"/>
      <c r="FD47" s="1353"/>
      <c r="FE47" s="1353"/>
      <c r="FF47" s="1353"/>
      <c r="FG47" s="1353"/>
      <c r="FH47" s="1353"/>
      <c r="FI47" s="1353"/>
      <c r="FJ47" s="1353"/>
      <c r="FK47" s="1353"/>
      <c r="FL47" s="1353"/>
      <c r="FM47" s="1353"/>
      <c r="FN47" s="1353"/>
      <c r="FO47" s="1353"/>
      <c r="FP47" s="1353"/>
      <c r="FQ47" s="1353"/>
      <c r="FR47" s="1353"/>
      <c r="FS47" s="1353"/>
      <c r="FT47" s="1353"/>
      <c r="FU47" s="1353"/>
      <c r="FV47" s="1353"/>
      <c r="FW47" s="1353"/>
      <c r="FX47" s="1353"/>
      <c r="FY47" s="1353"/>
      <c r="FZ47" s="1353"/>
      <c r="GA47" s="1353"/>
      <c r="GB47" s="1353"/>
      <c r="GC47" s="1353"/>
      <c r="GD47" s="1353"/>
      <c r="GE47" s="1353"/>
      <c r="GF47" s="1353"/>
      <c r="GG47" s="1353"/>
      <c r="GH47" s="1353"/>
      <c r="GI47" s="1353"/>
      <c r="GJ47" s="1353"/>
      <c r="GK47" s="1353"/>
      <c r="GL47" s="1353"/>
      <c r="GM47" s="1353"/>
      <c r="GN47" s="1353"/>
      <c r="GO47" s="1353"/>
      <c r="GP47" s="1353"/>
      <c r="GQ47" s="1353"/>
      <c r="GR47" s="1353"/>
      <c r="GS47" s="1353"/>
      <c r="GT47" s="1353"/>
      <c r="GU47" s="1353"/>
      <c r="GV47" s="1353"/>
      <c r="GW47" s="1353"/>
      <c r="GX47" s="1353"/>
    </row>
    <row r="48" spans="1:206" s="1345" customFormat="1" ht="63.2" hidden="1" customHeight="1" collapsed="1">
      <c r="A48" s="566" t="s">
        <v>2811</v>
      </c>
      <c r="B48" s="1338">
        <v>217821</v>
      </c>
      <c r="C48" s="1338">
        <v>214826</v>
      </c>
      <c r="D48" s="1338">
        <v>1791</v>
      </c>
      <c r="E48" s="1338">
        <v>6</v>
      </c>
      <c r="F48" s="1338">
        <v>14</v>
      </c>
      <c r="G48" s="1338">
        <v>2</v>
      </c>
      <c r="H48" s="1338">
        <v>105</v>
      </c>
      <c r="I48" s="1338">
        <v>2</v>
      </c>
      <c r="J48" s="1338">
        <v>11</v>
      </c>
      <c r="K48" s="1338">
        <v>1279</v>
      </c>
      <c r="L48" s="1341"/>
      <c r="M48" s="1338">
        <v>38</v>
      </c>
      <c r="N48" s="1338">
        <v>7284</v>
      </c>
      <c r="O48" s="1338">
        <v>696</v>
      </c>
      <c r="P48" s="1338">
        <v>208</v>
      </c>
      <c r="Q48" s="1338">
        <v>6</v>
      </c>
      <c r="R48" s="1338">
        <v>10</v>
      </c>
      <c r="S48" s="1338">
        <v>1</v>
      </c>
      <c r="T48" s="1338">
        <v>3471</v>
      </c>
      <c r="U48" s="1338">
        <v>19</v>
      </c>
      <c r="V48" s="1338">
        <v>2</v>
      </c>
      <c r="W48" s="1338">
        <v>123</v>
      </c>
      <c r="X48" s="1338">
        <v>1</v>
      </c>
      <c r="Y48" s="1338"/>
      <c r="Z48" s="566" t="s">
        <v>2811</v>
      </c>
      <c r="AA48" s="1338">
        <v>32</v>
      </c>
      <c r="AB48" s="1338">
        <v>2241</v>
      </c>
      <c r="AC48" s="1338">
        <v>0</v>
      </c>
      <c r="AD48" s="1338">
        <v>1</v>
      </c>
      <c r="AE48" s="1338">
        <v>1</v>
      </c>
      <c r="AF48" s="1338">
        <v>21</v>
      </c>
      <c r="AG48" s="1338">
        <v>10674</v>
      </c>
      <c r="AH48" s="1338">
        <v>1273</v>
      </c>
      <c r="AI48" s="1338">
        <v>0</v>
      </c>
      <c r="AJ48" s="1338">
        <v>14</v>
      </c>
      <c r="AK48" s="1338">
        <v>0</v>
      </c>
      <c r="AL48" s="1338"/>
      <c r="AM48" s="1338">
        <v>9</v>
      </c>
      <c r="AN48" s="1338">
        <v>2591</v>
      </c>
      <c r="AO48" s="1338">
        <v>0</v>
      </c>
      <c r="AP48" s="1338">
        <v>0</v>
      </c>
      <c r="AQ48" s="1338">
        <v>0</v>
      </c>
      <c r="AR48" s="1338">
        <v>9</v>
      </c>
      <c r="AS48" s="1338">
        <v>0</v>
      </c>
      <c r="AT48" s="1338">
        <v>0</v>
      </c>
      <c r="AU48" s="1338">
        <v>85</v>
      </c>
      <c r="AV48" s="1338">
        <v>10</v>
      </c>
      <c r="AW48" s="1338">
        <v>44</v>
      </c>
      <c r="AX48" s="1338">
        <v>14</v>
      </c>
      <c r="AY48" s="1338"/>
      <c r="AZ48" s="566" t="s">
        <v>2811</v>
      </c>
      <c r="BA48" s="1338">
        <v>1</v>
      </c>
      <c r="BB48" s="1338">
        <v>0</v>
      </c>
      <c r="BC48" s="1338">
        <v>28048</v>
      </c>
      <c r="BD48" s="1338">
        <v>29</v>
      </c>
      <c r="BE48" s="1338">
        <v>31</v>
      </c>
      <c r="BF48" s="1338">
        <v>2</v>
      </c>
      <c r="BG48" s="1338">
        <v>1</v>
      </c>
      <c r="BH48" s="1338">
        <v>20</v>
      </c>
      <c r="BI48" s="1338">
        <v>4</v>
      </c>
      <c r="BJ48" s="1338">
        <v>5</v>
      </c>
      <c r="BK48" s="1338">
        <v>2628</v>
      </c>
      <c r="BL48" s="1338">
        <v>4</v>
      </c>
      <c r="BM48" s="1338">
        <v>294</v>
      </c>
      <c r="BN48" s="1341"/>
      <c r="BO48" s="1338">
        <v>64</v>
      </c>
      <c r="BP48" s="1338">
        <v>29562</v>
      </c>
      <c r="BQ48" s="1338">
        <v>1438</v>
      </c>
      <c r="BR48" s="1338">
        <v>157</v>
      </c>
      <c r="BS48" s="1338">
        <v>1</v>
      </c>
      <c r="BT48" s="1338">
        <v>2</v>
      </c>
      <c r="BU48" s="1338">
        <v>29833</v>
      </c>
      <c r="BV48" s="1338">
        <v>4963</v>
      </c>
      <c r="BW48" s="1338">
        <v>0</v>
      </c>
      <c r="BX48" s="1338">
        <v>220</v>
      </c>
      <c r="BY48" s="1338">
        <v>44533</v>
      </c>
      <c r="BZ48" s="1338">
        <v>4010</v>
      </c>
      <c r="CA48" s="1338"/>
      <c r="CB48" s="566" t="s">
        <v>2811</v>
      </c>
      <c r="CC48" s="1338">
        <v>1306</v>
      </c>
      <c r="CD48" s="1338">
        <v>3</v>
      </c>
      <c r="CE48" s="1338">
        <v>0</v>
      </c>
      <c r="CF48" s="1338">
        <v>548</v>
      </c>
      <c r="CG48" s="1338">
        <v>30121</v>
      </c>
      <c r="CH48" s="1338">
        <v>7</v>
      </c>
      <c r="CI48" s="1338">
        <v>69</v>
      </c>
      <c r="CJ48" s="1338">
        <v>247</v>
      </c>
      <c r="CK48" s="1338">
        <v>4</v>
      </c>
      <c r="CL48" s="1338">
        <v>74</v>
      </c>
      <c r="CM48" s="1338">
        <v>4509</v>
      </c>
      <c r="CN48" s="1341"/>
      <c r="CO48" s="1338">
        <v>2995</v>
      </c>
      <c r="CP48" s="1338">
        <v>1</v>
      </c>
      <c r="CQ48" s="1338">
        <v>21</v>
      </c>
      <c r="CR48" s="1338">
        <v>18</v>
      </c>
      <c r="CS48" s="1338">
        <f t="shared" ref="CS48:CS61" si="7">SUM(CS49:CS60)</f>
        <v>0</v>
      </c>
      <c r="CT48" s="1338">
        <v>2818</v>
      </c>
      <c r="CU48" s="1338">
        <v>2</v>
      </c>
      <c r="CV48" s="1338">
        <v>135</v>
      </c>
      <c r="CW48" s="1338">
        <v>0</v>
      </c>
      <c r="CX48" s="1338">
        <v>0</v>
      </c>
      <c r="CY48" s="1338">
        <v>0</v>
      </c>
      <c r="CZ48" s="1338">
        <v>0</v>
      </c>
      <c r="DA48" s="1345">
        <v>0</v>
      </c>
    </row>
    <row r="49" spans="1:206" s="1345" customFormat="1" ht="52.3" hidden="1" customHeight="1" outlineLevel="1">
      <c r="A49" s="530" t="s">
        <v>1900</v>
      </c>
      <c r="B49" s="1346">
        <v>17806</v>
      </c>
      <c r="C49" s="1346">
        <v>17620</v>
      </c>
      <c r="D49" s="1338">
        <v>185</v>
      </c>
      <c r="E49" s="1338">
        <v>0</v>
      </c>
      <c r="F49" s="1338">
        <v>1</v>
      </c>
      <c r="G49" s="1338">
        <v>0</v>
      </c>
      <c r="H49" s="1338">
        <v>2</v>
      </c>
      <c r="I49" s="1346">
        <v>0</v>
      </c>
      <c r="J49" s="1338">
        <v>0</v>
      </c>
      <c r="K49" s="1338">
        <v>70</v>
      </c>
      <c r="L49" s="1341"/>
      <c r="M49" s="1338">
        <v>2</v>
      </c>
      <c r="N49" s="1338">
        <v>530</v>
      </c>
      <c r="O49" s="1338">
        <v>49</v>
      </c>
      <c r="P49" s="1338">
        <v>14</v>
      </c>
      <c r="Q49" s="1338">
        <v>2</v>
      </c>
      <c r="R49" s="1338">
        <v>0</v>
      </c>
      <c r="S49" s="1338">
        <v>1</v>
      </c>
      <c r="T49" s="1338">
        <v>228</v>
      </c>
      <c r="U49" s="1338">
        <v>8</v>
      </c>
      <c r="V49" s="1338">
        <v>0</v>
      </c>
      <c r="W49" s="1338">
        <v>17</v>
      </c>
      <c r="X49" s="1338">
        <v>0</v>
      </c>
      <c r="Y49" s="1338"/>
      <c r="Z49" s="530" t="s">
        <v>1900</v>
      </c>
      <c r="AA49" s="1338">
        <v>1</v>
      </c>
      <c r="AB49" s="1338">
        <v>138</v>
      </c>
      <c r="AC49" s="1338">
        <v>0</v>
      </c>
      <c r="AD49" s="1338">
        <v>0</v>
      </c>
      <c r="AE49" s="1338">
        <v>0</v>
      </c>
      <c r="AF49" s="1338">
        <v>1</v>
      </c>
      <c r="AG49" s="1338">
        <v>464</v>
      </c>
      <c r="AH49" s="1338">
        <v>73</v>
      </c>
      <c r="AI49" s="1338">
        <v>0</v>
      </c>
      <c r="AJ49" s="1338">
        <v>3</v>
      </c>
      <c r="AK49" s="1338">
        <v>0</v>
      </c>
      <c r="AL49" s="1338"/>
      <c r="AM49" s="1338">
        <v>0</v>
      </c>
      <c r="AN49" s="1338">
        <v>262</v>
      </c>
      <c r="AO49" s="1338">
        <v>0</v>
      </c>
      <c r="AP49" s="1338">
        <v>0</v>
      </c>
      <c r="AQ49" s="1338">
        <v>0</v>
      </c>
      <c r="AR49" s="1338">
        <v>0</v>
      </c>
      <c r="AS49" s="1338">
        <v>0</v>
      </c>
      <c r="AT49" s="1338">
        <v>0</v>
      </c>
      <c r="AU49" s="1338">
        <v>9</v>
      </c>
      <c r="AV49" s="1338">
        <v>1</v>
      </c>
      <c r="AW49" s="1338">
        <v>9</v>
      </c>
      <c r="AX49" s="1338">
        <v>2</v>
      </c>
      <c r="AY49" s="1338"/>
      <c r="AZ49" s="530" t="s">
        <v>1900</v>
      </c>
      <c r="BA49" s="1338">
        <v>1</v>
      </c>
      <c r="BB49" s="1338">
        <v>0</v>
      </c>
      <c r="BC49" s="1338">
        <v>2045</v>
      </c>
      <c r="BD49" s="1338">
        <v>4</v>
      </c>
      <c r="BE49" s="1338">
        <v>11</v>
      </c>
      <c r="BF49" s="1338">
        <v>1</v>
      </c>
      <c r="BG49" s="1338">
        <v>0</v>
      </c>
      <c r="BH49" s="1338">
        <v>5</v>
      </c>
      <c r="BI49" s="1338">
        <v>0</v>
      </c>
      <c r="BJ49" s="1338">
        <v>1</v>
      </c>
      <c r="BK49" s="1338">
        <v>36</v>
      </c>
      <c r="BL49" s="1338">
        <v>0</v>
      </c>
      <c r="BM49" s="1338">
        <v>18</v>
      </c>
      <c r="BN49" s="1341"/>
      <c r="BO49" s="1338">
        <v>6</v>
      </c>
      <c r="BP49" s="1338">
        <v>1293</v>
      </c>
      <c r="BQ49" s="1338">
        <v>132</v>
      </c>
      <c r="BR49" s="1338">
        <v>14</v>
      </c>
      <c r="BS49" s="1338">
        <v>1</v>
      </c>
      <c r="BT49" s="1338">
        <v>0</v>
      </c>
      <c r="BU49" s="1338">
        <v>3134</v>
      </c>
      <c r="BV49" s="1338">
        <v>475</v>
      </c>
      <c r="BW49" s="1338">
        <v>0</v>
      </c>
      <c r="BX49" s="1338">
        <v>20</v>
      </c>
      <c r="BY49" s="1338">
        <v>4339</v>
      </c>
      <c r="BZ49" s="1338">
        <v>373</v>
      </c>
      <c r="CA49" s="1338"/>
      <c r="CB49" s="530" t="s">
        <v>1900</v>
      </c>
      <c r="CC49" s="1338">
        <v>111</v>
      </c>
      <c r="CD49" s="1338">
        <v>0</v>
      </c>
      <c r="CE49" s="1338">
        <v>0</v>
      </c>
      <c r="CF49" s="1338">
        <v>55</v>
      </c>
      <c r="CG49" s="1338">
        <v>3112</v>
      </c>
      <c r="CH49" s="1338">
        <v>0</v>
      </c>
      <c r="CI49" s="1338">
        <v>4</v>
      </c>
      <c r="CJ49" s="1338">
        <v>31</v>
      </c>
      <c r="CK49" s="1338">
        <v>0</v>
      </c>
      <c r="CL49" s="1338">
        <v>5</v>
      </c>
      <c r="CM49" s="1338">
        <v>321</v>
      </c>
      <c r="CN49" s="1341"/>
      <c r="CO49" s="1338">
        <v>186</v>
      </c>
      <c r="CP49" s="1338">
        <v>0</v>
      </c>
      <c r="CQ49" s="1338">
        <v>1</v>
      </c>
      <c r="CR49" s="1338">
        <v>0</v>
      </c>
      <c r="CS49" s="1338">
        <f t="shared" si="7"/>
        <v>0</v>
      </c>
      <c r="CT49" s="1338">
        <v>169</v>
      </c>
      <c r="CU49" s="1338">
        <v>0</v>
      </c>
      <c r="CV49" s="1338">
        <v>16</v>
      </c>
      <c r="CW49" s="1338">
        <v>0</v>
      </c>
      <c r="CX49" s="1338">
        <v>0</v>
      </c>
      <c r="CY49" s="1338">
        <v>0</v>
      </c>
      <c r="CZ49" s="1338">
        <v>0</v>
      </c>
      <c r="DA49" s="1345">
        <v>0</v>
      </c>
    </row>
    <row r="50" spans="1:206" s="1345" customFormat="1" ht="52.3" hidden="1" customHeight="1" outlineLevel="1">
      <c r="A50" s="530" t="s">
        <v>2761</v>
      </c>
      <c r="B50" s="1338">
        <v>12916</v>
      </c>
      <c r="C50" s="1338">
        <v>12837</v>
      </c>
      <c r="D50" s="1338">
        <v>125</v>
      </c>
      <c r="E50" s="1338">
        <v>0</v>
      </c>
      <c r="F50" s="1338">
        <v>1</v>
      </c>
      <c r="G50" s="1338">
        <v>0</v>
      </c>
      <c r="H50" s="1338">
        <v>11</v>
      </c>
      <c r="I50" s="1338">
        <v>0</v>
      </c>
      <c r="J50" s="1338">
        <v>0</v>
      </c>
      <c r="K50" s="1338">
        <v>32</v>
      </c>
      <c r="L50" s="1341"/>
      <c r="M50" s="1338">
        <v>0</v>
      </c>
      <c r="N50" s="1338">
        <v>473</v>
      </c>
      <c r="O50" s="1338">
        <v>41</v>
      </c>
      <c r="P50" s="1338">
        <v>11</v>
      </c>
      <c r="Q50" s="1338">
        <v>0</v>
      </c>
      <c r="R50" s="1338">
        <v>0</v>
      </c>
      <c r="S50" s="1338">
        <v>0</v>
      </c>
      <c r="T50" s="1338">
        <v>188</v>
      </c>
      <c r="U50" s="1338">
        <v>2</v>
      </c>
      <c r="V50" s="1338">
        <v>0</v>
      </c>
      <c r="W50" s="1338">
        <v>10</v>
      </c>
      <c r="X50" s="1338">
        <v>0</v>
      </c>
      <c r="Y50" s="1338"/>
      <c r="Z50" s="530" t="s">
        <v>2761</v>
      </c>
      <c r="AA50" s="1338">
        <v>2</v>
      </c>
      <c r="AB50" s="1338">
        <v>93</v>
      </c>
      <c r="AC50" s="1338">
        <v>0</v>
      </c>
      <c r="AD50" s="1338">
        <v>0</v>
      </c>
      <c r="AE50" s="1338">
        <v>0</v>
      </c>
      <c r="AF50" s="1338">
        <v>2</v>
      </c>
      <c r="AG50" s="1338">
        <v>178</v>
      </c>
      <c r="AH50" s="1338">
        <v>53</v>
      </c>
      <c r="AI50" s="1338">
        <v>0</v>
      </c>
      <c r="AJ50" s="1338">
        <v>2</v>
      </c>
      <c r="AK50" s="1338">
        <v>0</v>
      </c>
      <c r="AL50" s="1338"/>
      <c r="AM50" s="1338">
        <v>1</v>
      </c>
      <c r="AN50" s="1338">
        <v>361</v>
      </c>
      <c r="AO50" s="1338">
        <v>0</v>
      </c>
      <c r="AP50" s="1338">
        <v>0</v>
      </c>
      <c r="AQ50" s="1338">
        <v>0</v>
      </c>
      <c r="AR50" s="1338">
        <v>1</v>
      </c>
      <c r="AS50" s="1338">
        <v>0</v>
      </c>
      <c r="AT50" s="1338">
        <v>0</v>
      </c>
      <c r="AU50" s="1338">
        <v>10</v>
      </c>
      <c r="AV50" s="1338">
        <v>0</v>
      </c>
      <c r="AW50" s="1338">
        <v>0</v>
      </c>
      <c r="AX50" s="1338">
        <v>1</v>
      </c>
      <c r="AY50" s="1338"/>
      <c r="AZ50" s="530" t="s">
        <v>2761</v>
      </c>
      <c r="BA50" s="1338">
        <v>0</v>
      </c>
      <c r="BB50" s="1338">
        <v>0</v>
      </c>
      <c r="BC50" s="1338">
        <v>1581</v>
      </c>
      <c r="BD50" s="1338">
        <v>4</v>
      </c>
      <c r="BE50" s="1338">
        <v>3</v>
      </c>
      <c r="BF50" s="1338">
        <v>0</v>
      </c>
      <c r="BG50" s="1338">
        <v>0</v>
      </c>
      <c r="BH50" s="1338">
        <v>1</v>
      </c>
      <c r="BI50" s="1338">
        <v>0</v>
      </c>
      <c r="BJ50" s="1338">
        <v>0</v>
      </c>
      <c r="BK50" s="1338">
        <v>26</v>
      </c>
      <c r="BL50" s="1338">
        <v>0</v>
      </c>
      <c r="BM50" s="1338">
        <v>8</v>
      </c>
      <c r="BN50" s="1341"/>
      <c r="BO50" s="1338">
        <v>4</v>
      </c>
      <c r="BP50" s="1338">
        <v>661</v>
      </c>
      <c r="BQ50" s="1338">
        <v>63</v>
      </c>
      <c r="BR50" s="1338">
        <v>19</v>
      </c>
      <c r="BS50" s="1338">
        <v>0</v>
      </c>
      <c r="BT50" s="1338">
        <v>1</v>
      </c>
      <c r="BU50" s="1338">
        <v>3277</v>
      </c>
      <c r="BV50" s="1338">
        <v>296</v>
      </c>
      <c r="BW50" s="1338">
        <v>0</v>
      </c>
      <c r="BX50" s="1338">
        <v>24</v>
      </c>
      <c r="BY50" s="1338">
        <v>2904</v>
      </c>
      <c r="BZ50" s="1338">
        <v>277</v>
      </c>
      <c r="CA50" s="1338"/>
      <c r="CB50" s="530" t="s">
        <v>2761</v>
      </c>
      <c r="CC50" s="1338">
        <v>83</v>
      </c>
      <c r="CD50" s="1338">
        <v>0</v>
      </c>
      <c r="CE50" s="1338">
        <v>0</v>
      </c>
      <c r="CF50" s="1338">
        <v>28</v>
      </c>
      <c r="CG50" s="1338">
        <v>1691</v>
      </c>
      <c r="CH50" s="1338">
        <v>2</v>
      </c>
      <c r="CI50" s="1338">
        <v>11</v>
      </c>
      <c r="CJ50" s="1338">
        <v>22</v>
      </c>
      <c r="CK50" s="1338">
        <v>0</v>
      </c>
      <c r="CL50" s="1338">
        <v>5</v>
      </c>
      <c r="CM50" s="1338">
        <v>248</v>
      </c>
      <c r="CN50" s="1341"/>
      <c r="CO50" s="1338">
        <v>79</v>
      </c>
      <c r="CP50" s="1338">
        <v>0</v>
      </c>
      <c r="CQ50" s="1338">
        <v>0</v>
      </c>
      <c r="CR50" s="1338">
        <v>0</v>
      </c>
      <c r="CS50" s="1338">
        <f t="shared" si="7"/>
        <v>0</v>
      </c>
      <c r="CT50" s="1338">
        <v>66</v>
      </c>
      <c r="CU50" s="1338">
        <v>0</v>
      </c>
      <c r="CV50" s="1338">
        <v>13</v>
      </c>
      <c r="CW50" s="1338">
        <v>0</v>
      </c>
      <c r="CX50" s="1338">
        <v>0</v>
      </c>
      <c r="CY50" s="1338">
        <v>0</v>
      </c>
      <c r="CZ50" s="1338">
        <v>0</v>
      </c>
      <c r="DA50" s="1345">
        <v>0</v>
      </c>
    </row>
    <row r="51" spans="1:206" s="1345" customFormat="1" ht="52.3" hidden="1" customHeight="1" outlineLevel="1">
      <c r="A51" s="530" t="s">
        <v>2762</v>
      </c>
      <c r="B51" s="1338">
        <v>13470</v>
      </c>
      <c r="C51" s="1338">
        <v>13271</v>
      </c>
      <c r="D51" s="1338">
        <v>138</v>
      </c>
      <c r="E51" s="1346">
        <v>0</v>
      </c>
      <c r="F51" s="1338">
        <v>2</v>
      </c>
      <c r="G51" s="1338">
        <v>0</v>
      </c>
      <c r="H51" s="1338">
        <v>12</v>
      </c>
      <c r="I51" s="1338">
        <v>0</v>
      </c>
      <c r="J51" s="1338">
        <v>0</v>
      </c>
      <c r="K51" s="1346">
        <v>45</v>
      </c>
      <c r="L51" s="1347"/>
      <c r="M51" s="1338">
        <v>3</v>
      </c>
      <c r="N51" s="1338">
        <v>575</v>
      </c>
      <c r="O51" s="1338">
        <v>48</v>
      </c>
      <c r="P51" s="1338">
        <v>14</v>
      </c>
      <c r="Q51" s="1338">
        <v>1</v>
      </c>
      <c r="R51" s="1338">
        <v>5</v>
      </c>
      <c r="S51" s="1338">
        <v>0</v>
      </c>
      <c r="T51" s="1338">
        <v>260</v>
      </c>
      <c r="U51" s="1338">
        <v>3</v>
      </c>
      <c r="V51" s="1338">
        <v>0</v>
      </c>
      <c r="W51" s="1338">
        <v>23</v>
      </c>
      <c r="X51" s="1338">
        <v>1</v>
      </c>
      <c r="Y51" s="1338"/>
      <c r="Z51" s="530" t="s">
        <v>2762</v>
      </c>
      <c r="AA51" s="1338">
        <v>4</v>
      </c>
      <c r="AB51" s="1338">
        <v>145</v>
      </c>
      <c r="AC51" s="1338">
        <v>0</v>
      </c>
      <c r="AD51" s="1338">
        <v>0</v>
      </c>
      <c r="AE51" s="1338">
        <v>0</v>
      </c>
      <c r="AF51" s="1338">
        <v>4</v>
      </c>
      <c r="AG51" s="1338">
        <v>444</v>
      </c>
      <c r="AH51" s="1338">
        <v>97</v>
      </c>
      <c r="AI51" s="1338">
        <v>0</v>
      </c>
      <c r="AJ51" s="1338">
        <v>1</v>
      </c>
      <c r="AK51" s="1338">
        <v>0</v>
      </c>
      <c r="AL51" s="1338"/>
      <c r="AM51" s="1338">
        <v>0</v>
      </c>
      <c r="AN51" s="1338">
        <v>163</v>
      </c>
      <c r="AO51" s="1338">
        <v>0</v>
      </c>
      <c r="AP51" s="1338">
        <v>0</v>
      </c>
      <c r="AQ51" s="1338">
        <v>0</v>
      </c>
      <c r="AR51" s="1338">
        <v>1</v>
      </c>
      <c r="AS51" s="1338">
        <v>0</v>
      </c>
      <c r="AT51" s="1338">
        <v>0</v>
      </c>
      <c r="AU51" s="1338">
        <v>6</v>
      </c>
      <c r="AV51" s="1338">
        <v>3</v>
      </c>
      <c r="AW51" s="1338">
        <v>3</v>
      </c>
      <c r="AX51" s="1338">
        <v>2</v>
      </c>
      <c r="AY51" s="1338"/>
      <c r="AZ51" s="530" t="s">
        <v>2762</v>
      </c>
      <c r="BA51" s="1338">
        <v>0</v>
      </c>
      <c r="BB51" s="1338">
        <v>0</v>
      </c>
      <c r="BC51" s="1338">
        <v>370</v>
      </c>
      <c r="BD51" s="1338">
        <v>1</v>
      </c>
      <c r="BE51" s="1338">
        <v>1</v>
      </c>
      <c r="BF51" s="1338">
        <v>0</v>
      </c>
      <c r="BG51" s="1338">
        <v>0</v>
      </c>
      <c r="BH51" s="1338">
        <v>0</v>
      </c>
      <c r="BI51" s="1338">
        <v>0</v>
      </c>
      <c r="BJ51" s="1338">
        <v>1</v>
      </c>
      <c r="BK51" s="1338">
        <v>33</v>
      </c>
      <c r="BL51" s="1338">
        <v>0</v>
      </c>
      <c r="BM51" s="1338">
        <v>16</v>
      </c>
      <c r="BN51" s="1341"/>
      <c r="BO51" s="1338">
        <v>2</v>
      </c>
      <c r="BP51" s="1338">
        <v>1645</v>
      </c>
      <c r="BQ51" s="1338">
        <v>19</v>
      </c>
      <c r="BR51" s="1338">
        <v>43</v>
      </c>
      <c r="BS51" s="1338">
        <v>0</v>
      </c>
      <c r="BT51" s="1338">
        <v>0</v>
      </c>
      <c r="BU51" s="1338">
        <v>2584</v>
      </c>
      <c r="BV51" s="1338">
        <v>321</v>
      </c>
      <c r="BW51" s="1338">
        <v>0</v>
      </c>
      <c r="BX51" s="1338">
        <v>16</v>
      </c>
      <c r="BY51" s="1338">
        <v>3771</v>
      </c>
      <c r="BZ51" s="1338">
        <v>416</v>
      </c>
      <c r="CA51" s="1338"/>
      <c r="CB51" s="530" t="s">
        <v>2762</v>
      </c>
      <c r="CC51" s="1338">
        <v>115</v>
      </c>
      <c r="CD51" s="1338">
        <v>0</v>
      </c>
      <c r="CE51" s="1338">
        <v>0</v>
      </c>
      <c r="CF51" s="1338">
        <v>60</v>
      </c>
      <c r="CG51" s="1338">
        <v>1350</v>
      </c>
      <c r="CH51" s="1338">
        <v>1</v>
      </c>
      <c r="CI51" s="1338">
        <v>8</v>
      </c>
      <c r="CJ51" s="1338">
        <v>47</v>
      </c>
      <c r="CK51" s="1338">
        <v>1</v>
      </c>
      <c r="CL51" s="1338">
        <v>9</v>
      </c>
      <c r="CM51" s="1338">
        <v>438</v>
      </c>
      <c r="CN51" s="1341"/>
      <c r="CO51" s="1338">
        <v>199</v>
      </c>
      <c r="CP51" s="1338">
        <v>0</v>
      </c>
      <c r="CQ51" s="1338">
        <v>1</v>
      </c>
      <c r="CR51" s="1338">
        <v>2</v>
      </c>
      <c r="CS51" s="1338">
        <f t="shared" si="7"/>
        <v>0</v>
      </c>
      <c r="CT51" s="1338">
        <v>183</v>
      </c>
      <c r="CU51" s="1338">
        <v>2</v>
      </c>
      <c r="CV51" s="1338">
        <v>11</v>
      </c>
      <c r="CW51" s="1338">
        <v>0</v>
      </c>
      <c r="CX51" s="1338">
        <v>0</v>
      </c>
      <c r="CY51" s="1338">
        <v>0</v>
      </c>
      <c r="CZ51" s="1338">
        <v>0</v>
      </c>
      <c r="DA51" s="1345">
        <v>0</v>
      </c>
    </row>
    <row r="52" spans="1:206" s="1345" customFormat="1" ht="52.3" hidden="1" customHeight="1" outlineLevel="1">
      <c r="A52" s="530" t="s">
        <v>2763</v>
      </c>
      <c r="B52" s="1338">
        <v>19405</v>
      </c>
      <c r="C52" s="1338">
        <v>19208</v>
      </c>
      <c r="D52" s="1338">
        <v>216</v>
      </c>
      <c r="E52" s="1338">
        <v>1</v>
      </c>
      <c r="F52" s="1338">
        <v>0</v>
      </c>
      <c r="G52" s="1346">
        <v>0</v>
      </c>
      <c r="H52" s="1346">
        <v>19</v>
      </c>
      <c r="I52" s="1346">
        <v>1</v>
      </c>
      <c r="J52" s="1338">
        <v>0</v>
      </c>
      <c r="K52" s="1338">
        <v>84</v>
      </c>
      <c r="L52" s="1341"/>
      <c r="M52" s="1338">
        <v>7</v>
      </c>
      <c r="N52" s="1338">
        <v>630</v>
      </c>
      <c r="O52" s="1338">
        <v>66</v>
      </c>
      <c r="P52" s="1338">
        <v>21</v>
      </c>
      <c r="Q52" s="1338">
        <v>0</v>
      </c>
      <c r="R52" s="1338">
        <v>0</v>
      </c>
      <c r="S52" s="1338">
        <v>0</v>
      </c>
      <c r="T52" s="1338">
        <v>283</v>
      </c>
      <c r="U52" s="1338">
        <v>0</v>
      </c>
      <c r="V52" s="1338">
        <v>1</v>
      </c>
      <c r="W52" s="1338">
        <v>5</v>
      </c>
      <c r="X52" s="1338">
        <v>0</v>
      </c>
      <c r="Y52" s="1338"/>
      <c r="Z52" s="530" t="s">
        <v>2763</v>
      </c>
      <c r="AA52" s="1338">
        <v>1</v>
      </c>
      <c r="AB52" s="1338">
        <v>215</v>
      </c>
      <c r="AC52" s="1338">
        <v>0</v>
      </c>
      <c r="AD52" s="1338">
        <v>1</v>
      </c>
      <c r="AE52" s="1338">
        <v>0</v>
      </c>
      <c r="AF52" s="1338">
        <v>1</v>
      </c>
      <c r="AG52" s="1338">
        <v>673</v>
      </c>
      <c r="AH52" s="1338">
        <v>96</v>
      </c>
      <c r="AI52" s="1338">
        <v>0</v>
      </c>
      <c r="AJ52" s="1338">
        <v>1</v>
      </c>
      <c r="AK52" s="1338">
        <v>0</v>
      </c>
      <c r="AL52" s="1338"/>
      <c r="AM52" s="1338">
        <v>0</v>
      </c>
      <c r="AN52" s="1338">
        <v>180</v>
      </c>
      <c r="AO52" s="1338">
        <v>0</v>
      </c>
      <c r="AP52" s="1338">
        <v>0</v>
      </c>
      <c r="AQ52" s="1338">
        <v>0</v>
      </c>
      <c r="AR52" s="1338">
        <v>0</v>
      </c>
      <c r="AS52" s="1338">
        <v>0</v>
      </c>
      <c r="AT52" s="1338">
        <v>0</v>
      </c>
      <c r="AU52" s="1338">
        <v>8</v>
      </c>
      <c r="AV52" s="1338">
        <v>0</v>
      </c>
      <c r="AW52" s="1338">
        <v>6</v>
      </c>
      <c r="AX52" s="1338">
        <v>1</v>
      </c>
      <c r="AY52" s="1338"/>
      <c r="AZ52" s="530" t="s">
        <v>2763</v>
      </c>
      <c r="BA52" s="1338">
        <v>0</v>
      </c>
      <c r="BB52" s="1338">
        <v>0</v>
      </c>
      <c r="BC52" s="1338">
        <v>2497</v>
      </c>
      <c r="BD52" s="1338">
        <v>4</v>
      </c>
      <c r="BE52" s="1338">
        <v>3</v>
      </c>
      <c r="BF52" s="1338">
        <v>0</v>
      </c>
      <c r="BG52" s="1338">
        <v>1</v>
      </c>
      <c r="BH52" s="1338">
        <v>4</v>
      </c>
      <c r="BI52" s="1338">
        <v>3</v>
      </c>
      <c r="BJ52" s="1338">
        <v>1</v>
      </c>
      <c r="BK52" s="1338">
        <v>52</v>
      </c>
      <c r="BL52" s="1338">
        <v>0</v>
      </c>
      <c r="BM52" s="1338">
        <v>37</v>
      </c>
      <c r="BN52" s="1341"/>
      <c r="BO52" s="1338">
        <v>6</v>
      </c>
      <c r="BP52" s="1338">
        <v>1838</v>
      </c>
      <c r="BQ52" s="1338">
        <v>210</v>
      </c>
      <c r="BR52" s="1338">
        <v>36</v>
      </c>
      <c r="BS52" s="1338">
        <v>0</v>
      </c>
      <c r="BT52" s="1338">
        <v>0</v>
      </c>
      <c r="BU52" s="1338">
        <v>3550</v>
      </c>
      <c r="BV52" s="1338">
        <v>424</v>
      </c>
      <c r="BW52" s="1338">
        <v>0</v>
      </c>
      <c r="BX52" s="1338">
        <v>15</v>
      </c>
      <c r="BY52" s="1338">
        <v>3684</v>
      </c>
      <c r="BZ52" s="1338">
        <v>375</v>
      </c>
      <c r="CA52" s="1338"/>
      <c r="CB52" s="530" t="s">
        <v>2763</v>
      </c>
      <c r="CC52" s="1338">
        <v>118</v>
      </c>
      <c r="CD52" s="1338">
        <v>0</v>
      </c>
      <c r="CE52" s="1338">
        <v>0</v>
      </c>
      <c r="CF52" s="1338">
        <v>58</v>
      </c>
      <c r="CG52" s="1338">
        <v>3313</v>
      </c>
      <c r="CH52" s="1338">
        <v>0</v>
      </c>
      <c r="CI52" s="1338">
        <v>2</v>
      </c>
      <c r="CJ52" s="1338">
        <v>24</v>
      </c>
      <c r="CK52" s="1338">
        <v>0</v>
      </c>
      <c r="CL52" s="1338">
        <v>9</v>
      </c>
      <c r="CM52" s="1338">
        <v>427</v>
      </c>
      <c r="CN52" s="1341"/>
      <c r="CO52" s="1338">
        <v>197</v>
      </c>
      <c r="CP52" s="1338">
        <v>0</v>
      </c>
      <c r="CQ52" s="1338">
        <v>3</v>
      </c>
      <c r="CR52" s="1338">
        <v>0</v>
      </c>
      <c r="CS52" s="1338">
        <f t="shared" si="7"/>
        <v>0</v>
      </c>
      <c r="CT52" s="1338">
        <v>182</v>
      </c>
      <c r="CU52" s="1338">
        <v>0</v>
      </c>
      <c r="CV52" s="1338">
        <v>12</v>
      </c>
      <c r="CW52" s="1338">
        <v>0</v>
      </c>
      <c r="CX52" s="1338">
        <v>0</v>
      </c>
      <c r="CY52" s="1338">
        <v>0</v>
      </c>
      <c r="CZ52" s="1338">
        <v>0</v>
      </c>
      <c r="DA52" s="1345">
        <v>0</v>
      </c>
    </row>
    <row r="53" spans="1:206" s="1345" customFormat="1" ht="52.3" hidden="1" customHeight="1" outlineLevel="1">
      <c r="A53" s="530" t="s">
        <v>2764</v>
      </c>
      <c r="B53" s="1338">
        <v>19110</v>
      </c>
      <c r="C53" s="1338">
        <v>18902</v>
      </c>
      <c r="D53" s="1338">
        <v>165</v>
      </c>
      <c r="E53" s="1338">
        <v>1</v>
      </c>
      <c r="F53" s="1338">
        <v>2</v>
      </c>
      <c r="G53" s="1338">
        <v>0</v>
      </c>
      <c r="H53" s="1338">
        <v>15</v>
      </c>
      <c r="I53" s="1338">
        <v>0</v>
      </c>
      <c r="J53" s="1346">
        <v>2</v>
      </c>
      <c r="K53" s="1338">
        <v>60</v>
      </c>
      <c r="L53" s="1341"/>
      <c r="M53" s="1338">
        <v>9</v>
      </c>
      <c r="N53" s="1338">
        <v>715</v>
      </c>
      <c r="O53" s="1338">
        <v>59</v>
      </c>
      <c r="P53" s="1338">
        <v>13</v>
      </c>
      <c r="Q53" s="1338">
        <v>1</v>
      </c>
      <c r="R53" s="1338">
        <v>0</v>
      </c>
      <c r="S53" s="1338">
        <v>0</v>
      </c>
      <c r="T53" s="1338">
        <v>292</v>
      </c>
      <c r="U53" s="1338">
        <v>1</v>
      </c>
      <c r="V53" s="1338">
        <v>0</v>
      </c>
      <c r="W53" s="1338">
        <v>6</v>
      </c>
      <c r="X53" s="1338">
        <v>0</v>
      </c>
      <c r="Y53" s="1338"/>
      <c r="Z53" s="530" t="s">
        <v>2764</v>
      </c>
      <c r="AA53" s="1338">
        <v>0</v>
      </c>
      <c r="AB53" s="1338">
        <v>280</v>
      </c>
      <c r="AC53" s="1338">
        <v>0</v>
      </c>
      <c r="AD53" s="1338">
        <v>0</v>
      </c>
      <c r="AE53" s="1338">
        <v>0</v>
      </c>
      <c r="AF53" s="1338">
        <v>3</v>
      </c>
      <c r="AG53" s="1338">
        <v>514</v>
      </c>
      <c r="AH53" s="1338">
        <v>149</v>
      </c>
      <c r="AI53" s="1338">
        <v>0</v>
      </c>
      <c r="AJ53" s="1338">
        <v>1</v>
      </c>
      <c r="AK53" s="1338">
        <v>0</v>
      </c>
      <c r="AL53" s="1338"/>
      <c r="AM53" s="1338">
        <v>4</v>
      </c>
      <c r="AN53" s="1338">
        <v>228</v>
      </c>
      <c r="AO53" s="1338">
        <v>0</v>
      </c>
      <c r="AP53" s="1338">
        <v>0</v>
      </c>
      <c r="AQ53" s="1338">
        <v>0</v>
      </c>
      <c r="AR53" s="1338">
        <v>1</v>
      </c>
      <c r="AS53" s="1338">
        <v>0</v>
      </c>
      <c r="AT53" s="1338">
        <v>0</v>
      </c>
      <c r="AU53" s="1338">
        <v>9</v>
      </c>
      <c r="AV53" s="1338">
        <v>2</v>
      </c>
      <c r="AW53" s="1338">
        <v>6</v>
      </c>
      <c r="AX53" s="1338">
        <v>3</v>
      </c>
      <c r="AY53" s="1338"/>
      <c r="AZ53" s="530" t="s">
        <v>2764</v>
      </c>
      <c r="BA53" s="1338">
        <v>0</v>
      </c>
      <c r="BB53" s="1338">
        <v>0</v>
      </c>
      <c r="BC53" s="1338">
        <v>2543</v>
      </c>
      <c r="BD53" s="1338">
        <v>2</v>
      </c>
      <c r="BE53" s="1338">
        <v>1</v>
      </c>
      <c r="BF53" s="1338">
        <v>0</v>
      </c>
      <c r="BG53" s="1338">
        <v>0</v>
      </c>
      <c r="BH53" s="1338">
        <v>2</v>
      </c>
      <c r="BI53" s="1338">
        <v>0</v>
      </c>
      <c r="BJ53" s="1338">
        <v>1</v>
      </c>
      <c r="BK53" s="1338">
        <v>77</v>
      </c>
      <c r="BL53" s="1338">
        <v>0</v>
      </c>
      <c r="BM53" s="1338">
        <v>30</v>
      </c>
      <c r="BN53" s="1341"/>
      <c r="BO53" s="1338">
        <v>0</v>
      </c>
      <c r="BP53" s="1338">
        <v>1755</v>
      </c>
      <c r="BQ53" s="1338">
        <v>163</v>
      </c>
      <c r="BR53" s="1338">
        <v>12</v>
      </c>
      <c r="BS53" s="1338">
        <v>0</v>
      </c>
      <c r="BT53" s="1338">
        <v>0</v>
      </c>
      <c r="BU53" s="1338">
        <v>3500</v>
      </c>
      <c r="BV53" s="1338">
        <v>563</v>
      </c>
      <c r="BW53" s="1338">
        <v>0</v>
      </c>
      <c r="BX53" s="1338">
        <v>23</v>
      </c>
      <c r="BY53" s="1338">
        <v>3402</v>
      </c>
      <c r="BZ53" s="1338">
        <v>308</v>
      </c>
      <c r="CA53" s="1338"/>
      <c r="CB53" s="530" t="s">
        <v>2764</v>
      </c>
      <c r="CC53" s="1338">
        <v>85</v>
      </c>
      <c r="CD53" s="1338">
        <v>0</v>
      </c>
      <c r="CE53" s="1338">
        <v>0</v>
      </c>
      <c r="CF53" s="1338">
        <v>50</v>
      </c>
      <c r="CG53" s="1338">
        <v>3363</v>
      </c>
      <c r="CH53" s="1338">
        <v>0</v>
      </c>
      <c r="CI53" s="1338">
        <v>7</v>
      </c>
      <c r="CJ53" s="1338">
        <v>26</v>
      </c>
      <c r="CK53" s="1338">
        <v>0</v>
      </c>
      <c r="CL53" s="1338">
        <v>5</v>
      </c>
      <c r="CM53" s="1338">
        <v>443</v>
      </c>
      <c r="CN53" s="1341"/>
      <c r="CO53" s="1338">
        <v>208</v>
      </c>
      <c r="CP53" s="1338">
        <v>0</v>
      </c>
      <c r="CQ53" s="1338">
        <v>3</v>
      </c>
      <c r="CR53" s="1338">
        <v>0</v>
      </c>
      <c r="CS53" s="1338">
        <f t="shared" si="7"/>
        <v>0</v>
      </c>
      <c r="CT53" s="1338">
        <v>187</v>
      </c>
      <c r="CU53" s="1338">
        <v>0</v>
      </c>
      <c r="CV53" s="1338">
        <v>18</v>
      </c>
      <c r="CW53" s="1338">
        <v>0</v>
      </c>
      <c r="CX53" s="1338">
        <v>0</v>
      </c>
      <c r="CY53" s="1338">
        <v>0</v>
      </c>
      <c r="CZ53" s="1338">
        <v>0</v>
      </c>
      <c r="DA53" s="1345">
        <v>0</v>
      </c>
    </row>
    <row r="54" spans="1:206" s="1350" customFormat="1" ht="52.3" hidden="1" customHeight="1" outlineLevel="1">
      <c r="A54" s="530" t="s">
        <v>2765</v>
      </c>
      <c r="B54" s="1348">
        <v>15624</v>
      </c>
      <c r="C54" s="1348">
        <v>15452</v>
      </c>
      <c r="D54" s="1348">
        <v>124</v>
      </c>
      <c r="E54" s="1348">
        <v>0</v>
      </c>
      <c r="F54" s="1348">
        <v>1</v>
      </c>
      <c r="G54" s="1348">
        <v>0</v>
      </c>
      <c r="H54" s="1348">
        <v>6</v>
      </c>
      <c r="I54" s="1348">
        <v>0</v>
      </c>
      <c r="J54" s="1348">
        <v>5</v>
      </c>
      <c r="K54" s="1348">
        <v>64</v>
      </c>
      <c r="L54" s="1349"/>
      <c r="M54" s="1348">
        <v>1</v>
      </c>
      <c r="N54" s="1348">
        <v>617</v>
      </c>
      <c r="O54" s="1348">
        <v>55</v>
      </c>
      <c r="P54" s="1348">
        <v>13</v>
      </c>
      <c r="Q54" s="1348">
        <v>0</v>
      </c>
      <c r="R54" s="1348">
        <v>0</v>
      </c>
      <c r="S54" s="1348">
        <v>0</v>
      </c>
      <c r="T54" s="1348">
        <v>253</v>
      </c>
      <c r="U54" s="1348">
        <v>1</v>
      </c>
      <c r="V54" s="1348">
        <v>0</v>
      </c>
      <c r="W54" s="1348">
        <v>9</v>
      </c>
      <c r="X54" s="1338">
        <v>0</v>
      </c>
      <c r="Y54" s="1348"/>
      <c r="Z54" s="530" t="s">
        <v>2765</v>
      </c>
      <c r="AA54" s="1348">
        <v>1</v>
      </c>
      <c r="AB54" s="1348">
        <v>202</v>
      </c>
      <c r="AC54" s="1348">
        <v>0</v>
      </c>
      <c r="AD54" s="1348">
        <v>0</v>
      </c>
      <c r="AE54" s="1348">
        <v>0</v>
      </c>
      <c r="AF54" s="1348">
        <v>1</v>
      </c>
      <c r="AG54" s="1348">
        <v>679</v>
      </c>
      <c r="AH54" s="1348">
        <v>96</v>
      </c>
      <c r="AI54" s="1338">
        <v>0</v>
      </c>
      <c r="AJ54" s="1348">
        <v>1</v>
      </c>
      <c r="AK54" s="1348">
        <v>0</v>
      </c>
      <c r="AL54" s="1348"/>
      <c r="AM54" s="1348">
        <v>0</v>
      </c>
      <c r="AN54" s="1348">
        <v>239</v>
      </c>
      <c r="AO54" s="1338">
        <v>0</v>
      </c>
      <c r="AP54" s="1338">
        <v>0</v>
      </c>
      <c r="AQ54" s="1348">
        <v>0</v>
      </c>
      <c r="AR54" s="1348">
        <v>1</v>
      </c>
      <c r="AS54" s="1338">
        <v>0</v>
      </c>
      <c r="AT54" s="1338">
        <v>0</v>
      </c>
      <c r="AU54" s="1348">
        <v>10</v>
      </c>
      <c r="AV54" s="1348">
        <v>1</v>
      </c>
      <c r="AW54" s="1348">
        <v>4</v>
      </c>
      <c r="AX54" s="1348">
        <v>0</v>
      </c>
      <c r="AY54" s="1348"/>
      <c r="AZ54" s="530" t="s">
        <v>2765</v>
      </c>
      <c r="BA54" s="1348">
        <v>0</v>
      </c>
      <c r="BB54" s="1348">
        <v>0</v>
      </c>
      <c r="BC54" s="1348">
        <v>1682</v>
      </c>
      <c r="BD54" s="1348">
        <v>3</v>
      </c>
      <c r="BE54" s="1348">
        <v>1</v>
      </c>
      <c r="BF54" s="1348">
        <v>0</v>
      </c>
      <c r="BG54" s="1348">
        <v>0</v>
      </c>
      <c r="BH54" s="1348">
        <v>0</v>
      </c>
      <c r="BI54" s="1348">
        <v>0</v>
      </c>
      <c r="BJ54" s="1348">
        <v>1</v>
      </c>
      <c r="BK54" s="1348">
        <v>61</v>
      </c>
      <c r="BL54" s="1348">
        <v>0</v>
      </c>
      <c r="BM54" s="1348">
        <v>14</v>
      </c>
      <c r="BN54" s="1349"/>
      <c r="BO54" s="1348">
        <v>3</v>
      </c>
      <c r="BP54" s="1338">
        <v>1805</v>
      </c>
      <c r="BQ54" s="1338">
        <v>91</v>
      </c>
      <c r="BR54" s="1338">
        <v>9</v>
      </c>
      <c r="BS54" s="1338">
        <v>0</v>
      </c>
      <c r="BT54" s="1348">
        <v>0</v>
      </c>
      <c r="BU54" s="1348">
        <v>2595</v>
      </c>
      <c r="BV54" s="1348">
        <v>468</v>
      </c>
      <c r="BW54" s="1348">
        <v>0</v>
      </c>
      <c r="BX54" s="1348">
        <v>19</v>
      </c>
      <c r="BY54" s="1348">
        <v>3542</v>
      </c>
      <c r="BZ54" s="1348">
        <v>331</v>
      </c>
      <c r="CA54" s="1348"/>
      <c r="CB54" s="530" t="s">
        <v>2765</v>
      </c>
      <c r="CC54" s="1348">
        <v>91</v>
      </c>
      <c r="CD54" s="1348">
        <v>0</v>
      </c>
      <c r="CE54" s="1348">
        <v>0</v>
      </c>
      <c r="CF54" s="1348">
        <v>47</v>
      </c>
      <c r="CG54" s="1348">
        <v>1849</v>
      </c>
      <c r="CH54" s="1348">
        <v>0</v>
      </c>
      <c r="CI54" s="1348">
        <v>4</v>
      </c>
      <c r="CJ54" s="1348">
        <v>18</v>
      </c>
      <c r="CK54" s="1348">
        <v>1</v>
      </c>
      <c r="CL54" s="1348">
        <v>4</v>
      </c>
      <c r="CM54" s="1338">
        <v>429</v>
      </c>
      <c r="CN54" s="1349"/>
      <c r="CO54" s="1348">
        <v>172</v>
      </c>
      <c r="CP54" s="1348">
        <v>0</v>
      </c>
      <c r="CQ54" s="1348">
        <v>2</v>
      </c>
      <c r="CR54" s="1348">
        <v>0</v>
      </c>
      <c r="CS54" s="1338">
        <f t="shared" si="7"/>
        <v>0</v>
      </c>
      <c r="CT54" s="1348">
        <v>163</v>
      </c>
      <c r="CU54" s="1348">
        <v>0</v>
      </c>
      <c r="CV54" s="1348">
        <v>7</v>
      </c>
      <c r="CW54" s="1348">
        <v>0</v>
      </c>
      <c r="CX54" s="1348">
        <v>0</v>
      </c>
      <c r="CY54" s="1348">
        <v>0</v>
      </c>
      <c r="CZ54" s="1348">
        <v>0</v>
      </c>
      <c r="DA54" s="1350">
        <v>0</v>
      </c>
    </row>
    <row r="55" spans="1:206" s="1350" customFormat="1" ht="52.3" hidden="1" customHeight="1" outlineLevel="1">
      <c r="A55" s="530" t="s">
        <v>2766</v>
      </c>
      <c r="B55" s="1348">
        <v>23265</v>
      </c>
      <c r="C55" s="1348">
        <v>23062</v>
      </c>
      <c r="D55" s="1348">
        <v>195</v>
      </c>
      <c r="E55" s="1348">
        <v>0</v>
      </c>
      <c r="F55" s="1348">
        <v>3</v>
      </c>
      <c r="G55" s="1348">
        <v>0</v>
      </c>
      <c r="H55" s="1348">
        <v>10</v>
      </c>
      <c r="I55" s="1348">
        <v>0</v>
      </c>
      <c r="J55" s="1348">
        <v>1</v>
      </c>
      <c r="K55" s="1348">
        <v>92</v>
      </c>
      <c r="L55" s="1349"/>
      <c r="M55" s="1348">
        <v>2</v>
      </c>
      <c r="N55" s="1348">
        <v>719</v>
      </c>
      <c r="O55" s="1348">
        <v>68</v>
      </c>
      <c r="P55" s="1348">
        <v>22</v>
      </c>
      <c r="Q55" s="1348">
        <v>0</v>
      </c>
      <c r="R55" s="1348">
        <v>1</v>
      </c>
      <c r="S55" s="1348">
        <v>0</v>
      </c>
      <c r="T55" s="1348">
        <v>296</v>
      </c>
      <c r="U55" s="1348">
        <v>1</v>
      </c>
      <c r="V55" s="1348">
        <v>0</v>
      </c>
      <c r="W55" s="1348">
        <v>1</v>
      </c>
      <c r="X55" s="1338">
        <v>0</v>
      </c>
      <c r="Y55" s="1348"/>
      <c r="Z55" s="530" t="s">
        <v>2766</v>
      </c>
      <c r="AA55" s="1348">
        <v>0</v>
      </c>
      <c r="AB55" s="1348">
        <v>214</v>
      </c>
      <c r="AC55" s="1348">
        <v>0</v>
      </c>
      <c r="AD55" s="1348">
        <v>0</v>
      </c>
      <c r="AE55" s="1348">
        <v>0</v>
      </c>
      <c r="AF55" s="1348">
        <v>2</v>
      </c>
      <c r="AG55" s="1348">
        <v>1631</v>
      </c>
      <c r="AH55" s="1348">
        <v>123</v>
      </c>
      <c r="AI55" s="1338">
        <v>0</v>
      </c>
      <c r="AJ55" s="1348">
        <v>2</v>
      </c>
      <c r="AK55" s="1348">
        <v>0</v>
      </c>
      <c r="AL55" s="1348"/>
      <c r="AM55" s="1348">
        <v>1</v>
      </c>
      <c r="AN55" s="1348">
        <v>219</v>
      </c>
      <c r="AO55" s="1338">
        <v>0</v>
      </c>
      <c r="AP55" s="1338">
        <v>0</v>
      </c>
      <c r="AQ55" s="1348">
        <v>0</v>
      </c>
      <c r="AR55" s="1348">
        <v>1</v>
      </c>
      <c r="AS55" s="1338">
        <v>0</v>
      </c>
      <c r="AT55" s="1338">
        <v>0</v>
      </c>
      <c r="AU55" s="1348">
        <v>4</v>
      </c>
      <c r="AV55" s="1348">
        <v>0</v>
      </c>
      <c r="AW55" s="1348">
        <v>7</v>
      </c>
      <c r="AX55" s="1348">
        <v>3</v>
      </c>
      <c r="AY55" s="1348"/>
      <c r="AZ55" s="530" t="s">
        <v>2766</v>
      </c>
      <c r="BA55" s="1348">
        <v>0</v>
      </c>
      <c r="BB55" s="1348">
        <v>0</v>
      </c>
      <c r="BC55" s="1348">
        <v>3526</v>
      </c>
      <c r="BD55" s="1348">
        <v>1</v>
      </c>
      <c r="BE55" s="1348">
        <v>2</v>
      </c>
      <c r="BF55" s="1348">
        <v>0</v>
      </c>
      <c r="BG55" s="1348">
        <v>0</v>
      </c>
      <c r="BH55" s="1348">
        <v>1</v>
      </c>
      <c r="BI55" s="1348">
        <v>0</v>
      </c>
      <c r="BJ55" s="1348">
        <v>0</v>
      </c>
      <c r="BK55" s="1348">
        <v>471</v>
      </c>
      <c r="BL55" s="1348">
        <v>1</v>
      </c>
      <c r="BM55" s="1348">
        <v>43</v>
      </c>
      <c r="BN55" s="1349"/>
      <c r="BO55" s="1348">
        <v>7</v>
      </c>
      <c r="BP55" s="1348">
        <v>2854</v>
      </c>
      <c r="BQ55" s="1348">
        <v>161</v>
      </c>
      <c r="BR55" s="1348">
        <v>5</v>
      </c>
      <c r="BS55" s="1348">
        <v>0</v>
      </c>
      <c r="BT55" s="1348">
        <v>0</v>
      </c>
      <c r="BU55" s="1348">
        <v>3001</v>
      </c>
      <c r="BV55" s="1348">
        <v>713</v>
      </c>
      <c r="BW55" s="1348">
        <v>0</v>
      </c>
      <c r="BX55" s="1348">
        <v>20</v>
      </c>
      <c r="BY55" s="1348">
        <v>3464</v>
      </c>
      <c r="BZ55" s="1348">
        <v>305</v>
      </c>
      <c r="CA55" s="1348"/>
      <c r="CB55" s="530" t="s">
        <v>2766</v>
      </c>
      <c r="CC55" s="1348">
        <v>96</v>
      </c>
      <c r="CD55" s="1348">
        <v>1</v>
      </c>
      <c r="CE55" s="1348">
        <v>0</v>
      </c>
      <c r="CF55" s="1348">
        <v>65</v>
      </c>
      <c r="CG55" s="1348">
        <v>4214</v>
      </c>
      <c r="CH55" s="1348">
        <v>0</v>
      </c>
      <c r="CI55" s="1348">
        <v>3</v>
      </c>
      <c r="CJ55" s="1348">
        <v>15</v>
      </c>
      <c r="CK55" s="1348">
        <v>0</v>
      </c>
      <c r="CL55" s="1348">
        <v>6</v>
      </c>
      <c r="CM55" s="1338">
        <v>469</v>
      </c>
      <c r="CN55" s="1349"/>
      <c r="CO55" s="1348">
        <v>203</v>
      </c>
      <c r="CP55" s="1348">
        <v>1</v>
      </c>
      <c r="CQ55" s="1348">
        <v>1</v>
      </c>
      <c r="CR55" s="1348">
        <v>11</v>
      </c>
      <c r="CS55" s="1338">
        <f t="shared" si="7"/>
        <v>0</v>
      </c>
      <c r="CT55" s="1348">
        <v>184</v>
      </c>
      <c r="CU55" s="1348">
        <v>0</v>
      </c>
      <c r="CV55" s="1348">
        <v>6</v>
      </c>
      <c r="CW55" s="1348">
        <v>0</v>
      </c>
      <c r="CX55" s="1348">
        <v>0</v>
      </c>
      <c r="CY55" s="1348">
        <v>0</v>
      </c>
      <c r="CZ55" s="1348">
        <v>0</v>
      </c>
      <c r="DA55" s="1350">
        <v>0</v>
      </c>
    </row>
    <row r="56" spans="1:206" s="1345" customFormat="1" ht="52.3" hidden="1" customHeight="1" outlineLevel="1">
      <c r="A56" s="530" t="s">
        <v>2767</v>
      </c>
      <c r="B56" s="1338">
        <v>19300</v>
      </c>
      <c r="C56" s="1338">
        <v>18820</v>
      </c>
      <c r="D56" s="1338">
        <v>151</v>
      </c>
      <c r="E56" s="1338">
        <v>1</v>
      </c>
      <c r="F56" s="1338">
        <v>1</v>
      </c>
      <c r="G56" s="1338">
        <v>1</v>
      </c>
      <c r="H56" s="1338">
        <v>10</v>
      </c>
      <c r="I56" s="1338">
        <v>0</v>
      </c>
      <c r="J56" s="1338">
        <v>0</v>
      </c>
      <c r="K56" s="1338">
        <v>242</v>
      </c>
      <c r="L56" s="1341"/>
      <c r="M56" s="1338">
        <v>2</v>
      </c>
      <c r="N56" s="1338">
        <v>717</v>
      </c>
      <c r="O56" s="1338">
        <v>66</v>
      </c>
      <c r="P56" s="1338">
        <v>27</v>
      </c>
      <c r="Q56" s="1338">
        <v>2</v>
      </c>
      <c r="R56" s="1338">
        <v>0</v>
      </c>
      <c r="S56" s="1338">
        <v>0</v>
      </c>
      <c r="T56" s="1338">
        <v>340</v>
      </c>
      <c r="U56" s="1338">
        <v>1</v>
      </c>
      <c r="V56" s="1338">
        <v>0</v>
      </c>
      <c r="W56" s="1338">
        <v>26</v>
      </c>
      <c r="X56" s="1338">
        <v>0</v>
      </c>
      <c r="Y56" s="1338"/>
      <c r="Z56" s="530" t="s">
        <v>2767</v>
      </c>
      <c r="AA56" s="1338">
        <v>1</v>
      </c>
      <c r="AB56" s="1338">
        <v>223</v>
      </c>
      <c r="AC56" s="1338">
        <v>0</v>
      </c>
      <c r="AD56" s="1338">
        <v>0</v>
      </c>
      <c r="AE56" s="1338">
        <v>0</v>
      </c>
      <c r="AF56" s="1338">
        <v>4</v>
      </c>
      <c r="AG56" s="1338">
        <v>1432</v>
      </c>
      <c r="AH56" s="1338">
        <v>131</v>
      </c>
      <c r="AI56" s="1338">
        <v>0</v>
      </c>
      <c r="AJ56" s="1338">
        <v>0</v>
      </c>
      <c r="AK56" s="1338">
        <v>0</v>
      </c>
      <c r="AL56" s="1338"/>
      <c r="AM56" s="1338">
        <v>0</v>
      </c>
      <c r="AN56" s="1338">
        <v>210</v>
      </c>
      <c r="AO56" s="1338">
        <v>0</v>
      </c>
      <c r="AP56" s="1338">
        <v>0</v>
      </c>
      <c r="AQ56" s="1338">
        <v>0</v>
      </c>
      <c r="AR56" s="1338">
        <v>0</v>
      </c>
      <c r="AS56" s="1338">
        <v>0</v>
      </c>
      <c r="AT56" s="1338">
        <v>0</v>
      </c>
      <c r="AU56" s="1338">
        <v>6</v>
      </c>
      <c r="AV56" s="1338">
        <v>2</v>
      </c>
      <c r="AW56" s="1338">
        <v>1</v>
      </c>
      <c r="AX56" s="1338">
        <v>0</v>
      </c>
      <c r="AY56" s="1338"/>
      <c r="AZ56" s="530" t="s">
        <v>2767</v>
      </c>
      <c r="BA56" s="1338">
        <v>0</v>
      </c>
      <c r="BB56" s="1338">
        <v>0</v>
      </c>
      <c r="BC56" s="1338">
        <v>2601</v>
      </c>
      <c r="BD56" s="1338">
        <v>1</v>
      </c>
      <c r="BE56" s="1338">
        <v>1</v>
      </c>
      <c r="BF56" s="1338">
        <v>1</v>
      </c>
      <c r="BG56" s="1338">
        <v>0</v>
      </c>
      <c r="BH56" s="1338">
        <v>1</v>
      </c>
      <c r="BI56" s="1338">
        <v>0</v>
      </c>
      <c r="BJ56" s="1338">
        <v>0</v>
      </c>
      <c r="BK56" s="1338">
        <v>521</v>
      </c>
      <c r="BL56" s="1338">
        <v>1</v>
      </c>
      <c r="BM56" s="1338">
        <v>41</v>
      </c>
      <c r="BN56" s="1341"/>
      <c r="BO56" s="1338">
        <v>10</v>
      </c>
      <c r="BP56" s="1338">
        <v>3023</v>
      </c>
      <c r="BQ56" s="1338">
        <v>109</v>
      </c>
      <c r="BR56" s="1338">
        <v>5</v>
      </c>
      <c r="BS56" s="1338">
        <v>0</v>
      </c>
      <c r="BT56" s="1338">
        <v>0</v>
      </c>
      <c r="BU56" s="1338">
        <v>1954</v>
      </c>
      <c r="BV56" s="1338">
        <v>414</v>
      </c>
      <c r="BW56" s="1338">
        <v>0</v>
      </c>
      <c r="BX56" s="1338">
        <v>10</v>
      </c>
      <c r="BY56" s="1338">
        <v>3635</v>
      </c>
      <c r="BZ56" s="1338">
        <v>370</v>
      </c>
      <c r="CA56" s="1338"/>
      <c r="CB56" s="530" t="s">
        <v>2767</v>
      </c>
      <c r="CC56" s="1338">
        <v>97</v>
      </c>
      <c r="CD56" s="1338">
        <v>0</v>
      </c>
      <c r="CE56" s="1338">
        <v>0</v>
      </c>
      <c r="CF56" s="1338">
        <v>46</v>
      </c>
      <c r="CG56" s="1338">
        <v>1882</v>
      </c>
      <c r="CH56" s="1338">
        <v>0</v>
      </c>
      <c r="CI56" s="1338">
        <v>2</v>
      </c>
      <c r="CJ56" s="1338">
        <v>16</v>
      </c>
      <c r="CK56" s="1338">
        <v>0</v>
      </c>
      <c r="CL56" s="1338">
        <v>8</v>
      </c>
      <c r="CM56" s="1338">
        <v>474</v>
      </c>
      <c r="CN56" s="1341"/>
      <c r="CO56" s="1338">
        <v>480</v>
      </c>
      <c r="CP56" s="1338">
        <v>0</v>
      </c>
      <c r="CQ56" s="1338">
        <v>3</v>
      </c>
      <c r="CR56" s="1338">
        <v>3</v>
      </c>
      <c r="CS56" s="1338">
        <f t="shared" si="7"/>
        <v>0</v>
      </c>
      <c r="CT56" s="1338">
        <v>464</v>
      </c>
      <c r="CU56" s="1338">
        <v>0</v>
      </c>
      <c r="CV56" s="1338">
        <v>10</v>
      </c>
      <c r="CW56" s="1338">
        <v>0</v>
      </c>
      <c r="CX56" s="1338">
        <v>0</v>
      </c>
      <c r="CY56" s="1338">
        <v>0</v>
      </c>
      <c r="CZ56" s="1338">
        <v>0</v>
      </c>
      <c r="DA56" s="1345">
        <v>0</v>
      </c>
    </row>
    <row r="57" spans="1:206" s="1345" customFormat="1" ht="52.3" hidden="1" customHeight="1" outlineLevel="1">
      <c r="A57" s="530" t="s">
        <v>2768</v>
      </c>
      <c r="B57" s="1338">
        <v>18296</v>
      </c>
      <c r="C57" s="1338">
        <v>17969</v>
      </c>
      <c r="D57" s="1338">
        <v>117</v>
      </c>
      <c r="E57" s="1338">
        <v>0</v>
      </c>
      <c r="F57" s="1338">
        <v>1</v>
      </c>
      <c r="G57" s="1338">
        <v>0</v>
      </c>
      <c r="H57" s="1338">
        <v>3</v>
      </c>
      <c r="I57" s="1338">
        <v>0</v>
      </c>
      <c r="J57" s="1338">
        <v>0</v>
      </c>
      <c r="K57" s="1338">
        <v>194</v>
      </c>
      <c r="L57" s="1341"/>
      <c r="M57" s="1338">
        <v>4</v>
      </c>
      <c r="N57" s="1338">
        <v>589</v>
      </c>
      <c r="O57" s="1338">
        <v>55</v>
      </c>
      <c r="P57" s="1338">
        <v>21</v>
      </c>
      <c r="Q57" s="1338">
        <v>0</v>
      </c>
      <c r="R57" s="1338">
        <v>1</v>
      </c>
      <c r="S57" s="1338">
        <v>0</v>
      </c>
      <c r="T57" s="1338">
        <v>293</v>
      </c>
      <c r="U57" s="1338">
        <v>0</v>
      </c>
      <c r="V57" s="1338">
        <v>0</v>
      </c>
      <c r="W57" s="1338">
        <v>8</v>
      </c>
      <c r="X57" s="1338">
        <v>0</v>
      </c>
      <c r="Y57" s="1338"/>
      <c r="Z57" s="530" t="s">
        <v>2768</v>
      </c>
      <c r="AA57" s="1338">
        <v>1</v>
      </c>
      <c r="AB57" s="1338">
        <v>178</v>
      </c>
      <c r="AC57" s="1338">
        <v>0</v>
      </c>
      <c r="AD57" s="1338">
        <v>0</v>
      </c>
      <c r="AE57" s="1338">
        <v>0</v>
      </c>
      <c r="AF57" s="1338">
        <v>2</v>
      </c>
      <c r="AG57" s="1338">
        <v>1307</v>
      </c>
      <c r="AH57" s="1338">
        <v>117</v>
      </c>
      <c r="AI57" s="1338">
        <v>0</v>
      </c>
      <c r="AJ57" s="1338">
        <v>2</v>
      </c>
      <c r="AK57" s="1338">
        <v>0</v>
      </c>
      <c r="AL57" s="1338"/>
      <c r="AM57" s="1338">
        <v>2</v>
      </c>
      <c r="AN57" s="1338">
        <v>232</v>
      </c>
      <c r="AO57" s="1338">
        <v>0</v>
      </c>
      <c r="AP57" s="1338">
        <v>0</v>
      </c>
      <c r="AQ57" s="1338">
        <v>0</v>
      </c>
      <c r="AR57" s="1338">
        <v>2</v>
      </c>
      <c r="AS57" s="1338">
        <v>0</v>
      </c>
      <c r="AT57" s="1338">
        <v>0</v>
      </c>
      <c r="AU57" s="1338">
        <v>1</v>
      </c>
      <c r="AV57" s="1338">
        <v>0</v>
      </c>
      <c r="AW57" s="1338">
        <v>2</v>
      </c>
      <c r="AX57" s="1338">
        <v>1</v>
      </c>
      <c r="AY57" s="1338"/>
      <c r="AZ57" s="530" t="s">
        <v>2768</v>
      </c>
      <c r="BA57" s="1338">
        <v>0</v>
      </c>
      <c r="BB57" s="1338">
        <v>0</v>
      </c>
      <c r="BC57" s="1338">
        <v>2878</v>
      </c>
      <c r="BD57" s="1338">
        <v>3</v>
      </c>
      <c r="BE57" s="1338">
        <v>1</v>
      </c>
      <c r="BF57" s="1338">
        <v>0</v>
      </c>
      <c r="BG57" s="1338">
        <v>0</v>
      </c>
      <c r="BH57" s="1338">
        <v>1</v>
      </c>
      <c r="BI57" s="1338">
        <v>0</v>
      </c>
      <c r="BJ57" s="1338">
        <v>0</v>
      </c>
      <c r="BK57" s="1338">
        <v>379</v>
      </c>
      <c r="BL57" s="1338">
        <v>0</v>
      </c>
      <c r="BM57" s="1338">
        <v>34</v>
      </c>
      <c r="BN57" s="1341"/>
      <c r="BO57" s="1338">
        <v>5</v>
      </c>
      <c r="BP57" s="1338">
        <v>2893</v>
      </c>
      <c r="BQ57" s="1338">
        <v>94</v>
      </c>
      <c r="BR57" s="1338">
        <v>0</v>
      </c>
      <c r="BS57" s="1338">
        <v>0</v>
      </c>
      <c r="BT57" s="1338">
        <v>0</v>
      </c>
      <c r="BU57" s="1338">
        <v>1599</v>
      </c>
      <c r="BV57" s="1338">
        <v>442</v>
      </c>
      <c r="BW57" s="1338">
        <v>0</v>
      </c>
      <c r="BX57" s="1338">
        <v>11</v>
      </c>
      <c r="BY57" s="1338">
        <v>3143</v>
      </c>
      <c r="BZ57" s="1338">
        <v>312</v>
      </c>
      <c r="CA57" s="1338"/>
      <c r="CB57" s="530" t="s">
        <v>2768</v>
      </c>
      <c r="CC57" s="1338">
        <v>104</v>
      </c>
      <c r="CD57" s="1338">
        <v>0</v>
      </c>
      <c r="CE57" s="1338">
        <v>0</v>
      </c>
      <c r="CF57" s="1338">
        <v>36</v>
      </c>
      <c r="CG57" s="1338">
        <v>2594</v>
      </c>
      <c r="CH57" s="1338">
        <v>1</v>
      </c>
      <c r="CI57" s="1338">
        <v>4</v>
      </c>
      <c r="CJ57" s="1338">
        <v>14</v>
      </c>
      <c r="CK57" s="1338">
        <v>0</v>
      </c>
      <c r="CL57" s="1338">
        <v>9</v>
      </c>
      <c r="CM57" s="1338">
        <v>279</v>
      </c>
      <c r="CN57" s="1341"/>
      <c r="CO57" s="1338">
        <v>327</v>
      </c>
      <c r="CP57" s="1338">
        <v>0</v>
      </c>
      <c r="CQ57" s="1338">
        <v>0</v>
      </c>
      <c r="CR57" s="1338">
        <v>1</v>
      </c>
      <c r="CS57" s="1338">
        <f t="shared" si="7"/>
        <v>0</v>
      </c>
      <c r="CT57" s="1338">
        <v>310</v>
      </c>
      <c r="CU57" s="1338">
        <v>0</v>
      </c>
      <c r="CV57" s="1338">
        <v>16</v>
      </c>
      <c r="CW57" s="1338">
        <v>0</v>
      </c>
      <c r="CX57" s="1338">
        <v>0</v>
      </c>
      <c r="CY57" s="1338">
        <v>0</v>
      </c>
      <c r="CZ57" s="1338">
        <v>0</v>
      </c>
      <c r="DA57" s="1345">
        <v>0</v>
      </c>
    </row>
    <row r="58" spans="1:206" s="1345" customFormat="1" ht="52.3" hidden="1" customHeight="1" outlineLevel="1">
      <c r="A58" s="530" t="s">
        <v>2769</v>
      </c>
      <c r="B58" s="1338">
        <v>20552</v>
      </c>
      <c r="C58" s="1338">
        <v>20200</v>
      </c>
      <c r="D58" s="1338">
        <v>133</v>
      </c>
      <c r="E58" s="1338">
        <v>2</v>
      </c>
      <c r="F58" s="1338">
        <v>1</v>
      </c>
      <c r="G58" s="1338">
        <v>0</v>
      </c>
      <c r="H58" s="1338">
        <v>3</v>
      </c>
      <c r="I58" s="1338">
        <v>0</v>
      </c>
      <c r="J58" s="1338">
        <v>0</v>
      </c>
      <c r="K58" s="1338">
        <v>132</v>
      </c>
      <c r="L58" s="1341"/>
      <c r="M58" s="1338">
        <v>4</v>
      </c>
      <c r="N58" s="1338">
        <v>652</v>
      </c>
      <c r="O58" s="1338">
        <v>63</v>
      </c>
      <c r="P58" s="1338">
        <v>19</v>
      </c>
      <c r="Q58" s="1338">
        <v>0</v>
      </c>
      <c r="R58" s="1338">
        <v>0</v>
      </c>
      <c r="S58" s="1338">
        <v>0</v>
      </c>
      <c r="T58" s="1338">
        <v>378</v>
      </c>
      <c r="U58" s="1338">
        <v>0</v>
      </c>
      <c r="V58" s="1338">
        <v>1</v>
      </c>
      <c r="W58" s="1338">
        <v>12</v>
      </c>
      <c r="X58" s="1338">
        <v>0</v>
      </c>
      <c r="Y58" s="1338"/>
      <c r="Z58" s="530" t="s">
        <v>2769</v>
      </c>
      <c r="AA58" s="1338">
        <v>13</v>
      </c>
      <c r="AB58" s="1338">
        <v>236</v>
      </c>
      <c r="AC58" s="1338">
        <v>0</v>
      </c>
      <c r="AD58" s="1338">
        <v>0</v>
      </c>
      <c r="AE58" s="1338">
        <v>0</v>
      </c>
      <c r="AF58" s="1338">
        <v>0</v>
      </c>
      <c r="AG58" s="1338">
        <v>1387</v>
      </c>
      <c r="AH58" s="1338">
        <v>156</v>
      </c>
      <c r="AI58" s="1338">
        <v>0</v>
      </c>
      <c r="AJ58" s="1338">
        <v>0</v>
      </c>
      <c r="AK58" s="1338">
        <v>0</v>
      </c>
      <c r="AL58" s="1338"/>
      <c r="AM58" s="1338">
        <v>1</v>
      </c>
      <c r="AN58" s="1338">
        <v>201</v>
      </c>
      <c r="AO58" s="1338">
        <v>0</v>
      </c>
      <c r="AP58" s="1338">
        <v>0</v>
      </c>
      <c r="AQ58" s="1338">
        <v>0</v>
      </c>
      <c r="AR58" s="1338">
        <v>0</v>
      </c>
      <c r="AS58" s="1338">
        <v>0</v>
      </c>
      <c r="AT58" s="1338">
        <v>0</v>
      </c>
      <c r="AU58" s="1338">
        <v>4</v>
      </c>
      <c r="AV58" s="1338">
        <v>0</v>
      </c>
      <c r="AW58" s="1338">
        <v>1</v>
      </c>
      <c r="AX58" s="1338">
        <v>0</v>
      </c>
      <c r="AY58" s="1338"/>
      <c r="AZ58" s="530" t="s">
        <v>2769</v>
      </c>
      <c r="BA58" s="1338">
        <v>0</v>
      </c>
      <c r="BB58" s="1338">
        <v>0</v>
      </c>
      <c r="BC58" s="1338">
        <v>2858</v>
      </c>
      <c r="BD58" s="1338">
        <v>2</v>
      </c>
      <c r="BE58" s="1338">
        <v>6</v>
      </c>
      <c r="BF58" s="1338">
        <v>0</v>
      </c>
      <c r="BG58" s="1338">
        <v>0</v>
      </c>
      <c r="BH58" s="1338">
        <v>5</v>
      </c>
      <c r="BI58" s="1338">
        <v>0</v>
      </c>
      <c r="BJ58" s="1338">
        <v>0</v>
      </c>
      <c r="BK58" s="1338">
        <v>403</v>
      </c>
      <c r="BL58" s="1338">
        <v>1</v>
      </c>
      <c r="BM58" s="1338">
        <v>20</v>
      </c>
      <c r="BN58" s="1341"/>
      <c r="BO58" s="1338">
        <v>12</v>
      </c>
      <c r="BP58" s="1338">
        <v>3840</v>
      </c>
      <c r="BQ58" s="1338">
        <v>90</v>
      </c>
      <c r="BR58" s="1338">
        <v>5</v>
      </c>
      <c r="BS58" s="1338">
        <v>0</v>
      </c>
      <c r="BT58" s="1338">
        <v>1</v>
      </c>
      <c r="BU58" s="1338">
        <v>1853</v>
      </c>
      <c r="BV58" s="1338">
        <v>300</v>
      </c>
      <c r="BW58" s="1338">
        <v>0</v>
      </c>
      <c r="BX58" s="1338">
        <v>21</v>
      </c>
      <c r="BY58" s="1338">
        <v>4018</v>
      </c>
      <c r="BZ58" s="1338">
        <v>290</v>
      </c>
      <c r="CA58" s="1338"/>
      <c r="CB58" s="530" t="s">
        <v>2769</v>
      </c>
      <c r="CC58" s="1338">
        <v>129</v>
      </c>
      <c r="CD58" s="1338">
        <v>0</v>
      </c>
      <c r="CE58" s="1338">
        <v>0</v>
      </c>
      <c r="CF58" s="1338">
        <v>46</v>
      </c>
      <c r="CG58" s="1338">
        <v>2481</v>
      </c>
      <c r="CH58" s="1338">
        <v>1</v>
      </c>
      <c r="CI58" s="1338">
        <v>10</v>
      </c>
      <c r="CJ58" s="1338">
        <v>17</v>
      </c>
      <c r="CK58" s="1338">
        <v>1</v>
      </c>
      <c r="CL58" s="1338">
        <v>5</v>
      </c>
      <c r="CM58" s="1338">
        <v>386</v>
      </c>
      <c r="CN58" s="1341"/>
      <c r="CO58" s="1338">
        <v>352</v>
      </c>
      <c r="CP58" s="1338">
        <v>0</v>
      </c>
      <c r="CQ58" s="1338">
        <v>3</v>
      </c>
      <c r="CR58" s="1338">
        <v>0</v>
      </c>
      <c r="CS58" s="1338">
        <f t="shared" si="7"/>
        <v>0</v>
      </c>
      <c r="CT58" s="1338">
        <v>338</v>
      </c>
      <c r="CU58" s="1338">
        <v>0</v>
      </c>
      <c r="CV58" s="1338">
        <v>11</v>
      </c>
      <c r="CW58" s="1338">
        <v>0</v>
      </c>
      <c r="CX58" s="1338">
        <v>0</v>
      </c>
      <c r="CY58" s="1338">
        <v>0</v>
      </c>
      <c r="CZ58" s="1338">
        <v>0</v>
      </c>
      <c r="DA58" s="1345">
        <v>0</v>
      </c>
    </row>
    <row r="59" spans="1:206" s="1345" customFormat="1" ht="52.3" hidden="1" customHeight="1" outlineLevel="1">
      <c r="A59" s="530" t="s">
        <v>2770</v>
      </c>
      <c r="B59" s="1338">
        <v>19100</v>
      </c>
      <c r="C59" s="1338">
        <v>18788</v>
      </c>
      <c r="D59" s="1338">
        <v>128</v>
      </c>
      <c r="E59" s="1338">
        <v>0</v>
      </c>
      <c r="F59" s="1338">
        <v>1</v>
      </c>
      <c r="G59" s="1338">
        <v>0</v>
      </c>
      <c r="H59" s="1338">
        <v>5</v>
      </c>
      <c r="I59" s="1338">
        <v>1</v>
      </c>
      <c r="J59" s="1338">
        <v>3</v>
      </c>
      <c r="K59" s="1338">
        <v>161</v>
      </c>
      <c r="L59" s="1341"/>
      <c r="M59" s="1338">
        <v>3</v>
      </c>
      <c r="N59" s="1338">
        <v>514</v>
      </c>
      <c r="O59" s="1338">
        <v>61</v>
      </c>
      <c r="P59" s="1338">
        <v>18</v>
      </c>
      <c r="Q59" s="1338">
        <v>0</v>
      </c>
      <c r="R59" s="1338">
        <v>1</v>
      </c>
      <c r="S59" s="1338">
        <v>0</v>
      </c>
      <c r="T59" s="1338">
        <v>323</v>
      </c>
      <c r="U59" s="1338">
        <v>2</v>
      </c>
      <c r="V59" s="1338">
        <v>0</v>
      </c>
      <c r="W59" s="1338">
        <v>1</v>
      </c>
      <c r="X59" s="1338">
        <v>0</v>
      </c>
      <c r="Y59" s="1338"/>
      <c r="Z59" s="530" t="s">
        <v>2770</v>
      </c>
      <c r="AA59" s="1338">
        <v>2</v>
      </c>
      <c r="AB59" s="1338">
        <v>150</v>
      </c>
      <c r="AC59" s="1338">
        <v>0</v>
      </c>
      <c r="AD59" s="1338">
        <v>0</v>
      </c>
      <c r="AE59" s="1338">
        <v>0</v>
      </c>
      <c r="AF59" s="1338">
        <v>1</v>
      </c>
      <c r="AG59" s="1338">
        <v>983</v>
      </c>
      <c r="AH59" s="1338">
        <v>78</v>
      </c>
      <c r="AI59" s="1338">
        <v>0</v>
      </c>
      <c r="AJ59" s="1338">
        <v>1</v>
      </c>
      <c r="AK59" s="1338">
        <v>0</v>
      </c>
      <c r="AL59" s="1338"/>
      <c r="AM59" s="1338">
        <v>0</v>
      </c>
      <c r="AN59" s="1338">
        <v>141</v>
      </c>
      <c r="AO59" s="1338">
        <v>0</v>
      </c>
      <c r="AP59" s="1338">
        <v>0</v>
      </c>
      <c r="AQ59" s="1338">
        <v>0</v>
      </c>
      <c r="AR59" s="1338">
        <v>1</v>
      </c>
      <c r="AS59" s="1338">
        <v>0</v>
      </c>
      <c r="AT59" s="1338">
        <v>0</v>
      </c>
      <c r="AU59" s="1338">
        <v>7</v>
      </c>
      <c r="AV59" s="1338">
        <v>0</v>
      </c>
      <c r="AW59" s="1338">
        <v>4</v>
      </c>
      <c r="AX59" s="1338">
        <v>1</v>
      </c>
      <c r="AY59" s="1338"/>
      <c r="AZ59" s="530" t="s">
        <v>2770</v>
      </c>
      <c r="BA59" s="1338">
        <v>0</v>
      </c>
      <c r="BB59" s="1338">
        <v>0</v>
      </c>
      <c r="BC59" s="1338">
        <v>3491</v>
      </c>
      <c r="BD59" s="1338">
        <v>2</v>
      </c>
      <c r="BE59" s="1338">
        <v>0</v>
      </c>
      <c r="BF59" s="1338">
        <v>0</v>
      </c>
      <c r="BG59" s="1338">
        <v>0</v>
      </c>
      <c r="BH59" s="1338">
        <v>0</v>
      </c>
      <c r="BI59" s="1338">
        <v>1</v>
      </c>
      <c r="BJ59" s="1338">
        <v>0</v>
      </c>
      <c r="BK59" s="1338">
        <v>263</v>
      </c>
      <c r="BL59" s="1338">
        <v>1</v>
      </c>
      <c r="BM59" s="1338">
        <v>17</v>
      </c>
      <c r="BN59" s="1341"/>
      <c r="BO59" s="1338">
        <v>2</v>
      </c>
      <c r="BP59" s="1338">
        <v>3360</v>
      </c>
      <c r="BQ59" s="1338">
        <v>139</v>
      </c>
      <c r="BR59" s="1338">
        <v>6</v>
      </c>
      <c r="BS59" s="1338">
        <v>0</v>
      </c>
      <c r="BT59" s="1338">
        <v>0</v>
      </c>
      <c r="BU59" s="1338">
        <v>1359</v>
      </c>
      <c r="BV59" s="1338">
        <v>279</v>
      </c>
      <c r="BW59" s="1338">
        <v>0</v>
      </c>
      <c r="BX59" s="1338">
        <v>23</v>
      </c>
      <c r="BY59" s="1338">
        <v>4204</v>
      </c>
      <c r="BZ59" s="1338">
        <v>270</v>
      </c>
      <c r="CA59" s="1338"/>
      <c r="CB59" s="530" t="s">
        <v>2770</v>
      </c>
      <c r="CC59" s="1338">
        <v>134</v>
      </c>
      <c r="CD59" s="1338">
        <v>1</v>
      </c>
      <c r="CE59" s="1338">
        <v>0</v>
      </c>
      <c r="CF59" s="1338">
        <v>27</v>
      </c>
      <c r="CG59" s="1338">
        <v>2331</v>
      </c>
      <c r="CH59" s="1338">
        <v>1</v>
      </c>
      <c r="CI59" s="1338">
        <v>5</v>
      </c>
      <c r="CJ59" s="1338">
        <v>11</v>
      </c>
      <c r="CK59" s="1338">
        <v>0</v>
      </c>
      <c r="CL59" s="1338">
        <v>5</v>
      </c>
      <c r="CM59" s="1338">
        <v>265</v>
      </c>
      <c r="CN59" s="1341"/>
      <c r="CO59" s="1338">
        <v>312</v>
      </c>
      <c r="CP59" s="1338">
        <v>0</v>
      </c>
      <c r="CQ59" s="1338">
        <v>3</v>
      </c>
      <c r="CR59" s="1338">
        <v>0</v>
      </c>
      <c r="CS59" s="1338">
        <f t="shared" si="7"/>
        <v>0</v>
      </c>
      <c r="CT59" s="1338">
        <v>298</v>
      </c>
      <c r="CU59" s="1338">
        <v>0</v>
      </c>
      <c r="CV59" s="1338">
        <v>11</v>
      </c>
      <c r="CW59" s="1338">
        <v>0</v>
      </c>
      <c r="CX59" s="1338">
        <v>0</v>
      </c>
      <c r="CY59" s="1338">
        <v>0</v>
      </c>
      <c r="CZ59" s="1338">
        <v>0</v>
      </c>
      <c r="DA59" s="1345">
        <v>0</v>
      </c>
    </row>
    <row r="60" spans="1:206" s="1352" customFormat="1" ht="52.3" hidden="1" customHeight="1" outlineLevel="1" thickBot="1">
      <c r="A60" s="531" t="s">
        <v>2771</v>
      </c>
      <c r="B60" s="1351">
        <v>18977</v>
      </c>
      <c r="C60" s="1351">
        <v>18697</v>
      </c>
      <c r="D60" s="1351">
        <v>114</v>
      </c>
      <c r="E60" s="1351">
        <v>1</v>
      </c>
      <c r="F60" s="1351">
        <v>0</v>
      </c>
      <c r="G60" s="1351">
        <v>1</v>
      </c>
      <c r="H60" s="1351">
        <v>9</v>
      </c>
      <c r="I60" s="1351">
        <v>0</v>
      </c>
      <c r="J60" s="1351">
        <v>0</v>
      </c>
      <c r="K60" s="1351">
        <v>103</v>
      </c>
      <c r="L60" s="1341"/>
      <c r="M60" s="1351">
        <v>1</v>
      </c>
      <c r="N60" s="1351">
        <v>553</v>
      </c>
      <c r="O60" s="1351">
        <v>65</v>
      </c>
      <c r="P60" s="1351">
        <v>15</v>
      </c>
      <c r="Q60" s="1351">
        <v>0</v>
      </c>
      <c r="R60" s="1351">
        <v>2</v>
      </c>
      <c r="S60" s="1351">
        <v>0</v>
      </c>
      <c r="T60" s="1351">
        <v>337</v>
      </c>
      <c r="U60" s="1351">
        <v>0</v>
      </c>
      <c r="V60" s="1351">
        <v>0</v>
      </c>
      <c r="W60" s="1351">
        <v>5</v>
      </c>
      <c r="X60" s="1354">
        <v>0</v>
      </c>
      <c r="Y60" s="1341"/>
      <c r="Z60" s="531" t="s">
        <v>2771</v>
      </c>
      <c r="AA60" s="1351">
        <v>6</v>
      </c>
      <c r="AB60" s="1351">
        <v>167</v>
      </c>
      <c r="AC60" s="1351">
        <v>0</v>
      </c>
      <c r="AD60" s="1351">
        <v>0</v>
      </c>
      <c r="AE60" s="1351">
        <v>1</v>
      </c>
      <c r="AF60" s="1351">
        <v>0</v>
      </c>
      <c r="AG60" s="1351">
        <v>982</v>
      </c>
      <c r="AH60" s="1351">
        <v>104</v>
      </c>
      <c r="AI60" s="1338">
        <v>0</v>
      </c>
      <c r="AJ60" s="1351">
        <v>0</v>
      </c>
      <c r="AK60" s="1351">
        <v>0</v>
      </c>
      <c r="AL60" s="1341"/>
      <c r="AM60" s="1351">
        <v>0</v>
      </c>
      <c r="AN60" s="1351">
        <v>155</v>
      </c>
      <c r="AO60" s="1338">
        <v>0</v>
      </c>
      <c r="AP60" s="1338">
        <v>0</v>
      </c>
      <c r="AQ60" s="1351">
        <v>0</v>
      </c>
      <c r="AR60" s="1351">
        <v>1</v>
      </c>
      <c r="AS60" s="1338">
        <v>0</v>
      </c>
      <c r="AT60" s="1338">
        <v>0</v>
      </c>
      <c r="AU60" s="1351">
        <v>11</v>
      </c>
      <c r="AV60" s="1351">
        <v>1</v>
      </c>
      <c r="AW60" s="1351">
        <v>1</v>
      </c>
      <c r="AX60" s="1351">
        <v>0</v>
      </c>
      <c r="AY60" s="1341"/>
      <c r="AZ60" s="531" t="s">
        <v>2771</v>
      </c>
      <c r="BA60" s="1351">
        <v>0</v>
      </c>
      <c r="BB60" s="1351">
        <v>0</v>
      </c>
      <c r="BC60" s="1351">
        <v>1976</v>
      </c>
      <c r="BD60" s="1351">
        <v>2</v>
      </c>
      <c r="BE60" s="1351">
        <v>1</v>
      </c>
      <c r="BF60" s="1351">
        <v>0</v>
      </c>
      <c r="BG60" s="1351">
        <v>0</v>
      </c>
      <c r="BH60" s="1351">
        <v>0</v>
      </c>
      <c r="BI60" s="1351">
        <v>0</v>
      </c>
      <c r="BJ60" s="1351">
        <v>0</v>
      </c>
      <c r="BK60" s="1351">
        <v>306</v>
      </c>
      <c r="BL60" s="1351">
        <v>0</v>
      </c>
      <c r="BM60" s="1351">
        <v>16</v>
      </c>
      <c r="BN60" s="1341"/>
      <c r="BO60" s="1351">
        <v>7</v>
      </c>
      <c r="BP60" s="1351">
        <v>4595</v>
      </c>
      <c r="BQ60" s="1351">
        <v>167</v>
      </c>
      <c r="BR60" s="1351">
        <v>3</v>
      </c>
      <c r="BS60" s="1351">
        <v>0</v>
      </c>
      <c r="BT60" s="1351">
        <v>0</v>
      </c>
      <c r="BU60" s="1351">
        <v>1427</v>
      </c>
      <c r="BV60" s="1351">
        <v>268</v>
      </c>
      <c r="BW60" s="1351">
        <v>0</v>
      </c>
      <c r="BX60" s="1351">
        <v>18</v>
      </c>
      <c r="BY60" s="1351">
        <v>4427</v>
      </c>
      <c r="BZ60" s="1351">
        <v>383</v>
      </c>
      <c r="CA60" s="1341"/>
      <c r="CB60" s="531" t="s">
        <v>2771</v>
      </c>
      <c r="CC60" s="1351">
        <v>143</v>
      </c>
      <c r="CD60" s="1351">
        <v>1</v>
      </c>
      <c r="CE60" s="1351">
        <v>0</v>
      </c>
      <c r="CF60" s="1351">
        <v>30</v>
      </c>
      <c r="CG60" s="1351">
        <v>1941</v>
      </c>
      <c r="CH60" s="1351">
        <v>1</v>
      </c>
      <c r="CI60" s="1351">
        <v>9</v>
      </c>
      <c r="CJ60" s="1351">
        <v>6</v>
      </c>
      <c r="CK60" s="1351">
        <v>1</v>
      </c>
      <c r="CL60" s="1351">
        <v>4</v>
      </c>
      <c r="CM60" s="1351">
        <v>330</v>
      </c>
      <c r="CN60" s="1341"/>
      <c r="CO60" s="1351">
        <v>280</v>
      </c>
      <c r="CP60" s="1351">
        <v>0</v>
      </c>
      <c r="CQ60" s="1351">
        <v>1</v>
      </c>
      <c r="CR60" s="1351">
        <v>1</v>
      </c>
      <c r="CS60" s="1338">
        <f t="shared" si="7"/>
        <v>0</v>
      </c>
      <c r="CT60" s="1351">
        <v>274</v>
      </c>
      <c r="CU60" s="1351">
        <v>0</v>
      </c>
      <c r="CV60" s="1351">
        <v>4</v>
      </c>
      <c r="CW60" s="1351">
        <v>0</v>
      </c>
      <c r="CX60" s="1351">
        <v>0</v>
      </c>
      <c r="CY60" s="1351">
        <v>0</v>
      </c>
      <c r="CZ60" s="1351">
        <v>0</v>
      </c>
      <c r="DA60" s="1352">
        <v>0</v>
      </c>
      <c r="DB60" s="1353"/>
      <c r="DC60" s="1353"/>
      <c r="DD60" s="1353"/>
      <c r="DE60" s="1353"/>
      <c r="DF60" s="1353"/>
      <c r="DG60" s="1353"/>
      <c r="DH60" s="1353"/>
      <c r="DI60" s="1353"/>
      <c r="DJ60" s="1353"/>
      <c r="DK60" s="1353"/>
      <c r="DL60" s="1353"/>
      <c r="DM60" s="1353"/>
      <c r="DN60" s="1353"/>
      <c r="DO60" s="1353"/>
      <c r="DP60" s="1353"/>
      <c r="DQ60" s="1353"/>
      <c r="DR60" s="1353"/>
      <c r="DS60" s="1353"/>
      <c r="DT60" s="1353"/>
      <c r="DU60" s="1353"/>
      <c r="DV60" s="1353"/>
      <c r="DW60" s="1353"/>
      <c r="DX60" s="1353"/>
      <c r="DY60" s="1353"/>
      <c r="DZ60" s="1353"/>
      <c r="EA60" s="1353"/>
      <c r="EB60" s="1353"/>
      <c r="EC60" s="1353"/>
      <c r="ED60" s="1353"/>
      <c r="EE60" s="1353"/>
      <c r="EF60" s="1353"/>
      <c r="EG60" s="1353"/>
      <c r="EH60" s="1353"/>
      <c r="EI60" s="1353"/>
      <c r="EJ60" s="1353"/>
      <c r="EK60" s="1353"/>
      <c r="EL60" s="1353"/>
      <c r="EM60" s="1353"/>
      <c r="EN60" s="1353"/>
      <c r="EO60" s="1353"/>
      <c r="EP60" s="1353"/>
      <c r="EQ60" s="1353"/>
      <c r="ER60" s="1353"/>
      <c r="ES60" s="1353"/>
      <c r="ET60" s="1353"/>
      <c r="EU60" s="1353"/>
      <c r="EV60" s="1353"/>
      <c r="EW60" s="1353"/>
      <c r="EX60" s="1353"/>
      <c r="EY60" s="1353"/>
      <c r="EZ60" s="1353"/>
      <c r="FA60" s="1353"/>
      <c r="FB60" s="1353"/>
      <c r="FC60" s="1353"/>
      <c r="FD60" s="1353"/>
      <c r="FE60" s="1353"/>
      <c r="FF60" s="1353"/>
      <c r="FG60" s="1353"/>
      <c r="FH60" s="1353"/>
      <c r="FI60" s="1353"/>
      <c r="FJ60" s="1353"/>
      <c r="FK60" s="1353"/>
      <c r="FL60" s="1353"/>
      <c r="FM60" s="1353"/>
      <c r="FN60" s="1353"/>
      <c r="FO60" s="1353"/>
      <c r="FP60" s="1353"/>
      <c r="FQ60" s="1353"/>
      <c r="FR60" s="1353"/>
      <c r="FS60" s="1353"/>
      <c r="FT60" s="1353"/>
      <c r="FU60" s="1353"/>
      <c r="FV60" s="1353"/>
      <c r="FW60" s="1353"/>
      <c r="FX60" s="1353"/>
      <c r="FY60" s="1353"/>
      <c r="FZ60" s="1353"/>
      <c r="GA60" s="1353"/>
      <c r="GB60" s="1353"/>
      <c r="GC60" s="1353"/>
      <c r="GD60" s="1353"/>
      <c r="GE60" s="1353"/>
      <c r="GF60" s="1353"/>
      <c r="GG60" s="1353"/>
      <c r="GH60" s="1353"/>
      <c r="GI60" s="1353"/>
      <c r="GJ60" s="1353"/>
      <c r="GK60" s="1353"/>
      <c r="GL60" s="1353"/>
      <c r="GM60" s="1353"/>
      <c r="GN60" s="1353"/>
      <c r="GO60" s="1353"/>
      <c r="GP60" s="1353"/>
      <c r="GQ60" s="1353"/>
      <c r="GR60" s="1353"/>
      <c r="GS60" s="1353"/>
      <c r="GT60" s="1353"/>
      <c r="GU60" s="1353"/>
      <c r="GV60" s="1353"/>
      <c r="GW60" s="1353"/>
      <c r="GX60" s="1353"/>
    </row>
    <row r="61" spans="1:206" s="1345" customFormat="1" ht="64.55" hidden="1" customHeight="1" collapsed="1">
      <c r="A61" s="566" t="s">
        <v>2810</v>
      </c>
      <c r="B61" s="1338">
        <v>204936</v>
      </c>
      <c r="C61" s="1338">
        <v>202640</v>
      </c>
      <c r="D61" s="1338">
        <v>1213</v>
      </c>
      <c r="E61" s="1338">
        <v>7</v>
      </c>
      <c r="F61" s="1338">
        <v>9</v>
      </c>
      <c r="G61" s="1338">
        <v>4</v>
      </c>
      <c r="H61" s="1338">
        <v>49</v>
      </c>
      <c r="I61" s="1338">
        <v>1</v>
      </c>
      <c r="J61" s="1338">
        <v>7</v>
      </c>
      <c r="K61" s="1338">
        <v>381</v>
      </c>
      <c r="L61" s="1341"/>
      <c r="M61" s="1338">
        <v>72</v>
      </c>
      <c r="N61" s="1338">
        <v>6210</v>
      </c>
      <c r="O61" s="1338">
        <v>744</v>
      </c>
      <c r="P61" s="1338">
        <v>208</v>
      </c>
      <c r="Q61" s="1338">
        <v>0</v>
      </c>
      <c r="R61" s="1338">
        <v>7</v>
      </c>
      <c r="S61" s="1338">
        <v>0</v>
      </c>
      <c r="T61" s="1338">
        <v>3197</v>
      </c>
      <c r="U61" s="1338">
        <v>10</v>
      </c>
      <c r="V61" s="1338">
        <v>4</v>
      </c>
      <c r="W61" s="1338">
        <v>76</v>
      </c>
      <c r="X61" s="1338">
        <v>15</v>
      </c>
      <c r="Y61" s="1338"/>
      <c r="Z61" s="566" t="s">
        <v>2810</v>
      </c>
      <c r="AA61" s="1338">
        <v>33</v>
      </c>
      <c r="AB61" s="1338">
        <v>1210</v>
      </c>
      <c r="AC61" s="1338">
        <v>0</v>
      </c>
      <c r="AD61" s="1338">
        <v>0</v>
      </c>
      <c r="AE61" s="1338">
        <v>0</v>
      </c>
      <c r="AF61" s="1338">
        <v>6</v>
      </c>
      <c r="AG61" s="1338">
        <v>15113</v>
      </c>
      <c r="AH61" s="1338">
        <v>764</v>
      </c>
      <c r="AI61" s="1338">
        <v>0</v>
      </c>
      <c r="AJ61" s="1338">
        <v>10</v>
      </c>
      <c r="AK61" s="1338">
        <v>0</v>
      </c>
      <c r="AL61" s="1338"/>
      <c r="AM61" s="1338">
        <v>3</v>
      </c>
      <c r="AN61" s="1338">
        <v>2705</v>
      </c>
      <c r="AO61" s="1338">
        <v>0</v>
      </c>
      <c r="AP61" s="1338">
        <v>0</v>
      </c>
      <c r="AQ61" s="1338">
        <v>0</v>
      </c>
      <c r="AR61" s="1338">
        <v>18</v>
      </c>
      <c r="AS61" s="1338">
        <v>0</v>
      </c>
      <c r="AT61" s="1338">
        <v>0</v>
      </c>
      <c r="AU61" s="1338">
        <v>116</v>
      </c>
      <c r="AV61" s="1338">
        <v>8</v>
      </c>
      <c r="AW61" s="1338">
        <v>16</v>
      </c>
      <c r="AX61" s="1338">
        <v>5</v>
      </c>
      <c r="AY61" s="1338"/>
      <c r="AZ61" s="566" t="s">
        <v>2810</v>
      </c>
      <c r="BA61" s="1338">
        <v>0</v>
      </c>
      <c r="BB61" s="1338">
        <v>0</v>
      </c>
      <c r="BC61" s="1338">
        <v>22140</v>
      </c>
      <c r="BD61" s="1338">
        <v>31</v>
      </c>
      <c r="BE61" s="1338">
        <v>6</v>
      </c>
      <c r="BF61" s="1338">
        <v>5</v>
      </c>
      <c r="BG61" s="1338">
        <v>0</v>
      </c>
      <c r="BH61" s="1338">
        <v>16</v>
      </c>
      <c r="BI61" s="1338">
        <v>0</v>
      </c>
      <c r="BJ61" s="1338">
        <v>2</v>
      </c>
      <c r="BK61" s="1338">
        <v>4613</v>
      </c>
      <c r="BL61" s="1338">
        <v>48</v>
      </c>
      <c r="BM61" s="1338">
        <v>739</v>
      </c>
      <c r="BN61" s="1341"/>
      <c r="BO61" s="1338">
        <v>14</v>
      </c>
      <c r="BP61" s="1338">
        <v>48615</v>
      </c>
      <c r="BQ61" s="1338">
        <v>1431</v>
      </c>
      <c r="BR61" s="1338">
        <v>30</v>
      </c>
      <c r="BS61" s="1338">
        <v>1</v>
      </c>
      <c r="BT61" s="1338">
        <v>3</v>
      </c>
      <c r="BU61" s="1338">
        <v>16067</v>
      </c>
      <c r="BV61" s="1338">
        <v>2506</v>
      </c>
      <c r="BW61" s="1338">
        <v>0</v>
      </c>
      <c r="BX61" s="1338">
        <v>181</v>
      </c>
      <c r="BY61" s="1338">
        <v>40905</v>
      </c>
      <c r="BZ61" s="1338">
        <v>3602</v>
      </c>
      <c r="CA61" s="1338"/>
      <c r="CB61" s="566" t="s">
        <v>2810</v>
      </c>
      <c r="CC61" s="1338">
        <v>1210</v>
      </c>
      <c r="CD61" s="1338">
        <v>0</v>
      </c>
      <c r="CE61" s="1338">
        <v>0</v>
      </c>
      <c r="CF61" s="1338">
        <v>306</v>
      </c>
      <c r="CG61" s="1338">
        <v>25751</v>
      </c>
      <c r="CH61" s="1338">
        <v>1</v>
      </c>
      <c r="CI61" s="1338">
        <v>59</v>
      </c>
      <c r="CJ61" s="1338">
        <v>58</v>
      </c>
      <c r="CK61" s="1338">
        <v>1</v>
      </c>
      <c r="CL61" s="1338">
        <v>74</v>
      </c>
      <c r="CM61" s="1338">
        <v>2004</v>
      </c>
      <c r="CN61" s="1341"/>
      <c r="CO61" s="1338">
        <v>2296</v>
      </c>
      <c r="CP61" s="1338">
        <v>0</v>
      </c>
      <c r="CQ61" s="1338">
        <v>13</v>
      </c>
      <c r="CR61" s="1338">
        <v>2</v>
      </c>
      <c r="CS61" s="1338">
        <f t="shared" si="7"/>
        <v>0</v>
      </c>
      <c r="CT61" s="1338">
        <v>2164</v>
      </c>
      <c r="CU61" s="1338">
        <v>40</v>
      </c>
      <c r="CV61" s="1338">
        <v>77</v>
      </c>
      <c r="CW61" s="1338">
        <v>0</v>
      </c>
      <c r="CX61" s="1338">
        <v>3702</v>
      </c>
      <c r="CY61" s="1338">
        <v>0</v>
      </c>
      <c r="CZ61" s="1338">
        <v>0</v>
      </c>
      <c r="DA61" s="1345">
        <v>0</v>
      </c>
    </row>
    <row r="62" spans="1:206" s="1345" customFormat="1" ht="24.8" hidden="1" customHeight="1" outlineLevel="1">
      <c r="A62" s="530" t="s">
        <v>1900</v>
      </c>
      <c r="B62" s="1346">
        <v>16628</v>
      </c>
      <c r="C62" s="1346">
        <v>16507</v>
      </c>
      <c r="D62" s="1338">
        <v>63</v>
      </c>
      <c r="E62" s="1338">
        <v>0</v>
      </c>
      <c r="F62" s="1338">
        <v>1</v>
      </c>
      <c r="G62" s="1338">
        <v>2</v>
      </c>
      <c r="H62" s="1338">
        <v>3</v>
      </c>
      <c r="I62" s="1346">
        <v>0</v>
      </c>
      <c r="J62" s="1338">
        <v>0</v>
      </c>
      <c r="K62" s="1338">
        <v>27</v>
      </c>
      <c r="L62" s="1341"/>
      <c r="M62" s="1338">
        <v>2</v>
      </c>
      <c r="N62" s="1338">
        <v>760</v>
      </c>
      <c r="O62" s="1338">
        <v>88</v>
      </c>
      <c r="P62" s="1338">
        <v>29</v>
      </c>
      <c r="Q62" s="1338">
        <v>0</v>
      </c>
      <c r="R62" s="1338">
        <v>1</v>
      </c>
      <c r="S62" s="1338">
        <v>0</v>
      </c>
      <c r="T62" s="1338">
        <v>345</v>
      </c>
      <c r="U62" s="1338">
        <v>0</v>
      </c>
      <c r="V62" s="1338">
        <v>0</v>
      </c>
      <c r="W62" s="1338">
        <v>1</v>
      </c>
      <c r="X62" s="1338">
        <v>0</v>
      </c>
      <c r="Y62" s="1338"/>
      <c r="Z62" s="530" t="s">
        <v>1900</v>
      </c>
      <c r="AA62" s="1338">
        <v>1</v>
      </c>
      <c r="AB62" s="1338">
        <v>197</v>
      </c>
      <c r="AC62" s="1338">
        <v>0</v>
      </c>
      <c r="AD62" s="1338">
        <v>0</v>
      </c>
      <c r="AE62" s="1338">
        <v>0</v>
      </c>
      <c r="AF62" s="1338">
        <v>2</v>
      </c>
      <c r="AG62" s="1338">
        <v>1790</v>
      </c>
      <c r="AH62" s="1338">
        <v>79</v>
      </c>
      <c r="AI62" s="1338">
        <v>0</v>
      </c>
      <c r="AJ62" s="1338">
        <v>1</v>
      </c>
      <c r="AK62" s="1338">
        <v>0</v>
      </c>
      <c r="AL62" s="1338"/>
      <c r="AM62" s="1338">
        <v>0</v>
      </c>
      <c r="AN62" s="1338">
        <v>539</v>
      </c>
      <c r="AO62" s="1338">
        <v>0</v>
      </c>
      <c r="AP62" s="1338">
        <v>0</v>
      </c>
      <c r="AQ62" s="1338">
        <v>0</v>
      </c>
      <c r="AR62" s="1338">
        <v>2</v>
      </c>
      <c r="AS62" s="1338">
        <v>0</v>
      </c>
      <c r="AT62" s="1338">
        <v>0</v>
      </c>
      <c r="AU62" s="1338">
        <v>22</v>
      </c>
      <c r="AV62" s="1338">
        <v>0</v>
      </c>
      <c r="AW62" s="1338">
        <v>0</v>
      </c>
      <c r="AX62" s="1338">
        <v>2</v>
      </c>
      <c r="AY62" s="1338"/>
      <c r="AZ62" s="530" t="s">
        <v>1900</v>
      </c>
      <c r="BA62" s="1338">
        <v>0</v>
      </c>
      <c r="BB62" s="1338">
        <v>0</v>
      </c>
      <c r="BC62" s="1338">
        <v>1072</v>
      </c>
      <c r="BD62" s="1338">
        <v>2</v>
      </c>
      <c r="BE62" s="1338">
        <v>1</v>
      </c>
      <c r="BF62" s="1338">
        <v>0</v>
      </c>
      <c r="BG62" s="1338">
        <v>0</v>
      </c>
      <c r="BH62" s="1338">
        <v>1</v>
      </c>
      <c r="BI62" s="1338">
        <v>0</v>
      </c>
      <c r="BJ62" s="1338">
        <v>0</v>
      </c>
      <c r="BK62" s="1338">
        <v>787</v>
      </c>
      <c r="BL62" s="1338">
        <v>0</v>
      </c>
      <c r="BM62" s="1338">
        <v>180</v>
      </c>
      <c r="BN62" s="1341"/>
      <c r="BO62" s="1338">
        <v>5</v>
      </c>
      <c r="BP62" s="1338">
        <v>6159</v>
      </c>
      <c r="BQ62" s="1338">
        <v>54</v>
      </c>
      <c r="BR62" s="1338">
        <v>10</v>
      </c>
      <c r="BS62" s="1338">
        <v>0</v>
      </c>
      <c r="BT62" s="1338">
        <v>0</v>
      </c>
      <c r="BU62" s="1338">
        <v>2072</v>
      </c>
      <c r="BV62" s="1338">
        <v>153</v>
      </c>
      <c r="BW62" s="1338">
        <v>0</v>
      </c>
      <c r="BX62" s="1338">
        <v>12</v>
      </c>
      <c r="BY62" s="1338">
        <v>950</v>
      </c>
      <c r="BZ62" s="1338">
        <v>83</v>
      </c>
      <c r="CA62" s="1338"/>
      <c r="CB62" s="530" t="s">
        <v>1900</v>
      </c>
      <c r="CC62" s="1338">
        <v>16</v>
      </c>
      <c r="CD62" s="1338">
        <v>0</v>
      </c>
      <c r="CE62" s="1338">
        <v>0</v>
      </c>
      <c r="CF62" s="1338">
        <v>50</v>
      </c>
      <c r="CG62" s="1338">
        <v>669</v>
      </c>
      <c r="CH62" s="1338">
        <v>0</v>
      </c>
      <c r="CI62" s="1338">
        <v>4</v>
      </c>
      <c r="CJ62" s="1338">
        <v>12</v>
      </c>
      <c r="CK62" s="1338">
        <v>0</v>
      </c>
      <c r="CL62" s="1338">
        <v>5</v>
      </c>
      <c r="CM62" s="1338">
        <v>253</v>
      </c>
      <c r="CN62" s="1341"/>
      <c r="CO62" s="1338">
        <v>121</v>
      </c>
      <c r="CP62" s="1338">
        <v>0</v>
      </c>
      <c r="CQ62" s="1338">
        <v>0</v>
      </c>
      <c r="CR62" s="1338">
        <v>0</v>
      </c>
      <c r="CS62" s="1338">
        <f>SUM(CS63:CS137)</f>
        <v>0</v>
      </c>
      <c r="CT62" s="1338">
        <v>116</v>
      </c>
      <c r="CU62" s="1338">
        <v>0</v>
      </c>
      <c r="CV62" s="1338">
        <v>5</v>
      </c>
      <c r="CW62" s="1338">
        <v>0</v>
      </c>
      <c r="CX62" s="1338">
        <v>0</v>
      </c>
      <c r="CY62" s="1338">
        <v>0</v>
      </c>
      <c r="CZ62" s="1338">
        <v>0</v>
      </c>
      <c r="DA62" s="1345">
        <v>0</v>
      </c>
    </row>
    <row r="63" spans="1:206" s="1345" customFormat="1" ht="24.8" hidden="1" customHeight="1" outlineLevel="1">
      <c r="A63" s="530" t="s">
        <v>2761</v>
      </c>
      <c r="B63" s="1338">
        <v>25794</v>
      </c>
      <c r="C63" s="1338">
        <v>25532</v>
      </c>
      <c r="D63" s="1338">
        <v>131</v>
      </c>
      <c r="E63" s="1338">
        <v>1</v>
      </c>
      <c r="F63" s="1338">
        <v>1</v>
      </c>
      <c r="G63" s="1338">
        <v>0</v>
      </c>
      <c r="H63" s="1338">
        <v>5</v>
      </c>
      <c r="I63" s="1338">
        <v>0</v>
      </c>
      <c r="J63" s="1338">
        <v>0</v>
      </c>
      <c r="K63" s="1338">
        <v>26</v>
      </c>
      <c r="L63" s="1341"/>
      <c r="M63" s="1338">
        <v>2</v>
      </c>
      <c r="N63" s="1338">
        <v>626</v>
      </c>
      <c r="O63" s="1338">
        <v>70</v>
      </c>
      <c r="P63" s="1338">
        <v>27</v>
      </c>
      <c r="Q63" s="1338">
        <v>0</v>
      </c>
      <c r="R63" s="1338">
        <v>1</v>
      </c>
      <c r="S63" s="1338">
        <v>0</v>
      </c>
      <c r="T63" s="1338">
        <v>267</v>
      </c>
      <c r="U63" s="1338">
        <v>1</v>
      </c>
      <c r="V63" s="1338">
        <v>0</v>
      </c>
      <c r="W63" s="1338">
        <v>0</v>
      </c>
      <c r="X63" s="1338">
        <v>0</v>
      </c>
      <c r="Y63" s="1338"/>
      <c r="Z63" s="530" t="s">
        <v>2761</v>
      </c>
      <c r="AA63" s="1338">
        <v>8</v>
      </c>
      <c r="AB63" s="1338">
        <v>152</v>
      </c>
      <c r="AC63" s="1338">
        <v>0</v>
      </c>
      <c r="AD63" s="1338">
        <v>0</v>
      </c>
      <c r="AE63" s="1338">
        <v>0</v>
      </c>
      <c r="AF63" s="1338">
        <v>2</v>
      </c>
      <c r="AG63" s="1338">
        <v>1149</v>
      </c>
      <c r="AH63" s="1338">
        <v>73</v>
      </c>
      <c r="AI63" s="1338">
        <v>0</v>
      </c>
      <c r="AJ63" s="1338">
        <v>1</v>
      </c>
      <c r="AK63" s="1338">
        <v>0</v>
      </c>
      <c r="AL63" s="1338"/>
      <c r="AM63" s="1338">
        <v>0</v>
      </c>
      <c r="AN63" s="1338">
        <v>372</v>
      </c>
      <c r="AO63" s="1338">
        <v>0</v>
      </c>
      <c r="AP63" s="1338">
        <v>0</v>
      </c>
      <c r="AQ63" s="1338">
        <v>0</v>
      </c>
      <c r="AR63" s="1338">
        <v>1</v>
      </c>
      <c r="AS63" s="1338">
        <v>0</v>
      </c>
      <c r="AT63" s="1338">
        <v>0</v>
      </c>
      <c r="AU63" s="1338">
        <v>16</v>
      </c>
      <c r="AV63" s="1338">
        <v>0</v>
      </c>
      <c r="AW63" s="1338">
        <v>1</v>
      </c>
      <c r="AX63" s="1338">
        <v>1</v>
      </c>
      <c r="AY63" s="1338"/>
      <c r="AZ63" s="530" t="s">
        <v>2761</v>
      </c>
      <c r="BA63" s="1338">
        <v>0</v>
      </c>
      <c r="BB63" s="1338">
        <v>0</v>
      </c>
      <c r="BC63" s="1338">
        <v>2773</v>
      </c>
      <c r="BD63" s="1338">
        <v>2</v>
      </c>
      <c r="BE63" s="1338">
        <v>1</v>
      </c>
      <c r="BF63" s="1338">
        <v>0</v>
      </c>
      <c r="BG63" s="1338">
        <v>0</v>
      </c>
      <c r="BH63" s="1338">
        <v>2</v>
      </c>
      <c r="BI63" s="1338">
        <v>0</v>
      </c>
      <c r="BJ63" s="1338">
        <v>0</v>
      </c>
      <c r="BK63" s="1338">
        <v>438</v>
      </c>
      <c r="BL63" s="1338">
        <v>0</v>
      </c>
      <c r="BM63" s="1338">
        <v>85</v>
      </c>
      <c r="BN63" s="1341"/>
      <c r="BO63" s="1338">
        <v>0</v>
      </c>
      <c r="BP63" s="1338">
        <v>6444</v>
      </c>
      <c r="BQ63" s="1338">
        <v>205</v>
      </c>
      <c r="BR63" s="1338">
        <v>1</v>
      </c>
      <c r="BS63" s="1338">
        <v>0</v>
      </c>
      <c r="BT63" s="1338">
        <v>3</v>
      </c>
      <c r="BU63" s="1338">
        <v>2525</v>
      </c>
      <c r="BV63" s="1338">
        <v>319</v>
      </c>
      <c r="BW63" s="1338">
        <v>0</v>
      </c>
      <c r="BX63" s="1338">
        <v>13</v>
      </c>
      <c r="BY63" s="1338">
        <v>5123</v>
      </c>
      <c r="BZ63" s="1338">
        <v>225</v>
      </c>
      <c r="CA63" s="1338"/>
      <c r="CB63" s="530" t="s">
        <v>2761</v>
      </c>
      <c r="CC63" s="1338">
        <v>75</v>
      </c>
      <c r="CD63" s="1338">
        <v>0</v>
      </c>
      <c r="CE63" s="1338">
        <v>0</v>
      </c>
      <c r="CF63" s="1338">
        <v>28</v>
      </c>
      <c r="CG63" s="1338">
        <v>4107</v>
      </c>
      <c r="CH63" s="1338">
        <v>0</v>
      </c>
      <c r="CI63" s="1338">
        <v>3</v>
      </c>
      <c r="CJ63" s="1338">
        <v>7</v>
      </c>
      <c r="CK63" s="1338">
        <v>1</v>
      </c>
      <c r="CL63" s="1338">
        <v>7</v>
      </c>
      <c r="CM63" s="1338">
        <v>211</v>
      </c>
      <c r="CN63" s="1341"/>
      <c r="CO63" s="1338">
        <v>262</v>
      </c>
      <c r="CP63" s="1338">
        <v>0</v>
      </c>
      <c r="CQ63" s="1338">
        <v>1</v>
      </c>
      <c r="CR63" s="1338">
        <v>0</v>
      </c>
      <c r="CS63" s="1338">
        <f>SUM(CS64:CS138)</f>
        <v>0</v>
      </c>
      <c r="CT63" s="1338">
        <v>257</v>
      </c>
      <c r="CU63" s="1338">
        <v>0</v>
      </c>
      <c r="CV63" s="1338">
        <v>4</v>
      </c>
      <c r="CW63" s="1338">
        <v>0</v>
      </c>
      <c r="CX63" s="1338">
        <v>0</v>
      </c>
      <c r="CY63" s="1338">
        <v>0</v>
      </c>
      <c r="CZ63" s="1338">
        <v>0</v>
      </c>
      <c r="DA63" s="1345">
        <v>0</v>
      </c>
    </row>
    <row r="64" spans="1:206" s="1345" customFormat="1" ht="24.8" hidden="1" customHeight="1" outlineLevel="1">
      <c r="A64" s="530" t="s">
        <v>2762</v>
      </c>
      <c r="B64" s="1338">
        <v>19561</v>
      </c>
      <c r="C64" s="1338">
        <v>19202</v>
      </c>
      <c r="D64" s="1338">
        <v>153</v>
      </c>
      <c r="E64" s="1346">
        <v>1</v>
      </c>
      <c r="F64" s="1338">
        <v>1</v>
      </c>
      <c r="G64" s="1338">
        <v>0</v>
      </c>
      <c r="H64" s="1338">
        <v>4</v>
      </c>
      <c r="I64" s="1338">
        <v>1</v>
      </c>
      <c r="J64" s="1338">
        <v>1</v>
      </c>
      <c r="K64" s="1346">
        <v>21</v>
      </c>
      <c r="L64" s="1347"/>
      <c r="M64" s="1338">
        <v>0</v>
      </c>
      <c r="N64" s="1338">
        <v>473</v>
      </c>
      <c r="O64" s="1338">
        <v>56</v>
      </c>
      <c r="P64" s="1338">
        <v>19</v>
      </c>
      <c r="Q64" s="1338">
        <v>0</v>
      </c>
      <c r="R64" s="1338">
        <v>2</v>
      </c>
      <c r="S64" s="1338">
        <v>0</v>
      </c>
      <c r="T64" s="1338">
        <v>280</v>
      </c>
      <c r="U64" s="1338">
        <v>0</v>
      </c>
      <c r="V64" s="1338">
        <v>0</v>
      </c>
      <c r="W64" s="1338">
        <v>0</v>
      </c>
      <c r="X64" s="1338">
        <v>1</v>
      </c>
      <c r="Y64" s="1338"/>
      <c r="Z64" s="530" t="s">
        <v>2762</v>
      </c>
      <c r="AA64" s="1338">
        <v>1</v>
      </c>
      <c r="AB64" s="1338">
        <v>165</v>
      </c>
      <c r="AC64" s="1338">
        <v>0</v>
      </c>
      <c r="AD64" s="1338">
        <v>0</v>
      </c>
      <c r="AE64" s="1338">
        <v>0</v>
      </c>
      <c r="AF64" s="1338">
        <v>1</v>
      </c>
      <c r="AG64" s="1338">
        <v>1152</v>
      </c>
      <c r="AH64" s="1338">
        <v>107</v>
      </c>
      <c r="AI64" s="1338">
        <v>0</v>
      </c>
      <c r="AJ64" s="1338">
        <v>0</v>
      </c>
      <c r="AK64" s="1338">
        <v>0</v>
      </c>
      <c r="AL64" s="1338"/>
      <c r="AM64" s="1338">
        <v>1</v>
      </c>
      <c r="AN64" s="1338">
        <v>156</v>
      </c>
      <c r="AO64" s="1338">
        <v>0</v>
      </c>
      <c r="AP64" s="1338">
        <v>0</v>
      </c>
      <c r="AQ64" s="1338">
        <v>0</v>
      </c>
      <c r="AR64" s="1338">
        <v>0</v>
      </c>
      <c r="AS64" s="1338">
        <v>0</v>
      </c>
      <c r="AT64" s="1338">
        <v>0</v>
      </c>
      <c r="AU64" s="1338">
        <v>6</v>
      </c>
      <c r="AV64" s="1338">
        <v>0</v>
      </c>
      <c r="AW64" s="1338">
        <v>1</v>
      </c>
      <c r="AX64" s="1338">
        <v>0</v>
      </c>
      <c r="AY64" s="1338"/>
      <c r="AZ64" s="530" t="s">
        <v>2762</v>
      </c>
      <c r="BA64" s="1338">
        <v>0</v>
      </c>
      <c r="BB64" s="1338">
        <v>0</v>
      </c>
      <c r="BC64" s="1338">
        <v>2127</v>
      </c>
      <c r="BD64" s="1338">
        <v>2</v>
      </c>
      <c r="BE64" s="1338">
        <v>0</v>
      </c>
      <c r="BF64" s="1338">
        <v>0</v>
      </c>
      <c r="BG64" s="1338">
        <v>0</v>
      </c>
      <c r="BH64" s="1338">
        <v>0</v>
      </c>
      <c r="BI64" s="1338">
        <v>0</v>
      </c>
      <c r="BJ64" s="1338">
        <v>0</v>
      </c>
      <c r="BK64" s="1338">
        <v>406</v>
      </c>
      <c r="BL64" s="1338">
        <v>0</v>
      </c>
      <c r="BM64" s="1338">
        <v>39</v>
      </c>
      <c r="BN64" s="1341"/>
      <c r="BO64" s="1338">
        <v>1</v>
      </c>
      <c r="BP64" s="1338">
        <v>4241</v>
      </c>
      <c r="BQ64" s="1338">
        <v>103</v>
      </c>
      <c r="BR64" s="1338">
        <v>0</v>
      </c>
      <c r="BS64" s="1338">
        <v>1</v>
      </c>
      <c r="BT64" s="1338">
        <v>0</v>
      </c>
      <c r="BU64" s="1338">
        <v>1875</v>
      </c>
      <c r="BV64" s="1338">
        <v>352</v>
      </c>
      <c r="BW64" s="1338">
        <v>0</v>
      </c>
      <c r="BX64" s="1338">
        <v>21</v>
      </c>
      <c r="BY64" s="1338">
        <v>3710</v>
      </c>
      <c r="BZ64" s="1338">
        <v>376</v>
      </c>
      <c r="CA64" s="1338"/>
      <c r="CB64" s="530" t="s">
        <v>2762</v>
      </c>
      <c r="CC64" s="1338">
        <v>112</v>
      </c>
      <c r="CD64" s="1338">
        <v>0</v>
      </c>
      <c r="CE64" s="1338">
        <v>0</v>
      </c>
      <c r="CF64" s="1338">
        <v>30</v>
      </c>
      <c r="CG64" s="1338">
        <v>2969</v>
      </c>
      <c r="CH64" s="1338">
        <v>0</v>
      </c>
      <c r="CI64" s="1338">
        <v>4</v>
      </c>
      <c r="CJ64" s="1338">
        <v>10</v>
      </c>
      <c r="CK64" s="1338">
        <v>0</v>
      </c>
      <c r="CL64" s="1338">
        <v>5</v>
      </c>
      <c r="CM64" s="1338">
        <v>215</v>
      </c>
      <c r="CN64" s="1341"/>
      <c r="CO64" s="1338">
        <v>359</v>
      </c>
      <c r="CP64" s="1338">
        <v>0</v>
      </c>
      <c r="CQ64" s="1338">
        <v>1</v>
      </c>
      <c r="CR64" s="1338">
        <v>0</v>
      </c>
      <c r="CS64" s="1338">
        <f t="shared" ref="CS64:CS72" si="8">SUM(CS65:CS132)</f>
        <v>0</v>
      </c>
      <c r="CT64" s="1338">
        <v>347</v>
      </c>
      <c r="CU64" s="1338">
        <v>0</v>
      </c>
      <c r="CV64" s="1338">
        <v>11</v>
      </c>
      <c r="CW64" s="1338">
        <v>0</v>
      </c>
      <c r="CX64" s="1338">
        <v>0</v>
      </c>
      <c r="CY64" s="1338">
        <v>0</v>
      </c>
      <c r="CZ64" s="1338">
        <v>0</v>
      </c>
      <c r="DA64" s="1345">
        <v>0</v>
      </c>
    </row>
    <row r="65" spans="1:206" s="1345" customFormat="1" ht="24.8" hidden="1" customHeight="1" outlineLevel="1">
      <c r="A65" s="530" t="s">
        <v>2763</v>
      </c>
      <c r="B65" s="1338">
        <v>18616</v>
      </c>
      <c r="C65" s="1338">
        <v>18442</v>
      </c>
      <c r="D65" s="1338">
        <v>118</v>
      </c>
      <c r="E65" s="1338">
        <v>0</v>
      </c>
      <c r="F65" s="1338">
        <v>0</v>
      </c>
      <c r="G65" s="1346">
        <v>0</v>
      </c>
      <c r="H65" s="1346">
        <v>6</v>
      </c>
      <c r="I65" s="1346">
        <v>0</v>
      </c>
      <c r="J65" s="1338">
        <v>1</v>
      </c>
      <c r="K65" s="1338">
        <v>79</v>
      </c>
      <c r="L65" s="1341"/>
      <c r="M65" s="1338">
        <v>6</v>
      </c>
      <c r="N65" s="1338">
        <v>679</v>
      </c>
      <c r="O65" s="1338">
        <v>82</v>
      </c>
      <c r="P65" s="1338">
        <v>24</v>
      </c>
      <c r="Q65" s="1338">
        <v>0</v>
      </c>
      <c r="R65" s="1338">
        <v>0</v>
      </c>
      <c r="S65" s="1338">
        <v>0</v>
      </c>
      <c r="T65" s="1338">
        <v>331</v>
      </c>
      <c r="U65" s="1338">
        <v>4</v>
      </c>
      <c r="V65" s="1338">
        <v>0</v>
      </c>
      <c r="W65" s="1338">
        <v>5</v>
      </c>
      <c r="X65" s="1338">
        <v>0</v>
      </c>
      <c r="Y65" s="1338"/>
      <c r="Z65" s="530" t="s">
        <v>2763</v>
      </c>
      <c r="AA65" s="1338">
        <v>6</v>
      </c>
      <c r="AB65" s="1338">
        <v>169</v>
      </c>
      <c r="AC65" s="1338">
        <v>0</v>
      </c>
      <c r="AD65" s="1338">
        <v>0</v>
      </c>
      <c r="AE65" s="1338">
        <v>0</v>
      </c>
      <c r="AF65" s="1338">
        <v>0</v>
      </c>
      <c r="AG65" s="1338">
        <v>1323</v>
      </c>
      <c r="AH65" s="1338">
        <v>109</v>
      </c>
      <c r="AI65" s="1338">
        <v>0</v>
      </c>
      <c r="AJ65" s="1338">
        <v>1</v>
      </c>
      <c r="AK65" s="1338">
        <v>0</v>
      </c>
      <c r="AL65" s="1338"/>
      <c r="AM65" s="1338">
        <v>0</v>
      </c>
      <c r="AN65" s="1338">
        <v>237</v>
      </c>
      <c r="AO65" s="1338">
        <v>0</v>
      </c>
      <c r="AP65" s="1338">
        <v>0</v>
      </c>
      <c r="AQ65" s="1338">
        <v>0</v>
      </c>
      <c r="AR65" s="1338">
        <v>5</v>
      </c>
      <c r="AS65" s="1338">
        <v>0</v>
      </c>
      <c r="AT65" s="1338">
        <v>0</v>
      </c>
      <c r="AU65" s="1338">
        <v>6</v>
      </c>
      <c r="AV65" s="1338">
        <v>1</v>
      </c>
      <c r="AW65" s="1338">
        <v>0</v>
      </c>
      <c r="AX65" s="1338">
        <v>1</v>
      </c>
      <c r="AY65" s="1338"/>
      <c r="AZ65" s="530" t="s">
        <v>2763</v>
      </c>
      <c r="BA65" s="1338">
        <v>0</v>
      </c>
      <c r="BB65" s="1338">
        <v>0</v>
      </c>
      <c r="BC65" s="1338">
        <v>1707</v>
      </c>
      <c r="BD65" s="1338">
        <v>12</v>
      </c>
      <c r="BE65" s="1338">
        <v>1</v>
      </c>
      <c r="BF65" s="1338">
        <v>0</v>
      </c>
      <c r="BG65" s="1338">
        <v>0</v>
      </c>
      <c r="BH65" s="1338">
        <v>2</v>
      </c>
      <c r="BI65" s="1338">
        <v>0</v>
      </c>
      <c r="BJ65" s="1338">
        <v>2</v>
      </c>
      <c r="BK65" s="1338">
        <v>565</v>
      </c>
      <c r="BL65" s="1338">
        <v>1</v>
      </c>
      <c r="BM65" s="1338">
        <v>71</v>
      </c>
      <c r="BN65" s="1341"/>
      <c r="BO65" s="1338">
        <v>1</v>
      </c>
      <c r="BP65" s="1338">
        <v>4924</v>
      </c>
      <c r="BQ65" s="1338">
        <v>109</v>
      </c>
      <c r="BR65" s="1338">
        <v>7</v>
      </c>
      <c r="BS65" s="1338">
        <v>0</v>
      </c>
      <c r="BT65" s="1338">
        <v>0</v>
      </c>
      <c r="BU65" s="1338">
        <v>1378</v>
      </c>
      <c r="BV65" s="1338">
        <v>331</v>
      </c>
      <c r="BW65" s="1338">
        <v>0</v>
      </c>
      <c r="BX65" s="1338">
        <v>23</v>
      </c>
      <c r="BY65" s="1338">
        <v>3425</v>
      </c>
      <c r="BZ65" s="1338">
        <v>289</v>
      </c>
      <c r="CA65" s="1338"/>
      <c r="CB65" s="530" t="s">
        <v>2763</v>
      </c>
      <c r="CC65" s="1338">
        <v>102</v>
      </c>
      <c r="CD65" s="1338">
        <v>0</v>
      </c>
      <c r="CE65" s="1338">
        <v>0</v>
      </c>
      <c r="CF65" s="1338">
        <v>40</v>
      </c>
      <c r="CG65" s="1338">
        <v>1929</v>
      </c>
      <c r="CH65" s="1338">
        <v>0</v>
      </c>
      <c r="CI65" s="1338">
        <v>10</v>
      </c>
      <c r="CJ65" s="1338">
        <v>9</v>
      </c>
      <c r="CK65" s="1338">
        <v>0</v>
      </c>
      <c r="CL65" s="1338">
        <v>5</v>
      </c>
      <c r="CM65" s="1338">
        <v>306</v>
      </c>
      <c r="CN65" s="1341"/>
      <c r="CO65" s="1338">
        <v>174</v>
      </c>
      <c r="CP65" s="1338">
        <v>0</v>
      </c>
      <c r="CQ65" s="1338">
        <v>2</v>
      </c>
      <c r="CR65" s="1338">
        <v>0</v>
      </c>
      <c r="CS65" s="1338">
        <f t="shared" si="8"/>
        <v>0</v>
      </c>
      <c r="CT65" s="1338">
        <v>123</v>
      </c>
      <c r="CU65" s="1338">
        <v>40</v>
      </c>
      <c r="CV65" s="1338">
        <v>9</v>
      </c>
      <c r="CW65" s="1338">
        <v>0</v>
      </c>
      <c r="CX65" s="1338">
        <v>0</v>
      </c>
      <c r="CY65" s="1338">
        <v>0</v>
      </c>
      <c r="CZ65" s="1338">
        <v>0</v>
      </c>
      <c r="DA65" s="1345">
        <v>0</v>
      </c>
    </row>
    <row r="66" spans="1:206" s="1345" customFormat="1" ht="24.8" hidden="1" customHeight="1" outlineLevel="1">
      <c r="A66" s="530" t="s">
        <v>2764</v>
      </c>
      <c r="B66" s="1338">
        <v>18206</v>
      </c>
      <c r="C66" s="1338">
        <v>17930</v>
      </c>
      <c r="D66" s="1338">
        <v>90</v>
      </c>
      <c r="E66" s="1338">
        <v>1</v>
      </c>
      <c r="F66" s="1338">
        <v>0</v>
      </c>
      <c r="G66" s="1338">
        <v>1</v>
      </c>
      <c r="H66" s="1338">
        <v>7</v>
      </c>
      <c r="I66" s="1338">
        <v>0</v>
      </c>
      <c r="J66" s="1346">
        <v>2</v>
      </c>
      <c r="K66" s="1338">
        <v>66</v>
      </c>
      <c r="L66" s="1341"/>
      <c r="M66" s="1338">
        <v>7</v>
      </c>
      <c r="N66" s="1338">
        <v>618</v>
      </c>
      <c r="O66" s="1338">
        <v>58</v>
      </c>
      <c r="P66" s="1338">
        <v>10</v>
      </c>
      <c r="Q66" s="1338">
        <v>0</v>
      </c>
      <c r="R66" s="1338">
        <v>0</v>
      </c>
      <c r="S66" s="1338">
        <v>0</v>
      </c>
      <c r="T66" s="1338">
        <v>300</v>
      </c>
      <c r="U66" s="1338">
        <v>2</v>
      </c>
      <c r="V66" s="1338">
        <v>0</v>
      </c>
      <c r="W66" s="1338">
        <v>17</v>
      </c>
      <c r="X66" s="1338">
        <v>1</v>
      </c>
      <c r="Y66" s="1338"/>
      <c r="Z66" s="530" t="s">
        <v>2764</v>
      </c>
      <c r="AA66" s="1338">
        <v>6</v>
      </c>
      <c r="AB66" s="1338">
        <v>134</v>
      </c>
      <c r="AC66" s="1338">
        <v>0</v>
      </c>
      <c r="AD66" s="1338">
        <v>0</v>
      </c>
      <c r="AE66" s="1338">
        <v>0</v>
      </c>
      <c r="AF66" s="1338">
        <v>0</v>
      </c>
      <c r="AG66" s="1338">
        <v>1345</v>
      </c>
      <c r="AH66" s="1338">
        <v>72</v>
      </c>
      <c r="AI66" s="1338">
        <v>0</v>
      </c>
      <c r="AJ66" s="1338">
        <v>0</v>
      </c>
      <c r="AK66" s="1338">
        <v>0</v>
      </c>
      <c r="AL66" s="1338"/>
      <c r="AM66" s="1338">
        <v>0</v>
      </c>
      <c r="AN66" s="1338">
        <v>217</v>
      </c>
      <c r="AO66" s="1338">
        <v>0</v>
      </c>
      <c r="AP66" s="1338">
        <v>0</v>
      </c>
      <c r="AQ66" s="1338">
        <v>0</v>
      </c>
      <c r="AR66" s="1338">
        <v>3</v>
      </c>
      <c r="AS66" s="1338">
        <v>0</v>
      </c>
      <c r="AT66" s="1338">
        <v>0</v>
      </c>
      <c r="AU66" s="1338">
        <v>7</v>
      </c>
      <c r="AV66" s="1338">
        <v>2</v>
      </c>
      <c r="AW66" s="1338">
        <v>3</v>
      </c>
      <c r="AX66" s="1338">
        <v>0</v>
      </c>
      <c r="AY66" s="1338"/>
      <c r="AZ66" s="530" t="s">
        <v>2764</v>
      </c>
      <c r="BA66" s="1338">
        <v>0</v>
      </c>
      <c r="BB66" s="1338">
        <v>0</v>
      </c>
      <c r="BC66" s="1338">
        <v>1761</v>
      </c>
      <c r="BD66" s="1338">
        <v>3</v>
      </c>
      <c r="BE66" s="1338">
        <v>0</v>
      </c>
      <c r="BF66" s="1338">
        <v>0</v>
      </c>
      <c r="BG66" s="1338">
        <v>0</v>
      </c>
      <c r="BH66" s="1338">
        <v>6</v>
      </c>
      <c r="BI66" s="1338">
        <v>0</v>
      </c>
      <c r="BJ66" s="1338">
        <v>0</v>
      </c>
      <c r="BK66" s="1338">
        <v>559</v>
      </c>
      <c r="BL66" s="1338">
        <v>0</v>
      </c>
      <c r="BM66" s="1338">
        <v>72</v>
      </c>
      <c r="BN66" s="1341"/>
      <c r="BO66" s="1338">
        <v>2</v>
      </c>
      <c r="BP66" s="1338">
        <v>4603</v>
      </c>
      <c r="BQ66" s="1338">
        <v>167</v>
      </c>
      <c r="BR66" s="1338">
        <v>3</v>
      </c>
      <c r="BS66" s="1338">
        <v>0</v>
      </c>
      <c r="BT66" s="1338">
        <v>0</v>
      </c>
      <c r="BU66" s="1338">
        <v>1570</v>
      </c>
      <c r="BV66" s="1338">
        <v>267</v>
      </c>
      <c r="BW66" s="1338">
        <v>0</v>
      </c>
      <c r="BX66" s="1338">
        <v>7</v>
      </c>
      <c r="BY66" s="1338">
        <v>3677</v>
      </c>
      <c r="BZ66" s="1338">
        <v>323</v>
      </c>
      <c r="CA66" s="1338"/>
      <c r="CB66" s="530" t="s">
        <v>2764</v>
      </c>
      <c r="CC66" s="1338">
        <v>94</v>
      </c>
      <c r="CD66" s="1338">
        <v>0</v>
      </c>
      <c r="CE66" s="1338">
        <v>0</v>
      </c>
      <c r="CF66" s="1338">
        <v>31</v>
      </c>
      <c r="CG66" s="1338">
        <v>1587</v>
      </c>
      <c r="CH66" s="1338">
        <v>0</v>
      </c>
      <c r="CI66" s="1338">
        <v>5</v>
      </c>
      <c r="CJ66" s="1338">
        <v>2</v>
      </c>
      <c r="CK66" s="1338">
        <v>0</v>
      </c>
      <c r="CL66" s="1338">
        <v>6</v>
      </c>
      <c r="CM66" s="1338">
        <v>216</v>
      </c>
      <c r="CN66" s="1341"/>
      <c r="CO66" s="1338">
        <v>276</v>
      </c>
      <c r="CP66" s="1338">
        <v>0</v>
      </c>
      <c r="CQ66" s="1338">
        <v>1</v>
      </c>
      <c r="CR66" s="1338">
        <v>0</v>
      </c>
      <c r="CS66" s="1338">
        <f t="shared" si="8"/>
        <v>0</v>
      </c>
      <c r="CT66" s="1338">
        <v>265</v>
      </c>
      <c r="CU66" s="1338">
        <v>0</v>
      </c>
      <c r="CV66" s="1338">
        <v>10</v>
      </c>
      <c r="CW66" s="1338">
        <v>0</v>
      </c>
      <c r="CX66" s="1338">
        <v>0</v>
      </c>
      <c r="CY66" s="1338">
        <v>0</v>
      </c>
      <c r="CZ66" s="1338">
        <v>0</v>
      </c>
      <c r="DA66" s="1345">
        <v>0</v>
      </c>
    </row>
    <row r="67" spans="1:206" s="1350" customFormat="1" ht="24.8" hidden="1" customHeight="1" outlineLevel="1">
      <c r="A67" s="530" t="s">
        <v>2765</v>
      </c>
      <c r="B67" s="1348">
        <v>16179</v>
      </c>
      <c r="C67" s="1348">
        <v>15985</v>
      </c>
      <c r="D67" s="1348">
        <v>79</v>
      </c>
      <c r="E67" s="1348">
        <v>1</v>
      </c>
      <c r="F67" s="1348">
        <v>0</v>
      </c>
      <c r="G67" s="1348">
        <v>0</v>
      </c>
      <c r="H67" s="1348">
        <v>4</v>
      </c>
      <c r="I67" s="1348">
        <v>0</v>
      </c>
      <c r="J67" s="1348">
        <v>1</v>
      </c>
      <c r="K67" s="1348">
        <v>48</v>
      </c>
      <c r="L67" s="1349"/>
      <c r="M67" s="1348">
        <v>10</v>
      </c>
      <c r="N67" s="1348">
        <v>487</v>
      </c>
      <c r="O67" s="1348">
        <v>54</v>
      </c>
      <c r="P67" s="1348">
        <v>19</v>
      </c>
      <c r="Q67" s="1348">
        <v>0</v>
      </c>
      <c r="R67" s="1348">
        <v>0</v>
      </c>
      <c r="S67" s="1348">
        <v>0</v>
      </c>
      <c r="T67" s="1348">
        <v>267</v>
      </c>
      <c r="U67" s="1348">
        <v>1</v>
      </c>
      <c r="V67" s="1348">
        <v>2</v>
      </c>
      <c r="W67" s="1348">
        <v>20</v>
      </c>
      <c r="X67" s="1338">
        <v>2</v>
      </c>
      <c r="Y67" s="1348"/>
      <c r="Z67" s="530" t="s">
        <v>2765</v>
      </c>
      <c r="AA67" s="1348">
        <v>1</v>
      </c>
      <c r="AB67" s="1348">
        <v>86</v>
      </c>
      <c r="AC67" s="1348">
        <v>0</v>
      </c>
      <c r="AD67" s="1348">
        <v>0</v>
      </c>
      <c r="AE67" s="1348">
        <v>0</v>
      </c>
      <c r="AF67" s="1348">
        <v>0</v>
      </c>
      <c r="AG67" s="1348">
        <v>1096</v>
      </c>
      <c r="AH67" s="1348">
        <v>66</v>
      </c>
      <c r="AI67" s="1338">
        <v>0</v>
      </c>
      <c r="AJ67" s="1348">
        <v>0</v>
      </c>
      <c r="AK67" s="1348">
        <v>0</v>
      </c>
      <c r="AL67" s="1348"/>
      <c r="AM67" s="1348">
        <v>0</v>
      </c>
      <c r="AN67" s="1348">
        <v>211</v>
      </c>
      <c r="AO67" s="1338">
        <v>0</v>
      </c>
      <c r="AP67" s="1338">
        <v>0</v>
      </c>
      <c r="AQ67" s="1348">
        <v>0</v>
      </c>
      <c r="AR67" s="1348">
        <v>0</v>
      </c>
      <c r="AS67" s="1338">
        <v>0</v>
      </c>
      <c r="AT67" s="1338">
        <v>0</v>
      </c>
      <c r="AU67" s="1348">
        <v>13</v>
      </c>
      <c r="AV67" s="1348">
        <v>0</v>
      </c>
      <c r="AW67" s="1348">
        <v>4</v>
      </c>
      <c r="AX67" s="1348">
        <v>0</v>
      </c>
      <c r="AY67" s="1348"/>
      <c r="AZ67" s="530" t="s">
        <v>2765</v>
      </c>
      <c r="BA67" s="1348">
        <v>0</v>
      </c>
      <c r="BB67" s="1348">
        <v>0</v>
      </c>
      <c r="BC67" s="1348">
        <v>1450</v>
      </c>
      <c r="BD67" s="1348">
        <v>0</v>
      </c>
      <c r="BE67" s="1348">
        <v>0</v>
      </c>
      <c r="BF67" s="1348">
        <v>1</v>
      </c>
      <c r="BG67" s="1348">
        <v>0</v>
      </c>
      <c r="BH67" s="1348">
        <v>0</v>
      </c>
      <c r="BI67" s="1348">
        <v>0</v>
      </c>
      <c r="BJ67" s="1348">
        <v>0</v>
      </c>
      <c r="BK67" s="1348">
        <v>436</v>
      </c>
      <c r="BL67" s="1348">
        <v>41</v>
      </c>
      <c r="BM67" s="1348">
        <v>21</v>
      </c>
      <c r="BN67" s="1349"/>
      <c r="BO67" s="1348">
        <v>0</v>
      </c>
      <c r="BP67" s="1338">
        <v>3730</v>
      </c>
      <c r="BQ67" s="1338">
        <v>119</v>
      </c>
      <c r="BR67" s="1338">
        <v>0</v>
      </c>
      <c r="BS67" s="1338">
        <v>0</v>
      </c>
      <c r="BT67" s="1348">
        <v>0</v>
      </c>
      <c r="BU67" s="1348">
        <v>1549</v>
      </c>
      <c r="BV67" s="1348">
        <v>204</v>
      </c>
      <c r="BW67" s="1348">
        <v>0</v>
      </c>
      <c r="BX67" s="1348">
        <v>20</v>
      </c>
      <c r="BY67" s="1348">
        <v>3573</v>
      </c>
      <c r="BZ67" s="1348">
        <v>333</v>
      </c>
      <c r="CA67" s="1348"/>
      <c r="CB67" s="530" t="s">
        <v>2765</v>
      </c>
      <c r="CC67" s="1348">
        <v>94</v>
      </c>
      <c r="CD67" s="1348">
        <v>0</v>
      </c>
      <c r="CE67" s="1348">
        <v>0</v>
      </c>
      <c r="CF67" s="1348">
        <v>29</v>
      </c>
      <c r="CG67" s="1348">
        <v>1708</v>
      </c>
      <c r="CH67" s="1348">
        <v>0</v>
      </c>
      <c r="CI67" s="1348">
        <v>5</v>
      </c>
      <c r="CJ67" s="1348">
        <v>6</v>
      </c>
      <c r="CK67" s="1348">
        <v>0</v>
      </c>
      <c r="CL67" s="1348">
        <v>5</v>
      </c>
      <c r="CM67" s="1338">
        <v>189</v>
      </c>
      <c r="CN67" s="1349"/>
      <c r="CO67" s="1348">
        <v>194</v>
      </c>
      <c r="CP67" s="1348">
        <v>0</v>
      </c>
      <c r="CQ67" s="1348">
        <v>0</v>
      </c>
      <c r="CR67" s="1348">
        <v>0</v>
      </c>
      <c r="CS67" s="1338">
        <f t="shared" si="8"/>
        <v>0</v>
      </c>
      <c r="CT67" s="1348">
        <v>189</v>
      </c>
      <c r="CU67" s="1348">
        <v>0</v>
      </c>
      <c r="CV67" s="1348">
        <v>5</v>
      </c>
      <c r="CW67" s="1348">
        <v>0</v>
      </c>
      <c r="CX67" s="1348">
        <v>0</v>
      </c>
      <c r="CY67" s="1348">
        <v>0</v>
      </c>
      <c r="CZ67" s="1348">
        <v>0</v>
      </c>
      <c r="DA67" s="1350">
        <v>0</v>
      </c>
    </row>
    <row r="68" spans="1:206" s="1350" customFormat="1" ht="24.8" hidden="1" customHeight="1" outlineLevel="1">
      <c r="A68" s="530" t="s">
        <v>2766</v>
      </c>
      <c r="B68" s="1348">
        <v>17040</v>
      </c>
      <c r="C68" s="1348">
        <v>16822</v>
      </c>
      <c r="D68" s="1348">
        <v>104</v>
      </c>
      <c r="E68" s="1348">
        <v>0</v>
      </c>
      <c r="F68" s="1348">
        <v>2</v>
      </c>
      <c r="G68" s="1348">
        <v>0</v>
      </c>
      <c r="H68" s="1348">
        <v>4</v>
      </c>
      <c r="I68" s="1348">
        <v>0</v>
      </c>
      <c r="J68" s="1348">
        <v>1</v>
      </c>
      <c r="K68" s="1348">
        <v>26</v>
      </c>
      <c r="L68" s="1349"/>
      <c r="M68" s="1348">
        <v>7</v>
      </c>
      <c r="N68" s="1348">
        <v>539</v>
      </c>
      <c r="O68" s="1348">
        <v>86</v>
      </c>
      <c r="P68" s="1348">
        <v>13</v>
      </c>
      <c r="Q68" s="1348">
        <v>0</v>
      </c>
      <c r="R68" s="1348">
        <v>1</v>
      </c>
      <c r="S68" s="1348">
        <v>0</v>
      </c>
      <c r="T68" s="1348">
        <v>271</v>
      </c>
      <c r="U68" s="1348">
        <v>0</v>
      </c>
      <c r="V68" s="1348">
        <v>1</v>
      </c>
      <c r="W68" s="1348">
        <v>8</v>
      </c>
      <c r="X68" s="1338">
        <v>6</v>
      </c>
      <c r="Y68" s="1348"/>
      <c r="Z68" s="530" t="s">
        <v>2766</v>
      </c>
      <c r="AA68" s="1348">
        <v>1</v>
      </c>
      <c r="AB68" s="1348">
        <v>60</v>
      </c>
      <c r="AC68" s="1348">
        <v>0</v>
      </c>
      <c r="AD68" s="1348">
        <v>0</v>
      </c>
      <c r="AE68" s="1348">
        <v>0</v>
      </c>
      <c r="AF68" s="1348">
        <v>0</v>
      </c>
      <c r="AG68" s="1348">
        <v>1905</v>
      </c>
      <c r="AH68" s="1348">
        <v>72</v>
      </c>
      <c r="AI68" s="1338">
        <v>0</v>
      </c>
      <c r="AJ68" s="1348">
        <v>2</v>
      </c>
      <c r="AK68" s="1348">
        <v>0</v>
      </c>
      <c r="AL68" s="1348"/>
      <c r="AM68" s="1348">
        <v>0</v>
      </c>
      <c r="AN68" s="1348">
        <v>225</v>
      </c>
      <c r="AO68" s="1338">
        <v>0</v>
      </c>
      <c r="AP68" s="1338">
        <v>0</v>
      </c>
      <c r="AQ68" s="1348">
        <v>0</v>
      </c>
      <c r="AR68" s="1348">
        <v>4</v>
      </c>
      <c r="AS68" s="1338">
        <v>0</v>
      </c>
      <c r="AT68" s="1338">
        <v>0</v>
      </c>
      <c r="AU68" s="1348">
        <v>11</v>
      </c>
      <c r="AV68" s="1348">
        <v>1</v>
      </c>
      <c r="AW68" s="1348">
        <v>0</v>
      </c>
      <c r="AX68" s="1348">
        <v>0</v>
      </c>
      <c r="AY68" s="1348"/>
      <c r="AZ68" s="530" t="s">
        <v>2766</v>
      </c>
      <c r="BA68" s="1348">
        <v>0</v>
      </c>
      <c r="BB68" s="1348">
        <v>0</v>
      </c>
      <c r="BC68" s="1348">
        <v>1748</v>
      </c>
      <c r="BD68" s="1348">
        <v>3</v>
      </c>
      <c r="BE68" s="1348">
        <v>0</v>
      </c>
      <c r="BF68" s="1348">
        <v>0</v>
      </c>
      <c r="BG68" s="1348">
        <v>0</v>
      </c>
      <c r="BH68" s="1348">
        <v>1</v>
      </c>
      <c r="BI68" s="1348">
        <v>0</v>
      </c>
      <c r="BJ68" s="1348">
        <v>0</v>
      </c>
      <c r="BK68" s="1348">
        <v>275</v>
      </c>
      <c r="BL68" s="1348">
        <v>1</v>
      </c>
      <c r="BM68" s="1348">
        <v>77</v>
      </c>
      <c r="BN68" s="1349"/>
      <c r="BO68" s="1348">
        <v>0</v>
      </c>
      <c r="BP68" s="1348">
        <v>3243</v>
      </c>
      <c r="BQ68" s="1348">
        <v>150</v>
      </c>
      <c r="BR68" s="1348">
        <v>3</v>
      </c>
      <c r="BS68" s="1348">
        <v>0</v>
      </c>
      <c r="BT68" s="1348">
        <v>0</v>
      </c>
      <c r="BU68" s="1348">
        <v>1180</v>
      </c>
      <c r="BV68" s="1348">
        <v>179</v>
      </c>
      <c r="BW68" s="1348">
        <v>0</v>
      </c>
      <c r="BX68" s="1348">
        <v>20</v>
      </c>
      <c r="BY68" s="1348">
        <v>3356</v>
      </c>
      <c r="BZ68" s="1348">
        <v>432</v>
      </c>
      <c r="CA68" s="1348"/>
      <c r="CB68" s="530" t="s">
        <v>2766</v>
      </c>
      <c r="CC68" s="1348">
        <v>126</v>
      </c>
      <c r="CD68" s="1348">
        <v>0</v>
      </c>
      <c r="CE68" s="1348">
        <v>0</v>
      </c>
      <c r="CF68" s="1348">
        <v>26</v>
      </c>
      <c r="CG68" s="1348">
        <v>2505</v>
      </c>
      <c r="CH68" s="1348">
        <v>0</v>
      </c>
      <c r="CI68" s="1348">
        <v>7</v>
      </c>
      <c r="CJ68" s="1348">
        <v>1</v>
      </c>
      <c r="CK68" s="1348">
        <v>0</v>
      </c>
      <c r="CL68" s="1348">
        <v>7</v>
      </c>
      <c r="CM68" s="1338">
        <v>132</v>
      </c>
      <c r="CN68" s="1349"/>
      <c r="CO68" s="1348">
        <v>218</v>
      </c>
      <c r="CP68" s="1348">
        <v>0</v>
      </c>
      <c r="CQ68" s="1348">
        <v>3</v>
      </c>
      <c r="CR68" s="1348">
        <v>0</v>
      </c>
      <c r="CS68" s="1338">
        <f t="shared" si="8"/>
        <v>0</v>
      </c>
      <c r="CT68" s="1348">
        <v>210</v>
      </c>
      <c r="CU68" s="1348">
        <v>0</v>
      </c>
      <c r="CV68" s="1348">
        <v>5</v>
      </c>
      <c r="CW68" s="1348">
        <v>0</v>
      </c>
      <c r="CX68" s="1348">
        <v>0</v>
      </c>
      <c r="CY68" s="1348">
        <v>0</v>
      </c>
      <c r="CZ68" s="1348">
        <v>0</v>
      </c>
      <c r="DA68" s="1350">
        <v>0</v>
      </c>
    </row>
    <row r="69" spans="1:206" s="1345" customFormat="1" ht="24.8" hidden="1" customHeight="1" outlineLevel="1">
      <c r="A69" s="530" t="s">
        <v>2767</v>
      </c>
      <c r="B69" s="1338">
        <v>13866</v>
      </c>
      <c r="C69" s="1338">
        <v>13665</v>
      </c>
      <c r="D69" s="1338">
        <v>73</v>
      </c>
      <c r="E69" s="1338">
        <v>1</v>
      </c>
      <c r="F69" s="1338">
        <v>1</v>
      </c>
      <c r="G69" s="1338">
        <v>0</v>
      </c>
      <c r="H69" s="1338">
        <v>9</v>
      </c>
      <c r="I69" s="1338">
        <v>0</v>
      </c>
      <c r="J69" s="1338">
        <v>1</v>
      </c>
      <c r="K69" s="1338">
        <v>28</v>
      </c>
      <c r="L69" s="1341"/>
      <c r="M69" s="1338">
        <v>6</v>
      </c>
      <c r="N69" s="1338">
        <v>540</v>
      </c>
      <c r="O69" s="1338">
        <v>68</v>
      </c>
      <c r="P69" s="1338">
        <v>19</v>
      </c>
      <c r="Q69" s="1338">
        <v>0</v>
      </c>
      <c r="R69" s="1338">
        <v>0</v>
      </c>
      <c r="S69" s="1338">
        <v>0</v>
      </c>
      <c r="T69" s="1338">
        <v>246</v>
      </c>
      <c r="U69" s="1338">
        <v>0</v>
      </c>
      <c r="V69" s="1338">
        <v>0</v>
      </c>
      <c r="W69" s="1338">
        <v>6</v>
      </c>
      <c r="X69" s="1338">
        <v>5</v>
      </c>
      <c r="Y69" s="1338"/>
      <c r="Z69" s="530" t="s">
        <v>2767</v>
      </c>
      <c r="AA69" s="1338">
        <v>2</v>
      </c>
      <c r="AB69" s="1338">
        <v>68</v>
      </c>
      <c r="AC69" s="1338">
        <v>0</v>
      </c>
      <c r="AD69" s="1338">
        <v>0</v>
      </c>
      <c r="AE69" s="1338">
        <v>0</v>
      </c>
      <c r="AF69" s="1338">
        <v>0</v>
      </c>
      <c r="AG69" s="1338">
        <v>1700</v>
      </c>
      <c r="AH69" s="1338">
        <v>50</v>
      </c>
      <c r="AI69" s="1338">
        <v>0</v>
      </c>
      <c r="AJ69" s="1338">
        <v>0</v>
      </c>
      <c r="AK69" s="1338">
        <v>0</v>
      </c>
      <c r="AL69" s="1338"/>
      <c r="AM69" s="1338">
        <v>0</v>
      </c>
      <c r="AN69" s="1338">
        <v>187</v>
      </c>
      <c r="AO69" s="1338">
        <v>0</v>
      </c>
      <c r="AP69" s="1338">
        <v>0</v>
      </c>
      <c r="AQ69" s="1338">
        <v>0</v>
      </c>
      <c r="AR69" s="1338">
        <v>2</v>
      </c>
      <c r="AS69" s="1338">
        <v>0</v>
      </c>
      <c r="AT69" s="1338">
        <v>0</v>
      </c>
      <c r="AU69" s="1338">
        <v>9</v>
      </c>
      <c r="AV69" s="1338">
        <v>2</v>
      </c>
      <c r="AW69" s="1338">
        <v>2</v>
      </c>
      <c r="AX69" s="1338">
        <v>1</v>
      </c>
      <c r="AY69" s="1338"/>
      <c r="AZ69" s="530" t="s">
        <v>2767</v>
      </c>
      <c r="BA69" s="1338">
        <v>0</v>
      </c>
      <c r="BB69" s="1338">
        <v>0</v>
      </c>
      <c r="BC69" s="1338">
        <v>865</v>
      </c>
      <c r="BD69" s="1338">
        <v>4</v>
      </c>
      <c r="BE69" s="1338">
        <v>1</v>
      </c>
      <c r="BF69" s="1338">
        <v>2</v>
      </c>
      <c r="BG69" s="1338">
        <v>0</v>
      </c>
      <c r="BH69" s="1338">
        <v>2</v>
      </c>
      <c r="BI69" s="1338">
        <v>0</v>
      </c>
      <c r="BJ69" s="1338">
        <v>0</v>
      </c>
      <c r="BK69" s="1338">
        <v>278</v>
      </c>
      <c r="BL69" s="1338">
        <v>0</v>
      </c>
      <c r="BM69" s="1338">
        <v>85</v>
      </c>
      <c r="BN69" s="1341"/>
      <c r="BO69" s="1338">
        <v>3</v>
      </c>
      <c r="BP69" s="1338">
        <v>3382</v>
      </c>
      <c r="BQ69" s="1338">
        <v>104</v>
      </c>
      <c r="BR69" s="1338">
        <v>1</v>
      </c>
      <c r="BS69" s="1338">
        <v>0</v>
      </c>
      <c r="BT69" s="1338">
        <v>0</v>
      </c>
      <c r="BU69" s="1338">
        <v>732</v>
      </c>
      <c r="BV69" s="1338">
        <v>125</v>
      </c>
      <c r="BW69" s="1338">
        <v>0</v>
      </c>
      <c r="BX69" s="1338">
        <v>15</v>
      </c>
      <c r="BY69" s="1338">
        <v>3180</v>
      </c>
      <c r="BZ69" s="1338">
        <v>319</v>
      </c>
      <c r="CA69" s="1338"/>
      <c r="CB69" s="530" t="s">
        <v>2767</v>
      </c>
      <c r="CC69" s="1338">
        <v>121</v>
      </c>
      <c r="CD69" s="1338">
        <v>0</v>
      </c>
      <c r="CE69" s="1338">
        <v>0</v>
      </c>
      <c r="CF69" s="1338">
        <v>20</v>
      </c>
      <c r="CG69" s="1338">
        <v>1264</v>
      </c>
      <c r="CH69" s="1338">
        <v>0</v>
      </c>
      <c r="CI69" s="1338">
        <v>7</v>
      </c>
      <c r="CJ69" s="1338">
        <v>0</v>
      </c>
      <c r="CK69" s="1338">
        <v>0</v>
      </c>
      <c r="CL69" s="1338">
        <v>14</v>
      </c>
      <c r="CM69" s="1338">
        <v>115</v>
      </c>
      <c r="CN69" s="1341"/>
      <c r="CO69" s="1338">
        <v>201</v>
      </c>
      <c r="CP69" s="1338">
        <v>0</v>
      </c>
      <c r="CQ69" s="1338">
        <v>0</v>
      </c>
      <c r="CR69" s="1338">
        <v>1</v>
      </c>
      <c r="CS69" s="1338">
        <f>SUM(CS70:CS136)</f>
        <v>0</v>
      </c>
      <c r="CT69" s="1338">
        <v>192</v>
      </c>
      <c r="CU69" s="1338">
        <v>0</v>
      </c>
      <c r="CV69" s="1338">
        <v>8</v>
      </c>
      <c r="CW69" s="1338">
        <v>0</v>
      </c>
      <c r="CX69" s="1338">
        <v>0</v>
      </c>
      <c r="CY69" s="1338">
        <v>0</v>
      </c>
      <c r="CZ69" s="1338">
        <v>0</v>
      </c>
      <c r="DA69" s="1345">
        <v>0</v>
      </c>
    </row>
    <row r="70" spans="1:206" s="1345" customFormat="1" ht="24.8" hidden="1" customHeight="1" outlineLevel="1">
      <c r="A70" s="530" t="s">
        <v>2768</v>
      </c>
      <c r="B70" s="1338">
        <v>15194</v>
      </c>
      <c r="C70" s="1338">
        <v>15060</v>
      </c>
      <c r="D70" s="1338">
        <v>89</v>
      </c>
      <c r="E70" s="1338">
        <v>1</v>
      </c>
      <c r="F70" s="1338">
        <v>1</v>
      </c>
      <c r="G70" s="1338">
        <v>0</v>
      </c>
      <c r="H70" s="1338">
        <v>1</v>
      </c>
      <c r="I70" s="1338">
        <v>0</v>
      </c>
      <c r="J70" s="1338">
        <v>0</v>
      </c>
      <c r="K70" s="1338">
        <v>32</v>
      </c>
      <c r="L70" s="1341"/>
      <c r="M70" s="1338">
        <v>23</v>
      </c>
      <c r="N70" s="1338">
        <v>395</v>
      </c>
      <c r="O70" s="1338">
        <v>44</v>
      </c>
      <c r="P70" s="1338">
        <v>15</v>
      </c>
      <c r="Q70" s="1338">
        <v>0</v>
      </c>
      <c r="R70" s="1338">
        <v>2</v>
      </c>
      <c r="S70" s="1338">
        <v>0</v>
      </c>
      <c r="T70" s="1338">
        <v>283</v>
      </c>
      <c r="U70" s="1338">
        <v>0</v>
      </c>
      <c r="V70" s="1338">
        <v>0</v>
      </c>
      <c r="W70" s="1338">
        <v>3</v>
      </c>
      <c r="X70" s="1338">
        <v>0</v>
      </c>
      <c r="Y70" s="1338"/>
      <c r="Z70" s="530" t="s">
        <v>2768</v>
      </c>
      <c r="AA70" s="1338">
        <v>1</v>
      </c>
      <c r="AB70" s="1338">
        <v>68</v>
      </c>
      <c r="AC70" s="1338">
        <v>0</v>
      </c>
      <c r="AD70" s="1338">
        <v>0</v>
      </c>
      <c r="AE70" s="1338">
        <v>0</v>
      </c>
      <c r="AF70" s="1338">
        <v>0</v>
      </c>
      <c r="AG70" s="1338">
        <v>1388</v>
      </c>
      <c r="AH70" s="1338">
        <v>52</v>
      </c>
      <c r="AI70" s="1338">
        <v>0</v>
      </c>
      <c r="AJ70" s="1338">
        <v>3</v>
      </c>
      <c r="AK70" s="1338">
        <v>0</v>
      </c>
      <c r="AL70" s="1338"/>
      <c r="AM70" s="1338">
        <v>0</v>
      </c>
      <c r="AN70" s="1338">
        <v>159</v>
      </c>
      <c r="AO70" s="1338">
        <v>0</v>
      </c>
      <c r="AP70" s="1338">
        <v>0</v>
      </c>
      <c r="AQ70" s="1338">
        <v>0</v>
      </c>
      <c r="AR70" s="1338">
        <v>1</v>
      </c>
      <c r="AS70" s="1338">
        <v>0</v>
      </c>
      <c r="AT70" s="1338">
        <v>0</v>
      </c>
      <c r="AU70" s="1338">
        <v>7</v>
      </c>
      <c r="AV70" s="1338">
        <v>1</v>
      </c>
      <c r="AW70" s="1338">
        <v>3</v>
      </c>
      <c r="AX70" s="1338">
        <v>0</v>
      </c>
      <c r="AY70" s="1338"/>
      <c r="AZ70" s="530" t="s">
        <v>2768</v>
      </c>
      <c r="BA70" s="1338">
        <v>0</v>
      </c>
      <c r="BB70" s="1338">
        <v>0</v>
      </c>
      <c r="BC70" s="1338">
        <v>2100</v>
      </c>
      <c r="BD70" s="1338">
        <v>1</v>
      </c>
      <c r="BE70" s="1338">
        <v>1</v>
      </c>
      <c r="BF70" s="1338">
        <v>0</v>
      </c>
      <c r="BG70" s="1338">
        <v>0</v>
      </c>
      <c r="BH70" s="1338">
        <v>1</v>
      </c>
      <c r="BI70" s="1338">
        <v>0</v>
      </c>
      <c r="BJ70" s="1338">
        <v>0</v>
      </c>
      <c r="BK70" s="1338">
        <v>232</v>
      </c>
      <c r="BL70" s="1338">
        <v>3</v>
      </c>
      <c r="BM70" s="1338">
        <v>45</v>
      </c>
      <c r="BN70" s="1341"/>
      <c r="BO70" s="1338">
        <v>2</v>
      </c>
      <c r="BP70" s="1338">
        <v>3074</v>
      </c>
      <c r="BQ70" s="1338">
        <v>66</v>
      </c>
      <c r="BR70" s="1338">
        <v>0</v>
      </c>
      <c r="BS70" s="1338">
        <v>0</v>
      </c>
      <c r="BT70" s="1338">
        <v>0</v>
      </c>
      <c r="BU70" s="1338">
        <v>916</v>
      </c>
      <c r="BV70" s="1338">
        <v>112</v>
      </c>
      <c r="BW70" s="1338">
        <v>0</v>
      </c>
      <c r="BX70" s="1338">
        <v>19</v>
      </c>
      <c r="BY70" s="1338">
        <v>3331</v>
      </c>
      <c r="BZ70" s="1338">
        <v>278</v>
      </c>
      <c r="CA70" s="1338"/>
      <c r="CB70" s="530" t="s">
        <v>2768</v>
      </c>
      <c r="CC70" s="1338">
        <v>113</v>
      </c>
      <c r="CD70" s="1338">
        <v>0</v>
      </c>
      <c r="CE70" s="1338">
        <v>0</v>
      </c>
      <c r="CF70" s="1338">
        <v>12</v>
      </c>
      <c r="CG70" s="1338">
        <v>2043</v>
      </c>
      <c r="CH70" s="1338">
        <v>1</v>
      </c>
      <c r="CI70" s="1338">
        <v>2</v>
      </c>
      <c r="CJ70" s="1338">
        <v>2</v>
      </c>
      <c r="CK70" s="1338">
        <v>0</v>
      </c>
      <c r="CL70" s="1338">
        <v>6</v>
      </c>
      <c r="CM70" s="1338">
        <v>128</v>
      </c>
      <c r="CN70" s="1341"/>
      <c r="CO70" s="1338">
        <v>134</v>
      </c>
      <c r="CP70" s="1338">
        <v>0</v>
      </c>
      <c r="CQ70" s="1338">
        <v>1</v>
      </c>
      <c r="CR70" s="1338">
        <v>0</v>
      </c>
      <c r="CS70" s="1338">
        <f>SUM(CS71:CS138)</f>
        <v>0</v>
      </c>
      <c r="CT70" s="1338">
        <v>127</v>
      </c>
      <c r="CU70" s="1338">
        <v>0</v>
      </c>
      <c r="CV70" s="1338">
        <v>6</v>
      </c>
      <c r="CW70" s="1338">
        <v>0</v>
      </c>
      <c r="CX70" s="1338">
        <v>0</v>
      </c>
      <c r="CY70" s="1338">
        <v>0</v>
      </c>
      <c r="CZ70" s="1338">
        <v>0</v>
      </c>
      <c r="DA70" s="1345">
        <v>0</v>
      </c>
    </row>
    <row r="71" spans="1:206" s="1345" customFormat="1" ht="24.8" hidden="1" customHeight="1" outlineLevel="1">
      <c r="A71" s="530" t="s">
        <v>2769</v>
      </c>
      <c r="B71" s="1338">
        <v>16005</v>
      </c>
      <c r="C71" s="1338">
        <v>15887</v>
      </c>
      <c r="D71" s="1338">
        <v>95</v>
      </c>
      <c r="E71" s="1338">
        <v>0</v>
      </c>
      <c r="F71" s="1338">
        <v>0</v>
      </c>
      <c r="G71" s="1338">
        <v>1</v>
      </c>
      <c r="H71" s="1338">
        <v>1</v>
      </c>
      <c r="I71" s="1338">
        <v>0</v>
      </c>
      <c r="J71" s="1338">
        <v>0</v>
      </c>
      <c r="K71" s="1338">
        <v>8</v>
      </c>
      <c r="L71" s="1341"/>
      <c r="M71" s="1338">
        <v>2</v>
      </c>
      <c r="N71" s="1338">
        <v>408</v>
      </c>
      <c r="O71" s="1338">
        <v>64</v>
      </c>
      <c r="P71" s="1338">
        <v>8</v>
      </c>
      <c r="Q71" s="1338">
        <v>0</v>
      </c>
      <c r="R71" s="1338">
        <v>0</v>
      </c>
      <c r="S71" s="1338">
        <v>0</v>
      </c>
      <c r="T71" s="1338">
        <v>209</v>
      </c>
      <c r="U71" s="1338">
        <v>1</v>
      </c>
      <c r="V71" s="1338">
        <v>0</v>
      </c>
      <c r="W71" s="1338">
        <v>7</v>
      </c>
      <c r="X71" s="1338">
        <v>0</v>
      </c>
      <c r="Y71" s="1338"/>
      <c r="Z71" s="530" t="s">
        <v>2769</v>
      </c>
      <c r="AA71" s="1338">
        <v>3</v>
      </c>
      <c r="AB71" s="1338">
        <v>72</v>
      </c>
      <c r="AC71" s="1338">
        <v>0</v>
      </c>
      <c r="AD71" s="1338">
        <v>0</v>
      </c>
      <c r="AE71" s="1338">
        <v>0</v>
      </c>
      <c r="AF71" s="1338">
        <v>1</v>
      </c>
      <c r="AG71" s="1338">
        <v>976</v>
      </c>
      <c r="AH71" s="1338">
        <v>44</v>
      </c>
      <c r="AI71" s="1338">
        <v>0</v>
      </c>
      <c r="AJ71" s="1338">
        <v>0</v>
      </c>
      <c r="AK71" s="1338">
        <v>0</v>
      </c>
      <c r="AL71" s="1338"/>
      <c r="AM71" s="1338">
        <v>1</v>
      </c>
      <c r="AN71" s="1338">
        <v>160</v>
      </c>
      <c r="AO71" s="1338">
        <v>0</v>
      </c>
      <c r="AP71" s="1338">
        <v>0</v>
      </c>
      <c r="AQ71" s="1338">
        <v>0</v>
      </c>
      <c r="AR71" s="1338">
        <v>0</v>
      </c>
      <c r="AS71" s="1338">
        <v>0</v>
      </c>
      <c r="AT71" s="1338">
        <v>0</v>
      </c>
      <c r="AU71" s="1338">
        <v>9</v>
      </c>
      <c r="AV71" s="1338">
        <v>0</v>
      </c>
      <c r="AW71" s="1338">
        <v>0</v>
      </c>
      <c r="AX71" s="1338">
        <v>0</v>
      </c>
      <c r="AY71" s="1338"/>
      <c r="AZ71" s="530" t="s">
        <v>2769</v>
      </c>
      <c r="BA71" s="1338">
        <v>0</v>
      </c>
      <c r="BB71" s="1338">
        <v>0</v>
      </c>
      <c r="BC71" s="1338">
        <v>2603</v>
      </c>
      <c r="BD71" s="1338">
        <v>2</v>
      </c>
      <c r="BE71" s="1338">
        <v>0</v>
      </c>
      <c r="BF71" s="1338">
        <v>0</v>
      </c>
      <c r="BG71" s="1338">
        <v>0</v>
      </c>
      <c r="BH71" s="1338">
        <v>0</v>
      </c>
      <c r="BI71" s="1338">
        <v>0</v>
      </c>
      <c r="BJ71" s="1338">
        <v>0</v>
      </c>
      <c r="BK71" s="1338">
        <v>216</v>
      </c>
      <c r="BL71" s="1338">
        <v>0</v>
      </c>
      <c r="BM71" s="1338">
        <v>35</v>
      </c>
      <c r="BN71" s="1341"/>
      <c r="BO71" s="1338">
        <v>0</v>
      </c>
      <c r="BP71" s="1338">
        <v>3122</v>
      </c>
      <c r="BQ71" s="1338">
        <v>140</v>
      </c>
      <c r="BR71" s="1338">
        <v>5</v>
      </c>
      <c r="BS71" s="1338">
        <v>0</v>
      </c>
      <c r="BT71" s="1338">
        <v>0</v>
      </c>
      <c r="BU71" s="1338">
        <v>818</v>
      </c>
      <c r="BV71" s="1338">
        <v>148</v>
      </c>
      <c r="BW71" s="1338">
        <v>0</v>
      </c>
      <c r="BX71" s="1338">
        <v>10</v>
      </c>
      <c r="BY71" s="1338">
        <v>3800</v>
      </c>
      <c r="BZ71" s="1338">
        <v>282</v>
      </c>
      <c r="CA71" s="1338"/>
      <c r="CB71" s="530" t="s">
        <v>2769</v>
      </c>
      <c r="CC71" s="1338">
        <v>131</v>
      </c>
      <c r="CD71" s="1338">
        <v>0</v>
      </c>
      <c r="CE71" s="1338">
        <v>0</v>
      </c>
      <c r="CF71" s="1338">
        <v>18</v>
      </c>
      <c r="CG71" s="1338">
        <v>2381</v>
      </c>
      <c r="CH71" s="1338">
        <v>0</v>
      </c>
      <c r="CI71" s="1338">
        <v>4</v>
      </c>
      <c r="CJ71" s="1338">
        <v>2</v>
      </c>
      <c r="CK71" s="1338">
        <v>0</v>
      </c>
      <c r="CL71" s="1338">
        <v>6</v>
      </c>
      <c r="CM71" s="1338">
        <v>94</v>
      </c>
      <c r="CN71" s="1341"/>
      <c r="CO71" s="1338">
        <v>118</v>
      </c>
      <c r="CP71" s="1338">
        <v>0</v>
      </c>
      <c r="CQ71" s="1338">
        <v>0</v>
      </c>
      <c r="CR71" s="1338">
        <v>0</v>
      </c>
      <c r="CS71" s="1338">
        <f t="shared" si="8"/>
        <v>0</v>
      </c>
      <c r="CT71" s="1338">
        <v>111</v>
      </c>
      <c r="CU71" s="1338">
        <v>0</v>
      </c>
      <c r="CV71" s="1338">
        <v>7</v>
      </c>
      <c r="CW71" s="1338">
        <v>0</v>
      </c>
      <c r="CX71" s="1338">
        <v>0</v>
      </c>
      <c r="CY71" s="1338">
        <v>0</v>
      </c>
      <c r="CZ71" s="1338">
        <v>0</v>
      </c>
      <c r="DA71" s="1345">
        <v>0</v>
      </c>
    </row>
    <row r="72" spans="1:206" s="1345" customFormat="1" ht="24.8" hidden="1" customHeight="1" outlineLevel="1">
      <c r="A72" s="530" t="s">
        <v>2770</v>
      </c>
      <c r="B72" s="1338">
        <v>15100</v>
      </c>
      <c r="C72" s="1338">
        <v>14977</v>
      </c>
      <c r="D72" s="1338">
        <v>116</v>
      </c>
      <c r="E72" s="1338">
        <v>0</v>
      </c>
      <c r="F72" s="1338">
        <v>1</v>
      </c>
      <c r="G72" s="1338">
        <v>0</v>
      </c>
      <c r="H72" s="1338">
        <v>4</v>
      </c>
      <c r="I72" s="1338">
        <v>0</v>
      </c>
      <c r="J72" s="1338">
        <v>0</v>
      </c>
      <c r="K72" s="1338">
        <v>14</v>
      </c>
      <c r="L72" s="1341"/>
      <c r="M72" s="1338">
        <v>4</v>
      </c>
      <c r="N72" s="1338">
        <v>390</v>
      </c>
      <c r="O72" s="1338">
        <v>41</v>
      </c>
      <c r="P72" s="1338">
        <v>16</v>
      </c>
      <c r="Q72" s="1338">
        <v>0</v>
      </c>
      <c r="R72" s="1338">
        <v>0</v>
      </c>
      <c r="S72" s="1338">
        <v>0</v>
      </c>
      <c r="T72" s="1338">
        <v>215</v>
      </c>
      <c r="U72" s="1338">
        <v>0</v>
      </c>
      <c r="V72" s="1338">
        <v>0</v>
      </c>
      <c r="W72" s="1338">
        <v>4</v>
      </c>
      <c r="X72" s="1338">
        <v>0</v>
      </c>
      <c r="Y72" s="1338"/>
      <c r="Z72" s="530" t="s">
        <v>2770</v>
      </c>
      <c r="AA72" s="1338">
        <v>2</v>
      </c>
      <c r="AB72" s="1338">
        <v>29</v>
      </c>
      <c r="AC72" s="1338">
        <v>0</v>
      </c>
      <c r="AD72" s="1338">
        <v>0</v>
      </c>
      <c r="AE72" s="1338">
        <v>0</v>
      </c>
      <c r="AF72" s="1338">
        <v>0</v>
      </c>
      <c r="AG72" s="1338">
        <v>799</v>
      </c>
      <c r="AH72" s="1338">
        <v>26</v>
      </c>
      <c r="AI72" s="1338">
        <v>0</v>
      </c>
      <c r="AJ72" s="1338">
        <v>2</v>
      </c>
      <c r="AK72" s="1338">
        <v>0</v>
      </c>
      <c r="AL72" s="1338"/>
      <c r="AM72" s="1338">
        <v>1</v>
      </c>
      <c r="AN72" s="1338">
        <v>138</v>
      </c>
      <c r="AO72" s="1338">
        <v>0</v>
      </c>
      <c r="AP72" s="1338">
        <v>0</v>
      </c>
      <c r="AQ72" s="1338">
        <v>0</v>
      </c>
      <c r="AR72" s="1338">
        <v>0</v>
      </c>
      <c r="AS72" s="1338">
        <v>0</v>
      </c>
      <c r="AT72" s="1338">
        <v>0</v>
      </c>
      <c r="AU72" s="1338">
        <v>4</v>
      </c>
      <c r="AV72" s="1338">
        <v>1</v>
      </c>
      <c r="AW72" s="1338">
        <v>1</v>
      </c>
      <c r="AX72" s="1338">
        <v>0</v>
      </c>
      <c r="AY72" s="1338"/>
      <c r="AZ72" s="530" t="s">
        <v>2770</v>
      </c>
      <c r="BA72" s="1338">
        <v>0</v>
      </c>
      <c r="BB72" s="1338">
        <v>0</v>
      </c>
      <c r="BC72" s="1338">
        <v>2652</v>
      </c>
      <c r="BD72" s="1338">
        <v>0</v>
      </c>
      <c r="BE72" s="1338">
        <v>0</v>
      </c>
      <c r="BF72" s="1338">
        <v>2</v>
      </c>
      <c r="BG72" s="1338">
        <v>0</v>
      </c>
      <c r="BH72" s="1338">
        <v>0</v>
      </c>
      <c r="BI72" s="1338">
        <v>0</v>
      </c>
      <c r="BJ72" s="1338">
        <v>0</v>
      </c>
      <c r="BK72" s="1338">
        <v>239</v>
      </c>
      <c r="BL72" s="1338">
        <v>1</v>
      </c>
      <c r="BM72" s="1338">
        <v>17</v>
      </c>
      <c r="BN72" s="1341"/>
      <c r="BO72" s="1338">
        <v>0</v>
      </c>
      <c r="BP72" s="1338">
        <v>2910</v>
      </c>
      <c r="BQ72" s="1338">
        <v>128</v>
      </c>
      <c r="BR72" s="1338">
        <v>0</v>
      </c>
      <c r="BS72" s="1338">
        <v>0</v>
      </c>
      <c r="BT72" s="1338">
        <v>0</v>
      </c>
      <c r="BU72" s="1338">
        <v>771</v>
      </c>
      <c r="BV72" s="1338">
        <v>147</v>
      </c>
      <c r="BW72" s="1338">
        <v>0</v>
      </c>
      <c r="BX72" s="1338">
        <v>6</v>
      </c>
      <c r="BY72" s="1338">
        <v>3323</v>
      </c>
      <c r="BZ72" s="1338">
        <v>306</v>
      </c>
      <c r="CA72" s="1338"/>
      <c r="CB72" s="530" t="s">
        <v>2770</v>
      </c>
      <c r="CC72" s="1338">
        <v>112</v>
      </c>
      <c r="CD72" s="1338">
        <v>0</v>
      </c>
      <c r="CE72" s="1338">
        <v>0</v>
      </c>
      <c r="CF72" s="1338">
        <v>15</v>
      </c>
      <c r="CG72" s="1338">
        <v>2447</v>
      </c>
      <c r="CH72" s="1338">
        <v>0</v>
      </c>
      <c r="CI72" s="1338">
        <v>6</v>
      </c>
      <c r="CJ72" s="1338">
        <v>7</v>
      </c>
      <c r="CK72" s="1338">
        <v>0</v>
      </c>
      <c r="CL72" s="1338">
        <v>4</v>
      </c>
      <c r="CM72" s="1338">
        <v>76</v>
      </c>
      <c r="CN72" s="1341"/>
      <c r="CO72" s="1338">
        <v>123</v>
      </c>
      <c r="CP72" s="1338">
        <v>0</v>
      </c>
      <c r="CQ72" s="1338">
        <v>3</v>
      </c>
      <c r="CR72" s="1338">
        <v>1</v>
      </c>
      <c r="CS72" s="1338">
        <f t="shared" si="8"/>
        <v>0</v>
      </c>
      <c r="CT72" s="1338">
        <v>115</v>
      </c>
      <c r="CU72" s="1338">
        <v>0</v>
      </c>
      <c r="CV72" s="1338">
        <v>4</v>
      </c>
      <c r="CW72" s="1338">
        <v>0</v>
      </c>
      <c r="CX72" s="1338">
        <v>0</v>
      </c>
      <c r="CY72" s="1338">
        <v>0</v>
      </c>
      <c r="CZ72" s="1338">
        <v>0</v>
      </c>
      <c r="DA72" s="1345">
        <v>0</v>
      </c>
    </row>
    <row r="73" spans="1:206" s="1352" customFormat="1" ht="24.8" hidden="1" customHeight="1" outlineLevel="1" thickBot="1">
      <c r="A73" s="531" t="s">
        <v>2771</v>
      </c>
      <c r="B73" s="1351">
        <v>12747</v>
      </c>
      <c r="C73" s="1351">
        <v>12631</v>
      </c>
      <c r="D73" s="1351">
        <v>102</v>
      </c>
      <c r="E73" s="1351">
        <v>1</v>
      </c>
      <c r="F73" s="1351">
        <v>1</v>
      </c>
      <c r="G73" s="1351">
        <v>0</v>
      </c>
      <c r="H73" s="1351">
        <v>1</v>
      </c>
      <c r="I73" s="1351">
        <v>0</v>
      </c>
      <c r="J73" s="1351">
        <v>0</v>
      </c>
      <c r="K73" s="1351">
        <v>6</v>
      </c>
      <c r="L73" s="1341"/>
      <c r="M73" s="1351">
        <v>3</v>
      </c>
      <c r="N73" s="1351">
        <v>295</v>
      </c>
      <c r="O73" s="1351">
        <v>33</v>
      </c>
      <c r="P73" s="1351">
        <v>9</v>
      </c>
      <c r="Q73" s="1351">
        <v>0</v>
      </c>
      <c r="R73" s="1351">
        <v>0</v>
      </c>
      <c r="S73" s="1351">
        <v>0</v>
      </c>
      <c r="T73" s="1351">
        <v>183</v>
      </c>
      <c r="U73" s="1351">
        <v>1</v>
      </c>
      <c r="V73" s="1351">
        <v>1</v>
      </c>
      <c r="W73" s="1351">
        <v>5</v>
      </c>
      <c r="X73" s="1354">
        <v>0</v>
      </c>
      <c r="Y73" s="1341"/>
      <c r="Z73" s="531" t="s">
        <v>2771</v>
      </c>
      <c r="AA73" s="1351">
        <v>1</v>
      </c>
      <c r="AB73" s="1351">
        <v>10</v>
      </c>
      <c r="AC73" s="1351">
        <v>0</v>
      </c>
      <c r="AD73" s="1351">
        <v>0</v>
      </c>
      <c r="AE73" s="1351">
        <v>0</v>
      </c>
      <c r="AF73" s="1351">
        <v>0</v>
      </c>
      <c r="AG73" s="1351">
        <v>490</v>
      </c>
      <c r="AH73" s="1351">
        <v>14</v>
      </c>
      <c r="AI73" s="1338">
        <v>0</v>
      </c>
      <c r="AJ73" s="1351">
        <v>0</v>
      </c>
      <c r="AK73" s="1351">
        <v>0</v>
      </c>
      <c r="AL73" s="1341"/>
      <c r="AM73" s="1351">
        <v>0</v>
      </c>
      <c r="AN73" s="1351">
        <v>104</v>
      </c>
      <c r="AO73" s="1338">
        <v>0</v>
      </c>
      <c r="AP73" s="1338">
        <v>0</v>
      </c>
      <c r="AQ73" s="1351">
        <v>0</v>
      </c>
      <c r="AR73" s="1351">
        <v>0</v>
      </c>
      <c r="AS73" s="1338">
        <v>0</v>
      </c>
      <c r="AT73" s="1338">
        <v>0</v>
      </c>
      <c r="AU73" s="1351">
        <v>6</v>
      </c>
      <c r="AV73" s="1351">
        <v>0</v>
      </c>
      <c r="AW73" s="1351">
        <v>1</v>
      </c>
      <c r="AX73" s="1351">
        <v>0</v>
      </c>
      <c r="AY73" s="1341"/>
      <c r="AZ73" s="531" t="s">
        <v>2771</v>
      </c>
      <c r="BA73" s="1351">
        <v>0</v>
      </c>
      <c r="BB73" s="1351">
        <v>0</v>
      </c>
      <c r="BC73" s="1351">
        <v>1282</v>
      </c>
      <c r="BD73" s="1351">
        <v>0</v>
      </c>
      <c r="BE73" s="1351">
        <v>1</v>
      </c>
      <c r="BF73" s="1351">
        <v>0</v>
      </c>
      <c r="BG73" s="1351">
        <v>0</v>
      </c>
      <c r="BH73" s="1351">
        <v>1</v>
      </c>
      <c r="BI73" s="1351">
        <v>0</v>
      </c>
      <c r="BJ73" s="1351">
        <v>0</v>
      </c>
      <c r="BK73" s="1351">
        <v>182</v>
      </c>
      <c r="BL73" s="1351">
        <v>1</v>
      </c>
      <c r="BM73" s="1351">
        <v>12</v>
      </c>
      <c r="BN73" s="1341"/>
      <c r="BO73" s="1351">
        <v>0</v>
      </c>
      <c r="BP73" s="1351">
        <v>2783</v>
      </c>
      <c r="BQ73" s="1351">
        <v>86</v>
      </c>
      <c r="BR73" s="1351">
        <v>0</v>
      </c>
      <c r="BS73" s="1351">
        <v>0</v>
      </c>
      <c r="BT73" s="1351">
        <v>0</v>
      </c>
      <c r="BU73" s="1351">
        <v>681</v>
      </c>
      <c r="BV73" s="1351">
        <v>169</v>
      </c>
      <c r="BW73" s="1351">
        <v>0</v>
      </c>
      <c r="BX73" s="1351">
        <v>15</v>
      </c>
      <c r="BY73" s="1351">
        <v>3457</v>
      </c>
      <c r="BZ73" s="1351">
        <v>356</v>
      </c>
      <c r="CA73" s="1341"/>
      <c r="CB73" s="531" t="s">
        <v>2771</v>
      </c>
      <c r="CC73" s="1351">
        <v>114</v>
      </c>
      <c r="CD73" s="1351">
        <v>0</v>
      </c>
      <c r="CE73" s="1351">
        <v>0</v>
      </c>
      <c r="CF73" s="1351">
        <v>7</v>
      </c>
      <c r="CG73" s="1351">
        <v>2142</v>
      </c>
      <c r="CH73" s="1351">
        <v>0</v>
      </c>
      <c r="CI73" s="1351">
        <v>2</v>
      </c>
      <c r="CJ73" s="1351">
        <v>0</v>
      </c>
      <c r="CK73" s="1351">
        <v>0</v>
      </c>
      <c r="CL73" s="1351">
        <v>4</v>
      </c>
      <c r="CM73" s="1351">
        <v>69</v>
      </c>
      <c r="CN73" s="1341"/>
      <c r="CO73" s="1351">
        <v>116</v>
      </c>
      <c r="CP73" s="1351">
        <v>0</v>
      </c>
      <c r="CQ73" s="1351">
        <v>1</v>
      </c>
      <c r="CR73" s="1351">
        <v>0</v>
      </c>
      <c r="CS73" s="1351">
        <v>0</v>
      </c>
      <c r="CT73" s="1351">
        <v>112</v>
      </c>
      <c r="CU73" s="1351">
        <v>0</v>
      </c>
      <c r="CV73" s="1351">
        <v>3</v>
      </c>
      <c r="CW73" s="1351">
        <v>0</v>
      </c>
      <c r="CX73" s="1351">
        <v>3702</v>
      </c>
      <c r="CY73" s="1351">
        <v>0</v>
      </c>
      <c r="CZ73" s="1351">
        <v>0</v>
      </c>
      <c r="DA73" s="1352">
        <v>0</v>
      </c>
      <c r="DB73" s="1353"/>
      <c r="DC73" s="1353"/>
      <c r="DD73" s="1353"/>
      <c r="DE73" s="1353"/>
      <c r="DF73" s="1353"/>
      <c r="DG73" s="1353"/>
      <c r="DH73" s="1353"/>
      <c r="DI73" s="1353"/>
      <c r="DJ73" s="1353"/>
      <c r="DK73" s="1353"/>
      <c r="DL73" s="1353"/>
      <c r="DM73" s="1353"/>
      <c r="DN73" s="1353"/>
      <c r="DO73" s="1353"/>
      <c r="DP73" s="1353"/>
      <c r="DQ73" s="1353"/>
      <c r="DR73" s="1353"/>
      <c r="DS73" s="1353"/>
      <c r="DT73" s="1353"/>
      <c r="DU73" s="1353"/>
      <c r="DV73" s="1353"/>
      <c r="DW73" s="1353"/>
      <c r="DX73" s="1353"/>
      <c r="DY73" s="1353"/>
      <c r="DZ73" s="1353"/>
      <c r="EA73" s="1353"/>
      <c r="EB73" s="1353"/>
      <c r="EC73" s="1353"/>
      <c r="ED73" s="1353"/>
      <c r="EE73" s="1353"/>
      <c r="EF73" s="1353"/>
      <c r="EG73" s="1353"/>
      <c r="EH73" s="1353"/>
      <c r="EI73" s="1353"/>
      <c r="EJ73" s="1353"/>
      <c r="EK73" s="1353"/>
      <c r="EL73" s="1353"/>
      <c r="EM73" s="1353"/>
      <c r="EN73" s="1353"/>
      <c r="EO73" s="1353"/>
      <c r="EP73" s="1353"/>
      <c r="EQ73" s="1353"/>
      <c r="ER73" s="1353"/>
      <c r="ES73" s="1353"/>
      <c r="ET73" s="1353"/>
      <c r="EU73" s="1353"/>
      <c r="EV73" s="1353"/>
      <c r="EW73" s="1353"/>
      <c r="EX73" s="1353"/>
      <c r="EY73" s="1353"/>
      <c r="EZ73" s="1353"/>
      <c r="FA73" s="1353"/>
      <c r="FB73" s="1353"/>
      <c r="FC73" s="1353"/>
      <c r="FD73" s="1353"/>
      <c r="FE73" s="1353"/>
      <c r="FF73" s="1353"/>
      <c r="FG73" s="1353"/>
      <c r="FH73" s="1353"/>
      <c r="FI73" s="1353"/>
      <c r="FJ73" s="1353"/>
      <c r="FK73" s="1353"/>
      <c r="FL73" s="1353"/>
      <c r="FM73" s="1353"/>
      <c r="FN73" s="1353"/>
      <c r="FO73" s="1353"/>
      <c r="FP73" s="1353"/>
      <c r="FQ73" s="1353"/>
      <c r="FR73" s="1353"/>
      <c r="FS73" s="1353"/>
      <c r="FT73" s="1353"/>
      <c r="FU73" s="1353"/>
      <c r="FV73" s="1353"/>
      <c r="FW73" s="1353"/>
      <c r="FX73" s="1353"/>
      <c r="FY73" s="1353"/>
      <c r="FZ73" s="1353"/>
      <c r="GA73" s="1353"/>
      <c r="GB73" s="1353"/>
      <c r="GC73" s="1353"/>
      <c r="GD73" s="1353"/>
      <c r="GE73" s="1353"/>
      <c r="GF73" s="1353"/>
      <c r="GG73" s="1353"/>
      <c r="GH73" s="1353"/>
      <c r="GI73" s="1353"/>
      <c r="GJ73" s="1353"/>
      <c r="GK73" s="1353"/>
      <c r="GL73" s="1353"/>
      <c r="GM73" s="1353"/>
      <c r="GN73" s="1353"/>
      <c r="GO73" s="1353"/>
      <c r="GP73" s="1353"/>
      <c r="GQ73" s="1353"/>
      <c r="GR73" s="1353"/>
      <c r="GS73" s="1353"/>
      <c r="GT73" s="1353"/>
      <c r="GU73" s="1353"/>
      <c r="GV73" s="1353"/>
      <c r="GW73" s="1353"/>
      <c r="GX73" s="1353"/>
    </row>
    <row r="74" spans="1:206" s="1345" customFormat="1" ht="102.6" hidden="1" customHeight="1" collapsed="1">
      <c r="A74" s="566" t="s">
        <v>2809</v>
      </c>
      <c r="B74" s="1338">
        <v>215382</v>
      </c>
      <c r="C74" s="1338">
        <v>212694</v>
      </c>
      <c r="D74" s="1338">
        <v>1072</v>
      </c>
      <c r="E74" s="1338">
        <v>4</v>
      </c>
      <c r="F74" s="1338">
        <v>10</v>
      </c>
      <c r="G74" s="1338">
        <v>0</v>
      </c>
      <c r="H74" s="1338">
        <v>33</v>
      </c>
      <c r="I74" s="1338">
        <v>2</v>
      </c>
      <c r="J74" s="1338">
        <v>4</v>
      </c>
      <c r="K74" s="1338">
        <v>258</v>
      </c>
      <c r="L74" s="1341"/>
      <c r="M74" s="1338">
        <v>17</v>
      </c>
      <c r="N74" s="1338">
        <v>5882</v>
      </c>
      <c r="O74" s="1338">
        <v>785</v>
      </c>
      <c r="P74" s="1338">
        <v>161</v>
      </c>
      <c r="Q74" s="1338">
        <v>135</v>
      </c>
      <c r="R74" s="1338">
        <v>22</v>
      </c>
      <c r="S74" s="1338">
        <v>15</v>
      </c>
      <c r="T74" s="1338">
        <v>4140</v>
      </c>
      <c r="U74" s="1338">
        <v>12</v>
      </c>
      <c r="V74" s="1338">
        <v>1</v>
      </c>
      <c r="W74" s="1338">
        <v>62</v>
      </c>
      <c r="X74" s="1338">
        <v>35</v>
      </c>
      <c r="Y74" s="1338"/>
      <c r="Z74" s="566" t="s">
        <v>2809</v>
      </c>
      <c r="AA74" s="1338">
        <v>14</v>
      </c>
      <c r="AB74" s="1338">
        <v>400</v>
      </c>
      <c r="AC74" s="1338">
        <v>0</v>
      </c>
      <c r="AD74" s="1338">
        <v>0</v>
      </c>
      <c r="AE74" s="1338">
        <v>1</v>
      </c>
      <c r="AF74" s="1338">
        <v>52</v>
      </c>
      <c r="AG74" s="1338">
        <v>3043</v>
      </c>
      <c r="AH74" s="1338">
        <v>261</v>
      </c>
      <c r="AI74" s="1338">
        <v>0</v>
      </c>
      <c r="AJ74" s="1338">
        <v>18</v>
      </c>
      <c r="AK74" s="1338">
        <v>0</v>
      </c>
      <c r="AL74" s="1338"/>
      <c r="AM74" s="1338">
        <v>7</v>
      </c>
      <c r="AN74" s="1338">
        <v>2329</v>
      </c>
      <c r="AO74" s="1338">
        <v>0</v>
      </c>
      <c r="AP74" s="1338">
        <v>0</v>
      </c>
      <c r="AQ74" s="1338">
        <v>0</v>
      </c>
      <c r="AR74" s="1338">
        <v>16</v>
      </c>
      <c r="AS74" s="1338">
        <v>0</v>
      </c>
      <c r="AT74" s="1338">
        <v>0</v>
      </c>
      <c r="AU74" s="1338">
        <v>113</v>
      </c>
      <c r="AV74" s="1338">
        <v>2</v>
      </c>
      <c r="AW74" s="1338">
        <v>4</v>
      </c>
      <c r="AX74" s="1338">
        <v>1</v>
      </c>
      <c r="AY74" s="1338"/>
      <c r="AZ74" s="566" t="s">
        <v>2809</v>
      </c>
      <c r="BA74" s="1338">
        <v>2</v>
      </c>
      <c r="BB74" s="1338">
        <v>0</v>
      </c>
      <c r="BC74" s="1338">
        <v>26464</v>
      </c>
      <c r="BD74" s="1338">
        <v>3</v>
      </c>
      <c r="BE74" s="1338">
        <v>30</v>
      </c>
      <c r="BF74" s="1338">
        <v>0</v>
      </c>
      <c r="BG74" s="1338">
        <v>3</v>
      </c>
      <c r="BH74" s="1338">
        <v>26</v>
      </c>
      <c r="BI74" s="1338">
        <v>7</v>
      </c>
      <c r="BJ74" s="1338">
        <v>34</v>
      </c>
      <c r="BK74" s="1338">
        <v>5189</v>
      </c>
      <c r="BL74" s="1338">
        <v>6</v>
      </c>
      <c r="BM74" s="1338">
        <v>706</v>
      </c>
      <c r="BN74" s="1341"/>
      <c r="BO74" s="1338">
        <v>6</v>
      </c>
      <c r="BP74" s="1338">
        <v>55606</v>
      </c>
      <c r="BQ74" s="1338">
        <v>932</v>
      </c>
      <c r="BR74" s="1338">
        <v>63</v>
      </c>
      <c r="BS74" s="1338">
        <v>1</v>
      </c>
      <c r="BT74" s="1338">
        <v>23</v>
      </c>
      <c r="BU74" s="1338">
        <v>16664</v>
      </c>
      <c r="BV74" s="1338">
        <v>1420</v>
      </c>
      <c r="BW74" s="1338">
        <v>0</v>
      </c>
      <c r="BX74" s="1338">
        <v>245</v>
      </c>
      <c r="BY74" s="1338">
        <v>51886</v>
      </c>
      <c r="BZ74" s="1338">
        <v>3789</v>
      </c>
      <c r="CA74" s="1338"/>
      <c r="CB74" s="566" t="s">
        <v>2809</v>
      </c>
      <c r="CC74" s="1338">
        <v>1084</v>
      </c>
      <c r="CD74" s="1338">
        <v>0</v>
      </c>
      <c r="CE74" s="1338">
        <v>0</v>
      </c>
      <c r="CF74" s="1338">
        <v>317</v>
      </c>
      <c r="CG74" s="1338">
        <v>27482</v>
      </c>
      <c r="CH74" s="1338">
        <v>2</v>
      </c>
      <c r="CI74" s="1338">
        <v>48</v>
      </c>
      <c r="CJ74" s="1338">
        <v>29</v>
      </c>
      <c r="CK74" s="1338">
        <v>2</v>
      </c>
      <c r="CL74" s="1338">
        <v>78</v>
      </c>
      <c r="CM74" s="1338">
        <v>1636</v>
      </c>
      <c r="CN74" s="1341"/>
      <c r="CO74" s="1338">
        <v>2688</v>
      </c>
      <c r="CP74" s="1338">
        <v>0</v>
      </c>
      <c r="CQ74" s="1338">
        <v>32</v>
      </c>
      <c r="CR74" s="1338">
        <v>38</v>
      </c>
      <c r="CS74" s="1338">
        <f>SUM(CS75:CS86)</f>
        <v>0</v>
      </c>
      <c r="CT74" s="1338">
        <v>2446</v>
      </c>
      <c r="CU74" s="1338">
        <v>5</v>
      </c>
      <c r="CV74" s="1338">
        <v>167</v>
      </c>
      <c r="CW74" s="1338">
        <v>0</v>
      </c>
      <c r="CX74" s="1338">
        <v>41583</v>
      </c>
      <c r="CY74" s="1338">
        <v>0</v>
      </c>
      <c r="CZ74" s="1338">
        <v>0</v>
      </c>
      <c r="DA74" s="1345">
        <v>0</v>
      </c>
    </row>
    <row r="75" spans="1:206" s="1345" customFormat="1" ht="102.6" hidden="1" customHeight="1" outlineLevel="1">
      <c r="A75" s="530" t="s">
        <v>1900</v>
      </c>
      <c r="B75" s="1346">
        <v>19234</v>
      </c>
      <c r="C75" s="1346">
        <v>18888</v>
      </c>
      <c r="D75" s="1338">
        <v>142</v>
      </c>
      <c r="E75" s="1338">
        <v>0</v>
      </c>
      <c r="F75" s="1338">
        <v>1</v>
      </c>
      <c r="G75" s="1338">
        <v>0</v>
      </c>
      <c r="H75" s="1338">
        <v>9</v>
      </c>
      <c r="I75" s="1346">
        <v>0</v>
      </c>
      <c r="J75" s="1338">
        <v>0</v>
      </c>
      <c r="K75" s="1338">
        <v>19</v>
      </c>
      <c r="L75" s="1341"/>
      <c r="M75" s="1338">
        <v>4</v>
      </c>
      <c r="N75" s="1338">
        <v>504</v>
      </c>
      <c r="O75" s="1338">
        <v>63</v>
      </c>
      <c r="P75" s="1338">
        <v>20</v>
      </c>
      <c r="Q75" s="1338">
        <v>0</v>
      </c>
      <c r="R75" s="1338">
        <v>0</v>
      </c>
      <c r="S75" s="1338">
        <v>0</v>
      </c>
      <c r="T75" s="1338">
        <v>233</v>
      </c>
      <c r="U75" s="1338">
        <v>1</v>
      </c>
      <c r="V75" s="1338">
        <v>0</v>
      </c>
      <c r="W75" s="1338">
        <v>7</v>
      </c>
      <c r="X75" s="1338">
        <v>1</v>
      </c>
      <c r="Y75" s="1338"/>
      <c r="Z75" s="530" t="s">
        <v>1900</v>
      </c>
      <c r="AA75" s="1338">
        <v>0</v>
      </c>
      <c r="AB75" s="1338">
        <v>44</v>
      </c>
      <c r="AC75" s="1338">
        <v>0</v>
      </c>
      <c r="AD75" s="1338">
        <v>0</v>
      </c>
      <c r="AE75" s="1338">
        <v>0</v>
      </c>
      <c r="AF75" s="1338">
        <v>0</v>
      </c>
      <c r="AG75" s="1338">
        <v>465</v>
      </c>
      <c r="AH75" s="1338">
        <v>21</v>
      </c>
      <c r="AI75" s="1338">
        <v>0</v>
      </c>
      <c r="AJ75" s="1338">
        <v>0</v>
      </c>
      <c r="AK75" s="1338">
        <v>0</v>
      </c>
      <c r="AL75" s="1338"/>
      <c r="AM75" s="1338">
        <v>2</v>
      </c>
      <c r="AN75" s="1338">
        <v>181</v>
      </c>
      <c r="AO75" s="1338">
        <v>0</v>
      </c>
      <c r="AP75" s="1338">
        <v>0</v>
      </c>
      <c r="AQ75" s="1338">
        <v>0</v>
      </c>
      <c r="AR75" s="1338">
        <v>1</v>
      </c>
      <c r="AS75" s="1338">
        <v>0</v>
      </c>
      <c r="AT75" s="1338">
        <v>0</v>
      </c>
      <c r="AU75" s="1338">
        <v>6</v>
      </c>
      <c r="AV75" s="1338">
        <v>1</v>
      </c>
      <c r="AW75" s="1338">
        <v>2</v>
      </c>
      <c r="AX75" s="1338">
        <v>1</v>
      </c>
      <c r="AY75" s="1338"/>
      <c r="AZ75" s="530" t="s">
        <v>1900</v>
      </c>
      <c r="BA75" s="1338">
        <v>0</v>
      </c>
      <c r="BB75" s="1338">
        <v>0</v>
      </c>
      <c r="BC75" s="1338">
        <v>2518</v>
      </c>
      <c r="BD75" s="1338">
        <v>0</v>
      </c>
      <c r="BE75" s="1338">
        <v>3</v>
      </c>
      <c r="BF75" s="1338">
        <v>0</v>
      </c>
      <c r="BG75" s="1338">
        <v>0</v>
      </c>
      <c r="BH75" s="1338">
        <v>3</v>
      </c>
      <c r="BI75" s="1338">
        <v>0</v>
      </c>
      <c r="BJ75" s="1338">
        <v>0</v>
      </c>
      <c r="BK75" s="1338">
        <v>376</v>
      </c>
      <c r="BL75" s="1338">
        <v>0</v>
      </c>
      <c r="BM75" s="1338">
        <v>58</v>
      </c>
      <c r="BN75" s="1341"/>
      <c r="BO75" s="1338">
        <v>1</v>
      </c>
      <c r="BP75" s="1338">
        <v>6209</v>
      </c>
      <c r="BQ75" s="1338">
        <v>121</v>
      </c>
      <c r="BR75" s="1338">
        <v>0</v>
      </c>
      <c r="BS75" s="1338">
        <v>0</v>
      </c>
      <c r="BT75" s="1338">
        <v>0</v>
      </c>
      <c r="BU75" s="1338">
        <v>925</v>
      </c>
      <c r="BV75" s="1338">
        <v>206</v>
      </c>
      <c r="BW75" s="1338">
        <v>0</v>
      </c>
      <c r="BX75" s="1338">
        <v>29</v>
      </c>
      <c r="BY75" s="1338">
        <v>3595</v>
      </c>
      <c r="BZ75" s="1338">
        <v>296</v>
      </c>
      <c r="CA75" s="1338"/>
      <c r="CB75" s="530" t="s">
        <v>1900</v>
      </c>
      <c r="CC75" s="1338">
        <v>103</v>
      </c>
      <c r="CD75" s="1338">
        <v>0</v>
      </c>
      <c r="CE75" s="1338">
        <v>0</v>
      </c>
      <c r="CF75" s="1338">
        <v>25</v>
      </c>
      <c r="CG75" s="1338">
        <v>2390</v>
      </c>
      <c r="CH75" s="1338">
        <v>0</v>
      </c>
      <c r="CI75" s="1338">
        <v>2</v>
      </c>
      <c r="CJ75" s="1338">
        <v>0</v>
      </c>
      <c r="CK75" s="1338">
        <v>0</v>
      </c>
      <c r="CL75" s="1338">
        <v>4</v>
      </c>
      <c r="CM75" s="1338">
        <v>296</v>
      </c>
      <c r="CN75" s="1341"/>
      <c r="CO75" s="1338">
        <v>346</v>
      </c>
      <c r="CP75" s="1338">
        <v>0</v>
      </c>
      <c r="CQ75" s="1338">
        <v>5</v>
      </c>
      <c r="CR75" s="1338">
        <v>0</v>
      </c>
      <c r="CS75" s="1338">
        <f t="shared" ref="CS75:CS85" si="9">SUM(CS76:CS143)</f>
        <v>0</v>
      </c>
      <c r="CT75" s="1338">
        <v>329</v>
      </c>
      <c r="CU75" s="1338">
        <v>0</v>
      </c>
      <c r="CV75" s="1338">
        <v>12</v>
      </c>
      <c r="CW75" s="1338">
        <v>0</v>
      </c>
      <c r="CX75" s="1338">
        <v>3616</v>
      </c>
      <c r="CY75" s="1338">
        <v>0</v>
      </c>
      <c r="CZ75" s="1338">
        <v>0</v>
      </c>
      <c r="DA75" s="1345">
        <v>0</v>
      </c>
    </row>
    <row r="76" spans="1:206" s="1345" customFormat="1" ht="102.6" hidden="1" customHeight="1" outlineLevel="1">
      <c r="A76" s="530" t="s">
        <v>2761</v>
      </c>
      <c r="B76" s="1338">
        <v>15690</v>
      </c>
      <c r="C76" s="1338">
        <v>15546</v>
      </c>
      <c r="D76" s="1338">
        <v>97</v>
      </c>
      <c r="E76" s="1338">
        <v>0</v>
      </c>
      <c r="F76" s="1338">
        <v>1</v>
      </c>
      <c r="G76" s="1338">
        <v>0</v>
      </c>
      <c r="H76" s="1338">
        <v>3</v>
      </c>
      <c r="I76" s="1338">
        <v>0</v>
      </c>
      <c r="J76" s="1338">
        <v>1</v>
      </c>
      <c r="K76" s="1338">
        <v>14</v>
      </c>
      <c r="L76" s="1341"/>
      <c r="M76" s="1338">
        <v>1</v>
      </c>
      <c r="N76" s="1338">
        <v>421</v>
      </c>
      <c r="O76" s="1338">
        <v>43</v>
      </c>
      <c r="P76" s="1338">
        <v>18</v>
      </c>
      <c r="Q76" s="1338">
        <v>135</v>
      </c>
      <c r="R76" s="1338">
        <v>18</v>
      </c>
      <c r="S76" s="1338">
        <v>13</v>
      </c>
      <c r="T76" s="1338">
        <v>179</v>
      </c>
      <c r="U76" s="1338">
        <v>3</v>
      </c>
      <c r="V76" s="1338">
        <v>0</v>
      </c>
      <c r="W76" s="1338">
        <v>4</v>
      </c>
      <c r="X76" s="1338">
        <v>1</v>
      </c>
      <c r="Y76" s="1338"/>
      <c r="Z76" s="530" t="s">
        <v>2761</v>
      </c>
      <c r="AA76" s="1338">
        <v>3</v>
      </c>
      <c r="AB76" s="1338">
        <v>26</v>
      </c>
      <c r="AC76" s="1338">
        <v>0</v>
      </c>
      <c r="AD76" s="1338">
        <v>0</v>
      </c>
      <c r="AE76" s="1338">
        <v>0</v>
      </c>
      <c r="AF76" s="1338">
        <v>0</v>
      </c>
      <c r="AG76" s="1338">
        <v>181</v>
      </c>
      <c r="AH76" s="1338">
        <v>39</v>
      </c>
      <c r="AI76" s="1338">
        <v>0</v>
      </c>
      <c r="AJ76" s="1338">
        <v>0</v>
      </c>
      <c r="AK76" s="1338">
        <v>0</v>
      </c>
      <c r="AL76" s="1338"/>
      <c r="AM76" s="1338">
        <v>0</v>
      </c>
      <c r="AN76" s="1338">
        <v>471</v>
      </c>
      <c r="AO76" s="1338">
        <v>0</v>
      </c>
      <c r="AP76" s="1338">
        <v>0</v>
      </c>
      <c r="AQ76" s="1338">
        <v>0</v>
      </c>
      <c r="AR76" s="1338">
        <v>0</v>
      </c>
      <c r="AS76" s="1338">
        <v>0</v>
      </c>
      <c r="AT76" s="1338">
        <v>0</v>
      </c>
      <c r="AU76" s="1338">
        <v>17</v>
      </c>
      <c r="AV76" s="1338">
        <v>0</v>
      </c>
      <c r="AW76" s="1338">
        <v>2</v>
      </c>
      <c r="AX76" s="1338">
        <v>0</v>
      </c>
      <c r="AY76" s="1338"/>
      <c r="AZ76" s="530" t="s">
        <v>2761</v>
      </c>
      <c r="BA76" s="1338">
        <v>0</v>
      </c>
      <c r="BB76" s="1338">
        <v>0</v>
      </c>
      <c r="BC76" s="1338">
        <v>2092</v>
      </c>
      <c r="BD76" s="1338">
        <v>0</v>
      </c>
      <c r="BE76" s="1338">
        <v>3</v>
      </c>
      <c r="BF76" s="1338">
        <v>0</v>
      </c>
      <c r="BG76" s="1338">
        <v>0</v>
      </c>
      <c r="BH76" s="1338">
        <v>3</v>
      </c>
      <c r="BI76" s="1338">
        <v>0</v>
      </c>
      <c r="BJ76" s="1338">
        <v>0</v>
      </c>
      <c r="BK76" s="1338">
        <v>105</v>
      </c>
      <c r="BL76" s="1338">
        <v>0</v>
      </c>
      <c r="BM76" s="1338">
        <v>18</v>
      </c>
      <c r="BN76" s="1341"/>
      <c r="BO76" s="1338">
        <v>0</v>
      </c>
      <c r="BP76" s="1338">
        <v>1619</v>
      </c>
      <c r="BQ76" s="1338">
        <v>103</v>
      </c>
      <c r="BR76" s="1338">
        <v>0</v>
      </c>
      <c r="BS76" s="1338">
        <v>0</v>
      </c>
      <c r="BT76" s="1338">
        <v>0</v>
      </c>
      <c r="BU76" s="1338">
        <v>4906</v>
      </c>
      <c r="BV76" s="1338">
        <v>188</v>
      </c>
      <c r="BW76" s="1338">
        <v>0</v>
      </c>
      <c r="BX76" s="1338">
        <v>9</v>
      </c>
      <c r="BY76" s="1338">
        <v>2236</v>
      </c>
      <c r="BZ76" s="1338">
        <v>200</v>
      </c>
      <c r="CA76" s="1338"/>
      <c r="CB76" s="530" t="s">
        <v>2761</v>
      </c>
      <c r="CC76" s="1338">
        <v>66</v>
      </c>
      <c r="CD76" s="1338">
        <v>0</v>
      </c>
      <c r="CE76" s="1338">
        <v>0</v>
      </c>
      <c r="CF76" s="1338">
        <v>19</v>
      </c>
      <c r="CG76" s="1338">
        <v>2148</v>
      </c>
      <c r="CH76" s="1338">
        <v>0</v>
      </c>
      <c r="CI76" s="1338">
        <v>3</v>
      </c>
      <c r="CJ76" s="1338">
        <v>4</v>
      </c>
      <c r="CK76" s="1338">
        <v>0</v>
      </c>
      <c r="CL76" s="1338">
        <v>3</v>
      </c>
      <c r="CM76" s="1338">
        <v>130</v>
      </c>
      <c r="CN76" s="1341"/>
      <c r="CO76" s="1338">
        <v>144</v>
      </c>
      <c r="CP76" s="1338">
        <v>0</v>
      </c>
      <c r="CQ76" s="1338">
        <v>1</v>
      </c>
      <c r="CR76" s="1338">
        <v>0</v>
      </c>
      <c r="CS76" s="1338">
        <f t="shared" si="9"/>
        <v>0</v>
      </c>
      <c r="CT76" s="1338">
        <v>137</v>
      </c>
      <c r="CU76" s="1338">
        <v>0</v>
      </c>
      <c r="CV76" s="1338">
        <v>6</v>
      </c>
      <c r="CW76" s="1338">
        <v>0</v>
      </c>
      <c r="CX76" s="1338">
        <v>2133</v>
      </c>
      <c r="CY76" s="1338">
        <v>0</v>
      </c>
      <c r="CZ76" s="1338">
        <v>0</v>
      </c>
      <c r="DA76" s="1345">
        <v>0</v>
      </c>
    </row>
    <row r="77" spans="1:206" s="1345" customFormat="1" ht="102.6" hidden="1" customHeight="1" outlineLevel="1">
      <c r="A77" s="530" t="s">
        <v>2762</v>
      </c>
      <c r="B77" s="1338">
        <v>18077</v>
      </c>
      <c r="C77" s="1338">
        <v>17750</v>
      </c>
      <c r="D77" s="1338">
        <v>153</v>
      </c>
      <c r="E77" s="1346">
        <v>0</v>
      </c>
      <c r="F77" s="1338">
        <v>1</v>
      </c>
      <c r="G77" s="1338">
        <v>0</v>
      </c>
      <c r="H77" s="1338">
        <v>3</v>
      </c>
      <c r="I77" s="1338">
        <v>1</v>
      </c>
      <c r="J77" s="1338">
        <v>0</v>
      </c>
      <c r="K77" s="1346">
        <v>25</v>
      </c>
      <c r="L77" s="1347"/>
      <c r="M77" s="1338">
        <v>4</v>
      </c>
      <c r="N77" s="1338">
        <v>423</v>
      </c>
      <c r="O77" s="1338">
        <v>57</v>
      </c>
      <c r="P77" s="1338">
        <v>7</v>
      </c>
      <c r="Q77" s="1338">
        <v>0</v>
      </c>
      <c r="R77" s="1338">
        <v>1</v>
      </c>
      <c r="S77" s="1338">
        <v>0</v>
      </c>
      <c r="T77" s="1338">
        <v>204</v>
      </c>
      <c r="U77" s="1338">
        <v>3</v>
      </c>
      <c r="V77" s="1338">
        <v>1</v>
      </c>
      <c r="W77" s="1338">
        <v>8</v>
      </c>
      <c r="X77" s="1338">
        <v>4</v>
      </c>
      <c r="Y77" s="1338"/>
      <c r="Z77" s="530" t="s">
        <v>2762</v>
      </c>
      <c r="AA77" s="1338">
        <v>1</v>
      </c>
      <c r="AB77" s="1338">
        <v>19</v>
      </c>
      <c r="AC77" s="1338">
        <v>0</v>
      </c>
      <c r="AD77" s="1338">
        <v>0</v>
      </c>
      <c r="AE77" s="1338">
        <v>0</v>
      </c>
      <c r="AF77" s="1338">
        <v>0</v>
      </c>
      <c r="AG77" s="1338">
        <v>221</v>
      </c>
      <c r="AH77" s="1338">
        <v>23</v>
      </c>
      <c r="AI77" s="1338">
        <v>0</v>
      </c>
      <c r="AJ77" s="1338">
        <v>0</v>
      </c>
      <c r="AK77" s="1338">
        <v>0</v>
      </c>
      <c r="AL77" s="1338"/>
      <c r="AM77" s="1338">
        <v>1</v>
      </c>
      <c r="AN77" s="1338">
        <v>135</v>
      </c>
      <c r="AO77" s="1338">
        <v>0</v>
      </c>
      <c r="AP77" s="1338">
        <v>0</v>
      </c>
      <c r="AQ77" s="1338">
        <v>0</v>
      </c>
      <c r="AR77" s="1338">
        <v>1</v>
      </c>
      <c r="AS77" s="1338">
        <v>0</v>
      </c>
      <c r="AT77" s="1338">
        <v>0</v>
      </c>
      <c r="AU77" s="1338">
        <v>12</v>
      </c>
      <c r="AV77" s="1338">
        <v>0</v>
      </c>
      <c r="AW77" s="1338">
        <v>0</v>
      </c>
      <c r="AX77" s="1338">
        <v>0</v>
      </c>
      <c r="AY77" s="1338"/>
      <c r="AZ77" s="530" t="s">
        <v>2762</v>
      </c>
      <c r="BA77" s="1338">
        <v>0</v>
      </c>
      <c r="BB77" s="1338">
        <v>0</v>
      </c>
      <c r="BC77" s="1338">
        <v>2781</v>
      </c>
      <c r="BD77" s="1338">
        <v>0</v>
      </c>
      <c r="BE77" s="1338">
        <v>2</v>
      </c>
      <c r="BF77" s="1338">
        <v>0</v>
      </c>
      <c r="BG77" s="1338">
        <v>0</v>
      </c>
      <c r="BH77" s="1338">
        <v>2</v>
      </c>
      <c r="BI77" s="1338">
        <v>0</v>
      </c>
      <c r="BJ77" s="1338">
        <v>0</v>
      </c>
      <c r="BK77" s="1338">
        <v>216</v>
      </c>
      <c r="BL77" s="1338">
        <v>0</v>
      </c>
      <c r="BM77" s="1338">
        <v>51</v>
      </c>
      <c r="BN77" s="1341"/>
      <c r="BO77" s="1338">
        <v>0</v>
      </c>
      <c r="BP77" s="1338">
        <v>5243</v>
      </c>
      <c r="BQ77" s="1338">
        <v>142</v>
      </c>
      <c r="BR77" s="1338">
        <v>0</v>
      </c>
      <c r="BS77" s="1338">
        <v>0</v>
      </c>
      <c r="BT77" s="1338">
        <v>0</v>
      </c>
      <c r="BU77" s="1338">
        <v>1087</v>
      </c>
      <c r="BV77" s="1338">
        <v>250</v>
      </c>
      <c r="BW77" s="1338">
        <v>0</v>
      </c>
      <c r="BX77" s="1338">
        <v>33</v>
      </c>
      <c r="BY77" s="1338">
        <v>3107</v>
      </c>
      <c r="BZ77" s="1338">
        <v>290</v>
      </c>
      <c r="CA77" s="1338"/>
      <c r="CB77" s="530" t="s">
        <v>2762</v>
      </c>
      <c r="CC77" s="1338">
        <v>105</v>
      </c>
      <c r="CD77" s="1338">
        <v>0</v>
      </c>
      <c r="CE77" s="1338">
        <v>0</v>
      </c>
      <c r="CF77" s="1338">
        <v>31</v>
      </c>
      <c r="CG77" s="1338">
        <v>2920</v>
      </c>
      <c r="CH77" s="1338">
        <v>0</v>
      </c>
      <c r="CI77" s="1338">
        <v>5</v>
      </c>
      <c r="CJ77" s="1338">
        <v>2</v>
      </c>
      <c r="CK77" s="1338">
        <v>0</v>
      </c>
      <c r="CL77" s="1338">
        <v>11</v>
      </c>
      <c r="CM77" s="1338">
        <v>164</v>
      </c>
      <c r="CN77" s="1341"/>
      <c r="CO77" s="1338">
        <v>327</v>
      </c>
      <c r="CP77" s="1338">
        <v>0</v>
      </c>
      <c r="CQ77" s="1338">
        <v>1</v>
      </c>
      <c r="CR77" s="1338">
        <v>0</v>
      </c>
      <c r="CS77" s="1338">
        <f t="shared" si="9"/>
        <v>0</v>
      </c>
      <c r="CT77" s="1338">
        <v>318</v>
      </c>
      <c r="CU77" s="1338">
        <v>0</v>
      </c>
      <c r="CV77" s="1338">
        <v>8</v>
      </c>
      <c r="CW77" s="1338">
        <v>0</v>
      </c>
      <c r="CX77" s="1338">
        <v>2985</v>
      </c>
      <c r="CY77" s="1338">
        <v>0</v>
      </c>
      <c r="CZ77" s="1338">
        <v>0</v>
      </c>
      <c r="DA77" s="1345">
        <v>0</v>
      </c>
    </row>
    <row r="78" spans="1:206" s="1345" customFormat="1" ht="102.6" hidden="1" customHeight="1" outlineLevel="1">
      <c r="A78" s="530" t="s">
        <v>2763</v>
      </c>
      <c r="B78" s="1338">
        <v>15014</v>
      </c>
      <c r="C78" s="1338">
        <v>14773</v>
      </c>
      <c r="D78" s="1338">
        <v>122</v>
      </c>
      <c r="E78" s="1338">
        <v>1</v>
      </c>
      <c r="F78" s="1338">
        <v>2</v>
      </c>
      <c r="G78" s="1346">
        <v>0</v>
      </c>
      <c r="H78" s="1346">
        <v>1</v>
      </c>
      <c r="I78" s="1346">
        <v>0</v>
      </c>
      <c r="J78" s="1338">
        <v>1</v>
      </c>
      <c r="K78" s="1338">
        <v>14</v>
      </c>
      <c r="L78" s="1341"/>
      <c r="M78" s="1338">
        <v>5</v>
      </c>
      <c r="N78" s="1338">
        <v>390</v>
      </c>
      <c r="O78" s="1338">
        <v>47</v>
      </c>
      <c r="P78" s="1338">
        <v>9</v>
      </c>
      <c r="Q78" s="1338">
        <v>0</v>
      </c>
      <c r="R78" s="1338">
        <v>1</v>
      </c>
      <c r="S78" s="1338">
        <v>0</v>
      </c>
      <c r="T78" s="1338">
        <v>192</v>
      </c>
      <c r="U78" s="1338">
        <v>1</v>
      </c>
      <c r="V78" s="1338">
        <v>0</v>
      </c>
      <c r="W78" s="1338">
        <v>3</v>
      </c>
      <c r="X78" s="1338">
        <v>3</v>
      </c>
      <c r="Y78" s="1338"/>
      <c r="Z78" s="530" t="s">
        <v>2763</v>
      </c>
      <c r="AA78" s="1338">
        <v>1</v>
      </c>
      <c r="AB78" s="1338">
        <v>39</v>
      </c>
      <c r="AC78" s="1338">
        <v>0</v>
      </c>
      <c r="AD78" s="1338">
        <v>0</v>
      </c>
      <c r="AE78" s="1338">
        <v>0</v>
      </c>
      <c r="AF78" s="1338">
        <v>47</v>
      </c>
      <c r="AG78" s="1338">
        <v>188</v>
      </c>
      <c r="AH78" s="1338">
        <v>27</v>
      </c>
      <c r="AI78" s="1338">
        <v>0</v>
      </c>
      <c r="AJ78" s="1338">
        <v>2</v>
      </c>
      <c r="AK78" s="1338">
        <v>0</v>
      </c>
      <c r="AL78" s="1338"/>
      <c r="AM78" s="1338">
        <v>0</v>
      </c>
      <c r="AN78" s="1338">
        <v>122</v>
      </c>
      <c r="AO78" s="1338">
        <v>0</v>
      </c>
      <c r="AP78" s="1338">
        <v>0</v>
      </c>
      <c r="AQ78" s="1338">
        <v>0</v>
      </c>
      <c r="AR78" s="1338">
        <v>2</v>
      </c>
      <c r="AS78" s="1338">
        <v>0</v>
      </c>
      <c r="AT78" s="1338">
        <v>0</v>
      </c>
      <c r="AU78" s="1338">
        <v>2</v>
      </c>
      <c r="AV78" s="1338">
        <v>0</v>
      </c>
      <c r="AW78" s="1338">
        <v>0</v>
      </c>
      <c r="AX78" s="1338">
        <v>0</v>
      </c>
      <c r="AY78" s="1338"/>
      <c r="AZ78" s="530" t="s">
        <v>2763</v>
      </c>
      <c r="BA78" s="1338">
        <v>0</v>
      </c>
      <c r="BB78" s="1338">
        <v>0</v>
      </c>
      <c r="BC78" s="1338">
        <v>1851</v>
      </c>
      <c r="BD78" s="1338">
        <v>0</v>
      </c>
      <c r="BE78" s="1338">
        <v>6</v>
      </c>
      <c r="BF78" s="1338">
        <v>0</v>
      </c>
      <c r="BG78" s="1338">
        <v>0</v>
      </c>
      <c r="BH78" s="1338">
        <v>5</v>
      </c>
      <c r="BI78" s="1338">
        <v>0</v>
      </c>
      <c r="BJ78" s="1338">
        <v>0</v>
      </c>
      <c r="BK78" s="1338">
        <v>276</v>
      </c>
      <c r="BL78" s="1338">
        <v>0</v>
      </c>
      <c r="BM78" s="1338">
        <v>54</v>
      </c>
      <c r="BN78" s="1341"/>
      <c r="BO78" s="1338">
        <v>0</v>
      </c>
      <c r="BP78" s="1338">
        <v>4199</v>
      </c>
      <c r="BQ78" s="1338">
        <v>130</v>
      </c>
      <c r="BR78" s="1338">
        <v>1</v>
      </c>
      <c r="BS78" s="1338">
        <v>0</v>
      </c>
      <c r="BT78" s="1338">
        <v>0</v>
      </c>
      <c r="BU78" s="1338">
        <v>883</v>
      </c>
      <c r="BV78" s="1338">
        <v>199</v>
      </c>
      <c r="BW78" s="1338">
        <v>0</v>
      </c>
      <c r="BX78" s="1338">
        <v>12</v>
      </c>
      <c r="BY78" s="1338">
        <v>3141</v>
      </c>
      <c r="BZ78" s="1338">
        <v>311</v>
      </c>
      <c r="CA78" s="1338"/>
      <c r="CB78" s="530" t="s">
        <v>2763</v>
      </c>
      <c r="CC78" s="1338">
        <v>96</v>
      </c>
      <c r="CD78" s="1338">
        <v>0</v>
      </c>
      <c r="CE78" s="1338">
        <v>0</v>
      </c>
      <c r="CF78" s="1338">
        <v>27</v>
      </c>
      <c r="CG78" s="1338">
        <v>2163</v>
      </c>
      <c r="CH78" s="1338">
        <v>0</v>
      </c>
      <c r="CI78" s="1338">
        <v>5</v>
      </c>
      <c r="CJ78" s="1338">
        <v>5</v>
      </c>
      <c r="CK78" s="1338">
        <v>0</v>
      </c>
      <c r="CL78" s="1338">
        <v>5</v>
      </c>
      <c r="CM78" s="1338">
        <v>182</v>
      </c>
      <c r="CN78" s="1341"/>
      <c r="CO78" s="1338">
        <v>241</v>
      </c>
      <c r="CP78" s="1338">
        <v>0</v>
      </c>
      <c r="CQ78" s="1338">
        <v>3</v>
      </c>
      <c r="CR78" s="1338">
        <v>18</v>
      </c>
      <c r="CS78" s="1338">
        <f t="shared" si="9"/>
        <v>0</v>
      </c>
      <c r="CT78" s="1338">
        <v>162</v>
      </c>
      <c r="CU78" s="1338">
        <v>0</v>
      </c>
      <c r="CV78" s="1338">
        <v>58</v>
      </c>
      <c r="CW78" s="1338">
        <v>0</v>
      </c>
      <c r="CX78" s="1338">
        <v>3092</v>
      </c>
      <c r="CY78" s="1338">
        <v>0</v>
      </c>
      <c r="CZ78" s="1338">
        <v>0</v>
      </c>
      <c r="DA78" s="1345">
        <v>0</v>
      </c>
    </row>
    <row r="79" spans="1:206" s="1345" customFormat="1" ht="102.6" hidden="1" customHeight="1" outlineLevel="1">
      <c r="A79" s="530" t="s">
        <v>2764</v>
      </c>
      <c r="B79" s="1338">
        <v>16290</v>
      </c>
      <c r="C79" s="1338">
        <v>16092</v>
      </c>
      <c r="D79" s="1338">
        <v>116</v>
      </c>
      <c r="E79" s="1338">
        <v>0</v>
      </c>
      <c r="F79" s="1338">
        <v>1</v>
      </c>
      <c r="G79" s="1338">
        <v>0</v>
      </c>
      <c r="H79" s="1338">
        <v>2</v>
      </c>
      <c r="I79" s="1338">
        <v>0</v>
      </c>
      <c r="J79" s="1346">
        <v>0</v>
      </c>
      <c r="K79" s="1338">
        <v>13</v>
      </c>
      <c r="L79" s="1341"/>
      <c r="M79" s="1338">
        <v>0</v>
      </c>
      <c r="N79" s="1338">
        <v>418</v>
      </c>
      <c r="O79" s="1338">
        <v>53</v>
      </c>
      <c r="P79" s="1338">
        <v>17</v>
      </c>
      <c r="Q79" s="1338">
        <v>0</v>
      </c>
      <c r="R79" s="1338">
        <v>0</v>
      </c>
      <c r="S79" s="1338">
        <v>2</v>
      </c>
      <c r="T79" s="1338">
        <v>383</v>
      </c>
      <c r="U79" s="1338">
        <v>0</v>
      </c>
      <c r="V79" s="1338">
        <v>0</v>
      </c>
      <c r="W79" s="1338">
        <v>1</v>
      </c>
      <c r="X79" s="1338">
        <v>2</v>
      </c>
      <c r="Y79" s="1338"/>
      <c r="Z79" s="530" t="s">
        <v>2764</v>
      </c>
      <c r="AA79" s="1338">
        <v>1</v>
      </c>
      <c r="AB79" s="1338">
        <v>45</v>
      </c>
      <c r="AC79" s="1338">
        <v>0</v>
      </c>
      <c r="AD79" s="1338">
        <v>0</v>
      </c>
      <c r="AE79" s="1338">
        <v>0</v>
      </c>
      <c r="AF79" s="1338">
        <v>1</v>
      </c>
      <c r="AG79" s="1338">
        <v>316</v>
      </c>
      <c r="AH79" s="1338">
        <v>16</v>
      </c>
      <c r="AI79" s="1338">
        <v>0</v>
      </c>
      <c r="AJ79" s="1338">
        <v>2</v>
      </c>
      <c r="AK79" s="1338">
        <v>0</v>
      </c>
      <c r="AL79" s="1338"/>
      <c r="AM79" s="1338">
        <v>0</v>
      </c>
      <c r="AN79" s="1338">
        <v>185</v>
      </c>
      <c r="AO79" s="1338">
        <v>0</v>
      </c>
      <c r="AP79" s="1338">
        <v>0</v>
      </c>
      <c r="AQ79" s="1338">
        <v>0</v>
      </c>
      <c r="AR79" s="1338">
        <v>1</v>
      </c>
      <c r="AS79" s="1338">
        <v>0</v>
      </c>
      <c r="AT79" s="1338">
        <v>0</v>
      </c>
      <c r="AU79" s="1338">
        <v>6</v>
      </c>
      <c r="AV79" s="1338">
        <v>0</v>
      </c>
      <c r="AW79" s="1338">
        <v>0</v>
      </c>
      <c r="AX79" s="1338">
        <v>0</v>
      </c>
      <c r="AY79" s="1338"/>
      <c r="AZ79" s="530" t="s">
        <v>2764</v>
      </c>
      <c r="BA79" s="1338">
        <v>0</v>
      </c>
      <c r="BB79" s="1338">
        <v>0</v>
      </c>
      <c r="BC79" s="1338">
        <v>2080</v>
      </c>
      <c r="BD79" s="1338">
        <v>1</v>
      </c>
      <c r="BE79" s="1338">
        <v>3</v>
      </c>
      <c r="BF79" s="1338">
        <v>0</v>
      </c>
      <c r="BG79" s="1338">
        <v>3</v>
      </c>
      <c r="BH79" s="1338">
        <v>0</v>
      </c>
      <c r="BI79" s="1338">
        <v>0</v>
      </c>
      <c r="BJ79" s="1338">
        <v>0</v>
      </c>
      <c r="BK79" s="1338">
        <v>504</v>
      </c>
      <c r="BL79" s="1338">
        <v>2</v>
      </c>
      <c r="BM79" s="1338">
        <v>58</v>
      </c>
      <c r="BN79" s="1341"/>
      <c r="BO79" s="1338">
        <v>0</v>
      </c>
      <c r="BP79" s="1338">
        <v>4000</v>
      </c>
      <c r="BQ79" s="1338">
        <v>140</v>
      </c>
      <c r="BR79" s="1338">
        <v>14</v>
      </c>
      <c r="BS79" s="1338">
        <v>0</v>
      </c>
      <c r="BT79" s="1338">
        <v>0</v>
      </c>
      <c r="BU79" s="1338">
        <v>1164</v>
      </c>
      <c r="BV79" s="1338">
        <v>61</v>
      </c>
      <c r="BW79" s="1338">
        <v>0</v>
      </c>
      <c r="BX79" s="1338">
        <v>14</v>
      </c>
      <c r="BY79" s="1338">
        <v>3544</v>
      </c>
      <c r="BZ79" s="1338">
        <v>369</v>
      </c>
      <c r="CA79" s="1338"/>
      <c r="CB79" s="530" t="s">
        <v>2764</v>
      </c>
      <c r="CC79" s="1338">
        <v>95</v>
      </c>
      <c r="CD79" s="1338">
        <v>0</v>
      </c>
      <c r="CE79" s="1338">
        <v>0</v>
      </c>
      <c r="CF79" s="1338">
        <v>23</v>
      </c>
      <c r="CG79" s="1338">
        <v>2311</v>
      </c>
      <c r="CH79" s="1338">
        <v>0</v>
      </c>
      <c r="CI79" s="1338">
        <v>1</v>
      </c>
      <c r="CJ79" s="1338">
        <v>5</v>
      </c>
      <c r="CK79" s="1338">
        <v>0</v>
      </c>
      <c r="CL79" s="1338">
        <v>4</v>
      </c>
      <c r="CM79" s="1338">
        <v>115</v>
      </c>
      <c r="CN79" s="1341"/>
      <c r="CO79" s="1338">
        <v>198</v>
      </c>
      <c r="CP79" s="1338">
        <v>0</v>
      </c>
      <c r="CQ79" s="1338">
        <v>1</v>
      </c>
      <c r="CR79" s="1338">
        <v>4</v>
      </c>
      <c r="CS79" s="1338">
        <f t="shared" si="9"/>
        <v>0</v>
      </c>
      <c r="CT79" s="1338">
        <v>185</v>
      </c>
      <c r="CU79" s="1338">
        <v>2</v>
      </c>
      <c r="CV79" s="1338">
        <v>6</v>
      </c>
      <c r="CW79" s="1338">
        <v>0</v>
      </c>
      <c r="CX79" s="1338">
        <v>3482</v>
      </c>
      <c r="CY79" s="1338">
        <v>0</v>
      </c>
      <c r="CZ79" s="1338">
        <v>0</v>
      </c>
      <c r="DA79" s="1345">
        <v>0</v>
      </c>
    </row>
    <row r="80" spans="1:206" s="1350" customFormat="1" ht="102.6" hidden="1" customHeight="1" outlineLevel="1">
      <c r="A80" s="530" t="s">
        <v>2765</v>
      </c>
      <c r="B80" s="1348">
        <v>17020</v>
      </c>
      <c r="C80" s="1348">
        <v>16835</v>
      </c>
      <c r="D80" s="1348">
        <v>87</v>
      </c>
      <c r="E80" s="1348">
        <v>0</v>
      </c>
      <c r="F80" s="1348">
        <v>0</v>
      </c>
      <c r="G80" s="1348">
        <v>0</v>
      </c>
      <c r="H80" s="1348">
        <v>1</v>
      </c>
      <c r="I80" s="1348">
        <v>0</v>
      </c>
      <c r="J80" s="1348">
        <v>0</v>
      </c>
      <c r="K80" s="1348">
        <v>45</v>
      </c>
      <c r="L80" s="1349"/>
      <c r="M80" s="1348">
        <v>1</v>
      </c>
      <c r="N80" s="1348">
        <v>530</v>
      </c>
      <c r="O80" s="1348">
        <v>63</v>
      </c>
      <c r="P80" s="1348">
        <v>16</v>
      </c>
      <c r="Q80" s="1348">
        <v>0</v>
      </c>
      <c r="R80" s="1348">
        <v>0</v>
      </c>
      <c r="S80" s="1348">
        <v>0</v>
      </c>
      <c r="T80" s="1348">
        <v>418</v>
      </c>
      <c r="U80" s="1348">
        <v>1</v>
      </c>
      <c r="V80" s="1348">
        <v>0</v>
      </c>
      <c r="W80" s="1348">
        <v>5</v>
      </c>
      <c r="X80" s="1338">
        <v>4</v>
      </c>
      <c r="Y80" s="1348"/>
      <c r="Z80" s="530" t="s">
        <v>2765</v>
      </c>
      <c r="AA80" s="1348">
        <v>1</v>
      </c>
      <c r="AB80" s="1348">
        <v>42</v>
      </c>
      <c r="AC80" s="1348">
        <v>0</v>
      </c>
      <c r="AD80" s="1348">
        <v>0</v>
      </c>
      <c r="AE80" s="1348">
        <v>1</v>
      </c>
      <c r="AF80" s="1348">
        <v>0</v>
      </c>
      <c r="AG80" s="1348">
        <v>266</v>
      </c>
      <c r="AH80" s="1348">
        <v>21</v>
      </c>
      <c r="AI80" s="1338">
        <v>0</v>
      </c>
      <c r="AJ80" s="1348">
        <v>1</v>
      </c>
      <c r="AK80" s="1348">
        <v>0</v>
      </c>
      <c r="AL80" s="1348"/>
      <c r="AM80" s="1348">
        <v>0</v>
      </c>
      <c r="AN80" s="1348">
        <v>162</v>
      </c>
      <c r="AO80" s="1338">
        <v>0</v>
      </c>
      <c r="AP80" s="1338">
        <v>0</v>
      </c>
      <c r="AQ80" s="1348">
        <v>0</v>
      </c>
      <c r="AR80" s="1348">
        <v>1</v>
      </c>
      <c r="AS80" s="1338">
        <v>0</v>
      </c>
      <c r="AT80" s="1338">
        <v>0</v>
      </c>
      <c r="AU80" s="1348">
        <v>7</v>
      </c>
      <c r="AV80" s="1348">
        <v>0</v>
      </c>
      <c r="AW80" s="1348">
        <v>0</v>
      </c>
      <c r="AX80" s="1348">
        <v>0</v>
      </c>
      <c r="AY80" s="1348"/>
      <c r="AZ80" s="530" t="s">
        <v>2765</v>
      </c>
      <c r="BA80" s="1348">
        <v>0</v>
      </c>
      <c r="BB80" s="1348">
        <v>0</v>
      </c>
      <c r="BC80" s="1348">
        <v>1496</v>
      </c>
      <c r="BD80" s="1348">
        <v>0</v>
      </c>
      <c r="BE80" s="1348">
        <v>0</v>
      </c>
      <c r="BF80" s="1348">
        <v>0</v>
      </c>
      <c r="BG80" s="1348">
        <v>0</v>
      </c>
      <c r="BH80" s="1348">
        <v>0</v>
      </c>
      <c r="BI80" s="1348">
        <v>0</v>
      </c>
      <c r="BJ80" s="1348">
        <v>0</v>
      </c>
      <c r="BK80" s="1348">
        <v>543</v>
      </c>
      <c r="BL80" s="1348">
        <v>0</v>
      </c>
      <c r="BM80" s="1348">
        <v>65</v>
      </c>
      <c r="BN80" s="1349"/>
      <c r="BO80" s="1348">
        <v>0</v>
      </c>
      <c r="BP80" s="1338">
        <v>4519</v>
      </c>
      <c r="BQ80" s="1338">
        <v>28</v>
      </c>
      <c r="BR80" s="1338">
        <v>5</v>
      </c>
      <c r="BS80" s="1338">
        <v>0</v>
      </c>
      <c r="BT80" s="1348">
        <v>0</v>
      </c>
      <c r="BU80" s="1348">
        <v>1088</v>
      </c>
      <c r="BV80" s="1348">
        <v>59</v>
      </c>
      <c r="BW80" s="1348">
        <v>0</v>
      </c>
      <c r="BX80" s="1348">
        <v>20</v>
      </c>
      <c r="BY80" s="1348">
        <v>4902</v>
      </c>
      <c r="BZ80" s="1348">
        <v>289</v>
      </c>
      <c r="CA80" s="1348"/>
      <c r="CB80" s="530" t="s">
        <v>2765</v>
      </c>
      <c r="CC80" s="1348">
        <v>79</v>
      </c>
      <c r="CD80" s="1348">
        <v>0</v>
      </c>
      <c r="CE80" s="1348">
        <v>0</v>
      </c>
      <c r="CF80" s="1348">
        <v>28</v>
      </c>
      <c r="CG80" s="1348">
        <v>1876</v>
      </c>
      <c r="CH80" s="1348">
        <v>0</v>
      </c>
      <c r="CI80" s="1348">
        <v>6</v>
      </c>
      <c r="CJ80" s="1348">
        <v>2</v>
      </c>
      <c r="CK80" s="1348">
        <v>0</v>
      </c>
      <c r="CL80" s="1348">
        <v>8</v>
      </c>
      <c r="CM80" s="1338">
        <v>149</v>
      </c>
      <c r="CN80" s="1349"/>
      <c r="CO80" s="1348">
        <v>185</v>
      </c>
      <c r="CP80" s="1348">
        <v>0</v>
      </c>
      <c r="CQ80" s="1348">
        <v>5</v>
      </c>
      <c r="CR80" s="1348">
        <v>2</v>
      </c>
      <c r="CS80" s="1338">
        <f t="shared" si="9"/>
        <v>0</v>
      </c>
      <c r="CT80" s="1348">
        <v>168</v>
      </c>
      <c r="CU80" s="1348">
        <v>0</v>
      </c>
      <c r="CV80" s="1348">
        <v>10</v>
      </c>
      <c r="CW80" s="1348">
        <v>0</v>
      </c>
      <c r="CX80" s="1348">
        <v>2920</v>
      </c>
      <c r="CY80" s="1348">
        <v>0</v>
      </c>
      <c r="CZ80" s="1348">
        <v>0</v>
      </c>
      <c r="DA80" s="1350">
        <v>0</v>
      </c>
    </row>
    <row r="81" spans="1:206" s="1350" customFormat="1" ht="102.6" hidden="1" customHeight="1" outlineLevel="1">
      <c r="A81" s="530" t="s">
        <v>2766</v>
      </c>
      <c r="B81" s="1348">
        <v>21205</v>
      </c>
      <c r="C81" s="1348">
        <v>20961</v>
      </c>
      <c r="D81" s="1348">
        <v>53</v>
      </c>
      <c r="E81" s="1348">
        <v>0</v>
      </c>
      <c r="F81" s="1348">
        <v>1</v>
      </c>
      <c r="G81" s="1348">
        <v>0</v>
      </c>
      <c r="H81" s="1348">
        <v>1</v>
      </c>
      <c r="I81" s="1348">
        <v>0</v>
      </c>
      <c r="J81" s="1348">
        <v>0</v>
      </c>
      <c r="K81" s="1348">
        <v>33</v>
      </c>
      <c r="L81" s="1349"/>
      <c r="M81" s="1348">
        <v>0</v>
      </c>
      <c r="N81" s="1348">
        <v>592</v>
      </c>
      <c r="O81" s="1348">
        <v>67</v>
      </c>
      <c r="P81" s="1348">
        <v>9</v>
      </c>
      <c r="Q81" s="1348">
        <v>0</v>
      </c>
      <c r="R81" s="1348">
        <v>0</v>
      </c>
      <c r="S81" s="1348">
        <v>0</v>
      </c>
      <c r="T81" s="1348">
        <v>566</v>
      </c>
      <c r="U81" s="1348">
        <v>1</v>
      </c>
      <c r="V81" s="1348">
        <v>0</v>
      </c>
      <c r="W81" s="1348">
        <v>7</v>
      </c>
      <c r="X81" s="1338">
        <v>0</v>
      </c>
      <c r="Y81" s="1348"/>
      <c r="Z81" s="530" t="s">
        <v>2766</v>
      </c>
      <c r="AA81" s="1348">
        <v>0</v>
      </c>
      <c r="AB81" s="1348">
        <v>46</v>
      </c>
      <c r="AC81" s="1348">
        <v>0</v>
      </c>
      <c r="AD81" s="1348">
        <v>0</v>
      </c>
      <c r="AE81" s="1348">
        <v>0</v>
      </c>
      <c r="AF81" s="1348">
        <v>0</v>
      </c>
      <c r="AG81" s="1348">
        <v>330</v>
      </c>
      <c r="AH81" s="1348">
        <v>28</v>
      </c>
      <c r="AI81" s="1338">
        <v>0</v>
      </c>
      <c r="AJ81" s="1348">
        <v>3</v>
      </c>
      <c r="AK81" s="1348">
        <v>0</v>
      </c>
      <c r="AL81" s="1348"/>
      <c r="AM81" s="1348">
        <v>1</v>
      </c>
      <c r="AN81" s="1348">
        <v>170</v>
      </c>
      <c r="AO81" s="1338">
        <v>0</v>
      </c>
      <c r="AP81" s="1338">
        <v>0</v>
      </c>
      <c r="AQ81" s="1348">
        <v>0</v>
      </c>
      <c r="AR81" s="1348">
        <v>0</v>
      </c>
      <c r="AS81" s="1338">
        <v>0</v>
      </c>
      <c r="AT81" s="1338">
        <v>0</v>
      </c>
      <c r="AU81" s="1348">
        <v>16</v>
      </c>
      <c r="AV81" s="1348">
        <v>1</v>
      </c>
      <c r="AW81" s="1348">
        <v>0</v>
      </c>
      <c r="AX81" s="1348">
        <v>0</v>
      </c>
      <c r="AY81" s="1348"/>
      <c r="AZ81" s="530" t="s">
        <v>2766</v>
      </c>
      <c r="BA81" s="1348">
        <v>2</v>
      </c>
      <c r="BB81" s="1348">
        <v>0</v>
      </c>
      <c r="BC81" s="1348">
        <v>2431</v>
      </c>
      <c r="BD81" s="1348">
        <v>0</v>
      </c>
      <c r="BE81" s="1348">
        <v>5</v>
      </c>
      <c r="BF81" s="1348">
        <v>0</v>
      </c>
      <c r="BG81" s="1348">
        <v>0</v>
      </c>
      <c r="BH81" s="1348">
        <v>5</v>
      </c>
      <c r="BI81" s="1348">
        <v>0</v>
      </c>
      <c r="BJ81" s="1348">
        <v>0</v>
      </c>
      <c r="BK81" s="1348">
        <v>684</v>
      </c>
      <c r="BL81" s="1348">
        <v>0</v>
      </c>
      <c r="BM81" s="1348">
        <v>121</v>
      </c>
      <c r="BN81" s="1349"/>
      <c r="BO81" s="1348">
        <v>1</v>
      </c>
      <c r="BP81" s="1348">
        <v>5711</v>
      </c>
      <c r="BQ81" s="1348">
        <v>29</v>
      </c>
      <c r="BR81" s="1348">
        <v>14</v>
      </c>
      <c r="BS81" s="1348">
        <v>0</v>
      </c>
      <c r="BT81" s="1348">
        <v>3</v>
      </c>
      <c r="BU81" s="1348">
        <v>1384</v>
      </c>
      <c r="BV81" s="1348">
        <v>84</v>
      </c>
      <c r="BW81" s="1348">
        <v>0</v>
      </c>
      <c r="BX81" s="1348">
        <v>14</v>
      </c>
      <c r="BY81" s="1348">
        <v>5189</v>
      </c>
      <c r="BZ81" s="1348">
        <v>317</v>
      </c>
      <c r="CA81" s="1348"/>
      <c r="CB81" s="530" t="s">
        <v>2766</v>
      </c>
      <c r="CC81" s="1348">
        <v>87</v>
      </c>
      <c r="CD81" s="1348">
        <v>0</v>
      </c>
      <c r="CE81" s="1348">
        <v>0</v>
      </c>
      <c r="CF81" s="1348">
        <v>22</v>
      </c>
      <c r="CG81" s="1348">
        <v>2757</v>
      </c>
      <c r="CH81" s="1348">
        <v>1</v>
      </c>
      <c r="CI81" s="1348">
        <v>4</v>
      </c>
      <c r="CJ81" s="1348">
        <v>2</v>
      </c>
      <c r="CK81" s="1348">
        <v>1</v>
      </c>
      <c r="CL81" s="1348">
        <v>6</v>
      </c>
      <c r="CM81" s="1338">
        <v>162</v>
      </c>
      <c r="CN81" s="1349"/>
      <c r="CO81" s="1348">
        <v>244</v>
      </c>
      <c r="CP81" s="1348">
        <v>0</v>
      </c>
      <c r="CQ81" s="1348">
        <v>15</v>
      </c>
      <c r="CR81" s="1348">
        <v>5</v>
      </c>
      <c r="CS81" s="1338">
        <f t="shared" si="9"/>
        <v>0</v>
      </c>
      <c r="CT81" s="1348">
        <v>197</v>
      </c>
      <c r="CU81" s="1348">
        <v>0</v>
      </c>
      <c r="CV81" s="1348">
        <v>27</v>
      </c>
      <c r="CW81" s="1348">
        <v>0</v>
      </c>
      <c r="CX81" s="1348">
        <v>3466</v>
      </c>
      <c r="CY81" s="1348">
        <v>0</v>
      </c>
      <c r="CZ81" s="1348">
        <v>0</v>
      </c>
      <c r="DA81" s="1350">
        <v>0</v>
      </c>
    </row>
    <row r="82" spans="1:206" s="1345" customFormat="1" ht="102.6" hidden="1" customHeight="1" outlineLevel="1">
      <c r="A82" s="530" t="s">
        <v>2767</v>
      </c>
      <c r="B82" s="1338">
        <v>19369</v>
      </c>
      <c r="C82" s="1338">
        <v>19201</v>
      </c>
      <c r="D82" s="1338">
        <v>55</v>
      </c>
      <c r="E82" s="1338">
        <v>0</v>
      </c>
      <c r="F82" s="1338">
        <v>1</v>
      </c>
      <c r="G82" s="1338">
        <v>0</v>
      </c>
      <c r="H82" s="1338">
        <v>2</v>
      </c>
      <c r="I82" s="1338">
        <v>0</v>
      </c>
      <c r="J82" s="1338">
        <v>1</v>
      </c>
      <c r="K82" s="1338">
        <v>29</v>
      </c>
      <c r="L82" s="1341"/>
      <c r="M82" s="1338">
        <v>1</v>
      </c>
      <c r="N82" s="1338">
        <v>620</v>
      </c>
      <c r="O82" s="1338">
        <v>85</v>
      </c>
      <c r="P82" s="1338">
        <v>12</v>
      </c>
      <c r="Q82" s="1338">
        <v>0</v>
      </c>
      <c r="R82" s="1338">
        <v>0</v>
      </c>
      <c r="S82" s="1338">
        <v>0</v>
      </c>
      <c r="T82" s="1338">
        <v>500</v>
      </c>
      <c r="U82" s="1338">
        <v>0</v>
      </c>
      <c r="V82" s="1338">
        <v>0</v>
      </c>
      <c r="W82" s="1338">
        <v>3</v>
      </c>
      <c r="X82" s="1338">
        <v>3</v>
      </c>
      <c r="Y82" s="1338"/>
      <c r="Z82" s="530" t="s">
        <v>2767</v>
      </c>
      <c r="AA82" s="1338">
        <v>4</v>
      </c>
      <c r="AB82" s="1338">
        <v>45</v>
      </c>
      <c r="AC82" s="1338">
        <v>0</v>
      </c>
      <c r="AD82" s="1338">
        <v>0</v>
      </c>
      <c r="AE82" s="1338">
        <v>0</v>
      </c>
      <c r="AF82" s="1338">
        <v>2</v>
      </c>
      <c r="AG82" s="1338">
        <v>291</v>
      </c>
      <c r="AH82" s="1338">
        <v>33</v>
      </c>
      <c r="AI82" s="1338">
        <v>0</v>
      </c>
      <c r="AJ82" s="1338">
        <v>0</v>
      </c>
      <c r="AK82" s="1338">
        <v>0</v>
      </c>
      <c r="AL82" s="1338"/>
      <c r="AM82" s="1338">
        <v>2</v>
      </c>
      <c r="AN82" s="1338">
        <v>164</v>
      </c>
      <c r="AO82" s="1338">
        <v>0</v>
      </c>
      <c r="AP82" s="1338">
        <v>0</v>
      </c>
      <c r="AQ82" s="1338">
        <v>0</v>
      </c>
      <c r="AR82" s="1338">
        <v>2</v>
      </c>
      <c r="AS82" s="1338">
        <v>0</v>
      </c>
      <c r="AT82" s="1338">
        <v>0</v>
      </c>
      <c r="AU82" s="1338">
        <v>8</v>
      </c>
      <c r="AV82" s="1338">
        <v>0</v>
      </c>
      <c r="AW82" s="1338">
        <v>0</v>
      </c>
      <c r="AX82" s="1338">
        <v>0</v>
      </c>
      <c r="AY82" s="1338"/>
      <c r="AZ82" s="530" t="s">
        <v>2767</v>
      </c>
      <c r="BA82" s="1338">
        <v>0</v>
      </c>
      <c r="BB82" s="1338">
        <v>0</v>
      </c>
      <c r="BC82" s="1338">
        <v>2094</v>
      </c>
      <c r="BD82" s="1338">
        <v>1</v>
      </c>
      <c r="BE82" s="1338">
        <v>2</v>
      </c>
      <c r="BF82" s="1338">
        <v>0</v>
      </c>
      <c r="BG82" s="1338">
        <v>0</v>
      </c>
      <c r="BH82" s="1338">
        <v>2</v>
      </c>
      <c r="BI82" s="1338">
        <v>6</v>
      </c>
      <c r="BJ82" s="1338">
        <v>17</v>
      </c>
      <c r="BK82" s="1338">
        <v>568</v>
      </c>
      <c r="BL82" s="1338">
        <v>4</v>
      </c>
      <c r="BM82" s="1338">
        <v>98</v>
      </c>
      <c r="BN82" s="1341"/>
      <c r="BO82" s="1338">
        <v>0</v>
      </c>
      <c r="BP82" s="1338">
        <v>4877</v>
      </c>
      <c r="BQ82" s="1338">
        <v>3</v>
      </c>
      <c r="BR82" s="1338">
        <v>9</v>
      </c>
      <c r="BS82" s="1338">
        <v>0</v>
      </c>
      <c r="BT82" s="1338">
        <v>15</v>
      </c>
      <c r="BU82" s="1338">
        <v>1164</v>
      </c>
      <c r="BV82" s="1338">
        <v>107</v>
      </c>
      <c r="BW82" s="1338">
        <v>0</v>
      </c>
      <c r="BX82" s="1338">
        <v>21</v>
      </c>
      <c r="BY82" s="1338">
        <v>5768</v>
      </c>
      <c r="BZ82" s="1338">
        <v>246</v>
      </c>
      <c r="CA82" s="1338"/>
      <c r="CB82" s="530" t="s">
        <v>2767</v>
      </c>
      <c r="CC82" s="1338">
        <v>81</v>
      </c>
      <c r="CD82" s="1338">
        <v>0</v>
      </c>
      <c r="CE82" s="1338">
        <v>0</v>
      </c>
      <c r="CF82" s="1338">
        <v>38</v>
      </c>
      <c r="CG82" s="1338">
        <v>2081</v>
      </c>
      <c r="CH82" s="1338">
        <v>1</v>
      </c>
      <c r="CI82" s="1338">
        <v>10</v>
      </c>
      <c r="CJ82" s="1338">
        <v>0</v>
      </c>
      <c r="CK82" s="1338">
        <v>0</v>
      </c>
      <c r="CL82" s="1338">
        <v>4</v>
      </c>
      <c r="CM82" s="1338">
        <v>121</v>
      </c>
      <c r="CN82" s="1341"/>
      <c r="CO82" s="1338">
        <v>168</v>
      </c>
      <c r="CP82" s="1338">
        <v>0</v>
      </c>
      <c r="CQ82" s="1338">
        <v>0</v>
      </c>
      <c r="CR82" s="1338">
        <v>1</v>
      </c>
      <c r="CS82" s="1338">
        <f t="shared" si="9"/>
        <v>0</v>
      </c>
      <c r="CT82" s="1338">
        <v>151</v>
      </c>
      <c r="CU82" s="1338">
        <v>1</v>
      </c>
      <c r="CV82" s="1338">
        <v>15</v>
      </c>
      <c r="CW82" s="1338">
        <v>0</v>
      </c>
      <c r="CX82" s="1338">
        <v>3262</v>
      </c>
      <c r="CY82" s="1338">
        <v>0</v>
      </c>
      <c r="CZ82" s="1338">
        <v>0</v>
      </c>
      <c r="DA82" s="1345">
        <v>0</v>
      </c>
    </row>
    <row r="83" spans="1:206" s="1345" customFormat="1" ht="102.6" hidden="1" customHeight="1" outlineLevel="1">
      <c r="A83" s="530" t="s">
        <v>2768</v>
      </c>
      <c r="B83" s="1338">
        <v>17404</v>
      </c>
      <c r="C83" s="1338">
        <v>17259</v>
      </c>
      <c r="D83" s="1338">
        <v>67</v>
      </c>
      <c r="E83" s="1338">
        <v>2</v>
      </c>
      <c r="F83" s="1338">
        <v>0</v>
      </c>
      <c r="G83" s="1338">
        <v>0</v>
      </c>
      <c r="H83" s="1338">
        <v>2</v>
      </c>
      <c r="I83" s="1338">
        <v>0</v>
      </c>
      <c r="J83" s="1338">
        <v>0</v>
      </c>
      <c r="K83" s="1338">
        <v>31</v>
      </c>
      <c r="L83" s="1341"/>
      <c r="M83" s="1338">
        <v>0</v>
      </c>
      <c r="N83" s="1338">
        <v>555</v>
      </c>
      <c r="O83" s="1338">
        <v>88</v>
      </c>
      <c r="P83" s="1338">
        <v>21</v>
      </c>
      <c r="Q83" s="1338">
        <v>0</v>
      </c>
      <c r="R83" s="1338">
        <v>2</v>
      </c>
      <c r="S83" s="1338">
        <v>0</v>
      </c>
      <c r="T83" s="1338">
        <v>432</v>
      </c>
      <c r="U83" s="1338">
        <v>0</v>
      </c>
      <c r="V83" s="1338">
        <v>0</v>
      </c>
      <c r="W83" s="1338">
        <v>6</v>
      </c>
      <c r="X83" s="1338">
        <v>1</v>
      </c>
      <c r="Y83" s="1338"/>
      <c r="Z83" s="530" t="s">
        <v>2768</v>
      </c>
      <c r="AA83" s="1338">
        <v>1</v>
      </c>
      <c r="AB83" s="1338">
        <v>33</v>
      </c>
      <c r="AC83" s="1338">
        <v>0</v>
      </c>
      <c r="AD83" s="1338">
        <v>0</v>
      </c>
      <c r="AE83" s="1338">
        <v>0</v>
      </c>
      <c r="AF83" s="1338">
        <v>1</v>
      </c>
      <c r="AG83" s="1338">
        <v>230</v>
      </c>
      <c r="AH83" s="1338">
        <v>18</v>
      </c>
      <c r="AI83" s="1338">
        <v>0</v>
      </c>
      <c r="AJ83" s="1338">
        <v>0</v>
      </c>
      <c r="AK83" s="1338">
        <v>0</v>
      </c>
      <c r="AL83" s="1338"/>
      <c r="AM83" s="1338">
        <v>0</v>
      </c>
      <c r="AN83" s="1338">
        <v>182</v>
      </c>
      <c r="AO83" s="1338">
        <v>0</v>
      </c>
      <c r="AP83" s="1338">
        <v>0</v>
      </c>
      <c r="AQ83" s="1338">
        <v>0</v>
      </c>
      <c r="AR83" s="1338">
        <v>4</v>
      </c>
      <c r="AS83" s="1338">
        <v>0</v>
      </c>
      <c r="AT83" s="1338">
        <v>0</v>
      </c>
      <c r="AU83" s="1338">
        <v>13</v>
      </c>
      <c r="AV83" s="1338">
        <v>0</v>
      </c>
      <c r="AW83" s="1338">
        <v>0</v>
      </c>
      <c r="AX83" s="1338">
        <v>0</v>
      </c>
      <c r="AY83" s="1338"/>
      <c r="AZ83" s="530" t="s">
        <v>2768</v>
      </c>
      <c r="BA83" s="1338">
        <v>0</v>
      </c>
      <c r="BB83" s="1338">
        <v>0</v>
      </c>
      <c r="BC83" s="1338">
        <v>2512</v>
      </c>
      <c r="BD83" s="1338">
        <v>0</v>
      </c>
      <c r="BE83" s="1338">
        <v>1</v>
      </c>
      <c r="BF83" s="1338">
        <v>0</v>
      </c>
      <c r="BG83" s="1338">
        <v>0</v>
      </c>
      <c r="BH83" s="1338">
        <v>1</v>
      </c>
      <c r="BI83" s="1338">
        <v>0</v>
      </c>
      <c r="BJ83" s="1338">
        <v>13</v>
      </c>
      <c r="BK83" s="1338">
        <v>393</v>
      </c>
      <c r="BL83" s="1338">
        <v>0</v>
      </c>
      <c r="BM83" s="1338">
        <v>47</v>
      </c>
      <c r="BN83" s="1341"/>
      <c r="BO83" s="1338">
        <v>0</v>
      </c>
      <c r="BP83" s="1338">
        <v>4366</v>
      </c>
      <c r="BQ83" s="1338">
        <v>0</v>
      </c>
      <c r="BR83" s="1338">
        <v>7</v>
      </c>
      <c r="BS83" s="1338">
        <v>1</v>
      </c>
      <c r="BT83" s="1338">
        <v>2</v>
      </c>
      <c r="BU83" s="1338">
        <v>1120</v>
      </c>
      <c r="BV83" s="1338">
        <v>64</v>
      </c>
      <c r="BW83" s="1338">
        <v>0</v>
      </c>
      <c r="BX83" s="1338">
        <v>34</v>
      </c>
      <c r="BY83" s="1338">
        <v>4214</v>
      </c>
      <c r="BZ83" s="1338">
        <v>301</v>
      </c>
      <c r="CA83" s="1338"/>
      <c r="CB83" s="530" t="s">
        <v>2768</v>
      </c>
      <c r="CC83" s="1338">
        <v>82</v>
      </c>
      <c r="CD83" s="1338">
        <v>0</v>
      </c>
      <c r="CE83" s="1338">
        <v>0</v>
      </c>
      <c r="CF83" s="1338">
        <v>24</v>
      </c>
      <c r="CG83" s="1338">
        <v>2286</v>
      </c>
      <c r="CH83" s="1338">
        <v>0</v>
      </c>
      <c r="CI83" s="1338">
        <v>7</v>
      </c>
      <c r="CJ83" s="1338">
        <v>1</v>
      </c>
      <c r="CK83" s="1338">
        <v>0</v>
      </c>
      <c r="CL83" s="1338">
        <v>4</v>
      </c>
      <c r="CM83" s="1338">
        <v>90</v>
      </c>
      <c r="CN83" s="1341"/>
      <c r="CO83" s="1338">
        <v>145</v>
      </c>
      <c r="CP83" s="1338">
        <v>0</v>
      </c>
      <c r="CQ83" s="1338">
        <v>1</v>
      </c>
      <c r="CR83" s="1338">
        <v>6</v>
      </c>
      <c r="CS83" s="1338">
        <f t="shared" si="9"/>
        <v>0</v>
      </c>
      <c r="CT83" s="1338">
        <v>134</v>
      </c>
      <c r="CU83" s="1338">
        <v>0</v>
      </c>
      <c r="CV83" s="1338">
        <v>4</v>
      </c>
      <c r="CW83" s="1338">
        <v>0</v>
      </c>
      <c r="CX83" s="1338">
        <v>3558</v>
      </c>
      <c r="CY83" s="1338">
        <v>0</v>
      </c>
      <c r="CZ83" s="1338">
        <v>0</v>
      </c>
      <c r="DA83" s="1345">
        <v>0</v>
      </c>
    </row>
    <row r="84" spans="1:206" s="1345" customFormat="1" ht="102.6" hidden="1" customHeight="1" outlineLevel="1">
      <c r="A84" s="530" t="s">
        <v>2769</v>
      </c>
      <c r="B84" s="1338">
        <v>19206</v>
      </c>
      <c r="C84" s="1338">
        <v>18949</v>
      </c>
      <c r="D84" s="1338">
        <v>51</v>
      </c>
      <c r="E84" s="1338">
        <v>1</v>
      </c>
      <c r="F84" s="1338">
        <v>0</v>
      </c>
      <c r="G84" s="1338">
        <v>0</v>
      </c>
      <c r="H84" s="1338">
        <v>1</v>
      </c>
      <c r="I84" s="1338">
        <v>1</v>
      </c>
      <c r="J84" s="1338">
        <v>1</v>
      </c>
      <c r="K84" s="1338">
        <v>14</v>
      </c>
      <c r="L84" s="1341"/>
      <c r="M84" s="1338">
        <v>0</v>
      </c>
      <c r="N84" s="1338">
        <v>541</v>
      </c>
      <c r="O84" s="1338">
        <v>72</v>
      </c>
      <c r="P84" s="1338">
        <v>10</v>
      </c>
      <c r="Q84" s="1338">
        <v>0</v>
      </c>
      <c r="R84" s="1338">
        <v>0</v>
      </c>
      <c r="S84" s="1338">
        <v>0</v>
      </c>
      <c r="T84" s="1338">
        <v>419</v>
      </c>
      <c r="U84" s="1338">
        <v>1</v>
      </c>
      <c r="V84" s="1338">
        <v>0</v>
      </c>
      <c r="W84" s="1338">
        <v>4</v>
      </c>
      <c r="X84" s="1338">
        <v>5</v>
      </c>
      <c r="Y84" s="1338"/>
      <c r="Z84" s="530" t="s">
        <v>2769</v>
      </c>
      <c r="AA84" s="1338">
        <v>1</v>
      </c>
      <c r="AB84" s="1338">
        <v>32</v>
      </c>
      <c r="AC84" s="1338">
        <v>0</v>
      </c>
      <c r="AD84" s="1338">
        <v>0</v>
      </c>
      <c r="AE84" s="1338">
        <v>0</v>
      </c>
      <c r="AF84" s="1338">
        <v>0</v>
      </c>
      <c r="AG84" s="1338">
        <v>227</v>
      </c>
      <c r="AH84" s="1338">
        <v>10</v>
      </c>
      <c r="AI84" s="1338">
        <v>0</v>
      </c>
      <c r="AJ84" s="1338">
        <v>4</v>
      </c>
      <c r="AK84" s="1338">
        <v>0</v>
      </c>
      <c r="AL84" s="1338"/>
      <c r="AM84" s="1338">
        <v>1</v>
      </c>
      <c r="AN84" s="1338">
        <v>213</v>
      </c>
      <c r="AO84" s="1338">
        <v>0</v>
      </c>
      <c r="AP84" s="1338">
        <v>0</v>
      </c>
      <c r="AQ84" s="1338">
        <v>0</v>
      </c>
      <c r="AR84" s="1338">
        <v>3</v>
      </c>
      <c r="AS84" s="1338">
        <v>0</v>
      </c>
      <c r="AT84" s="1338">
        <v>0</v>
      </c>
      <c r="AU84" s="1338">
        <v>11</v>
      </c>
      <c r="AV84" s="1338">
        <v>0</v>
      </c>
      <c r="AW84" s="1338">
        <v>0</v>
      </c>
      <c r="AX84" s="1338">
        <v>0</v>
      </c>
      <c r="AY84" s="1338"/>
      <c r="AZ84" s="530" t="s">
        <v>2769</v>
      </c>
      <c r="BA84" s="1338">
        <v>0</v>
      </c>
      <c r="BB84" s="1338">
        <v>0</v>
      </c>
      <c r="BC84" s="1338">
        <v>2227</v>
      </c>
      <c r="BD84" s="1338">
        <v>0</v>
      </c>
      <c r="BE84" s="1338">
        <v>1</v>
      </c>
      <c r="BF84" s="1338">
        <v>0</v>
      </c>
      <c r="BG84" s="1338">
        <v>0</v>
      </c>
      <c r="BH84" s="1338">
        <v>1</v>
      </c>
      <c r="BI84" s="1338">
        <v>0</v>
      </c>
      <c r="BJ84" s="1338">
        <v>4</v>
      </c>
      <c r="BK84" s="1338">
        <v>756</v>
      </c>
      <c r="BL84" s="1338">
        <v>0</v>
      </c>
      <c r="BM84" s="1338">
        <v>42</v>
      </c>
      <c r="BN84" s="1341"/>
      <c r="BO84" s="1338">
        <v>3</v>
      </c>
      <c r="BP84" s="1338">
        <v>5084</v>
      </c>
      <c r="BQ84" s="1338">
        <v>3</v>
      </c>
      <c r="BR84" s="1338">
        <v>3</v>
      </c>
      <c r="BS84" s="1338">
        <v>0</v>
      </c>
      <c r="BT84" s="1338">
        <v>2</v>
      </c>
      <c r="BU84" s="1338">
        <v>950</v>
      </c>
      <c r="BV84" s="1338">
        <v>82</v>
      </c>
      <c r="BW84" s="1338">
        <v>0</v>
      </c>
      <c r="BX84" s="1338">
        <v>21</v>
      </c>
      <c r="BY84" s="1338">
        <v>5579</v>
      </c>
      <c r="BZ84" s="1338">
        <v>408</v>
      </c>
      <c r="CA84" s="1338"/>
      <c r="CB84" s="530" t="s">
        <v>2769</v>
      </c>
      <c r="CC84" s="1338">
        <v>79</v>
      </c>
      <c r="CD84" s="1338">
        <v>0</v>
      </c>
      <c r="CE84" s="1338">
        <v>0</v>
      </c>
      <c r="CF84" s="1338">
        <v>27</v>
      </c>
      <c r="CG84" s="1338">
        <v>1935</v>
      </c>
      <c r="CH84" s="1338">
        <v>0</v>
      </c>
      <c r="CI84" s="1338">
        <v>3</v>
      </c>
      <c r="CJ84" s="1338">
        <v>2</v>
      </c>
      <c r="CK84" s="1338">
        <v>0</v>
      </c>
      <c r="CL84" s="1338">
        <v>10</v>
      </c>
      <c r="CM84" s="1338">
        <v>104</v>
      </c>
      <c r="CN84" s="1341"/>
      <c r="CO84" s="1338">
        <v>257</v>
      </c>
      <c r="CP84" s="1338">
        <v>0</v>
      </c>
      <c r="CQ84" s="1338">
        <v>0</v>
      </c>
      <c r="CR84" s="1338">
        <v>1</v>
      </c>
      <c r="CS84" s="1338">
        <f t="shared" si="9"/>
        <v>0</v>
      </c>
      <c r="CT84" s="1338">
        <v>242</v>
      </c>
      <c r="CU84" s="1338">
        <v>0</v>
      </c>
      <c r="CV84" s="1338">
        <v>14</v>
      </c>
      <c r="CW84" s="1338">
        <v>0</v>
      </c>
      <c r="CX84" s="1338">
        <v>4036</v>
      </c>
      <c r="CY84" s="1338">
        <v>0</v>
      </c>
      <c r="CZ84" s="1338">
        <v>0</v>
      </c>
      <c r="DA84" s="1345">
        <v>0</v>
      </c>
    </row>
    <row r="85" spans="1:206" s="1345" customFormat="1" ht="102.6" hidden="1" customHeight="1" outlineLevel="1">
      <c r="A85" s="530" t="s">
        <v>2770</v>
      </c>
      <c r="B85" s="1338">
        <v>17802</v>
      </c>
      <c r="C85" s="1338">
        <v>17637</v>
      </c>
      <c r="D85" s="1338">
        <v>62</v>
      </c>
      <c r="E85" s="1338">
        <v>0</v>
      </c>
      <c r="F85" s="1338">
        <v>2</v>
      </c>
      <c r="G85" s="1338">
        <v>0</v>
      </c>
      <c r="H85" s="1338">
        <v>3</v>
      </c>
      <c r="I85" s="1338">
        <v>0</v>
      </c>
      <c r="J85" s="1338">
        <v>0</v>
      </c>
      <c r="K85" s="1338">
        <v>5</v>
      </c>
      <c r="L85" s="1341"/>
      <c r="M85" s="1338">
        <v>0</v>
      </c>
      <c r="N85" s="1338">
        <v>491</v>
      </c>
      <c r="O85" s="1338">
        <v>81</v>
      </c>
      <c r="P85" s="1338">
        <v>12</v>
      </c>
      <c r="Q85" s="1338">
        <v>0</v>
      </c>
      <c r="R85" s="1338">
        <v>0</v>
      </c>
      <c r="S85" s="1338">
        <v>0</v>
      </c>
      <c r="T85" s="1338">
        <v>351</v>
      </c>
      <c r="U85" s="1338">
        <v>0</v>
      </c>
      <c r="V85" s="1338">
        <v>0</v>
      </c>
      <c r="W85" s="1338">
        <v>6</v>
      </c>
      <c r="X85" s="1338">
        <v>3</v>
      </c>
      <c r="Y85" s="1338"/>
      <c r="Z85" s="530" t="s">
        <v>2770</v>
      </c>
      <c r="AA85" s="1338">
        <v>1</v>
      </c>
      <c r="AB85" s="1338">
        <v>19</v>
      </c>
      <c r="AC85" s="1338">
        <v>0</v>
      </c>
      <c r="AD85" s="1338">
        <v>0</v>
      </c>
      <c r="AE85" s="1338">
        <v>0</v>
      </c>
      <c r="AF85" s="1338">
        <v>0</v>
      </c>
      <c r="AG85" s="1338">
        <v>189</v>
      </c>
      <c r="AH85" s="1338">
        <v>17</v>
      </c>
      <c r="AI85" s="1338">
        <v>0</v>
      </c>
      <c r="AJ85" s="1338">
        <v>3</v>
      </c>
      <c r="AK85" s="1338">
        <v>0</v>
      </c>
      <c r="AL85" s="1338"/>
      <c r="AM85" s="1338">
        <v>0</v>
      </c>
      <c r="AN85" s="1338">
        <v>199</v>
      </c>
      <c r="AO85" s="1338">
        <v>0</v>
      </c>
      <c r="AP85" s="1338">
        <v>0</v>
      </c>
      <c r="AQ85" s="1338">
        <v>0</v>
      </c>
      <c r="AR85" s="1338">
        <v>1</v>
      </c>
      <c r="AS85" s="1338">
        <v>0</v>
      </c>
      <c r="AT85" s="1338">
        <v>0</v>
      </c>
      <c r="AU85" s="1338">
        <v>10</v>
      </c>
      <c r="AV85" s="1338">
        <v>0</v>
      </c>
      <c r="AW85" s="1338">
        <v>0</v>
      </c>
      <c r="AX85" s="1338">
        <v>0</v>
      </c>
      <c r="AY85" s="1338"/>
      <c r="AZ85" s="530" t="s">
        <v>2770</v>
      </c>
      <c r="BA85" s="1338">
        <v>0</v>
      </c>
      <c r="BB85" s="1338">
        <v>0</v>
      </c>
      <c r="BC85" s="1338">
        <v>1890</v>
      </c>
      <c r="BD85" s="1338">
        <v>1</v>
      </c>
      <c r="BE85" s="1338">
        <v>3</v>
      </c>
      <c r="BF85" s="1338">
        <v>0</v>
      </c>
      <c r="BG85" s="1338">
        <v>0</v>
      </c>
      <c r="BH85" s="1338">
        <v>3</v>
      </c>
      <c r="BI85" s="1338">
        <v>1</v>
      </c>
      <c r="BJ85" s="1338">
        <v>0</v>
      </c>
      <c r="BK85" s="1338">
        <v>501</v>
      </c>
      <c r="BL85" s="1338">
        <v>0</v>
      </c>
      <c r="BM85" s="1338">
        <v>54</v>
      </c>
      <c r="BN85" s="1341"/>
      <c r="BO85" s="1338">
        <v>0</v>
      </c>
      <c r="BP85" s="1338">
        <v>5216</v>
      </c>
      <c r="BQ85" s="1338">
        <v>57</v>
      </c>
      <c r="BR85" s="1338">
        <v>9</v>
      </c>
      <c r="BS85" s="1338">
        <v>0</v>
      </c>
      <c r="BT85" s="1338">
        <v>0</v>
      </c>
      <c r="BU85" s="1338">
        <v>960</v>
      </c>
      <c r="BV85" s="1338">
        <v>60</v>
      </c>
      <c r="BW85" s="1338">
        <v>0</v>
      </c>
      <c r="BX85" s="1338">
        <v>22</v>
      </c>
      <c r="BY85" s="1338">
        <v>5180</v>
      </c>
      <c r="BZ85" s="1338">
        <v>388</v>
      </c>
      <c r="CA85" s="1338"/>
      <c r="CB85" s="530" t="s">
        <v>2770</v>
      </c>
      <c r="CC85" s="1338">
        <v>114</v>
      </c>
      <c r="CD85" s="1338">
        <v>0</v>
      </c>
      <c r="CE85" s="1338">
        <v>0</v>
      </c>
      <c r="CF85" s="1338">
        <v>36</v>
      </c>
      <c r="CG85" s="1338">
        <v>1602</v>
      </c>
      <c r="CH85" s="1338">
        <v>0</v>
      </c>
      <c r="CI85" s="1338">
        <v>0</v>
      </c>
      <c r="CJ85" s="1338">
        <v>2</v>
      </c>
      <c r="CK85" s="1338">
        <v>0</v>
      </c>
      <c r="CL85" s="1338">
        <v>12</v>
      </c>
      <c r="CM85" s="1338">
        <v>71</v>
      </c>
      <c r="CN85" s="1341"/>
      <c r="CO85" s="1338">
        <v>165</v>
      </c>
      <c r="CP85" s="1338">
        <v>0</v>
      </c>
      <c r="CQ85" s="1338">
        <v>0</v>
      </c>
      <c r="CR85" s="1338">
        <v>0</v>
      </c>
      <c r="CS85" s="1338">
        <f t="shared" si="9"/>
        <v>0</v>
      </c>
      <c r="CT85" s="1338">
        <v>159</v>
      </c>
      <c r="CU85" s="1338">
        <v>2</v>
      </c>
      <c r="CV85" s="1338">
        <v>4</v>
      </c>
      <c r="CW85" s="1338">
        <v>0</v>
      </c>
      <c r="CX85" s="1338">
        <v>4884</v>
      </c>
      <c r="CY85" s="1338">
        <v>0</v>
      </c>
      <c r="CZ85" s="1338">
        <v>0</v>
      </c>
      <c r="DA85" s="1345">
        <v>0</v>
      </c>
    </row>
    <row r="86" spans="1:206" s="1352" customFormat="1" ht="102.6" hidden="1" customHeight="1" outlineLevel="1" thickBot="1">
      <c r="A86" s="530" t="s">
        <v>2771</v>
      </c>
      <c r="B86" s="1341">
        <v>19071</v>
      </c>
      <c r="C86" s="1341">
        <v>18803</v>
      </c>
      <c r="D86" s="1341">
        <v>67</v>
      </c>
      <c r="E86" s="1341">
        <v>0</v>
      </c>
      <c r="F86" s="1341">
        <v>0</v>
      </c>
      <c r="G86" s="1341">
        <v>0</v>
      </c>
      <c r="H86" s="1341">
        <v>5</v>
      </c>
      <c r="I86" s="1341">
        <v>0</v>
      </c>
      <c r="J86" s="1341">
        <v>0</v>
      </c>
      <c r="K86" s="1341">
        <v>16</v>
      </c>
      <c r="L86" s="1341"/>
      <c r="M86" s="1351">
        <v>1</v>
      </c>
      <c r="N86" s="1351">
        <v>397</v>
      </c>
      <c r="O86" s="1351">
        <v>66</v>
      </c>
      <c r="P86" s="1351">
        <v>10</v>
      </c>
      <c r="Q86" s="1351">
        <v>0</v>
      </c>
      <c r="R86" s="1351">
        <v>0</v>
      </c>
      <c r="S86" s="1351">
        <v>0</v>
      </c>
      <c r="T86" s="1351">
        <v>263</v>
      </c>
      <c r="U86" s="1351">
        <v>1</v>
      </c>
      <c r="V86" s="1351">
        <v>0</v>
      </c>
      <c r="W86" s="1351">
        <v>8</v>
      </c>
      <c r="X86" s="1354">
        <v>8</v>
      </c>
      <c r="Y86" s="1341"/>
      <c r="Z86" s="531" t="s">
        <v>2771</v>
      </c>
      <c r="AA86" s="1351">
        <v>0</v>
      </c>
      <c r="AB86" s="1351">
        <v>10</v>
      </c>
      <c r="AC86" s="1351">
        <v>0</v>
      </c>
      <c r="AD86" s="1351">
        <v>0</v>
      </c>
      <c r="AE86" s="1351">
        <v>0</v>
      </c>
      <c r="AF86" s="1351">
        <v>1</v>
      </c>
      <c r="AG86" s="1351">
        <v>139</v>
      </c>
      <c r="AH86" s="1351">
        <v>8</v>
      </c>
      <c r="AI86" s="1338">
        <v>0</v>
      </c>
      <c r="AJ86" s="1351">
        <v>3</v>
      </c>
      <c r="AK86" s="1351">
        <v>0</v>
      </c>
      <c r="AL86" s="1341"/>
      <c r="AM86" s="1351">
        <v>0</v>
      </c>
      <c r="AN86" s="1351">
        <v>145</v>
      </c>
      <c r="AO86" s="1338">
        <v>0</v>
      </c>
      <c r="AP86" s="1338">
        <v>0</v>
      </c>
      <c r="AQ86" s="1351">
        <v>0</v>
      </c>
      <c r="AR86" s="1351">
        <v>0</v>
      </c>
      <c r="AS86" s="1338">
        <v>0</v>
      </c>
      <c r="AT86" s="1338">
        <v>0</v>
      </c>
      <c r="AU86" s="1351">
        <v>5</v>
      </c>
      <c r="AV86" s="1351">
        <v>0</v>
      </c>
      <c r="AW86" s="1351">
        <v>0</v>
      </c>
      <c r="AX86" s="1351">
        <v>0</v>
      </c>
      <c r="AY86" s="1341"/>
      <c r="AZ86" s="531" t="s">
        <v>2771</v>
      </c>
      <c r="BA86" s="1351">
        <v>0</v>
      </c>
      <c r="BB86" s="1351">
        <v>0</v>
      </c>
      <c r="BC86" s="1351">
        <v>2492</v>
      </c>
      <c r="BD86" s="1351">
        <v>0</v>
      </c>
      <c r="BE86" s="1351">
        <v>1</v>
      </c>
      <c r="BF86" s="1351">
        <v>0</v>
      </c>
      <c r="BG86" s="1351">
        <v>0</v>
      </c>
      <c r="BH86" s="1351">
        <v>1</v>
      </c>
      <c r="BI86" s="1351">
        <v>0</v>
      </c>
      <c r="BJ86" s="1351">
        <v>0</v>
      </c>
      <c r="BK86" s="1351">
        <v>267</v>
      </c>
      <c r="BL86" s="1351">
        <v>0</v>
      </c>
      <c r="BM86" s="1351">
        <v>40</v>
      </c>
      <c r="BN86" s="1341"/>
      <c r="BO86" s="1351">
        <v>1</v>
      </c>
      <c r="BP86" s="1351">
        <v>4563</v>
      </c>
      <c r="BQ86" s="1351">
        <v>176</v>
      </c>
      <c r="BR86" s="1351">
        <v>1</v>
      </c>
      <c r="BS86" s="1351">
        <v>0</v>
      </c>
      <c r="BT86" s="1351">
        <v>1</v>
      </c>
      <c r="BU86" s="1351">
        <v>1033</v>
      </c>
      <c r="BV86" s="1351">
        <v>60</v>
      </c>
      <c r="BW86" s="1351">
        <v>0</v>
      </c>
      <c r="BX86" s="1351">
        <v>16</v>
      </c>
      <c r="BY86" s="1351">
        <v>5431</v>
      </c>
      <c r="BZ86" s="1351">
        <v>374</v>
      </c>
      <c r="CA86" s="1341"/>
      <c r="CB86" s="531" t="s">
        <v>2771</v>
      </c>
      <c r="CC86" s="1351">
        <v>97</v>
      </c>
      <c r="CD86" s="1351">
        <v>0</v>
      </c>
      <c r="CE86" s="1351">
        <v>0</v>
      </c>
      <c r="CF86" s="1351">
        <v>17</v>
      </c>
      <c r="CG86" s="1351">
        <v>3013</v>
      </c>
      <c r="CH86" s="1351">
        <v>0</v>
      </c>
      <c r="CI86" s="1351">
        <v>2</v>
      </c>
      <c r="CJ86" s="1351">
        <v>4</v>
      </c>
      <c r="CK86" s="1351">
        <v>1</v>
      </c>
      <c r="CL86" s="1351">
        <v>7</v>
      </c>
      <c r="CM86" s="1351">
        <v>52</v>
      </c>
      <c r="CN86" s="1341"/>
      <c r="CO86" s="1351">
        <v>268</v>
      </c>
      <c r="CP86" s="1351">
        <v>0</v>
      </c>
      <c r="CQ86" s="1351">
        <v>0</v>
      </c>
      <c r="CR86" s="1351">
        <v>1</v>
      </c>
      <c r="CS86" s="1351">
        <v>0</v>
      </c>
      <c r="CT86" s="1351">
        <v>264</v>
      </c>
      <c r="CU86" s="1351">
        <v>0</v>
      </c>
      <c r="CV86" s="1351">
        <v>3</v>
      </c>
      <c r="CW86" s="1351">
        <v>0</v>
      </c>
      <c r="CX86" s="1351">
        <v>4149</v>
      </c>
      <c r="CY86" s="1351">
        <v>0</v>
      </c>
      <c r="CZ86" s="1351">
        <v>0</v>
      </c>
      <c r="DA86" s="1352">
        <v>0</v>
      </c>
      <c r="DB86" s="1353"/>
      <c r="DC86" s="1353"/>
      <c r="DD86" s="1353"/>
      <c r="DE86" s="1353"/>
      <c r="DF86" s="1353"/>
      <c r="DG86" s="1353"/>
      <c r="DH86" s="1353"/>
      <c r="DI86" s="1353"/>
      <c r="DJ86" s="1353"/>
      <c r="DK86" s="1353"/>
      <c r="DL86" s="1353"/>
      <c r="DM86" s="1353"/>
      <c r="DN86" s="1353"/>
      <c r="DO86" s="1353"/>
      <c r="DP86" s="1353"/>
      <c r="DQ86" s="1353"/>
      <c r="DR86" s="1353"/>
      <c r="DS86" s="1353"/>
      <c r="DT86" s="1353"/>
      <c r="DU86" s="1353"/>
      <c r="DV86" s="1353"/>
      <c r="DW86" s="1353"/>
      <c r="DX86" s="1353"/>
      <c r="DY86" s="1353"/>
      <c r="DZ86" s="1353"/>
      <c r="EA86" s="1353"/>
      <c r="EB86" s="1353"/>
      <c r="EC86" s="1353"/>
      <c r="ED86" s="1353"/>
      <c r="EE86" s="1353"/>
      <c r="EF86" s="1353"/>
      <c r="EG86" s="1353"/>
      <c r="EH86" s="1353"/>
      <c r="EI86" s="1353"/>
      <c r="EJ86" s="1353"/>
      <c r="EK86" s="1353"/>
      <c r="EL86" s="1353"/>
      <c r="EM86" s="1353"/>
      <c r="EN86" s="1353"/>
      <c r="EO86" s="1353"/>
      <c r="EP86" s="1353"/>
      <c r="EQ86" s="1353"/>
      <c r="ER86" s="1353"/>
      <c r="ES86" s="1353"/>
      <c r="ET86" s="1353"/>
      <c r="EU86" s="1353"/>
      <c r="EV86" s="1353"/>
      <c r="EW86" s="1353"/>
      <c r="EX86" s="1353"/>
      <c r="EY86" s="1353"/>
      <c r="EZ86" s="1353"/>
      <c r="FA86" s="1353"/>
      <c r="FB86" s="1353"/>
      <c r="FC86" s="1353"/>
      <c r="FD86" s="1353"/>
      <c r="FE86" s="1353"/>
      <c r="FF86" s="1353"/>
      <c r="FG86" s="1353"/>
      <c r="FH86" s="1353"/>
      <c r="FI86" s="1353"/>
      <c r="FJ86" s="1353"/>
      <c r="FK86" s="1353"/>
      <c r="FL86" s="1353"/>
      <c r="FM86" s="1353"/>
      <c r="FN86" s="1353"/>
      <c r="FO86" s="1353"/>
      <c r="FP86" s="1353"/>
      <c r="FQ86" s="1353"/>
      <c r="FR86" s="1353"/>
      <c r="FS86" s="1353"/>
      <c r="FT86" s="1353"/>
      <c r="FU86" s="1353"/>
      <c r="FV86" s="1353"/>
      <c r="FW86" s="1353"/>
      <c r="FX86" s="1353"/>
      <c r="FY86" s="1353"/>
      <c r="FZ86" s="1353"/>
      <c r="GA86" s="1353"/>
      <c r="GB86" s="1353"/>
      <c r="GC86" s="1353"/>
      <c r="GD86" s="1353"/>
      <c r="GE86" s="1353"/>
      <c r="GF86" s="1353"/>
      <c r="GG86" s="1353"/>
      <c r="GH86" s="1353"/>
      <c r="GI86" s="1353"/>
      <c r="GJ86" s="1353"/>
      <c r="GK86" s="1353"/>
      <c r="GL86" s="1353"/>
      <c r="GM86" s="1353"/>
      <c r="GN86" s="1353"/>
      <c r="GO86" s="1353"/>
      <c r="GP86" s="1353"/>
      <c r="GQ86" s="1353"/>
      <c r="GR86" s="1353"/>
      <c r="GS86" s="1353"/>
      <c r="GT86" s="1353"/>
      <c r="GU86" s="1353"/>
      <c r="GV86" s="1353"/>
      <c r="GW86" s="1353"/>
      <c r="GX86" s="1353"/>
    </row>
    <row r="87" spans="1:206" s="1345" customFormat="1" ht="117" customHeight="1" collapsed="1">
      <c r="A87" s="566" t="s">
        <v>2211</v>
      </c>
      <c r="B87" s="1341">
        <v>236468</v>
      </c>
      <c r="C87" s="1341">
        <v>233864</v>
      </c>
      <c r="D87" s="1341">
        <v>910</v>
      </c>
      <c r="E87" s="1341">
        <v>2</v>
      </c>
      <c r="F87" s="1341">
        <v>10</v>
      </c>
      <c r="G87" s="1341">
        <v>0</v>
      </c>
      <c r="H87" s="1341">
        <v>47</v>
      </c>
      <c r="I87" s="1341">
        <v>0</v>
      </c>
      <c r="J87" s="1341">
        <v>12</v>
      </c>
      <c r="K87" s="1341">
        <v>3185</v>
      </c>
      <c r="L87" s="1341"/>
      <c r="M87" s="1338">
        <v>190</v>
      </c>
      <c r="N87" s="1338">
        <v>6749</v>
      </c>
      <c r="O87" s="1338">
        <v>962</v>
      </c>
      <c r="P87" s="1338">
        <v>149</v>
      </c>
      <c r="Q87" s="1338">
        <v>1</v>
      </c>
      <c r="R87" s="1338">
        <v>5</v>
      </c>
      <c r="S87" s="1338">
        <v>4</v>
      </c>
      <c r="T87" s="1338">
        <v>2969</v>
      </c>
      <c r="U87" s="1338">
        <v>13</v>
      </c>
      <c r="V87" s="1338">
        <v>5</v>
      </c>
      <c r="W87" s="1338">
        <v>49</v>
      </c>
      <c r="X87" s="1338">
        <v>247</v>
      </c>
      <c r="Y87" s="1338"/>
      <c r="Z87" s="609" t="s">
        <v>2211</v>
      </c>
      <c r="AA87" s="1338">
        <v>26</v>
      </c>
      <c r="AB87" s="1338">
        <v>284</v>
      </c>
      <c r="AC87" s="1338">
        <v>0</v>
      </c>
      <c r="AD87" s="1338">
        <v>0</v>
      </c>
      <c r="AE87" s="1338">
        <v>0</v>
      </c>
      <c r="AF87" s="1338">
        <v>16</v>
      </c>
      <c r="AG87" s="1338">
        <v>6235</v>
      </c>
      <c r="AH87" s="1338">
        <v>146</v>
      </c>
      <c r="AI87" s="1338">
        <v>0</v>
      </c>
      <c r="AJ87" s="1338">
        <v>6</v>
      </c>
      <c r="AK87" s="1338">
        <v>1</v>
      </c>
      <c r="AL87" s="1338"/>
      <c r="AM87" s="1338">
        <v>12</v>
      </c>
      <c r="AN87" s="1338">
        <v>2633</v>
      </c>
      <c r="AO87" s="1338">
        <v>0</v>
      </c>
      <c r="AP87" s="1338">
        <v>0</v>
      </c>
      <c r="AQ87" s="1338">
        <v>0</v>
      </c>
      <c r="AR87" s="1338">
        <v>41</v>
      </c>
      <c r="AS87" s="1338">
        <v>0</v>
      </c>
      <c r="AT87" s="1338">
        <v>0</v>
      </c>
      <c r="AU87" s="1338">
        <v>171</v>
      </c>
      <c r="AV87" s="1338">
        <v>2</v>
      </c>
      <c r="AW87" s="1338">
        <v>2</v>
      </c>
      <c r="AX87" s="1338">
        <v>2</v>
      </c>
      <c r="AY87" s="1338"/>
      <c r="AZ87" s="609" t="s">
        <v>2211</v>
      </c>
      <c r="BA87" s="1338">
        <v>0</v>
      </c>
      <c r="BB87" s="1338">
        <v>0</v>
      </c>
      <c r="BC87" s="1338">
        <v>45874</v>
      </c>
      <c r="BD87" s="1338">
        <v>7</v>
      </c>
      <c r="BE87" s="1338">
        <v>34</v>
      </c>
      <c r="BF87" s="1338">
        <v>4</v>
      </c>
      <c r="BG87" s="1338">
        <v>6</v>
      </c>
      <c r="BH87" s="1338">
        <v>24</v>
      </c>
      <c r="BI87" s="1338">
        <v>0</v>
      </c>
      <c r="BJ87" s="1338">
        <v>4</v>
      </c>
      <c r="BK87" s="1338">
        <v>5096</v>
      </c>
      <c r="BL87" s="1338">
        <v>42</v>
      </c>
      <c r="BM87" s="1338">
        <v>738</v>
      </c>
      <c r="BN87" s="1341"/>
      <c r="BO87" s="1338">
        <v>9</v>
      </c>
      <c r="BP87" s="1338">
        <v>63185</v>
      </c>
      <c r="BQ87" s="1338">
        <v>703</v>
      </c>
      <c r="BR87" s="1338">
        <v>36</v>
      </c>
      <c r="BS87" s="1338">
        <v>3</v>
      </c>
      <c r="BT87" s="1338">
        <v>1</v>
      </c>
      <c r="BU87" s="1338">
        <v>17866</v>
      </c>
      <c r="BV87" s="1338">
        <v>650</v>
      </c>
      <c r="BW87" s="1338">
        <v>0</v>
      </c>
      <c r="BX87" s="1338">
        <v>392</v>
      </c>
      <c r="BY87" s="1338">
        <v>56180</v>
      </c>
      <c r="BZ87" s="1338">
        <v>3899</v>
      </c>
      <c r="CA87" s="1338"/>
      <c r="CB87" s="609" t="s">
        <v>2211</v>
      </c>
      <c r="CC87" s="1338">
        <v>965</v>
      </c>
      <c r="CD87" s="1338">
        <v>0</v>
      </c>
      <c r="CE87" s="1338">
        <v>0</v>
      </c>
      <c r="CF87" s="1338">
        <v>412</v>
      </c>
      <c r="CG87" s="1338">
        <v>11056</v>
      </c>
      <c r="CH87" s="1338">
        <v>4</v>
      </c>
      <c r="CI87" s="1338">
        <v>65</v>
      </c>
      <c r="CJ87" s="1338">
        <v>11</v>
      </c>
      <c r="CK87" s="1338">
        <v>6</v>
      </c>
      <c r="CL87" s="1338">
        <v>45</v>
      </c>
      <c r="CM87" s="1338">
        <v>1461</v>
      </c>
      <c r="CN87" s="1341"/>
      <c r="CO87" s="1338">
        <v>2604</v>
      </c>
      <c r="CP87" s="1338">
        <v>147</v>
      </c>
      <c r="CQ87" s="1338">
        <v>44</v>
      </c>
      <c r="CR87" s="1338">
        <v>207</v>
      </c>
      <c r="CS87" s="1338">
        <f>SUM(CS88:CS99)</f>
        <v>0</v>
      </c>
      <c r="CT87" s="1338">
        <v>1977</v>
      </c>
      <c r="CU87" s="1338">
        <v>0</v>
      </c>
      <c r="CV87" s="1338">
        <v>229</v>
      </c>
      <c r="CW87" s="1338">
        <v>0</v>
      </c>
      <c r="CX87" s="1338">
        <v>45424</v>
      </c>
      <c r="CY87" s="1338">
        <v>0</v>
      </c>
      <c r="CZ87" s="1338">
        <v>0</v>
      </c>
      <c r="DA87" s="1345">
        <v>0</v>
      </c>
    </row>
    <row r="88" spans="1:206" s="1345" customFormat="1" ht="117" hidden="1" customHeight="1" outlineLevel="1">
      <c r="A88" s="530" t="s">
        <v>1900</v>
      </c>
      <c r="B88" s="1346">
        <v>11635</v>
      </c>
      <c r="C88" s="1346">
        <v>11434</v>
      </c>
      <c r="D88" s="1338">
        <v>61</v>
      </c>
      <c r="E88" s="1338">
        <v>0</v>
      </c>
      <c r="F88" s="1338">
        <v>4</v>
      </c>
      <c r="G88" s="1338">
        <v>0</v>
      </c>
      <c r="H88" s="1338">
        <v>2</v>
      </c>
      <c r="I88" s="1346">
        <v>0</v>
      </c>
      <c r="J88" s="1338">
        <v>3</v>
      </c>
      <c r="K88" s="1338">
        <v>14</v>
      </c>
      <c r="L88" s="1341"/>
      <c r="M88" s="1338">
        <v>3</v>
      </c>
      <c r="N88" s="1338">
        <v>426</v>
      </c>
      <c r="O88" s="1338">
        <v>78</v>
      </c>
      <c r="P88" s="1338">
        <v>5</v>
      </c>
      <c r="Q88" s="1338">
        <v>0</v>
      </c>
      <c r="R88" s="1338">
        <v>0</v>
      </c>
      <c r="S88" s="1338">
        <v>0</v>
      </c>
      <c r="T88" s="1338">
        <v>115</v>
      </c>
      <c r="U88" s="1338">
        <v>2</v>
      </c>
      <c r="V88" s="1338">
        <v>0</v>
      </c>
      <c r="W88" s="1338">
        <v>6</v>
      </c>
      <c r="X88" s="1338">
        <v>3</v>
      </c>
      <c r="Y88" s="1338"/>
      <c r="Z88" s="530" t="s">
        <v>1900</v>
      </c>
      <c r="AA88" s="1338">
        <v>2</v>
      </c>
      <c r="AB88" s="1338">
        <v>15</v>
      </c>
      <c r="AC88" s="1338">
        <v>0</v>
      </c>
      <c r="AD88" s="1338">
        <v>0</v>
      </c>
      <c r="AE88" s="1338">
        <v>0</v>
      </c>
      <c r="AF88" s="1338">
        <v>0</v>
      </c>
      <c r="AG88" s="1338">
        <v>98</v>
      </c>
      <c r="AH88" s="1338">
        <v>8</v>
      </c>
      <c r="AI88" s="1338">
        <v>0</v>
      </c>
      <c r="AJ88" s="1338">
        <v>0</v>
      </c>
      <c r="AK88" s="1338">
        <v>1</v>
      </c>
      <c r="AL88" s="1338"/>
      <c r="AM88" s="1338">
        <v>0</v>
      </c>
      <c r="AN88" s="1338">
        <v>353</v>
      </c>
      <c r="AO88" s="1338">
        <v>0</v>
      </c>
      <c r="AP88" s="1338">
        <v>0</v>
      </c>
      <c r="AQ88" s="1338">
        <v>0</v>
      </c>
      <c r="AR88" s="1338">
        <v>24</v>
      </c>
      <c r="AS88" s="1338">
        <v>0</v>
      </c>
      <c r="AT88" s="1338">
        <v>0</v>
      </c>
      <c r="AU88" s="1338">
        <v>18</v>
      </c>
      <c r="AV88" s="1338">
        <v>0</v>
      </c>
      <c r="AW88" s="1338">
        <v>0</v>
      </c>
      <c r="AX88" s="1338">
        <v>0</v>
      </c>
      <c r="AY88" s="1338"/>
      <c r="AZ88" s="530" t="s">
        <v>1900</v>
      </c>
      <c r="BA88" s="1338">
        <v>0</v>
      </c>
      <c r="BB88" s="1338">
        <v>0</v>
      </c>
      <c r="BC88" s="1338">
        <v>1</v>
      </c>
      <c r="BD88" s="1338">
        <v>0</v>
      </c>
      <c r="BE88" s="1338">
        <v>0</v>
      </c>
      <c r="BF88" s="1338">
        <v>0</v>
      </c>
      <c r="BG88" s="1338">
        <v>0</v>
      </c>
      <c r="BH88" s="1338">
        <v>0</v>
      </c>
      <c r="BI88" s="1338">
        <v>0</v>
      </c>
      <c r="BJ88" s="1338">
        <v>0</v>
      </c>
      <c r="BK88" s="1338">
        <v>256</v>
      </c>
      <c r="BL88" s="1338">
        <v>14</v>
      </c>
      <c r="BM88" s="1338">
        <v>14</v>
      </c>
      <c r="BN88" s="1341"/>
      <c r="BO88" s="1338">
        <v>0</v>
      </c>
      <c r="BP88" s="1338">
        <v>3158</v>
      </c>
      <c r="BQ88" s="1338">
        <v>1</v>
      </c>
      <c r="BR88" s="1338">
        <v>3</v>
      </c>
      <c r="BS88" s="1338">
        <v>0</v>
      </c>
      <c r="BT88" s="1338">
        <v>0</v>
      </c>
      <c r="BU88" s="1338">
        <v>4403</v>
      </c>
      <c r="BV88" s="1338">
        <v>31</v>
      </c>
      <c r="BW88" s="1338">
        <v>0</v>
      </c>
      <c r="BX88" s="1338">
        <v>20</v>
      </c>
      <c r="BY88" s="1338">
        <v>1970</v>
      </c>
      <c r="BZ88" s="1338">
        <v>175</v>
      </c>
      <c r="CA88" s="1338"/>
      <c r="CB88" s="530" t="s">
        <v>1900</v>
      </c>
      <c r="CC88" s="1338">
        <v>57</v>
      </c>
      <c r="CD88" s="1338">
        <v>0</v>
      </c>
      <c r="CE88" s="1338">
        <v>0</v>
      </c>
      <c r="CF88" s="1338">
        <v>5</v>
      </c>
      <c r="CG88" s="1338">
        <v>4</v>
      </c>
      <c r="CH88" s="1338">
        <v>2</v>
      </c>
      <c r="CI88" s="1338">
        <v>5</v>
      </c>
      <c r="CJ88" s="1338">
        <v>2</v>
      </c>
      <c r="CK88" s="1338">
        <v>0</v>
      </c>
      <c r="CL88" s="1338">
        <v>6</v>
      </c>
      <c r="CM88" s="1338">
        <v>66</v>
      </c>
      <c r="CN88" s="1341"/>
      <c r="CO88" s="1338">
        <v>201</v>
      </c>
      <c r="CP88" s="1338">
        <v>0</v>
      </c>
      <c r="CQ88" s="1338">
        <v>12</v>
      </c>
      <c r="CR88" s="1338">
        <v>0</v>
      </c>
      <c r="CS88" s="1338">
        <f t="shared" ref="CS88:CS98" si="10">SUM(CS89:CS156)</f>
        <v>0</v>
      </c>
      <c r="CT88" s="1338">
        <v>184</v>
      </c>
      <c r="CU88" s="1338">
        <v>0</v>
      </c>
      <c r="CV88" s="1338">
        <v>5</v>
      </c>
      <c r="CW88" s="1338">
        <v>0</v>
      </c>
      <c r="CX88" s="1338">
        <v>2919</v>
      </c>
      <c r="CY88" s="1338">
        <v>0</v>
      </c>
      <c r="CZ88" s="1338">
        <v>0</v>
      </c>
      <c r="DA88" s="1345">
        <v>0</v>
      </c>
    </row>
    <row r="89" spans="1:206" s="1345" customFormat="1" ht="117" hidden="1" customHeight="1" outlineLevel="1">
      <c r="A89" s="530" t="s">
        <v>2761</v>
      </c>
      <c r="B89" s="1338">
        <v>6513</v>
      </c>
      <c r="C89" s="1338">
        <v>6437</v>
      </c>
      <c r="D89" s="1338">
        <v>53</v>
      </c>
      <c r="E89" s="1338">
        <v>0</v>
      </c>
      <c r="F89" s="1338">
        <v>0</v>
      </c>
      <c r="G89" s="1338">
        <v>0</v>
      </c>
      <c r="H89" s="1338">
        <v>3</v>
      </c>
      <c r="I89" s="1338">
        <v>0</v>
      </c>
      <c r="J89" s="1338">
        <v>3</v>
      </c>
      <c r="K89" s="1338">
        <v>8</v>
      </c>
      <c r="L89" s="1341"/>
      <c r="M89" s="1338">
        <v>1</v>
      </c>
      <c r="N89" s="1338">
        <v>377</v>
      </c>
      <c r="O89" s="1338">
        <v>76</v>
      </c>
      <c r="P89" s="1338">
        <v>11</v>
      </c>
      <c r="Q89" s="1338">
        <v>0</v>
      </c>
      <c r="R89" s="1338">
        <v>0</v>
      </c>
      <c r="S89" s="1338">
        <v>0</v>
      </c>
      <c r="T89" s="1338">
        <v>38</v>
      </c>
      <c r="U89" s="1338">
        <v>0</v>
      </c>
      <c r="V89" s="1338">
        <v>0</v>
      </c>
      <c r="W89" s="1338">
        <v>2</v>
      </c>
      <c r="X89" s="1338">
        <v>4</v>
      </c>
      <c r="Y89" s="1338"/>
      <c r="Z89" s="530" t="s">
        <v>2761</v>
      </c>
      <c r="AA89" s="1338">
        <v>1</v>
      </c>
      <c r="AB89" s="1338">
        <v>8</v>
      </c>
      <c r="AC89" s="1338">
        <v>0</v>
      </c>
      <c r="AD89" s="1338">
        <v>0</v>
      </c>
      <c r="AE89" s="1338">
        <v>0</v>
      </c>
      <c r="AF89" s="1338">
        <v>0</v>
      </c>
      <c r="AG89" s="1338">
        <v>58</v>
      </c>
      <c r="AH89" s="1338">
        <v>12</v>
      </c>
      <c r="AI89" s="1338">
        <v>0</v>
      </c>
      <c r="AJ89" s="1338">
        <v>0</v>
      </c>
      <c r="AK89" s="1338">
        <v>0</v>
      </c>
      <c r="AL89" s="1338"/>
      <c r="AM89" s="1338">
        <v>0</v>
      </c>
      <c r="AN89" s="1338">
        <v>263</v>
      </c>
      <c r="AO89" s="1338">
        <v>0</v>
      </c>
      <c r="AP89" s="1338">
        <v>0</v>
      </c>
      <c r="AQ89" s="1338">
        <v>0</v>
      </c>
      <c r="AR89" s="1338">
        <v>0</v>
      </c>
      <c r="AS89" s="1338">
        <v>0</v>
      </c>
      <c r="AT89" s="1338">
        <v>0</v>
      </c>
      <c r="AU89" s="1338">
        <v>20</v>
      </c>
      <c r="AV89" s="1338">
        <v>0</v>
      </c>
      <c r="AW89" s="1338">
        <v>0</v>
      </c>
      <c r="AX89" s="1338">
        <v>1</v>
      </c>
      <c r="AY89" s="1338"/>
      <c r="AZ89" s="530" t="s">
        <v>2761</v>
      </c>
      <c r="BA89" s="1338">
        <v>0</v>
      </c>
      <c r="BB89" s="1338">
        <v>0</v>
      </c>
      <c r="BC89" s="1338">
        <v>5</v>
      </c>
      <c r="BD89" s="1338">
        <v>0</v>
      </c>
      <c r="BE89" s="1338">
        <v>1</v>
      </c>
      <c r="BF89" s="1338">
        <v>0</v>
      </c>
      <c r="BG89" s="1338">
        <v>0</v>
      </c>
      <c r="BH89" s="1338">
        <v>0</v>
      </c>
      <c r="BI89" s="1338">
        <v>0</v>
      </c>
      <c r="BJ89" s="1338">
        <v>0</v>
      </c>
      <c r="BK89" s="1338">
        <v>196</v>
      </c>
      <c r="BL89" s="1338">
        <v>0</v>
      </c>
      <c r="BM89" s="1338">
        <v>14</v>
      </c>
      <c r="BN89" s="1341"/>
      <c r="BO89" s="1338">
        <v>1</v>
      </c>
      <c r="BP89" s="1338">
        <v>1872</v>
      </c>
      <c r="BQ89" s="1338">
        <v>0</v>
      </c>
      <c r="BR89" s="1338">
        <v>0</v>
      </c>
      <c r="BS89" s="1338">
        <v>0</v>
      </c>
      <c r="BT89" s="1338">
        <v>0</v>
      </c>
      <c r="BU89" s="1338">
        <v>1983</v>
      </c>
      <c r="BV89" s="1338">
        <v>6</v>
      </c>
      <c r="BW89" s="1338">
        <v>0</v>
      </c>
      <c r="BX89" s="1338">
        <v>21</v>
      </c>
      <c r="BY89" s="1338">
        <v>1078</v>
      </c>
      <c r="BZ89" s="1338">
        <v>76</v>
      </c>
      <c r="CA89" s="1338"/>
      <c r="CB89" s="530" t="s">
        <v>2761</v>
      </c>
      <c r="CC89" s="1338">
        <v>29</v>
      </c>
      <c r="CD89" s="1338">
        <v>0</v>
      </c>
      <c r="CE89" s="1338">
        <v>0</v>
      </c>
      <c r="CF89" s="1338">
        <v>16</v>
      </c>
      <c r="CG89" s="1338">
        <v>2</v>
      </c>
      <c r="CH89" s="1338">
        <v>0</v>
      </c>
      <c r="CI89" s="1338">
        <v>2</v>
      </c>
      <c r="CJ89" s="1338">
        <v>2</v>
      </c>
      <c r="CK89" s="1338">
        <v>0</v>
      </c>
      <c r="CL89" s="1338">
        <v>4</v>
      </c>
      <c r="CM89" s="1338">
        <v>190</v>
      </c>
      <c r="CN89" s="1341"/>
      <c r="CO89" s="1338">
        <v>76</v>
      </c>
      <c r="CP89" s="1338">
        <v>0</v>
      </c>
      <c r="CQ89" s="1338">
        <v>1</v>
      </c>
      <c r="CR89" s="1338">
        <v>3</v>
      </c>
      <c r="CS89" s="1338">
        <f t="shared" si="10"/>
        <v>0</v>
      </c>
      <c r="CT89" s="1338">
        <v>5</v>
      </c>
      <c r="CU89" s="1338">
        <v>0</v>
      </c>
      <c r="CV89" s="1338">
        <v>67</v>
      </c>
      <c r="CW89" s="1338">
        <v>0</v>
      </c>
      <c r="CX89" s="1338">
        <v>2527</v>
      </c>
      <c r="CY89" s="1338">
        <v>0</v>
      </c>
      <c r="CZ89" s="1338">
        <v>0</v>
      </c>
      <c r="DA89" s="1345">
        <v>0</v>
      </c>
    </row>
    <row r="90" spans="1:206" s="1345" customFormat="1" ht="117" hidden="1" customHeight="1" outlineLevel="1">
      <c r="A90" s="530" t="s">
        <v>2762</v>
      </c>
      <c r="B90" s="1338">
        <v>14359</v>
      </c>
      <c r="C90" s="1338">
        <v>14151</v>
      </c>
      <c r="D90" s="1338">
        <v>42</v>
      </c>
      <c r="E90" s="1346">
        <v>0</v>
      </c>
      <c r="F90" s="1338">
        <v>0</v>
      </c>
      <c r="G90" s="1338">
        <v>0</v>
      </c>
      <c r="H90" s="1338">
        <v>3</v>
      </c>
      <c r="I90" s="1338">
        <v>0</v>
      </c>
      <c r="J90" s="1338">
        <v>0</v>
      </c>
      <c r="K90" s="1346">
        <v>7</v>
      </c>
      <c r="L90" s="1347"/>
      <c r="M90" s="1338">
        <v>1</v>
      </c>
      <c r="N90" s="1338">
        <v>456</v>
      </c>
      <c r="O90" s="1338">
        <v>78</v>
      </c>
      <c r="P90" s="1338">
        <v>14</v>
      </c>
      <c r="Q90" s="1338">
        <v>0</v>
      </c>
      <c r="R90" s="1338">
        <v>0</v>
      </c>
      <c r="S90" s="1338">
        <v>2</v>
      </c>
      <c r="T90" s="1338">
        <v>231</v>
      </c>
      <c r="U90" s="1338">
        <v>1</v>
      </c>
      <c r="V90" s="1338">
        <v>0</v>
      </c>
      <c r="W90" s="1338">
        <v>6</v>
      </c>
      <c r="X90" s="1338">
        <v>7</v>
      </c>
      <c r="Y90" s="1338"/>
      <c r="Z90" s="530" t="s">
        <v>2762</v>
      </c>
      <c r="AA90" s="1338">
        <v>2</v>
      </c>
      <c r="AB90" s="1338">
        <v>19</v>
      </c>
      <c r="AC90" s="1338">
        <v>0</v>
      </c>
      <c r="AD90" s="1338">
        <v>0</v>
      </c>
      <c r="AE90" s="1338">
        <v>0</v>
      </c>
      <c r="AF90" s="1338">
        <v>2</v>
      </c>
      <c r="AG90" s="1338">
        <v>79</v>
      </c>
      <c r="AH90" s="1338">
        <v>6</v>
      </c>
      <c r="AI90" s="1338">
        <v>0</v>
      </c>
      <c r="AJ90" s="1338">
        <v>0</v>
      </c>
      <c r="AK90" s="1338">
        <v>0</v>
      </c>
      <c r="AL90" s="1338"/>
      <c r="AM90" s="1338">
        <v>0</v>
      </c>
      <c r="AN90" s="1338">
        <v>201</v>
      </c>
      <c r="AO90" s="1338">
        <v>0</v>
      </c>
      <c r="AP90" s="1338">
        <v>0</v>
      </c>
      <c r="AQ90" s="1338">
        <v>0</v>
      </c>
      <c r="AR90" s="1338">
        <v>2</v>
      </c>
      <c r="AS90" s="1338">
        <v>0</v>
      </c>
      <c r="AT90" s="1338">
        <v>0</v>
      </c>
      <c r="AU90" s="1338">
        <v>12</v>
      </c>
      <c r="AV90" s="1338">
        <v>0</v>
      </c>
      <c r="AW90" s="1338">
        <v>0</v>
      </c>
      <c r="AX90" s="1338">
        <v>0</v>
      </c>
      <c r="AY90" s="1338"/>
      <c r="AZ90" s="530" t="s">
        <v>2762</v>
      </c>
      <c r="BA90" s="1338">
        <v>0</v>
      </c>
      <c r="BB90" s="1338">
        <v>0</v>
      </c>
      <c r="BC90" s="1338">
        <v>0</v>
      </c>
      <c r="BD90" s="1338">
        <v>0</v>
      </c>
      <c r="BE90" s="1338">
        <v>3</v>
      </c>
      <c r="BF90" s="1338">
        <v>0</v>
      </c>
      <c r="BG90" s="1338">
        <v>3</v>
      </c>
      <c r="BH90" s="1338">
        <v>0</v>
      </c>
      <c r="BI90" s="1338">
        <v>0</v>
      </c>
      <c r="BJ90" s="1338">
        <v>0</v>
      </c>
      <c r="BK90" s="1338">
        <v>319</v>
      </c>
      <c r="BL90" s="1338">
        <v>0</v>
      </c>
      <c r="BM90" s="1338">
        <v>41</v>
      </c>
      <c r="BN90" s="1341"/>
      <c r="BO90" s="1338">
        <v>0</v>
      </c>
      <c r="BP90" s="1338">
        <v>4278</v>
      </c>
      <c r="BQ90" s="1338">
        <v>0</v>
      </c>
      <c r="BR90" s="1338">
        <v>9</v>
      </c>
      <c r="BS90" s="1338">
        <v>0</v>
      </c>
      <c r="BT90" s="1338">
        <v>0</v>
      </c>
      <c r="BU90" s="1338">
        <v>727</v>
      </c>
      <c r="BV90" s="1338">
        <v>12</v>
      </c>
      <c r="BW90" s="1338">
        <v>0</v>
      </c>
      <c r="BX90" s="1338">
        <v>50</v>
      </c>
      <c r="BY90" s="1338">
        <v>6726</v>
      </c>
      <c r="BZ90" s="1338">
        <v>554</v>
      </c>
      <c r="CA90" s="1338"/>
      <c r="CB90" s="530" t="s">
        <v>2762</v>
      </c>
      <c r="CC90" s="1338">
        <v>180</v>
      </c>
      <c r="CD90" s="1338">
        <v>0</v>
      </c>
      <c r="CE90" s="1338">
        <v>0</v>
      </c>
      <c r="CF90" s="1338">
        <v>20</v>
      </c>
      <c r="CG90" s="1338">
        <v>8</v>
      </c>
      <c r="CH90" s="1338">
        <v>0</v>
      </c>
      <c r="CI90" s="1338">
        <v>12</v>
      </c>
      <c r="CJ90" s="1338">
        <v>0</v>
      </c>
      <c r="CK90" s="1338">
        <v>0</v>
      </c>
      <c r="CL90" s="1338">
        <v>1</v>
      </c>
      <c r="CM90" s="1338">
        <v>37</v>
      </c>
      <c r="CN90" s="1341"/>
      <c r="CO90" s="1338">
        <v>208</v>
      </c>
      <c r="CP90" s="1338">
        <v>0</v>
      </c>
      <c r="CQ90" s="1338">
        <v>1</v>
      </c>
      <c r="CR90" s="1338">
        <v>21</v>
      </c>
      <c r="CS90" s="1338">
        <f t="shared" si="10"/>
        <v>0</v>
      </c>
      <c r="CT90" s="1338">
        <v>162</v>
      </c>
      <c r="CU90" s="1338">
        <v>0</v>
      </c>
      <c r="CV90" s="1338">
        <v>24</v>
      </c>
      <c r="CW90" s="1338">
        <v>0</v>
      </c>
      <c r="CX90" s="1338">
        <v>3788</v>
      </c>
      <c r="CY90" s="1338">
        <v>0</v>
      </c>
      <c r="CZ90" s="1338">
        <v>0</v>
      </c>
      <c r="DA90" s="1345">
        <v>0</v>
      </c>
    </row>
    <row r="91" spans="1:206" s="1345" customFormat="1" ht="117" hidden="1" customHeight="1" outlineLevel="1">
      <c r="A91" s="530" t="s">
        <v>2763</v>
      </c>
      <c r="B91" s="1338">
        <v>14809</v>
      </c>
      <c r="C91" s="1338">
        <v>14645</v>
      </c>
      <c r="D91" s="1338">
        <v>52</v>
      </c>
      <c r="E91" s="1338">
        <v>0</v>
      </c>
      <c r="F91" s="1338">
        <v>0</v>
      </c>
      <c r="G91" s="1346">
        <v>0</v>
      </c>
      <c r="H91" s="1346">
        <v>5</v>
      </c>
      <c r="I91" s="1346">
        <v>0</v>
      </c>
      <c r="J91" s="1338">
        <v>1</v>
      </c>
      <c r="K91" s="1338">
        <v>55</v>
      </c>
      <c r="L91" s="1341"/>
      <c r="M91" s="1338">
        <v>2</v>
      </c>
      <c r="N91" s="1338">
        <v>497</v>
      </c>
      <c r="O91" s="1338">
        <v>57</v>
      </c>
      <c r="P91" s="1338">
        <v>16</v>
      </c>
      <c r="Q91" s="1338">
        <v>0</v>
      </c>
      <c r="R91" s="1338">
        <v>0</v>
      </c>
      <c r="S91" s="1338">
        <v>2</v>
      </c>
      <c r="T91" s="1338">
        <v>240</v>
      </c>
      <c r="U91" s="1338">
        <v>0</v>
      </c>
      <c r="V91" s="1338">
        <v>1</v>
      </c>
      <c r="W91" s="1338">
        <v>6</v>
      </c>
      <c r="X91" s="1338">
        <v>27</v>
      </c>
      <c r="Y91" s="1338"/>
      <c r="Z91" s="530" t="s">
        <v>2763</v>
      </c>
      <c r="AA91" s="1338">
        <v>8</v>
      </c>
      <c r="AB91" s="1338">
        <v>42</v>
      </c>
      <c r="AC91" s="1338">
        <v>0</v>
      </c>
      <c r="AD91" s="1338">
        <v>0</v>
      </c>
      <c r="AE91" s="1338">
        <v>0</v>
      </c>
      <c r="AF91" s="1338">
        <v>2</v>
      </c>
      <c r="AG91" s="1338">
        <v>152</v>
      </c>
      <c r="AH91" s="1338">
        <v>13</v>
      </c>
      <c r="AI91" s="1338">
        <v>0</v>
      </c>
      <c r="AJ91" s="1338">
        <v>3</v>
      </c>
      <c r="AK91" s="1338">
        <v>0</v>
      </c>
      <c r="AL91" s="1338"/>
      <c r="AM91" s="1338">
        <v>0</v>
      </c>
      <c r="AN91" s="1338">
        <v>178</v>
      </c>
      <c r="AO91" s="1338">
        <v>0</v>
      </c>
      <c r="AP91" s="1338">
        <v>0</v>
      </c>
      <c r="AQ91" s="1338">
        <v>0</v>
      </c>
      <c r="AR91" s="1338">
        <v>0</v>
      </c>
      <c r="AS91" s="1338">
        <v>0</v>
      </c>
      <c r="AT91" s="1338">
        <v>0</v>
      </c>
      <c r="AU91" s="1338">
        <v>18</v>
      </c>
      <c r="AV91" s="1338">
        <v>0</v>
      </c>
      <c r="AW91" s="1338">
        <v>0</v>
      </c>
      <c r="AX91" s="1338">
        <v>0</v>
      </c>
      <c r="AY91" s="1338"/>
      <c r="AZ91" s="530" t="s">
        <v>2763</v>
      </c>
      <c r="BA91" s="1338">
        <v>0</v>
      </c>
      <c r="BB91" s="1338">
        <v>0</v>
      </c>
      <c r="BC91" s="1338">
        <v>898</v>
      </c>
      <c r="BD91" s="1338">
        <v>0</v>
      </c>
      <c r="BE91" s="1338">
        <v>1</v>
      </c>
      <c r="BF91" s="1338">
        <v>0</v>
      </c>
      <c r="BG91" s="1338">
        <v>1</v>
      </c>
      <c r="BH91" s="1338">
        <v>0</v>
      </c>
      <c r="BI91" s="1338">
        <v>0</v>
      </c>
      <c r="BJ91" s="1338">
        <v>2</v>
      </c>
      <c r="BK91" s="1338">
        <v>343</v>
      </c>
      <c r="BL91" s="1338">
        <v>2</v>
      </c>
      <c r="BM91" s="1338">
        <v>60</v>
      </c>
      <c r="BN91" s="1341"/>
      <c r="BO91" s="1338">
        <v>0</v>
      </c>
      <c r="BP91" s="1338">
        <v>5042</v>
      </c>
      <c r="BQ91" s="1338">
        <v>0</v>
      </c>
      <c r="BR91" s="1338">
        <v>0</v>
      </c>
      <c r="BS91" s="1338">
        <v>0</v>
      </c>
      <c r="BT91" s="1338">
        <v>0</v>
      </c>
      <c r="BU91" s="1338">
        <v>705</v>
      </c>
      <c r="BV91" s="1338">
        <v>16</v>
      </c>
      <c r="BW91" s="1338">
        <v>0</v>
      </c>
      <c r="BX91" s="1338">
        <v>40</v>
      </c>
      <c r="BY91" s="1338">
        <v>5484</v>
      </c>
      <c r="BZ91" s="1338">
        <v>452</v>
      </c>
      <c r="CA91" s="1338"/>
      <c r="CB91" s="530" t="s">
        <v>2763</v>
      </c>
      <c r="CC91" s="1338">
        <v>99</v>
      </c>
      <c r="CD91" s="1338">
        <v>0</v>
      </c>
      <c r="CE91" s="1338">
        <v>0</v>
      </c>
      <c r="CF91" s="1338">
        <v>26</v>
      </c>
      <c r="CG91" s="1338">
        <v>5</v>
      </c>
      <c r="CH91" s="1338">
        <v>2</v>
      </c>
      <c r="CI91" s="1338">
        <v>6</v>
      </c>
      <c r="CJ91" s="1338">
        <v>0</v>
      </c>
      <c r="CK91" s="1338">
        <v>1</v>
      </c>
      <c r="CL91" s="1338">
        <v>5</v>
      </c>
      <c r="CM91" s="1338">
        <v>78</v>
      </c>
      <c r="CN91" s="1341"/>
      <c r="CO91" s="1338">
        <v>164</v>
      </c>
      <c r="CP91" s="1338">
        <v>1</v>
      </c>
      <c r="CQ91" s="1338">
        <v>3</v>
      </c>
      <c r="CR91" s="1338">
        <v>1</v>
      </c>
      <c r="CS91" s="1338">
        <f t="shared" si="10"/>
        <v>0</v>
      </c>
      <c r="CT91" s="1338">
        <v>143</v>
      </c>
      <c r="CU91" s="1338">
        <v>0</v>
      </c>
      <c r="CV91" s="1338">
        <v>16</v>
      </c>
      <c r="CW91" s="1338">
        <v>0</v>
      </c>
      <c r="CX91" s="1338">
        <v>4179</v>
      </c>
      <c r="CY91" s="1338">
        <v>0</v>
      </c>
      <c r="CZ91" s="1338">
        <v>0</v>
      </c>
      <c r="DA91" s="1345">
        <v>0</v>
      </c>
    </row>
    <row r="92" spans="1:206" s="1345" customFormat="1" ht="117" hidden="1" customHeight="1" outlineLevel="1">
      <c r="A92" s="530" t="s">
        <v>2764</v>
      </c>
      <c r="B92" s="1338">
        <v>22526</v>
      </c>
      <c r="C92" s="1338">
        <v>22271</v>
      </c>
      <c r="D92" s="1338">
        <v>78</v>
      </c>
      <c r="E92" s="1338">
        <v>0</v>
      </c>
      <c r="F92" s="1338">
        <v>3</v>
      </c>
      <c r="G92" s="1338">
        <v>0</v>
      </c>
      <c r="H92" s="1338">
        <v>5</v>
      </c>
      <c r="I92" s="1338">
        <v>0</v>
      </c>
      <c r="J92" s="1346">
        <v>1</v>
      </c>
      <c r="K92" s="1338">
        <v>138</v>
      </c>
      <c r="L92" s="1341"/>
      <c r="M92" s="1338">
        <v>2</v>
      </c>
      <c r="N92" s="1338">
        <v>467</v>
      </c>
      <c r="O92" s="1338">
        <v>65</v>
      </c>
      <c r="P92" s="1338">
        <v>13</v>
      </c>
      <c r="Q92" s="1338">
        <v>1</v>
      </c>
      <c r="R92" s="1338">
        <v>0</v>
      </c>
      <c r="S92" s="1338">
        <v>0</v>
      </c>
      <c r="T92" s="1338">
        <v>213</v>
      </c>
      <c r="U92" s="1338">
        <v>6</v>
      </c>
      <c r="V92" s="1338">
        <v>1</v>
      </c>
      <c r="W92" s="1338">
        <v>4</v>
      </c>
      <c r="X92" s="1338">
        <v>33</v>
      </c>
      <c r="Y92" s="1338"/>
      <c r="Z92" s="530" t="s">
        <v>2764</v>
      </c>
      <c r="AA92" s="1338">
        <v>2</v>
      </c>
      <c r="AB92" s="1338">
        <v>32</v>
      </c>
      <c r="AC92" s="1338">
        <v>0</v>
      </c>
      <c r="AD92" s="1338">
        <v>0</v>
      </c>
      <c r="AE92" s="1338">
        <v>0</v>
      </c>
      <c r="AF92" s="1338">
        <v>0</v>
      </c>
      <c r="AG92" s="1338">
        <v>105</v>
      </c>
      <c r="AH92" s="1338">
        <v>11</v>
      </c>
      <c r="AI92" s="1338">
        <v>0</v>
      </c>
      <c r="AJ92" s="1338">
        <v>1</v>
      </c>
      <c r="AK92" s="1338">
        <v>0</v>
      </c>
      <c r="AL92" s="1338"/>
      <c r="AM92" s="1338">
        <v>2</v>
      </c>
      <c r="AN92" s="1338">
        <v>172</v>
      </c>
      <c r="AO92" s="1338">
        <v>0</v>
      </c>
      <c r="AP92" s="1338">
        <v>0</v>
      </c>
      <c r="AQ92" s="1338">
        <v>0</v>
      </c>
      <c r="AR92" s="1338">
        <v>0</v>
      </c>
      <c r="AS92" s="1338">
        <v>0</v>
      </c>
      <c r="AT92" s="1338">
        <v>0</v>
      </c>
      <c r="AU92" s="1338">
        <v>11</v>
      </c>
      <c r="AV92" s="1338">
        <v>0</v>
      </c>
      <c r="AW92" s="1338">
        <v>0</v>
      </c>
      <c r="AX92" s="1338">
        <v>0</v>
      </c>
      <c r="AY92" s="1338"/>
      <c r="AZ92" s="530" t="s">
        <v>2764</v>
      </c>
      <c r="BA92" s="1338">
        <v>0</v>
      </c>
      <c r="BB92" s="1338">
        <v>0</v>
      </c>
      <c r="BC92" s="1338">
        <v>8866</v>
      </c>
      <c r="BD92" s="1338">
        <v>1</v>
      </c>
      <c r="BE92" s="1338">
        <v>2</v>
      </c>
      <c r="BF92" s="1338">
        <v>0</v>
      </c>
      <c r="BG92" s="1338">
        <v>0</v>
      </c>
      <c r="BH92" s="1338">
        <v>2</v>
      </c>
      <c r="BI92" s="1338">
        <v>0</v>
      </c>
      <c r="BJ92" s="1338">
        <v>1</v>
      </c>
      <c r="BK92" s="1338">
        <v>438</v>
      </c>
      <c r="BL92" s="1338">
        <v>0</v>
      </c>
      <c r="BM92" s="1338">
        <v>65</v>
      </c>
      <c r="BN92" s="1341"/>
      <c r="BO92" s="1338">
        <v>0</v>
      </c>
      <c r="BP92" s="1338">
        <v>3914</v>
      </c>
      <c r="BQ92" s="1338">
        <v>0</v>
      </c>
      <c r="BR92" s="1338">
        <v>1</v>
      </c>
      <c r="BS92" s="1338">
        <v>0</v>
      </c>
      <c r="BT92" s="1338">
        <v>0</v>
      </c>
      <c r="BU92" s="1338">
        <v>690</v>
      </c>
      <c r="BV92" s="1338">
        <v>13</v>
      </c>
      <c r="BW92" s="1338">
        <v>0</v>
      </c>
      <c r="BX92" s="1338">
        <v>47</v>
      </c>
      <c r="BY92" s="1338">
        <v>6141</v>
      </c>
      <c r="BZ92" s="1338">
        <v>492</v>
      </c>
      <c r="CA92" s="1338"/>
      <c r="CB92" s="530" t="s">
        <v>2764</v>
      </c>
      <c r="CC92" s="1338">
        <v>82</v>
      </c>
      <c r="CD92" s="1338">
        <v>0</v>
      </c>
      <c r="CE92" s="1338">
        <v>0</v>
      </c>
      <c r="CF92" s="1338">
        <v>20</v>
      </c>
      <c r="CG92" s="1338">
        <v>13</v>
      </c>
      <c r="CH92" s="1338">
        <v>0</v>
      </c>
      <c r="CI92" s="1338">
        <v>5</v>
      </c>
      <c r="CJ92" s="1338">
        <v>0</v>
      </c>
      <c r="CK92" s="1338">
        <v>1</v>
      </c>
      <c r="CL92" s="1338">
        <v>1</v>
      </c>
      <c r="CM92" s="1338">
        <v>110</v>
      </c>
      <c r="CN92" s="1341"/>
      <c r="CO92" s="1338">
        <v>255</v>
      </c>
      <c r="CP92" s="1338">
        <v>1</v>
      </c>
      <c r="CQ92" s="1338">
        <v>6</v>
      </c>
      <c r="CR92" s="1338">
        <v>0</v>
      </c>
      <c r="CS92" s="1338">
        <f t="shared" si="10"/>
        <v>0</v>
      </c>
      <c r="CT92" s="1338">
        <v>231</v>
      </c>
      <c r="CU92" s="1338">
        <v>0</v>
      </c>
      <c r="CV92" s="1338">
        <v>17</v>
      </c>
      <c r="CW92" s="1338">
        <v>0</v>
      </c>
      <c r="CX92" s="1338">
        <v>3971</v>
      </c>
      <c r="CY92" s="1338">
        <v>0</v>
      </c>
      <c r="CZ92" s="1338">
        <v>0</v>
      </c>
      <c r="DA92" s="1345">
        <v>0</v>
      </c>
    </row>
    <row r="93" spans="1:206" s="1350" customFormat="1" ht="117" hidden="1" customHeight="1" outlineLevel="1">
      <c r="A93" s="530" t="s">
        <v>2765</v>
      </c>
      <c r="B93" s="1348">
        <v>16657</v>
      </c>
      <c r="C93" s="1348">
        <v>16488</v>
      </c>
      <c r="D93" s="1348">
        <v>43</v>
      </c>
      <c r="E93" s="1348">
        <v>0</v>
      </c>
      <c r="F93" s="1348">
        <v>1</v>
      </c>
      <c r="G93" s="1348">
        <v>0</v>
      </c>
      <c r="H93" s="1348">
        <v>6</v>
      </c>
      <c r="I93" s="1348">
        <v>0</v>
      </c>
      <c r="J93" s="1348">
        <v>1</v>
      </c>
      <c r="K93" s="1348">
        <v>183</v>
      </c>
      <c r="L93" s="1349"/>
      <c r="M93" s="1348">
        <v>1</v>
      </c>
      <c r="N93" s="1348">
        <v>421</v>
      </c>
      <c r="O93" s="1348">
        <v>76</v>
      </c>
      <c r="P93" s="1348">
        <v>7</v>
      </c>
      <c r="Q93" s="1348">
        <v>0</v>
      </c>
      <c r="R93" s="1348">
        <v>1</v>
      </c>
      <c r="S93" s="1348">
        <v>0</v>
      </c>
      <c r="T93" s="1348">
        <v>210</v>
      </c>
      <c r="U93" s="1348">
        <v>1</v>
      </c>
      <c r="V93" s="1348">
        <v>2</v>
      </c>
      <c r="W93" s="1348">
        <v>1</v>
      </c>
      <c r="X93" s="1338">
        <v>30</v>
      </c>
      <c r="Y93" s="1348"/>
      <c r="Z93" s="530" t="s">
        <v>2765</v>
      </c>
      <c r="AA93" s="1348">
        <v>3</v>
      </c>
      <c r="AB93" s="1348">
        <v>30</v>
      </c>
      <c r="AC93" s="1348">
        <v>0</v>
      </c>
      <c r="AD93" s="1348">
        <v>0</v>
      </c>
      <c r="AE93" s="1348">
        <v>0</v>
      </c>
      <c r="AF93" s="1348">
        <v>1</v>
      </c>
      <c r="AG93" s="1348">
        <v>161</v>
      </c>
      <c r="AH93" s="1348">
        <v>10</v>
      </c>
      <c r="AI93" s="1338">
        <v>0</v>
      </c>
      <c r="AJ93" s="1348">
        <v>0</v>
      </c>
      <c r="AK93" s="1348">
        <v>0</v>
      </c>
      <c r="AL93" s="1348"/>
      <c r="AM93" s="1348">
        <v>2</v>
      </c>
      <c r="AN93" s="1348">
        <v>170</v>
      </c>
      <c r="AO93" s="1338">
        <v>0</v>
      </c>
      <c r="AP93" s="1338">
        <v>0</v>
      </c>
      <c r="AQ93" s="1348">
        <v>0</v>
      </c>
      <c r="AR93" s="1348">
        <v>1</v>
      </c>
      <c r="AS93" s="1338">
        <v>0</v>
      </c>
      <c r="AT93" s="1338">
        <v>0</v>
      </c>
      <c r="AU93" s="1348">
        <v>14</v>
      </c>
      <c r="AV93" s="1348">
        <v>0</v>
      </c>
      <c r="AW93" s="1348">
        <v>0</v>
      </c>
      <c r="AX93" s="1348">
        <v>0</v>
      </c>
      <c r="AY93" s="1348"/>
      <c r="AZ93" s="530" t="s">
        <v>2765</v>
      </c>
      <c r="BA93" s="1348">
        <v>0</v>
      </c>
      <c r="BB93" s="1348">
        <v>0</v>
      </c>
      <c r="BC93" s="1348">
        <v>4872</v>
      </c>
      <c r="BD93" s="1348">
        <v>1</v>
      </c>
      <c r="BE93" s="1348">
        <v>8</v>
      </c>
      <c r="BF93" s="1348">
        <v>0</v>
      </c>
      <c r="BG93" s="1348">
        <v>0</v>
      </c>
      <c r="BH93" s="1348">
        <v>4</v>
      </c>
      <c r="BI93" s="1348">
        <v>0</v>
      </c>
      <c r="BJ93" s="1348">
        <v>0</v>
      </c>
      <c r="BK93" s="1348">
        <v>420</v>
      </c>
      <c r="BL93" s="1348">
        <v>3</v>
      </c>
      <c r="BM93" s="1348">
        <v>61</v>
      </c>
      <c r="BN93" s="1349"/>
      <c r="BO93" s="1348">
        <v>0</v>
      </c>
      <c r="BP93" s="1338">
        <v>3752</v>
      </c>
      <c r="BQ93" s="1338">
        <v>1</v>
      </c>
      <c r="BR93" s="1338">
        <v>0</v>
      </c>
      <c r="BS93" s="1338">
        <v>0</v>
      </c>
      <c r="BT93" s="1348">
        <v>0</v>
      </c>
      <c r="BU93" s="1348">
        <v>666</v>
      </c>
      <c r="BV93" s="1348">
        <v>11</v>
      </c>
      <c r="BW93" s="1348">
        <v>0</v>
      </c>
      <c r="BX93" s="1348">
        <v>34</v>
      </c>
      <c r="BY93" s="1348">
        <v>4743</v>
      </c>
      <c r="BZ93" s="1348">
        <v>317</v>
      </c>
      <c r="CA93" s="1348"/>
      <c r="CB93" s="530" t="s">
        <v>2765</v>
      </c>
      <c r="CC93" s="1348">
        <v>73</v>
      </c>
      <c r="CD93" s="1348">
        <v>0</v>
      </c>
      <c r="CE93" s="1348">
        <v>0</v>
      </c>
      <c r="CF93" s="1348">
        <v>23</v>
      </c>
      <c r="CG93" s="1348">
        <v>9</v>
      </c>
      <c r="CH93" s="1348">
        <v>0</v>
      </c>
      <c r="CI93" s="1348">
        <v>7</v>
      </c>
      <c r="CJ93" s="1348">
        <v>0</v>
      </c>
      <c r="CK93" s="1348">
        <v>0</v>
      </c>
      <c r="CL93" s="1348">
        <v>3</v>
      </c>
      <c r="CM93" s="1338">
        <v>104</v>
      </c>
      <c r="CN93" s="1349"/>
      <c r="CO93" s="1348">
        <v>169</v>
      </c>
      <c r="CP93" s="1348">
        <v>9</v>
      </c>
      <c r="CQ93" s="1348">
        <v>4</v>
      </c>
      <c r="CR93" s="1348">
        <v>3</v>
      </c>
      <c r="CS93" s="1338">
        <f t="shared" si="10"/>
        <v>0</v>
      </c>
      <c r="CT93" s="1348">
        <v>133</v>
      </c>
      <c r="CU93" s="1348">
        <v>0</v>
      </c>
      <c r="CV93" s="1348">
        <v>20</v>
      </c>
      <c r="CW93" s="1348">
        <v>0</v>
      </c>
      <c r="CX93" s="1348">
        <v>4124</v>
      </c>
      <c r="CY93" s="1348">
        <v>0</v>
      </c>
      <c r="CZ93" s="1348">
        <v>0</v>
      </c>
      <c r="DA93" s="1350">
        <v>0</v>
      </c>
    </row>
    <row r="94" spans="1:206" s="1350" customFormat="1" ht="117" hidden="1" customHeight="1" outlineLevel="1">
      <c r="A94" s="530" t="s">
        <v>2766</v>
      </c>
      <c r="B94" s="1348">
        <v>27408</v>
      </c>
      <c r="C94" s="1348">
        <v>27186</v>
      </c>
      <c r="D94" s="1348">
        <v>62</v>
      </c>
      <c r="E94" s="1348">
        <v>2</v>
      </c>
      <c r="F94" s="1348">
        <v>0</v>
      </c>
      <c r="G94" s="1348">
        <v>0</v>
      </c>
      <c r="H94" s="1348">
        <v>4</v>
      </c>
      <c r="I94" s="1348">
        <v>0</v>
      </c>
      <c r="J94" s="1348">
        <v>1</v>
      </c>
      <c r="K94" s="1348">
        <v>335</v>
      </c>
      <c r="L94" s="1349"/>
      <c r="M94" s="1348">
        <v>165</v>
      </c>
      <c r="N94" s="1348">
        <v>335</v>
      </c>
      <c r="O94" s="1348">
        <v>42</v>
      </c>
      <c r="P94" s="1348">
        <v>6</v>
      </c>
      <c r="Q94" s="1348">
        <v>0</v>
      </c>
      <c r="R94" s="1348">
        <v>1</v>
      </c>
      <c r="S94" s="1348">
        <v>0</v>
      </c>
      <c r="T94" s="1348">
        <v>199</v>
      </c>
      <c r="U94" s="1348">
        <v>0</v>
      </c>
      <c r="V94" s="1348">
        <v>0</v>
      </c>
      <c r="W94" s="1348">
        <v>4</v>
      </c>
      <c r="X94" s="1338">
        <v>28</v>
      </c>
      <c r="Y94" s="1348"/>
      <c r="Z94" s="530" t="s">
        <v>2766</v>
      </c>
      <c r="AA94" s="1348">
        <v>1</v>
      </c>
      <c r="AB94" s="1348">
        <v>18</v>
      </c>
      <c r="AC94" s="1348">
        <v>0</v>
      </c>
      <c r="AD94" s="1348">
        <v>0</v>
      </c>
      <c r="AE94" s="1348">
        <v>0</v>
      </c>
      <c r="AF94" s="1348">
        <v>9</v>
      </c>
      <c r="AG94" s="1348">
        <v>187</v>
      </c>
      <c r="AH94" s="1348">
        <v>12</v>
      </c>
      <c r="AI94" s="1338">
        <v>0</v>
      </c>
      <c r="AJ94" s="1348">
        <v>0</v>
      </c>
      <c r="AK94" s="1348">
        <v>0</v>
      </c>
      <c r="AL94" s="1348"/>
      <c r="AM94" s="1348">
        <v>1</v>
      </c>
      <c r="AN94" s="1348">
        <v>216</v>
      </c>
      <c r="AO94" s="1338">
        <v>0</v>
      </c>
      <c r="AP94" s="1338">
        <v>0</v>
      </c>
      <c r="AQ94" s="1348">
        <v>0</v>
      </c>
      <c r="AR94" s="1348">
        <v>0</v>
      </c>
      <c r="AS94" s="1338">
        <v>0</v>
      </c>
      <c r="AT94" s="1338">
        <v>0</v>
      </c>
      <c r="AU94" s="1348">
        <v>11</v>
      </c>
      <c r="AV94" s="1348">
        <v>1</v>
      </c>
      <c r="AW94" s="1348">
        <v>0</v>
      </c>
      <c r="AX94" s="1348">
        <v>0</v>
      </c>
      <c r="AY94" s="1348"/>
      <c r="AZ94" s="530" t="s">
        <v>2766</v>
      </c>
      <c r="BA94" s="1348">
        <v>0</v>
      </c>
      <c r="BB94" s="1348">
        <v>0</v>
      </c>
      <c r="BC94" s="1348">
        <v>11383</v>
      </c>
      <c r="BD94" s="1348">
        <v>0</v>
      </c>
      <c r="BE94" s="1348">
        <v>3</v>
      </c>
      <c r="BF94" s="1348">
        <v>0</v>
      </c>
      <c r="BG94" s="1348">
        <v>0</v>
      </c>
      <c r="BH94" s="1348">
        <v>3</v>
      </c>
      <c r="BI94" s="1348">
        <v>0</v>
      </c>
      <c r="BJ94" s="1348">
        <v>0</v>
      </c>
      <c r="BK94" s="1348">
        <v>274</v>
      </c>
      <c r="BL94" s="1348">
        <v>0</v>
      </c>
      <c r="BM94" s="1348">
        <v>76</v>
      </c>
      <c r="BN94" s="1349"/>
      <c r="BO94" s="1348">
        <v>4</v>
      </c>
      <c r="BP94" s="1348">
        <v>3997</v>
      </c>
      <c r="BQ94" s="1348">
        <v>166</v>
      </c>
      <c r="BR94" s="1348">
        <v>0</v>
      </c>
      <c r="BS94" s="1348">
        <v>0</v>
      </c>
      <c r="BT94" s="1348">
        <v>0</v>
      </c>
      <c r="BU94" s="1348">
        <v>1270</v>
      </c>
      <c r="BV94" s="1348">
        <v>146</v>
      </c>
      <c r="BW94" s="1348">
        <v>0</v>
      </c>
      <c r="BX94" s="1348">
        <v>46</v>
      </c>
      <c r="BY94" s="1348">
        <v>5473</v>
      </c>
      <c r="BZ94" s="1348">
        <v>383</v>
      </c>
      <c r="CA94" s="1348"/>
      <c r="CB94" s="530" t="s">
        <v>2766</v>
      </c>
      <c r="CC94" s="1348">
        <v>78</v>
      </c>
      <c r="CD94" s="1348">
        <v>0</v>
      </c>
      <c r="CE94" s="1348">
        <v>0</v>
      </c>
      <c r="CF94" s="1348">
        <v>37</v>
      </c>
      <c r="CG94" s="1348">
        <v>2007</v>
      </c>
      <c r="CH94" s="1348">
        <v>0</v>
      </c>
      <c r="CI94" s="1348">
        <v>4</v>
      </c>
      <c r="CJ94" s="1348">
        <v>2</v>
      </c>
      <c r="CK94" s="1348">
        <v>0</v>
      </c>
      <c r="CL94" s="1348">
        <v>7</v>
      </c>
      <c r="CM94" s="1338">
        <v>187</v>
      </c>
      <c r="CN94" s="1349"/>
      <c r="CO94" s="1348">
        <v>222</v>
      </c>
      <c r="CP94" s="1348">
        <v>8</v>
      </c>
      <c r="CQ94" s="1348">
        <v>1</v>
      </c>
      <c r="CR94" s="1348">
        <v>0</v>
      </c>
      <c r="CS94" s="1338">
        <f t="shared" si="10"/>
        <v>0</v>
      </c>
      <c r="CT94" s="1348">
        <v>204</v>
      </c>
      <c r="CU94" s="1348">
        <v>0</v>
      </c>
      <c r="CV94" s="1348">
        <v>9</v>
      </c>
      <c r="CW94" s="1348">
        <v>0</v>
      </c>
      <c r="CX94" s="1348">
        <v>4421</v>
      </c>
      <c r="CY94" s="1348">
        <v>0</v>
      </c>
      <c r="CZ94" s="1348">
        <v>0</v>
      </c>
      <c r="DA94" s="1350">
        <v>0</v>
      </c>
    </row>
    <row r="95" spans="1:206" s="1345" customFormat="1" ht="117" hidden="1" customHeight="1" outlineLevel="1">
      <c r="A95" s="530" t="s">
        <v>2767</v>
      </c>
      <c r="B95" s="1338">
        <v>25957</v>
      </c>
      <c r="C95" s="1338">
        <v>25694</v>
      </c>
      <c r="D95" s="1338">
        <v>145</v>
      </c>
      <c r="E95" s="1338">
        <v>0</v>
      </c>
      <c r="F95" s="1338">
        <v>0</v>
      </c>
      <c r="G95" s="1338">
        <v>0</v>
      </c>
      <c r="H95" s="1338">
        <v>7</v>
      </c>
      <c r="I95" s="1338">
        <v>0</v>
      </c>
      <c r="J95" s="1338">
        <v>1</v>
      </c>
      <c r="K95" s="1338">
        <v>654</v>
      </c>
      <c r="L95" s="1341"/>
      <c r="M95" s="1338">
        <v>0</v>
      </c>
      <c r="N95" s="1338">
        <v>652</v>
      </c>
      <c r="O95" s="1338">
        <v>84</v>
      </c>
      <c r="P95" s="1338">
        <v>12</v>
      </c>
      <c r="Q95" s="1338">
        <v>0</v>
      </c>
      <c r="R95" s="1338">
        <v>3</v>
      </c>
      <c r="S95" s="1338">
        <v>0</v>
      </c>
      <c r="T95" s="1338">
        <v>280</v>
      </c>
      <c r="U95" s="1338">
        <v>1</v>
      </c>
      <c r="V95" s="1338">
        <v>0</v>
      </c>
      <c r="W95" s="1338">
        <v>6</v>
      </c>
      <c r="X95" s="1338">
        <v>36</v>
      </c>
      <c r="Y95" s="1338"/>
      <c r="Z95" s="530" t="s">
        <v>2767</v>
      </c>
      <c r="AA95" s="1338">
        <v>0</v>
      </c>
      <c r="AB95" s="1338">
        <v>28</v>
      </c>
      <c r="AC95" s="1338">
        <v>0</v>
      </c>
      <c r="AD95" s="1338">
        <v>0</v>
      </c>
      <c r="AE95" s="1338">
        <v>0</v>
      </c>
      <c r="AF95" s="1338">
        <v>0</v>
      </c>
      <c r="AG95" s="1338">
        <v>264</v>
      </c>
      <c r="AH95" s="1338">
        <v>21</v>
      </c>
      <c r="AI95" s="1338">
        <v>0</v>
      </c>
      <c r="AJ95" s="1338">
        <v>1</v>
      </c>
      <c r="AK95" s="1338">
        <v>0</v>
      </c>
      <c r="AL95" s="1338"/>
      <c r="AM95" s="1338">
        <v>3</v>
      </c>
      <c r="AN95" s="1338">
        <v>204</v>
      </c>
      <c r="AO95" s="1338">
        <v>0</v>
      </c>
      <c r="AP95" s="1338">
        <v>0</v>
      </c>
      <c r="AQ95" s="1338">
        <v>0</v>
      </c>
      <c r="AR95" s="1338">
        <v>0</v>
      </c>
      <c r="AS95" s="1338">
        <v>0</v>
      </c>
      <c r="AT95" s="1338">
        <v>0</v>
      </c>
      <c r="AU95" s="1338">
        <v>6</v>
      </c>
      <c r="AV95" s="1338">
        <v>0</v>
      </c>
      <c r="AW95" s="1338">
        <v>0</v>
      </c>
      <c r="AX95" s="1338">
        <v>0</v>
      </c>
      <c r="AY95" s="1338"/>
      <c r="AZ95" s="530" t="s">
        <v>2767</v>
      </c>
      <c r="BA95" s="1338">
        <v>0</v>
      </c>
      <c r="BB95" s="1338">
        <v>0</v>
      </c>
      <c r="BC95" s="1338">
        <v>7187</v>
      </c>
      <c r="BD95" s="1338">
        <v>1</v>
      </c>
      <c r="BE95" s="1338">
        <v>5</v>
      </c>
      <c r="BF95" s="1338">
        <v>2</v>
      </c>
      <c r="BG95" s="1338">
        <v>2</v>
      </c>
      <c r="BH95" s="1338">
        <v>6</v>
      </c>
      <c r="BI95" s="1338">
        <v>0</v>
      </c>
      <c r="BJ95" s="1338">
        <v>1</v>
      </c>
      <c r="BK95" s="1338">
        <v>295</v>
      </c>
      <c r="BL95" s="1338">
        <v>0</v>
      </c>
      <c r="BM95" s="1338">
        <v>45</v>
      </c>
      <c r="BN95" s="1341"/>
      <c r="BO95" s="1338">
        <v>0</v>
      </c>
      <c r="BP95" s="1338">
        <v>5811</v>
      </c>
      <c r="BQ95" s="1338">
        <v>183</v>
      </c>
      <c r="BR95" s="1338">
        <v>0</v>
      </c>
      <c r="BS95" s="1338">
        <v>0</v>
      </c>
      <c r="BT95" s="1338">
        <v>0</v>
      </c>
      <c r="BU95" s="1338">
        <v>1411</v>
      </c>
      <c r="BV95" s="1338">
        <v>61</v>
      </c>
      <c r="BW95" s="1338">
        <v>0</v>
      </c>
      <c r="BX95" s="1338">
        <v>26</v>
      </c>
      <c r="BY95" s="1338">
        <v>4878</v>
      </c>
      <c r="BZ95" s="1338">
        <v>305</v>
      </c>
      <c r="CA95" s="1338"/>
      <c r="CB95" s="530" t="s">
        <v>2767</v>
      </c>
      <c r="CC95" s="1338">
        <v>68</v>
      </c>
      <c r="CD95" s="1338">
        <v>0</v>
      </c>
      <c r="CE95" s="1338">
        <v>0</v>
      </c>
      <c r="CF95" s="1338">
        <v>55</v>
      </c>
      <c r="CG95" s="1338">
        <v>2570</v>
      </c>
      <c r="CH95" s="1338">
        <v>0</v>
      </c>
      <c r="CI95" s="1338">
        <v>1</v>
      </c>
      <c r="CJ95" s="1338">
        <v>1</v>
      </c>
      <c r="CK95" s="1338">
        <v>1</v>
      </c>
      <c r="CL95" s="1338">
        <v>2</v>
      </c>
      <c r="CM95" s="1338">
        <v>369</v>
      </c>
      <c r="CN95" s="1341"/>
      <c r="CO95" s="1338">
        <v>263</v>
      </c>
      <c r="CP95" s="1338">
        <v>7</v>
      </c>
      <c r="CQ95" s="1338">
        <v>3</v>
      </c>
      <c r="CR95" s="1338">
        <v>0</v>
      </c>
      <c r="CS95" s="1338">
        <f t="shared" si="10"/>
        <v>0</v>
      </c>
      <c r="CT95" s="1338">
        <v>235</v>
      </c>
      <c r="CU95" s="1338">
        <v>0</v>
      </c>
      <c r="CV95" s="1338">
        <v>18</v>
      </c>
      <c r="CW95" s="1338">
        <v>0</v>
      </c>
      <c r="CX95" s="1338">
        <v>4126</v>
      </c>
      <c r="CY95" s="1338">
        <v>0</v>
      </c>
      <c r="CZ95" s="1338">
        <v>0</v>
      </c>
      <c r="DA95" s="1345">
        <v>0</v>
      </c>
    </row>
    <row r="96" spans="1:206" s="1345" customFormat="1" ht="117" hidden="1" customHeight="1" outlineLevel="1">
      <c r="A96" s="530" t="s">
        <v>2768</v>
      </c>
      <c r="B96" s="1338">
        <v>22377</v>
      </c>
      <c r="C96" s="1338">
        <v>22142</v>
      </c>
      <c r="D96" s="1338">
        <v>95</v>
      </c>
      <c r="E96" s="1338">
        <v>0</v>
      </c>
      <c r="F96" s="1338">
        <v>1</v>
      </c>
      <c r="G96" s="1338">
        <v>0</v>
      </c>
      <c r="H96" s="1338">
        <v>4</v>
      </c>
      <c r="I96" s="1338">
        <v>0</v>
      </c>
      <c r="J96" s="1338">
        <v>0</v>
      </c>
      <c r="K96" s="1338">
        <v>944</v>
      </c>
      <c r="L96" s="1341"/>
      <c r="M96" s="1338">
        <v>7</v>
      </c>
      <c r="N96" s="1338">
        <v>756</v>
      </c>
      <c r="O96" s="1338">
        <v>106</v>
      </c>
      <c r="P96" s="1338">
        <v>17</v>
      </c>
      <c r="Q96" s="1338">
        <v>0</v>
      </c>
      <c r="R96" s="1338">
        <v>0</v>
      </c>
      <c r="S96" s="1338">
        <v>0</v>
      </c>
      <c r="T96" s="1338">
        <v>293</v>
      </c>
      <c r="U96" s="1338">
        <v>1</v>
      </c>
      <c r="V96" s="1338">
        <v>1</v>
      </c>
      <c r="W96" s="1338">
        <v>3</v>
      </c>
      <c r="X96" s="1338">
        <v>32</v>
      </c>
      <c r="Y96" s="1338"/>
      <c r="Z96" s="530" t="s">
        <v>2768</v>
      </c>
      <c r="AA96" s="1338">
        <v>4</v>
      </c>
      <c r="AB96" s="1338">
        <v>37</v>
      </c>
      <c r="AC96" s="1338">
        <v>0</v>
      </c>
      <c r="AD96" s="1338">
        <v>0</v>
      </c>
      <c r="AE96" s="1338">
        <v>0</v>
      </c>
      <c r="AF96" s="1338">
        <v>1</v>
      </c>
      <c r="AG96" s="1338">
        <v>293</v>
      </c>
      <c r="AH96" s="1338">
        <v>16</v>
      </c>
      <c r="AI96" s="1338">
        <v>0</v>
      </c>
      <c r="AJ96" s="1338">
        <v>0</v>
      </c>
      <c r="AK96" s="1338">
        <v>0</v>
      </c>
      <c r="AL96" s="1338"/>
      <c r="AM96" s="1338">
        <v>1</v>
      </c>
      <c r="AN96" s="1338">
        <v>225</v>
      </c>
      <c r="AO96" s="1338">
        <v>0</v>
      </c>
      <c r="AP96" s="1338">
        <v>0</v>
      </c>
      <c r="AQ96" s="1338">
        <v>0</v>
      </c>
      <c r="AR96" s="1338">
        <v>4</v>
      </c>
      <c r="AS96" s="1338">
        <v>0</v>
      </c>
      <c r="AT96" s="1338">
        <v>0</v>
      </c>
      <c r="AU96" s="1338">
        <v>18</v>
      </c>
      <c r="AV96" s="1338">
        <v>0</v>
      </c>
      <c r="AW96" s="1338">
        <v>2</v>
      </c>
      <c r="AX96" s="1338">
        <v>0</v>
      </c>
      <c r="AY96" s="1338"/>
      <c r="AZ96" s="530" t="s">
        <v>2768</v>
      </c>
      <c r="BA96" s="1338">
        <v>0</v>
      </c>
      <c r="BB96" s="1338">
        <v>0</v>
      </c>
      <c r="BC96" s="1338">
        <v>2851</v>
      </c>
      <c r="BD96" s="1338">
        <v>4</v>
      </c>
      <c r="BE96" s="1338">
        <v>1</v>
      </c>
      <c r="BF96" s="1338">
        <v>2</v>
      </c>
      <c r="BG96" s="1338">
        <v>0</v>
      </c>
      <c r="BH96" s="1338">
        <v>1</v>
      </c>
      <c r="BI96" s="1338">
        <v>0</v>
      </c>
      <c r="BJ96" s="1338">
        <v>0</v>
      </c>
      <c r="BK96" s="1338">
        <v>567</v>
      </c>
      <c r="BL96" s="1338">
        <v>0</v>
      </c>
      <c r="BM96" s="1338">
        <v>97</v>
      </c>
      <c r="BN96" s="1341"/>
      <c r="BO96" s="1338">
        <v>0</v>
      </c>
      <c r="BP96" s="1338">
        <v>7020</v>
      </c>
      <c r="BQ96" s="1338">
        <v>170</v>
      </c>
      <c r="BR96" s="1338">
        <v>0</v>
      </c>
      <c r="BS96" s="1338">
        <v>1</v>
      </c>
      <c r="BT96" s="1338">
        <v>0</v>
      </c>
      <c r="BU96" s="1338">
        <v>1456</v>
      </c>
      <c r="BV96" s="1338">
        <v>35</v>
      </c>
      <c r="BW96" s="1338">
        <v>0</v>
      </c>
      <c r="BX96" s="1338">
        <v>19</v>
      </c>
      <c r="BY96" s="1338">
        <v>4669</v>
      </c>
      <c r="BZ96" s="1338">
        <v>244</v>
      </c>
      <c r="CA96" s="1338"/>
      <c r="CB96" s="530" t="s">
        <v>2768</v>
      </c>
      <c r="CC96" s="1338">
        <v>61</v>
      </c>
      <c r="CD96" s="1338">
        <v>0</v>
      </c>
      <c r="CE96" s="1338">
        <v>0</v>
      </c>
      <c r="CF96" s="1338">
        <v>56</v>
      </c>
      <c r="CG96" s="1338">
        <v>1870</v>
      </c>
      <c r="CH96" s="1338">
        <v>0</v>
      </c>
      <c r="CI96" s="1338">
        <v>6</v>
      </c>
      <c r="CJ96" s="1338">
        <v>4</v>
      </c>
      <c r="CK96" s="1338">
        <v>1</v>
      </c>
      <c r="CL96" s="1338">
        <v>4</v>
      </c>
      <c r="CM96" s="1338">
        <v>142</v>
      </c>
      <c r="CN96" s="1341"/>
      <c r="CO96" s="1338">
        <v>235</v>
      </c>
      <c r="CP96" s="1338">
        <v>11</v>
      </c>
      <c r="CQ96" s="1338">
        <v>5</v>
      </c>
      <c r="CR96" s="1338">
        <v>175</v>
      </c>
      <c r="CS96" s="1338">
        <f t="shared" si="10"/>
        <v>0</v>
      </c>
      <c r="CT96" s="1338">
        <v>31</v>
      </c>
      <c r="CU96" s="1338">
        <v>0</v>
      </c>
      <c r="CV96" s="1338">
        <v>13</v>
      </c>
      <c r="CW96" s="1338">
        <v>0</v>
      </c>
      <c r="CX96" s="1338">
        <v>3770</v>
      </c>
      <c r="CY96" s="1338">
        <v>0</v>
      </c>
      <c r="CZ96" s="1338">
        <v>0</v>
      </c>
      <c r="DA96" s="1345">
        <v>0</v>
      </c>
    </row>
    <row r="97" spans="1:206" s="1345" customFormat="1" ht="117" hidden="1" customHeight="1" outlineLevel="1">
      <c r="A97" s="530" t="s">
        <v>2769</v>
      </c>
      <c r="B97" s="1338">
        <v>23247</v>
      </c>
      <c r="C97" s="1338">
        <v>23004</v>
      </c>
      <c r="D97" s="1338">
        <v>93</v>
      </c>
      <c r="E97" s="1338">
        <v>0</v>
      </c>
      <c r="F97" s="1338">
        <v>0</v>
      </c>
      <c r="G97" s="1338">
        <v>0</v>
      </c>
      <c r="H97" s="1338">
        <v>4</v>
      </c>
      <c r="I97" s="1338">
        <v>0</v>
      </c>
      <c r="J97" s="1338">
        <v>0</v>
      </c>
      <c r="K97" s="1338">
        <v>377</v>
      </c>
      <c r="L97" s="1341"/>
      <c r="M97" s="1338">
        <v>2</v>
      </c>
      <c r="N97" s="1338">
        <v>700</v>
      </c>
      <c r="O97" s="1338">
        <v>98</v>
      </c>
      <c r="P97" s="1338">
        <v>13</v>
      </c>
      <c r="Q97" s="1338">
        <v>0</v>
      </c>
      <c r="R97" s="1338">
        <v>0</v>
      </c>
      <c r="S97" s="1338">
        <v>0</v>
      </c>
      <c r="T97" s="1338">
        <v>379</v>
      </c>
      <c r="U97" s="1338">
        <v>0</v>
      </c>
      <c r="V97" s="1338">
        <v>0</v>
      </c>
      <c r="W97" s="1338">
        <v>6</v>
      </c>
      <c r="X97" s="1338">
        <v>22</v>
      </c>
      <c r="Y97" s="1338"/>
      <c r="Z97" s="530" t="s">
        <v>2769</v>
      </c>
      <c r="AA97" s="1338">
        <v>0</v>
      </c>
      <c r="AB97" s="1338">
        <v>38</v>
      </c>
      <c r="AC97" s="1338">
        <v>0</v>
      </c>
      <c r="AD97" s="1338">
        <v>0</v>
      </c>
      <c r="AE97" s="1338">
        <v>0</v>
      </c>
      <c r="AF97" s="1338">
        <v>0</v>
      </c>
      <c r="AG97" s="1338">
        <v>387</v>
      </c>
      <c r="AH97" s="1338">
        <v>12</v>
      </c>
      <c r="AI97" s="1338">
        <v>0</v>
      </c>
      <c r="AJ97" s="1338">
        <v>0</v>
      </c>
      <c r="AK97" s="1338">
        <v>0</v>
      </c>
      <c r="AL97" s="1338"/>
      <c r="AM97" s="1338">
        <v>0</v>
      </c>
      <c r="AN97" s="1338">
        <v>225</v>
      </c>
      <c r="AO97" s="1338">
        <v>0</v>
      </c>
      <c r="AP97" s="1338">
        <v>0</v>
      </c>
      <c r="AQ97" s="1338">
        <v>0</v>
      </c>
      <c r="AR97" s="1338">
        <v>2</v>
      </c>
      <c r="AS97" s="1338">
        <v>0</v>
      </c>
      <c r="AT97" s="1338">
        <v>0</v>
      </c>
      <c r="AU97" s="1338">
        <v>20</v>
      </c>
      <c r="AV97" s="1338">
        <v>0</v>
      </c>
      <c r="AW97" s="1338">
        <v>0</v>
      </c>
      <c r="AX97" s="1338">
        <v>0</v>
      </c>
      <c r="AY97" s="1338"/>
      <c r="AZ97" s="530" t="s">
        <v>2769</v>
      </c>
      <c r="BA97" s="1338">
        <v>0</v>
      </c>
      <c r="BB97" s="1338">
        <v>0</v>
      </c>
      <c r="BC97" s="1338">
        <v>3218</v>
      </c>
      <c r="BD97" s="1338">
        <v>0</v>
      </c>
      <c r="BE97" s="1338">
        <v>2</v>
      </c>
      <c r="BF97" s="1338">
        <v>0</v>
      </c>
      <c r="BG97" s="1338">
        <v>0</v>
      </c>
      <c r="BH97" s="1338">
        <v>2</v>
      </c>
      <c r="BI97" s="1338">
        <v>0</v>
      </c>
      <c r="BJ97" s="1338">
        <v>0</v>
      </c>
      <c r="BK97" s="1338">
        <v>750</v>
      </c>
      <c r="BL97" s="1338">
        <v>22</v>
      </c>
      <c r="BM97" s="1338">
        <v>98</v>
      </c>
      <c r="BN97" s="1341"/>
      <c r="BO97" s="1338">
        <v>2</v>
      </c>
      <c r="BP97" s="1338">
        <v>7252</v>
      </c>
      <c r="BQ97" s="1338">
        <v>89</v>
      </c>
      <c r="BR97" s="1338">
        <v>0</v>
      </c>
      <c r="BS97" s="1338">
        <v>2</v>
      </c>
      <c r="BT97" s="1338">
        <v>0</v>
      </c>
      <c r="BU97" s="1338">
        <v>1408</v>
      </c>
      <c r="BV97" s="1338">
        <v>152</v>
      </c>
      <c r="BW97" s="1338">
        <v>0</v>
      </c>
      <c r="BX97" s="1338">
        <v>13</v>
      </c>
      <c r="BY97" s="1338">
        <v>5516</v>
      </c>
      <c r="BZ97" s="1338">
        <v>306</v>
      </c>
      <c r="CA97" s="1338"/>
      <c r="CB97" s="530" t="s">
        <v>2769</v>
      </c>
      <c r="CC97" s="1338">
        <v>71</v>
      </c>
      <c r="CD97" s="1338">
        <v>0</v>
      </c>
      <c r="CE97" s="1338">
        <v>0</v>
      </c>
      <c r="CF97" s="1338">
        <v>56</v>
      </c>
      <c r="CG97" s="1338">
        <v>1586</v>
      </c>
      <c r="CH97" s="1338">
        <v>0</v>
      </c>
      <c r="CI97" s="1338">
        <v>4</v>
      </c>
      <c r="CJ97" s="1338">
        <v>0</v>
      </c>
      <c r="CK97" s="1338">
        <v>0</v>
      </c>
      <c r="CL97" s="1338">
        <v>4</v>
      </c>
      <c r="CM97" s="1338">
        <v>73</v>
      </c>
      <c r="CN97" s="1341"/>
      <c r="CO97" s="1338">
        <v>243</v>
      </c>
      <c r="CP97" s="1338">
        <v>15</v>
      </c>
      <c r="CQ97" s="1338">
        <v>4</v>
      </c>
      <c r="CR97" s="1338">
        <v>2</v>
      </c>
      <c r="CS97" s="1338">
        <f t="shared" si="10"/>
        <v>0</v>
      </c>
      <c r="CT97" s="1338">
        <v>207</v>
      </c>
      <c r="CU97" s="1338">
        <v>0</v>
      </c>
      <c r="CV97" s="1338">
        <v>15</v>
      </c>
      <c r="CW97" s="1338">
        <v>0</v>
      </c>
      <c r="CX97" s="1338">
        <v>4158</v>
      </c>
      <c r="CY97" s="1338">
        <v>0</v>
      </c>
      <c r="CZ97" s="1338">
        <v>0</v>
      </c>
      <c r="DA97" s="1345">
        <v>0</v>
      </c>
    </row>
    <row r="98" spans="1:206" s="1345" customFormat="1" ht="117" hidden="1" customHeight="1" outlineLevel="1">
      <c r="A98" s="530" t="s">
        <v>2770</v>
      </c>
      <c r="B98" s="1338">
        <v>21301</v>
      </c>
      <c r="C98" s="1338">
        <v>20951</v>
      </c>
      <c r="D98" s="1338">
        <v>89</v>
      </c>
      <c r="E98" s="1338">
        <v>0</v>
      </c>
      <c r="F98" s="1338">
        <v>1</v>
      </c>
      <c r="G98" s="1338">
        <v>0</v>
      </c>
      <c r="H98" s="1338">
        <v>2</v>
      </c>
      <c r="I98" s="1338">
        <v>0</v>
      </c>
      <c r="J98" s="1338">
        <v>1</v>
      </c>
      <c r="K98" s="1338">
        <v>220</v>
      </c>
      <c r="L98" s="1341"/>
      <c r="M98" s="1338">
        <v>3</v>
      </c>
      <c r="N98" s="1338">
        <v>688</v>
      </c>
      <c r="O98" s="1338">
        <v>79</v>
      </c>
      <c r="P98" s="1338">
        <v>18</v>
      </c>
      <c r="Q98" s="1338">
        <v>0</v>
      </c>
      <c r="R98" s="1338">
        <v>0</v>
      </c>
      <c r="S98" s="1338">
        <v>0</v>
      </c>
      <c r="T98" s="1338">
        <v>328</v>
      </c>
      <c r="U98" s="1338">
        <v>0</v>
      </c>
      <c r="V98" s="1338">
        <v>0</v>
      </c>
      <c r="W98" s="1338">
        <v>2</v>
      </c>
      <c r="X98" s="1338">
        <v>14</v>
      </c>
      <c r="Y98" s="1338"/>
      <c r="Z98" s="530" t="s">
        <v>2770</v>
      </c>
      <c r="AA98" s="1338">
        <v>0</v>
      </c>
      <c r="AB98" s="1338">
        <v>9</v>
      </c>
      <c r="AC98" s="1338">
        <v>0</v>
      </c>
      <c r="AD98" s="1338">
        <v>0</v>
      </c>
      <c r="AE98" s="1338">
        <v>0</v>
      </c>
      <c r="AF98" s="1338">
        <v>0</v>
      </c>
      <c r="AG98" s="1338">
        <v>851</v>
      </c>
      <c r="AH98" s="1338">
        <v>12</v>
      </c>
      <c r="AI98" s="1338">
        <v>0</v>
      </c>
      <c r="AJ98" s="1338">
        <v>0</v>
      </c>
      <c r="AK98" s="1338">
        <v>0</v>
      </c>
      <c r="AL98" s="1338"/>
      <c r="AM98" s="1338">
        <v>2</v>
      </c>
      <c r="AN98" s="1338">
        <v>224</v>
      </c>
      <c r="AO98" s="1338">
        <v>0</v>
      </c>
      <c r="AP98" s="1338">
        <v>0</v>
      </c>
      <c r="AQ98" s="1338">
        <v>0</v>
      </c>
      <c r="AR98" s="1338">
        <v>7</v>
      </c>
      <c r="AS98" s="1338">
        <v>0</v>
      </c>
      <c r="AT98" s="1338">
        <v>0</v>
      </c>
      <c r="AU98" s="1338">
        <v>6</v>
      </c>
      <c r="AV98" s="1338">
        <v>1</v>
      </c>
      <c r="AW98" s="1338">
        <v>0</v>
      </c>
      <c r="AX98" s="1338">
        <v>0</v>
      </c>
      <c r="AY98" s="1338"/>
      <c r="AZ98" s="530" t="s">
        <v>2770</v>
      </c>
      <c r="BA98" s="1338">
        <v>0</v>
      </c>
      <c r="BB98" s="1338">
        <v>0</v>
      </c>
      <c r="BC98" s="1338">
        <v>2590</v>
      </c>
      <c r="BD98" s="1338">
        <v>0</v>
      </c>
      <c r="BE98" s="1338">
        <v>4</v>
      </c>
      <c r="BF98" s="1338">
        <v>0</v>
      </c>
      <c r="BG98" s="1338">
        <v>0</v>
      </c>
      <c r="BH98" s="1338">
        <v>3</v>
      </c>
      <c r="BI98" s="1338">
        <v>0</v>
      </c>
      <c r="BJ98" s="1338">
        <v>0</v>
      </c>
      <c r="BK98" s="1338">
        <v>728</v>
      </c>
      <c r="BL98" s="1338">
        <v>0</v>
      </c>
      <c r="BM98" s="1338">
        <v>114</v>
      </c>
      <c r="BN98" s="1341"/>
      <c r="BO98" s="1338">
        <v>0</v>
      </c>
      <c r="BP98" s="1338">
        <v>7143</v>
      </c>
      <c r="BQ98" s="1338">
        <v>21</v>
      </c>
      <c r="BR98" s="1338">
        <v>1</v>
      </c>
      <c r="BS98" s="1338">
        <v>0</v>
      </c>
      <c r="BT98" s="1338">
        <v>1</v>
      </c>
      <c r="BU98" s="1338">
        <v>1559</v>
      </c>
      <c r="BV98" s="1338">
        <v>84</v>
      </c>
      <c r="BW98" s="1338">
        <v>0</v>
      </c>
      <c r="BX98" s="1338">
        <v>24</v>
      </c>
      <c r="BY98" s="1338">
        <v>4429</v>
      </c>
      <c r="BZ98" s="1338">
        <v>270</v>
      </c>
      <c r="CA98" s="1338"/>
      <c r="CB98" s="530" t="s">
        <v>2770</v>
      </c>
      <c r="CC98" s="1338">
        <v>87</v>
      </c>
      <c r="CD98" s="1338">
        <v>0</v>
      </c>
      <c r="CE98" s="1338">
        <v>0</v>
      </c>
      <c r="CF98" s="1338">
        <v>56</v>
      </c>
      <c r="CG98" s="1338">
        <v>1212</v>
      </c>
      <c r="CH98" s="1338">
        <v>0</v>
      </c>
      <c r="CI98" s="1338">
        <v>6</v>
      </c>
      <c r="CJ98" s="1338">
        <v>0</v>
      </c>
      <c r="CK98" s="1338">
        <v>2</v>
      </c>
      <c r="CL98" s="1338">
        <v>5</v>
      </c>
      <c r="CM98" s="1338">
        <v>55</v>
      </c>
      <c r="CN98" s="1341"/>
      <c r="CO98" s="1338">
        <v>350</v>
      </c>
      <c r="CP98" s="1338">
        <v>82</v>
      </c>
      <c r="CQ98" s="1338">
        <v>1</v>
      </c>
      <c r="CR98" s="1338">
        <v>0</v>
      </c>
      <c r="CS98" s="1338">
        <f t="shared" si="10"/>
        <v>0</v>
      </c>
      <c r="CT98" s="1338">
        <v>257</v>
      </c>
      <c r="CU98" s="1338">
        <v>0</v>
      </c>
      <c r="CV98" s="1338">
        <v>10</v>
      </c>
      <c r="CW98" s="1338">
        <v>0</v>
      </c>
      <c r="CX98" s="1338">
        <v>3505</v>
      </c>
      <c r="CY98" s="1338">
        <v>0</v>
      </c>
      <c r="CZ98" s="1338">
        <v>0</v>
      </c>
      <c r="DA98" s="1345">
        <v>0</v>
      </c>
    </row>
    <row r="99" spans="1:206" s="1353" customFormat="1" ht="117" hidden="1" customHeight="1" outlineLevel="1">
      <c r="A99" s="530" t="s">
        <v>2771</v>
      </c>
      <c r="B99" s="1341">
        <v>29679</v>
      </c>
      <c r="C99" s="1341">
        <v>29461</v>
      </c>
      <c r="D99" s="1341">
        <v>97</v>
      </c>
      <c r="E99" s="1341">
        <v>0</v>
      </c>
      <c r="F99" s="1341">
        <v>0</v>
      </c>
      <c r="G99" s="1341">
        <v>0</v>
      </c>
      <c r="H99" s="1341">
        <v>2</v>
      </c>
      <c r="I99" s="1341">
        <v>0</v>
      </c>
      <c r="J99" s="1341">
        <v>0</v>
      </c>
      <c r="K99" s="1341">
        <v>250</v>
      </c>
      <c r="L99" s="1341"/>
      <c r="M99" s="1341">
        <v>3</v>
      </c>
      <c r="N99" s="1341">
        <v>974</v>
      </c>
      <c r="O99" s="1341">
        <v>123</v>
      </c>
      <c r="P99" s="1341">
        <v>17</v>
      </c>
      <c r="Q99" s="1341">
        <v>0</v>
      </c>
      <c r="R99" s="1341">
        <v>0</v>
      </c>
      <c r="S99" s="1341">
        <v>0</v>
      </c>
      <c r="T99" s="1341">
        <v>443</v>
      </c>
      <c r="U99" s="1341">
        <v>1</v>
      </c>
      <c r="V99" s="1341">
        <v>0</v>
      </c>
      <c r="W99" s="1341">
        <v>3</v>
      </c>
      <c r="X99" s="1355">
        <v>11</v>
      </c>
      <c r="Y99" s="1341"/>
      <c r="Z99" s="530" t="s">
        <v>2771</v>
      </c>
      <c r="AA99" s="1341">
        <v>3</v>
      </c>
      <c r="AB99" s="1341">
        <v>8</v>
      </c>
      <c r="AC99" s="1341">
        <v>0</v>
      </c>
      <c r="AD99" s="1341">
        <v>0</v>
      </c>
      <c r="AE99" s="1341">
        <v>0</v>
      </c>
      <c r="AF99" s="1341">
        <v>1</v>
      </c>
      <c r="AG99" s="1341">
        <v>3600</v>
      </c>
      <c r="AH99" s="1341">
        <v>13</v>
      </c>
      <c r="AI99" s="1338">
        <v>0</v>
      </c>
      <c r="AJ99" s="1341">
        <v>1</v>
      </c>
      <c r="AK99" s="1341">
        <v>0</v>
      </c>
      <c r="AL99" s="1341"/>
      <c r="AM99" s="1341">
        <v>1</v>
      </c>
      <c r="AN99" s="1341">
        <v>202</v>
      </c>
      <c r="AO99" s="1338">
        <v>0</v>
      </c>
      <c r="AP99" s="1338">
        <v>0</v>
      </c>
      <c r="AQ99" s="1341">
        <v>0</v>
      </c>
      <c r="AR99" s="1341">
        <v>1</v>
      </c>
      <c r="AS99" s="1338">
        <v>0</v>
      </c>
      <c r="AT99" s="1338">
        <v>0</v>
      </c>
      <c r="AU99" s="1341">
        <v>17</v>
      </c>
      <c r="AV99" s="1341">
        <v>0</v>
      </c>
      <c r="AW99" s="1341">
        <v>0</v>
      </c>
      <c r="AX99" s="1341">
        <v>1</v>
      </c>
      <c r="AY99" s="1341"/>
      <c r="AZ99" s="530" t="s">
        <v>2771</v>
      </c>
      <c r="BA99" s="1341">
        <v>0</v>
      </c>
      <c r="BB99" s="1341">
        <v>0</v>
      </c>
      <c r="BC99" s="1341">
        <v>4003</v>
      </c>
      <c r="BD99" s="1341">
        <v>0</v>
      </c>
      <c r="BE99" s="1341">
        <v>4</v>
      </c>
      <c r="BF99" s="1341">
        <v>0</v>
      </c>
      <c r="BG99" s="1341">
        <v>0</v>
      </c>
      <c r="BH99" s="1341">
        <v>3</v>
      </c>
      <c r="BI99" s="1341">
        <v>0</v>
      </c>
      <c r="BJ99" s="1341">
        <v>0</v>
      </c>
      <c r="BK99" s="1341">
        <v>510</v>
      </c>
      <c r="BL99" s="1341">
        <v>1</v>
      </c>
      <c r="BM99" s="1341">
        <v>53</v>
      </c>
      <c r="BN99" s="1341"/>
      <c r="BO99" s="1341">
        <v>2</v>
      </c>
      <c r="BP99" s="1341">
        <v>9946</v>
      </c>
      <c r="BQ99" s="1341">
        <v>72</v>
      </c>
      <c r="BR99" s="1341">
        <v>22</v>
      </c>
      <c r="BS99" s="1341">
        <v>0</v>
      </c>
      <c r="BT99" s="1341">
        <v>0</v>
      </c>
      <c r="BU99" s="1341">
        <v>1588</v>
      </c>
      <c r="BV99" s="1341">
        <v>83</v>
      </c>
      <c r="BW99" s="1341">
        <v>0</v>
      </c>
      <c r="BX99" s="1341">
        <v>52</v>
      </c>
      <c r="BY99" s="1341">
        <v>5073</v>
      </c>
      <c r="BZ99" s="1341">
        <v>325</v>
      </c>
      <c r="CA99" s="1341"/>
      <c r="CB99" s="530" t="s">
        <v>2771</v>
      </c>
      <c r="CC99" s="1341">
        <v>80</v>
      </c>
      <c r="CD99" s="1341">
        <v>0</v>
      </c>
      <c r="CE99" s="1341">
        <v>0</v>
      </c>
      <c r="CF99" s="1341">
        <v>42</v>
      </c>
      <c r="CG99" s="1341">
        <v>1770</v>
      </c>
      <c r="CH99" s="1341">
        <v>0</v>
      </c>
      <c r="CI99" s="1341">
        <v>7</v>
      </c>
      <c r="CJ99" s="1341">
        <v>0</v>
      </c>
      <c r="CK99" s="1341">
        <v>0</v>
      </c>
      <c r="CL99" s="1341">
        <v>3</v>
      </c>
      <c r="CM99" s="1341">
        <v>50</v>
      </c>
      <c r="CN99" s="1341"/>
      <c r="CO99" s="1341">
        <v>218</v>
      </c>
      <c r="CP99" s="1341">
        <v>13</v>
      </c>
      <c r="CQ99" s="1341">
        <v>3</v>
      </c>
      <c r="CR99" s="1341">
        <v>2</v>
      </c>
      <c r="CS99" s="1341">
        <v>0</v>
      </c>
      <c r="CT99" s="1341">
        <v>185</v>
      </c>
      <c r="CU99" s="1341">
        <v>0</v>
      </c>
      <c r="CV99" s="1341">
        <v>15</v>
      </c>
      <c r="CW99" s="1341">
        <v>0</v>
      </c>
      <c r="CX99" s="1341">
        <v>3936</v>
      </c>
      <c r="CY99" s="1341">
        <v>0</v>
      </c>
      <c r="CZ99" s="1341">
        <v>0</v>
      </c>
      <c r="DA99" s="1353">
        <v>0</v>
      </c>
    </row>
    <row r="100" spans="1:206" s="1353" customFormat="1" ht="117" customHeight="1" collapsed="1">
      <c r="A100" s="566" t="s">
        <v>3102</v>
      </c>
      <c r="B100" s="1341">
        <v>250292</v>
      </c>
      <c r="C100" s="1341">
        <v>247814</v>
      </c>
      <c r="D100" s="1341">
        <v>1049</v>
      </c>
      <c r="E100" s="1341">
        <v>4</v>
      </c>
      <c r="F100" s="1341">
        <v>8</v>
      </c>
      <c r="G100" s="1341">
        <v>0</v>
      </c>
      <c r="H100" s="1341">
        <v>147</v>
      </c>
      <c r="I100" s="1341">
        <v>0</v>
      </c>
      <c r="J100" s="1341">
        <v>3</v>
      </c>
      <c r="K100" s="1341">
        <v>1117</v>
      </c>
      <c r="L100" s="1341"/>
      <c r="M100" s="1341">
        <v>33</v>
      </c>
      <c r="N100" s="1341">
        <v>7079</v>
      </c>
      <c r="O100" s="1341">
        <v>1002</v>
      </c>
      <c r="P100" s="1341">
        <v>214</v>
      </c>
      <c r="Q100" s="1341">
        <v>0</v>
      </c>
      <c r="R100" s="1341">
        <v>5</v>
      </c>
      <c r="S100" s="1341">
        <v>1</v>
      </c>
      <c r="T100" s="1341">
        <v>3394</v>
      </c>
      <c r="U100" s="1341">
        <v>15</v>
      </c>
      <c r="V100" s="1341">
        <v>10</v>
      </c>
      <c r="W100" s="1341">
        <v>60</v>
      </c>
      <c r="X100" s="1341">
        <v>202</v>
      </c>
      <c r="Y100" s="1341"/>
      <c r="Z100" s="609" t="s">
        <v>3102</v>
      </c>
      <c r="AA100" s="1341">
        <v>33</v>
      </c>
      <c r="AB100" s="1341">
        <v>660</v>
      </c>
      <c r="AC100" s="1341">
        <v>0</v>
      </c>
      <c r="AD100" s="1341">
        <v>1</v>
      </c>
      <c r="AE100" s="1341">
        <v>0</v>
      </c>
      <c r="AF100" s="1341">
        <v>7</v>
      </c>
      <c r="AG100" s="1341">
        <v>7967</v>
      </c>
      <c r="AH100" s="1341">
        <v>147</v>
      </c>
      <c r="AI100" s="1341">
        <v>0</v>
      </c>
      <c r="AJ100" s="1341">
        <v>31</v>
      </c>
      <c r="AK100" s="1341">
        <v>5</v>
      </c>
      <c r="AL100" s="1341"/>
      <c r="AM100" s="1341">
        <v>9</v>
      </c>
      <c r="AN100" s="1341">
        <v>3343</v>
      </c>
      <c r="AO100" s="1341">
        <v>0</v>
      </c>
      <c r="AP100" s="1341">
        <v>0</v>
      </c>
      <c r="AQ100" s="1341">
        <v>0</v>
      </c>
      <c r="AR100" s="1341">
        <v>21</v>
      </c>
      <c r="AS100" s="1341">
        <v>0</v>
      </c>
      <c r="AT100" s="1341">
        <v>0</v>
      </c>
      <c r="AU100" s="1341">
        <v>282</v>
      </c>
      <c r="AV100" s="1341">
        <v>5</v>
      </c>
      <c r="AW100" s="1341">
        <v>2</v>
      </c>
      <c r="AX100" s="1341">
        <v>0</v>
      </c>
      <c r="AY100" s="1341"/>
      <c r="AZ100" s="609" t="s">
        <v>3102</v>
      </c>
      <c r="BA100" s="1341">
        <v>0</v>
      </c>
      <c r="BB100" s="1341">
        <v>0</v>
      </c>
      <c r="BC100" s="1341">
        <v>57228</v>
      </c>
      <c r="BD100" s="1341">
        <v>19</v>
      </c>
      <c r="BE100" s="1341">
        <v>33</v>
      </c>
      <c r="BF100" s="1341">
        <v>0</v>
      </c>
      <c r="BG100" s="1341">
        <v>3</v>
      </c>
      <c r="BH100" s="1341">
        <v>36</v>
      </c>
      <c r="BI100" s="1341">
        <v>0</v>
      </c>
      <c r="BJ100" s="1341">
        <v>27</v>
      </c>
      <c r="BK100" s="1341">
        <v>3712</v>
      </c>
      <c r="BL100" s="1341">
        <v>21</v>
      </c>
      <c r="BM100" s="1341">
        <v>1198</v>
      </c>
      <c r="BN100" s="1341"/>
      <c r="BO100" s="1341">
        <v>11</v>
      </c>
      <c r="BP100" s="1341">
        <v>63170</v>
      </c>
      <c r="BQ100" s="1341">
        <v>1894</v>
      </c>
      <c r="BR100" s="1341">
        <v>15</v>
      </c>
      <c r="BS100" s="1341">
        <v>0</v>
      </c>
      <c r="BT100" s="1341">
        <v>11</v>
      </c>
      <c r="BU100" s="1341">
        <v>27000</v>
      </c>
      <c r="BV100" s="1341">
        <v>1915</v>
      </c>
      <c r="BW100" s="1341">
        <v>0</v>
      </c>
      <c r="BX100" s="1341">
        <v>160</v>
      </c>
      <c r="BY100" s="1341">
        <v>40946</v>
      </c>
      <c r="BZ100" s="1341">
        <v>1659</v>
      </c>
      <c r="CA100" s="1341"/>
      <c r="CB100" s="609" t="s">
        <v>3102</v>
      </c>
      <c r="CC100" s="1341">
        <v>688</v>
      </c>
      <c r="CD100" s="1341">
        <v>0</v>
      </c>
      <c r="CE100" s="1341">
        <v>0</v>
      </c>
      <c r="CF100" s="1341">
        <v>483</v>
      </c>
      <c r="CG100" s="1341">
        <v>19337</v>
      </c>
      <c r="CH100" s="1341">
        <v>0</v>
      </c>
      <c r="CI100" s="1341">
        <v>77</v>
      </c>
      <c r="CJ100" s="1341">
        <v>12</v>
      </c>
      <c r="CK100" s="1341">
        <v>7</v>
      </c>
      <c r="CL100" s="1341">
        <v>90</v>
      </c>
      <c r="CM100" s="1341">
        <v>1206</v>
      </c>
      <c r="CN100" s="1341"/>
      <c r="CO100" s="1341">
        <v>2478</v>
      </c>
      <c r="CP100" s="1341">
        <v>279</v>
      </c>
      <c r="CQ100" s="1341">
        <v>63</v>
      </c>
      <c r="CR100" s="1341">
        <v>16</v>
      </c>
      <c r="CS100" s="1341">
        <f>SUM(CS101:CS112)</f>
        <v>0</v>
      </c>
      <c r="CT100" s="1341">
        <v>2047</v>
      </c>
      <c r="CU100" s="1341">
        <v>5</v>
      </c>
      <c r="CV100" s="1341">
        <v>68</v>
      </c>
      <c r="CW100" s="1341">
        <v>0</v>
      </c>
      <c r="CX100" s="1341">
        <v>24180</v>
      </c>
      <c r="CY100" s="1341">
        <v>0</v>
      </c>
      <c r="CZ100" s="1341">
        <v>0</v>
      </c>
      <c r="DA100" s="1353">
        <v>0</v>
      </c>
    </row>
    <row r="101" spans="1:206" s="1345" customFormat="1" ht="117" hidden="1" customHeight="1" outlineLevel="1">
      <c r="A101" s="530" t="s">
        <v>1900</v>
      </c>
      <c r="B101" s="1346">
        <v>15676</v>
      </c>
      <c r="C101" s="1346">
        <v>15575</v>
      </c>
      <c r="D101" s="1338">
        <v>55</v>
      </c>
      <c r="E101" s="1338">
        <v>1</v>
      </c>
      <c r="F101" s="1338">
        <v>0</v>
      </c>
      <c r="G101" s="1338">
        <v>0</v>
      </c>
      <c r="H101" s="1338">
        <v>1</v>
      </c>
      <c r="I101" s="1346">
        <v>0</v>
      </c>
      <c r="J101" s="1338">
        <v>0</v>
      </c>
      <c r="K101" s="1338">
        <v>62</v>
      </c>
      <c r="L101" s="1341"/>
      <c r="M101" s="1338">
        <v>0</v>
      </c>
      <c r="N101" s="1338">
        <v>576</v>
      </c>
      <c r="O101" s="1338">
        <v>70</v>
      </c>
      <c r="P101" s="1338">
        <v>19</v>
      </c>
      <c r="Q101" s="1338">
        <v>0</v>
      </c>
      <c r="R101" s="1338">
        <v>0</v>
      </c>
      <c r="S101" s="1338">
        <v>0</v>
      </c>
      <c r="T101" s="1338">
        <v>270</v>
      </c>
      <c r="U101" s="1338">
        <v>1</v>
      </c>
      <c r="V101" s="1338">
        <v>0</v>
      </c>
      <c r="W101" s="1338">
        <v>1</v>
      </c>
      <c r="X101" s="1338">
        <v>19</v>
      </c>
      <c r="Y101" s="1338"/>
      <c r="Z101" s="530" t="s">
        <v>1900</v>
      </c>
      <c r="AA101" s="1338">
        <v>0</v>
      </c>
      <c r="AB101" s="1338">
        <v>5</v>
      </c>
      <c r="AC101" s="1338">
        <v>0</v>
      </c>
      <c r="AD101" s="1338">
        <v>0</v>
      </c>
      <c r="AE101" s="1338">
        <v>0</v>
      </c>
      <c r="AF101" s="1338">
        <v>0</v>
      </c>
      <c r="AG101" s="1338">
        <v>253</v>
      </c>
      <c r="AH101" s="1338">
        <v>4</v>
      </c>
      <c r="AI101" s="1338"/>
      <c r="AJ101" s="1338">
        <v>2</v>
      </c>
      <c r="AK101" s="1338">
        <v>0</v>
      </c>
      <c r="AL101" s="1338"/>
      <c r="AM101" s="1338">
        <v>1</v>
      </c>
      <c r="AN101" s="1338">
        <v>350</v>
      </c>
      <c r="AO101" s="1338">
        <v>0</v>
      </c>
      <c r="AP101" s="1338">
        <v>0</v>
      </c>
      <c r="AQ101" s="1338">
        <v>0</v>
      </c>
      <c r="AR101" s="1338">
        <v>2</v>
      </c>
      <c r="AS101" s="1338"/>
      <c r="AT101" s="1338"/>
      <c r="AU101" s="1338">
        <v>18</v>
      </c>
      <c r="AV101" s="1338">
        <v>0</v>
      </c>
      <c r="AW101" s="1338">
        <v>0</v>
      </c>
      <c r="AX101" s="1338">
        <v>0</v>
      </c>
      <c r="AY101" s="1338"/>
      <c r="AZ101" s="530" t="s">
        <v>1900</v>
      </c>
      <c r="BA101" s="1338">
        <v>0</v>
      </c>
      <c r="BB101" s="1338">
        <v>0</v>
      </c>
      <c r="BC101" s="1338">
        <v>2742</v>
      </c>
      <c r="BD101" s="1338">
        <v>1</v>
      </c>
      <c r="BE101" s="1338">
        <v>6</v>
      </c>
      <c r="BF101" s="1338">
        <v>0</v>
      </c>
      <c r="BG101" s="1338">
        <v>0</v>
      </c>
      <c r="BH101" s="1338">
        <v>6</v>
      </c>
      <c r="BI101" s="1338">
        <v>0</v>
      </c>
      <c r="BJ101" s="1338">
        <v>0</v>
      </c>
      <c r="BK101" s="1338">
        <v>85</v>
      </c>
      <c r="BL101" s="1338">
        <v>0</v>
      </c>
      <c r="BM101" s="1338">
        <v>17</v>
      </c>
      <c r="BN101" s="1341"/>
      <c r="BO101" s="1338">
        <v>1</v>
      </c>
      <c r="BP101" s="1338">
        <v>1725</v>
      </c>
      <c r="BQ101" s="1338">
        <v>73</v>
      </c>
      <c r="BR101" s="1338">
        <v>2</v>
      </c>
      <c r="BS101" s="1338">
        <v>0</v>
      </c>
      <c r="BT101" s="1338">
        <v>0</v>
      </c>
      <c r="BU101" s="1338">
        <v>5052</v>
      </c>
      <c r="BV101" s="1338">
        <v>71</v>
      </c>
      <c r="BW101" s="1338">
        <v>0</v>
      </c>
      <c r="BX101" s="1338">
        <v>9</v>
      </c>
      <c r="BY101" s="1338">
        <v>3055</v>
      </c>
      <c r="BZ101" s="1338">
        <v>186</v>
      </c>
      <c r="CA101" s="1338"/>
      <c r="CB101" s="530" t="s">
        <v>1900</v>
      </c>
      <c r="CC101" s="1338">
        <v>58</v>
      </c>
      <c r="CD101" s="1338">
        <v>0</v>
      </c>
      <c r="CE101" s="1338">
        <v>0</v>
      </c>
      <c r="CF101" s="1338">
        <v>35</v>
      </c>
      <c r="CG101" s="1338">
        <v>712</v>
      </c>
      <c r="CH101" s="1338">
        <v>0</v>
      </c>
      <c r="CI101" s="1338">
        <v>5</v>
      </c>
      <c r="CJ101" s="1338">
        <v>0</v>
      </c>
      <c r="CK101" s="1338">
        <v>0</v>
      </c>
      <c r="CL101" s="1338">
        <v>2</v>
      </c>
      <c r="CM101" s="1338">
        <v>22</v>
      </c>
      <c r="CN101" s="1341"/>
      <c r="CO101" s="1338">
        <v>101</v>
      </c>
      <c r="CP101" s="1338">
        <v>8</v>
      </c>
      <c r="CQ101" s="1338">
        <v>0</v>
      </c>
      <c r="CR101" s="1338">
        <v>0</v>
      </c>
      <c r="CS101" s="1338">
        <f t="shared" ref="CS101:CS111" si="11">SUM(CS102:CS169)</f>
        <v>0</v>
      </c>
      <c r="CT101" s="1338">
        <v>88</v>
      </c>
      <c r="CU101" s="1338">
        <v>0</v>
      </c>
      <c r="CV101" s="1338">
        <v>5</v>
      </c>
      <c r="CW101" s="1338">
        <v>0</v>
      </c>
      <c r="CX101" s="1338">
        <v>2617</v>
      </c>
      <c r="CY101" s="1338">
        <v>0</v>
      </c>
      <c r="CZ101" s="1338">
        <v>0</v>
      </c>
      <c r="DA101" s="1345">
        <v>0</v>
      </c>
    </row>
    <row r="102" spans="1:206" s="1345" customFormat="1" ht="117" hidden="1" customHeight="1" outlineLevel="1">
      <c r="A102" s="530" t="s">
        <v>2761</v>
      </c>
      <c r="B102" s="1338">
        <v>22287</v>
      </c>
      <c r="C102" s="1338">
        <v>22188</v>
      </c>
      <c r="D102" s="1338">
        <v>72</v>
      </c>
      <c r="E102" s="1338">
        <v>0</v>
      </c>
      <c r="F102" s="1338">
        <v>0</v>
      </c>
      <c r="G102" s="1338">
        <v>0</v>
      </c>
      <c r="H102" s="1338">
        <v>2</v>
      </c>
      <c r="I102" s="1338">
        <v>0</v>
      </c>
      <c r="J102" s="1338">
        <v>0</v>
      </c>
      <c r="K102" s="1338">
        <v>137</v>
      </c>
      <c r="L102" s="1341"/>
      <c r="M102" s="1338">
        <v>0</v>
      </c>
      <c r="N102" s="1338">
        <v>498</v>
      </c>
      <c r="O102" s="1338">
        <v>75</v>
      </c>
      <c r="P102" s="1338">
        <v>12</v>
      </c>
      <c r="Q102" s="1338">
        <v>0</v>
      </c>
      <c r="R102" s="1338">
        <v>0</v>
      </c>
      <c r="S102" s="1338">
        <v>0</v>
      </c>
      <c r="T102" s="1338">
        <v>198</v>
      </c>
      <c r="U102" s="1338">
        <v>0</v>
      </c>
      <c r="V102" s="1338">
        <v>0</v>
      </c>
      <c r="W102" s="1338">
        <v>0</v>
      </c>
      <c r="X102" s="1338">
        <v>7</v>
      </c>
      <c r="Y102" s="1338"/>
      <c r="Z102" s="530" t="s">
        <v>2761</v>
      </c>
      <c r="AA102" s="1338">
        <v>1</v>
      </c>
      <c r="AB102" s="1338">
        <v>320</v>
      </c>
      <c r="AC102" s="1338">
        <v>0</v>
      </c>
      <c r="AD102" s="1338">
        <v>1</v>
      </c>
      <c r="AE102" s="1338">
        <v>0</v>
      </c>
      <c r="AF102" s="1338">
        <v>0</v>
      </c>
      <c r="AG102" s="1338">
        <v>380</v>
      </c>
      <c r="AH102" s="1338">
        <v>10</v>
      </c>
      <c r="AI102" s="1338"/>
      <c r="AJ102" s="1338">
        <v>0</v>
      </c>
      <c r="AK102" s="1338">
        <v>0</v>
      </c>
      <c r="AL102" s="1338"/>
      <c r="AM102" s="1338">
        <v>2</v>
      </c>
      <c r="AN102" s="1338">
        <v>241</v>
      </c>
      <c r="AO102" s="1338">
        <v>0</v>
      </c>
      <c r="AP102" s="1338">
        <v>0</v>
      </c>
      <c r="AQ102" s="1338">
        <v>0</v>
      </c>
      <c r="AR102" s="1338">
        <v>4</v>
      </c>
      <c r="AS102" s="1338"/>
      <c r="AT102" s="1338"/>
      <c r="AU102" s="1338">
        <v>16</v>
      </c>
      <c r="AV102" s="1338">
        <v>1</v>
      </c>
      <c r="AW102" s="1338">
        <v>0</v>
      </c>
      <c r="AX102" s="1338">
        <v>0</v>
      </c>
      <c r="AY102" s="1338"/>
      <c r="AZ102" s="530" t="s">
        <v>2761</v>
      </c>
      <c r="BA102" s="1338">
        <v>0</v>
      </c>
      <c r="BB102" s="1338">
        <v>0</v>
      </c>
      <c r="BC102" s="1338">
        <v>5344</v>
      </c>
      <c r="BD102" s="1338">
        <v>1</v>
      </c>
      <c r="BE102" s="1338">
        <v>3</v>
      </c>
      <c r="BF102" s="1338">
        <v>0</v>
      </c>
      <c r="BG102" s="1338">
        <v>0</v>
      </c>
      <c r="BH102" s="1338">
        <v>3</v>
      </c>
      <c r="BI102" s="1338">
        <v>0</v>
      </c>
      <c r="BJ102" s="1338">
        <v>0</v>
      </c>
      <c r="BK102" s="1338">
        <v>303</v>
      </c>
      <c r="BL102" s="1338">
        <v>1</v>
      </c>
      <c r="BM102" s="1338">
        <v>36</v>
      </c>
      <c r="BN102" s="1341"/>
      <c r="BO102" s="1338">
        <v>1</v>
      </c>
      <c r="BP102" s="1338">
        <v>3308</v>
      </c>
      <c r="BQ102" s="1338">
        <v>248</v>
      </c>
      <c r="BR102" s="1338">
        <v>0</v>
      </c>
      <c r="BS102" s="1338">
        <v>0</v>
      </c>
      <c r="BT102" s="1338">
        <v>0</v>
      </c>
      <c r="BU102" s="1338">
        <v>3912</v>
      </c>
      <c r="BV102" s="1338">
        <v>258</v>
      </c>
      <c r="BW102" s="1338">
        <v>0</v>
      </c>
      <c r="BX102" s="1338">
        <v>14</v>
      </c>
      <c r="BY102" s="1338">
        <v>3892</v>
      </c>
      <c r="BZ102" s="1338">
        <v>212</v>
      </c>
      <c r="CA102" s="1338"/>
      <c r="CB102" s="530" t="s">
        <v>2761</v>
      </c>
      <c r="CC102" s="1338">
        <v>65</v>
      </c>
      <c r="CD102" s="1338">
        <v>0</v>
      </c>
      <c r="CE102" s="1338">
        <v>0</v>
      </c>
      <c r="CF102" s="1338">
        <v>34</v>
      </c>
      <c r="CG102" s="1338">
        <v>2463</v>
      </c>
      <c r="CH102" s="1338">
        <v>0</v>
      </c>
      <c r="CI102" s="1338">
        <v>3</v>
      </c>
      <c r="CJ102" s="1338">
        <v>0</v>
      </c>
      <c r="CK102" s="1338">
        <v>1</v>
      </c>
      <c r="CL102" s="1338">
        <v>33</v>
      </c>
      <c r="CM102" s="1338">
        <v>76</v>
      </c>
      <c r="CN102" s="1341"/>
      <c r="CO102" s="1338">
        <v>99</v>
      </c>
      <c r="CP102" s="1338">
        <v>6</v>
      </c>
      <c r="CQ102" s="1338">
        <v>3</v>
      </c>
      <c r="CR102" s="1338">
        <v>0</v>
      </c>
      <c r="CS102" s="1338">
        <f t="shared" si="11"/>
        <v>0</v>
      </c>
      <c r="CT102" s="1338">
        <v>86</v>
      </c>
      <c r="CU102" s="1338">
        <v>0</v>
      </c>
      <c r="CV102" s="1338">
        <v>4</v>
      </c>
      <c r="CW102" s="1338">
        <v>0</v>
      </c>
      <c r="CX102" s="1338">
        <v>3411</v>
      </c>
      <c r="CY102" s="1338">
        <v>0</v>
      </c>
      <c r="CZ102" s="1338">
        <v>0</v>
      </c>
      <c r="DA102" s="1345">
        <v>0</v>
      </c>
    </row>
    <row r="103" spans="1:206" s="1345" customFormat="1" ht="117" hidden="1" customHeight="1" outlineLevel="1">
      <c r="A103" s="530" t="s">
        <v>2762</v>
      </c>
      <c r="B103" s="1338">
        <v>24589</v>
      </c>
      <c r="C103" s="1338">
        <v>24374</v>
      </c>
      <c r="D103" s="1338">
        <v>106</v>
      </c>
      <c r="E103" s="1346">
        <v>0</v>
      </c>
      <c r="F103" s="1338">
        <v>1</v>
      </c>
      <c r="G103" s="1338">
        <v>0</v>
      </c>
      <c r="H103" s="1338">
        <v>9</v>
      </c>
      <c r="I103" s="1338">
        <v>0</v>
      </c>
      <c r="J103" s="1338">
        <v>0</v>
      </c>
      <c r="K103" s="1346">
        <v>93</v>
      </c>
      <c r="L103" s="1347"/>
      <c r="M103" s="1338">
        <v>2</v>
      </c>
      <c r="N103" s="1338">
        <v>747</v>
      </c>
      <c r="O103" s="1338">
        <v>99</v>
      </c>
      <c r="P103" s="1338">
        <v>20</v>
      </c>
      <c r="Q103" s="1338">
        <v>0</v>
      </c>
      <c r="R103" s="1338">
        <v>0</v>
      </c>
      <c r="S103" s="1338">
        <v>0</v>
      </c>
      <c r="T103" s="1338">
        <v>389</v>
      </c>
      <c r="U103" s="1338">
        <v>2</v>
      </c>
      <c r="V103" s="1338">
        <v>2</v>
      </c>
      <c r="W103" s="1338">
        <v>4</v>
      </c>
      <c r="X103" s="1338">
        <v>14</v>
      </c>
      <c r="Y103" s="1338"/>
      <c r="Z103" s="530" t="s">
        <v>2762</v>
      </c>
      <c r="AA103" s="1338">
        <v>0</v>
      </c>
      <c r="AB103" s="1338">
        <v>70</v>
      </c>
      <c r="AC103" s="1338">
        <v>0</v>
      </c>
      <c r="AD103" s="1338">
        <v>0</v>
      </c>
      <c r="AE103" s="1338">
        <v>0</v>
      </c>
      <c r="AF103" s="1338">
        <v>0</v>
      </c>
      <c r="AG103" s="1338">
        <v>813</v>
      </c>
      <c r="AH103" s="1338">
        <v>13</v>
      </c>
      <c r="AI103" s="1338"/>
      <c r="AJ103" s="1338">
        <v>13</v>
      </c>
      <c r="AK103" s="1338">
        <v>0</v>
      </c>
      <c r="AL103" s="1338"/>
      <c r="AM103" s="1338">
        <v>0</v>
      </c>
      <c r="AN103" s="1338">
        <v>202</v>
      </c>
      <c r="AO103" s="1338">
        <v>0</v>
      </c>
      <c r="AP103" s="1338">
        <v>0</v>
      </c>
      <c r="AQ103" s="1338">
        <v>0</v>
      </c>
      <c r="AR103" s="1338">
        <v>5</v>
      </c>
      <c r="AS103" s="1338"/>
      <c r="AT103" s="1338"/>
      <c r="AU103" s="1338">
        <v>17</v>
      </c>
      <c r="AV103" s="1338">
        <v>0</v>
      </c>
      <c r="AW103" s="1338">
        <v>0</v>
      </c>
      <c r="AX103" s="1338">
        <v>0</v>
      </c>
      <c r="AY103" s="1338"/>
      <c r="AZ103" s="530" t="s">
        <v>2762</v>
      </c>
      <c r="BA103" s="1338">
        <v>0</v>
      </c>
      <c r="BB103" s="1338">
        <v>0</v>
      </c>
      <c r="BC103" s="1338">
        <v>4446</v>
      </c>
      <c r="BD103" s="1338">
        <v>0</v>
      </c>
      <c r="BE103" s="1338">
        <v>0</v>
      </c>
      <c r="BF103" s="1338">
        <v>0</v>
      </c>
      <c r="BG103" s="1338">
        <v>3</v>
      </c>
      <c r="BH103" s="1338">
        <v>1</v>
      </c>
      <c r="BI103" s="1338">
        <v>0</v>
      </c>
      <c r="BJ103" s="1338">
        <v>0</v>
      </c>
      <c r="BK103" s="1338">
        <v>609</v>
      </c>
      <c r="BL103" s="1338">
        <v>0</v>
      </c>
      <c r="BM103" s="1338">
        <v>118</v>
      </c>
      <c r="BN103" s="1341"/>
      <c r="BO103" s="1338">
        <v>1</v>
      </c>
      <c r="BP103" s="1338">
        <v>8873</v>
      </c>
      <c r="BQ103" s="1338">
        <v>101</v>
      </c>
      <c r="BR103" s="1338">
        <v>2</v>
      </c>
      <c r="BS103" s="1338">
        <v>0</v>
      </c>
      <c r="BT103" s="1338">
        <v>0</v>
      </c>
      <c r="BU103" s="1338">
        <v>1695</v>
      </c>
      <c r="BV103" s="1338">
        <v>87</v>
      </c>
      <c r="BW103" s="1338">
        <v>0</v>
      </c>
      <c r="BX103" s="1338">
        <v>17</v>
      </c>
      <c r="BY103" s="1338">
        <v>3743</v>
      </c>
      <c r="BZ103" s="1338">
        <v>203</v>
      </c>
      <c r="CA103" s="1338"/>
      <c r="CB103" s="530" t="s">
        <v>2762</v>
      </c>
      <c r="CC103" s="1338">
        <v>78</v>
      </c>
      <c r="CD103" s="1338">
        <v>0</v>
      </c>
      <c r="CE103" s="1338">
        <v>0</v>
      </c>
      <c r="CF103" s="1338">
        <v>69</v>
      </c>
      <c r="CG103" s="1338">
        <v>1622</v>
      </c>
      <c r="CH103" s="1338">
        <v>0</v>
      </c>
      <c r="CI103" s="1338">
        <v>0</v>
      </c>
      <c r="CJ103" s="1338">
        <v>7</v>
      </c>
      <c r="CK103" s="1338">
        <v>0</v>
      </c>
      <c r="CL103" s="1338">
        <v>3</v>
      </c>
      <c r="CM103" s="1338">
        <v>75</v>
      </c>
      <c r="CN103" s="1341"/>
      <c r="CO103" s="1338">
        <v>215</v>
      </c>
      <c r="CP103" s="1338">
        <v>25</v>
      </c>
      <c r="CQ103" s="1338">
        <v>1</v>
      </c>
      <c r="CR103" s="1338">
        <v>1</v>
      </c>
      <c r="CS103" s="1338">
        <f t="shared" si="11"/>
        <v>0</v>
      </c>
      <c r="CT103" s="1338">
        <v>176</v>
      </c>
      <c r="CU103" s="1338">
        <v>0</v>
      </c>
      <c r="CV103" s="1338">
        <v>12</v>
      </c>
      <c r="CW103" s="1338">
        <v>0</v>
      </c>
      <c r="CX103" s="1338">
        <v>3812</v>
      </c>
      <c r="CY103" s="1338">
        <v>0</v>
      </c>
      <c r="CZ103" s="1338">
        <v>0</v>
      </c>
      <c r="DA103" s="1345">
        <v>0</v>
      </c>
    </row>
    <row r="104" spans="1:206" s="1345" customFormat="1" ht="117" hidden="1" customHeight="1" outlineLevel="1">
      <c r="A104" s="530" t="s">
        <v>2763</v>
      </c>
      <c r="B104" s="1338">
        <v>24449</v>
      </c>
      <c r="C104" s="1338">
        <v>24175</v>
      </c>
      <c r="D104" s="1338">
        <v>70</v>
      </c>
      <c r="E104" s="1338">
        <v>1</v>
      </c>
      <c r="F104" s="1338">
        <v>2</v>
      </c>
      <c r="G104" s="1346">
        <v>0</v>
      </c>
      <c r="H104" s="1346">
        <v>6</v>
      </c>
      <c r="I104" s="1346">
        <v>0</v>
      </c>
      <c r="J104" s="1338">
        <v>1</v>
      </c>
      <c r="K104" s="1338">
        <v>55</v>
      </c>
      <c r="L104" s="1341"/>
      <c r="M104" s="1338">
        <v>3</v>
      </c>
      <c r="N104" s="1338">
        <v>637</v>
      </c>
      <c r="O104" s="1338">
        <v>111</v>
      </c>
      <c r="P104" s="1338">
        <v>13</v>
      </c>
      <c r="Q104" s="1338">
        <v>0</v>
      </c>
      <c r="R104" s="1338">
        <v>2</v>
      </c>
      <c r="S104" s="1338">
        <v>1</v>
      </c>
      <c r="T104" s="1338">
        <v>362</v>
      </c>
      <c r="U104" s="1338">
        <v>1</v>
      </c>
      <c r="V104" s="1338">
        <v>4</v>
      </c>
      <c r="W104" s="1338">
        <v>18</v>
      </c>
      <c r="X104" s="1338">
        <v>23</v>
      </c>
      <c r="Y104" s="1338"/>
      <c r="Z104" s="530" t="s">
        <v>2763</v>
      </c>
      <c r="AA104" s="1338">
        <v>9</v>
      </c>
      <c r="AB104" s="1338">
        <v>48</v>
      </c>
      <c r="AC104" s="1338">
        <v>0</v>
      </c>
      <c r="AD104" s="1338">
        <v>0</v>
      </c>
      <c r="AE104" s="1338">
        <v>0</v>
      </c>
      <c r="AF104" s="1338">
        <v>2</v>
      </c>
      <c r="AG104" s="1338">
        <v>886</v>
      </c>
      <c r="AH104" s="1338">
        <v>12</v>
      </c>
      <c r="AI104" s="1338"/>
      <c r="AJ104" s="1338">
        <v>3</v>
      </c>
      <c r="AK104" s="1338">
        <v>4</v>
      </c>
      <c r="AL104" s="1338"/>
      <c r="AM104" s="1338">
        <v>1</v>
      </c>
      <c r="AN104" s="1338">
        <v>197</v>
      </c>
      <c r="AO104" s="1338">
        <v>0</v>
      </c>
      <c r="AP104" s="1338">
        <v>0</v>
      </c>
      <c r="AQ104" s="1338">
        <v>0</v>
      </c>
      <c r="AR104" s="1338">
        <v>2</v>
      </c>
      <c r="AS104" s="1338"/>
      <c r="AT104" s="1338"/>
      <c r="AU104" s="1338">
        <v>17</v>
      </c>
      <c r="AV104" s="1338">
        <v>1</v>
      </c>
      <c r="AW104" s="1338">
        <v>1</v>
      </c>
      <c r="AX104" s="1338">
        <v>0</v>
      </c>
      <c r="AY104" s="1338"/>
      <c r="AZ104" s="530" t="s">
        <v>2763</v>
      </c>
      <c r="BA104" s="1338">
        <v>0</v>
      </c>
      <c r="BB104" s="1338">
        <v>0</v>
      </c>
      <c r="BC104" s="1338">
        <v>4326</v>
      </c>
      <c r="BD104" s="1338">
        <v>3</v>
      </c>
      <c r="BE104" s="1338">
        <v>0</v>
      </c>
      <c r="BF104" s="1338">
        <v>0</v>
      </c>
      <c r="BG104" s="1338">
        <v>0</v>
      </c>
      <c r="BH104" s="1338">
        <v>0</v>
      </c>
      <c r="BI104" s="1338">
        <v>0</v>
      </c>
      <c r="BJ104" s="1338">
        <v>0</v>
      </c>
      <c r="BK104" s="1338">
        <v>411</v>
      </c>
      <c r="BL104" s="1338">
        <v>0</v>
      </c>
      <c r="BM104" s="1338">
        <v>157</v>
      </c>
      <c r="BN104" s="1341"/>
      <c r="BO104" s="1338">
        <v>0</v>
      </c>
      <c r="BP104" s="1338">
        <v>7810</v>
      </c>
      <c r="BQ104" s="1338">
        <v>178</v>
      </c>
      <c r="BR104" s="1338">
        <v>0</v>
      </c>
      <c r="BS104" s="1338">
        <v>0</v>
      </c>
      <c r="BT104" s="1338">
        <v>0</v>
      </c>
      <c r="BU104" s="1338">
        <v>1919</v>
      </c>
      <c r="BV104" s="1338">
        <v>221</v>
      </c>
      <c r="BW104" s="1338">
        <v>0</v>
      </c>
      <c r="BX104" s="1338">
        <v>11</v>
      </c>
      <c r="BY104" s="1338">
        <v>4328</v>
      </c>
      <c r="BZ104" s="1338">
        <v>235</v>
      </c>
      <c r="CA104" s="1338"/>
      <c r="CB104" s="530" t="s">
        <v>2763</v>
      </c>
      <c r="CC104" s="1338">
        <v>63</v>
      </c>
      <c r="CD104" s="1338">
        <v>0</v>
      </c>
      <c r="CE104" s="1338">
        <v>0</v>
      </c>
      <c r="CF104" s="1338">
        <v>44</v>
      </c>
      <c r="CG104" s="1338">
        <v>1827</v>
      </c>
      <c r="CH104" s="1338">
        <v>0</v>
      </c>
      <c r="CI104" s="1338">
        <v>7</v>
      </c>
      <c r="CJ104" s="1338">
        <v>2</v>
      </c>
      <c r="CK104" s="1338">
        <v>0</v>
      </c>
      <c r="CL104" s="1338">
        <v>8</v>
      </c>
      <c r="CM104" s="1338">
        <v>132</v>
      </c>
      <c r="CN104" s="1341"/>
      <c r="CO104" s="1338">
        <v>274</v>
      </c>
      <c r="CP104" s="1338">
        <v>35</v>
      </c>
      <c r="CQ104" s="1338">
        <v>3</v>
      </c>
      <c r="CR104" s="1338">
        <v>1</v>
      </c>
      <c r="CS104" s="1338">
        <f t="shared" si="11"/>
        <v>0</v>
      </c>
      <c r="CT104" s="1338">
        <v>226</v>
      </c>
      <c r="CU104" s="1338">
        <v>0</v>
      </c>
      <c r="CV104" s="1338">
        <v>9</v>
      </c>
      <c r="CW104" s="1338">
        <v>0</v>
      </c>
      <c r="CX104" s="1338">
        <v>3560</v>
      </c>
      <c r="CY104" s="1338">
        <v>0</v>
      </c>
      <c r="CZ104" s="1338">
        <v>0</v>
      </c>
      <c r="DA104" s="1345">
        <v>0</v>
      </c>
    </row>
    <row r="105" spans="1:206" s="1345" customFormat="1" ht="117" hidden="1" customHeight="1" outlineLevel="1">
      <c r="A105" s="530" t="s">
        <v>2764</v>
      </c>
      <c r="B105" s="1338">
        <v>22515</v>
      </c>
      <c r="C105" s="1338">
        <v>22262</v>
      </c>
      <c r="D105" s="1338">
        <v>91</v>
      </c>
      <c r="E105" s="1338">
        <v>0</v>
      </c>
      <c r="F105" s="1338">
        <v>2</v>
      </c>
      <c r="G105" s="1338">
        <v>0</v>
      </c>
      <c r="H105" s="1338">
        <v>6</v>
      </c>
      <c r="I105" s="1338">
        <v>0</v>
      </c>
      <c r="J105" s="1346">
        <v>0</v>
      </c>
      <c r="K105" s="1338">
        <v>112</v>
      </c>
      <c r="L105" s="1341"/>
      <c r="M105" s="1338">
        <v>3</v>
      </c>
      <c r="N105" s="1338">
        <v>683</v>
      </c>
      <c r="O105" s="1338">
        <v>80</v>
      </c>
      <c r="P105" s="1338">
        <v>16</v>
      </c>
      <c r="Q105" s="1338">
        <v>0</v>
      </c>
      <c r="R105" s="1338">
        <v>1</v>
      </c>
      <c r="S105" s="1338">
        <v>0</v>
      </c>
      <c r="T105" s="1338">
        <v>332</v>
      </c>
      <c r="U105" s="1338">
        <v>1</v>
      </c>
      <c r="V105" s="1338">
        <v>3</v>
      </c>
      <c r="W105" s="1338">
        <v>9</v>
      </c>
      <c r="X105" s="1338">
        <v>27</v>
      </c>
      <c r="Y105" s="1338"/>
      <c r="Z105" s="530" t="s">
        <v>2764</v>
      </c>
      <c r="AA105" s="1338">
        <v>10</v>
      </c>
      <c r="AB105" s="1338">
        <v>35</v>
      </c>
      <c r="AC105" s="1338">
        <v>0</v>
      </c>
      <c r="AD105" s="1338">
        <v>0</v>
      </c>
      <c r="AE105" s="1338">
        <v>0</v>
      </c>
      <c r="AF105" s="1338">
        <v>2</v>
      </c>
      <c r="AG105" s="1338">
        <v>923</v>
      </c>
      <c r="AH105" s="1338">
        <v>21</v>
      </c>
      <c r="AI105" s="1338"/>
      <c r="AJ105" s="1338">
        <v>1</v>
      </c>
      <c r="AK105" s="1338">
        <v>0</v>
      </c>
      <c r="AL105" s="1338"/>
      <c r="AM105" s="1338">
        <v>0</v>
      </c>
      <c r="AN105" s="1338">
        <v>258</v>
      </c>
      <c r="AO105" s="1338">
        <v>0</v>
      </c>
      <c r="AP105" s="1338">
        <v>0</v>
      </c>
      <c r="AQ105" s="1338">
        <v>0</v>
      </c>
      <c r="AR105" s="1338">
        <v>2</v>
      </c>
      <c r="AS105" s="1338"/>
      <c r="AT105" s="1338"/>
      <c r="AU105" s="1338">
        <v>22</v>
      </c>
      <c r="AV105" s="1338">
        <v>1</v>
      </c>
      <c r="AW105" s="1338">
        <v>1</v>
      </c>
      <c r="AX105" s="1338">
        <v>0</v>
      </c>
      <c r="AY105" s="1338"/>
      <c r="AZ105" s="530" t="s">
        <v>2764</v>
      </c>
      <c r="BA105" s="1338">
        <v>0</v>
      </c>
      <c r="BB105" s="1338">
        <v>0</v>
      </c>
      <c r="BC105" s="1338">
        <v>3656</v>
      </c>
      <c r="BD105" s="1338">
        <v>1</v>
      </c>
      <c r="BE105" s="1338">
        <v>0</v>
      </c>
      <c r="BF105" s="1338">
        <v>0</v>
      </c>
      <c r="BG105" s="1338">
        <v>0</v>
      </c>
      <c r="BH105" s="1338">
        <v>1</v>
      </c>
      <c r="BI105" s="1338">
        <v>0</v>
      </c>
      <c r="BJ105" s="1338">
        <v>0</v>
      </c>
      <c r="BK105" s="1338">
        <v>468</v>
      </c>
      <c r="BL105" s="1338">
        <v>15</v>
      </c>
      <c r="BM105" s="1338">
        <v>155</v>
      </c>
      <c r="BN105" s="1341"/>
      <c r="BO105" s="1338">
        <v>1</v>
      </c>
      <c r="BP105" s="1338">
        <v>7359</v>
      </c>
      <c r="BQ105" s="1338">
        <v>71</v>
      </c>
      <c r="BR105" s="1338">
        <v>1</v>
      </c>
      <c r="BS105" s="1338">
        <v>0</v>
      </c>
      <c r="BT105" s="1338">
        <v>0</v>
      </c>
      <c r="BU105" s="1338">
        <v>1177</v>
      </c>
      <c r="BV105" s="1338">
        <v>83</v>
      </c>
      <c r="BW105" s="1338">
        <v>0</v>
      </c>
      <c r="BX105" s="1338">
        <v>34</v>
      </c>
      <c r="BY105" s="1338">
        <v>5281</v>
      </c>
      <c r="BZ105" s="1338">
        <v>221</v>
      </c>
      <c r="CA105" s="1338"/>
      <c r="CB105" s="530" t="s">
        <v>2764</v>
      </c>
      <c r="CC105" s="1338">
        <v>82</v>
      </c>
      <c r="CD105" s="1338">
        <v>0</v>
      </c>
      <c r="CE105" s="1338">
        <v>0</v>
      </c>
      <c r="CF105" s="1338">
        <v>59</v>
      </c>
      <c r="CG105" s="1338">
        <v>807</v>
      </c>
      <c r="CH105" s="1338">
        <v>0</v>
      </c>
      <c r="CI105" s="1338">
        <v>9</v>
      </c>
      <c r="CJ105" s="1338">
        <v>0</v>
      </c>
      <c r="CK105" s="1338">
        <v>0</v>
      </c>
      <c r="CL105" s="1338">
        <v>5</v>
      </c>
      <c r="CM105" s="1338">
        <v>134</v>
      </c>
      <c r="CN105" s="1341"/>
      <c r="CO105" s="1338">
        <v>253</v>
      </c>
      <c r="CP105" s="1338">
        <v>24</v>
      </c>
      <c r="CQ105" s="1338">
        <v>2</v>
      </c>
      <c r="CR105" s="1338">
        <v>1</v>
      </c>
      <c r="CS105" s="1338">
        <f t="shared" si="11"/>
        <v>0</v>
      </c>
      <c r="CT105" s="1338">
        <v>221</v>
      </c>
      <c r="CU105" s="1338">
        <v>0</v>
      </c>
      <c r="CV105" s="1338">
        <v>5</v>
      </c>
      <c r="CW105" s="1338">
        <v>0</v>
      </c>
      <c r="CX105" s="1338">
        <v>3999</v>
      </c>
      <c r="CY105" s="1338">
        <v>0</v>
      </c>
      <c r="CZ105" s="1338">
        <v>0</v>
      </c>
      <c r="DA105" s="1345">
        <v>0</v>
      </c>
    </row>
    <row r="106" spans="1:206" s="1350" customFormat="1" ht="117" hidden="1" customHeight="1" outlineLevel="1">
      <c r="A106" s="530" t="s">
        <v>2765</v>
      </c>
      <c r="B106" s="1348">
        <v>22325</v>
      </c>
      <c r="C106" s="1348">
        <v>22042</v>
      </c>
      <c r="D106" s="1348">
        <v>86</v>
      </c>
      <c r="E106" s="1348">
        <v>0</v>
      </c>
      <c r="F106" s="1348">
        <v>1</v>
      </c>
      <c r="G106" s="1348">
        <v>0</v>
      </c>
      <c r="H106" s="1348">
        <v>6</v>
      </c>
      <c r="I106" s="1348">
        <v>0</v>
      </c>
      <c r="J106" s="1348">
        <v>1</v>
      </c>
      <c r="K106" s="1348">
        <v>80</v>
      </c>
      <c r="L106" s="1349"/>
      <c r="M106" s="1348">
        <v>5</v>
      </c>
      <c r="N106" s="1348">
        <v>677</v>
      </c>
      <c r="O106" s="1348">
        <v>102</v>
      </c>
      <c r="P106" s="1348">
        <v>25</v>
      </c>
      <c r="Q106" s="1348">
        <v>0</v>
      </c>
      <c r="R106" s="1348">
        <v>1</v>
      </c>
      <c r="S106" s="1348">
        <v>0</v>
      </c>
      <c r="T106" s="1348">
        <v>234</v>
      </c>
      <c r="U106" s="1348">
        <v>3</v>
      </c>
      <c r="V106" s="1348">
        <v>0</v>
      </c>
      <c r="W106" s="1348">
        <v>3</v>
      </c>
      <c r="X106" s="1338">
        <v>23</v>
      </c>
      <c r="Y106" s="1348"/>
      <c r="Z106" s="530" t="s">
        <v>2765</v>
      </c>
      <c r="AA106" s="1348">
        <v>4</v>
      </c>
      <c r="AB106" s="1348">
        <v>20</v>
      </c>
      <c r="AC106" s="1348">
        <v>0</v>
      </c>
      <c r="AD106" s="1348">
        <v>0</v>
      </c>
      <c r="AE106" s="1348">
        <v>0</v>
      </c>
      <c r="AF106" s="1348">
        <v>1</v>
      </c>
      <c r="AG106" s="1348">
        <v>809</v>
      </c>
      <c r="AH106" s="1348">
        <v>14</v>
      </c>
      <c r="AI106" s="1348"/>
      <c r="AJ106" s="1348">
        <v>0</v>
      </c>
      <c r="AK106" s="1348">
        <v>0</v>
      </c>
      <c r="AL106" s="1348"/>
      <c r="AM106" s="1348">
        <v>1</v>
      </c>
      <c r="AN106" s="1348">
        <v>485</v>
      </c>
      <c r="AO106" s="1338">
        <v>0</v>
      </c>
      <c r="AP106" s="1338">
        <v>0</v>
      </c>
      <c r="AQ106" s="1348">
        <v>0</v>
      </c>
      <c r="AR106" s="1348">
        <v>0</v>
      </c>
      <c r="AS106" s="1348"/>
      <c r="AT106" s="1348"/>
      <c r="AU106" s="1348">
        <v>43</v>
      </c>
      <c r="AV106" s="1348">
        <v>0</v>
      </c>
      <c r="AW106" s="1348">
        <v>0</v>
      </c>
      <c r="AX106" s="1348">
        <v>0</v>
      </c>
      <c r="AY106" s="1348"/>
      <c r="AZ106" s="530" t="s">
        <v>2765</v>
      </c>
      <c r="BA106" s="1348">
        <v>0</v>
      </c>
      <c r="BB106" s="1348">
        <v>0</v>
      </c>
      <c r="BC106" s="1348">
        <v>6662</v>
      </c>
      <c r="BD106" s="1348">
        <v>0</v>
      </c>
      <c r="BE106" s="1348">
        <v>1</v>
      </c>
      <c r="BF106" s="1348">
        <v>0</v>
      </c>
      <c r="BG106" s="1348">
        <v>0</v>
      </c>
      <c r="BH106" s="1348">
        <v>1</v>
      </c>
      <c r="BI106" s="1348">
        <v>0</v>
      </c>
      <c r="BJ106" s="1348">
        <v>0</v>
      </c>
      <c r="BK106" s="1348">
        <v>301</v>
      </c>
      <c r="BL106" s="1348">
        <v>2</v>
      </c>
      <c r="BM106" s="1348">
        <v>133</v>
      </c>
      <c r="BN106" s="1349"/>
      <c r="BO106" s="1348">
        <v>1</v>
      </c>
      <c r="BP106" s="1338">
        <v>4741</v>
      </c>
      <c r="BQ106" s="1338">
        <v>137</v>
      </c>
      <c r="BR106" s="1338">
        <v>2</v>
      </c>
      <c r="BS106" s="1338">
        <v>0</v>
      </c>
      <c r="BT106" s="1348">
        <v>0</v>
      </c>
      <c r="BU106" s="1348">
        <v>1338</v>
      </c>
      <c r="BV106" s="1348">
        <v>141</v>
      </c>
      <c r="BW106" s="1348">
        <v>0</v>
      </c>
      <c r="BX106" s="1348">
        <v>11</v>
      </c>
      <c r="BY106" s="1348">
        <v>4087</v>
      </c>
      <c r="BZ106" s="1348">
        <v>174</v>
      </c>
      <c r="CA106" s="1348"/>
      <c r="CB106" s="530" t="s">
        <v>2765</v>
      </c>
      <c r="CC106" s="1348">
        <v>81</v>
      </c>
      <c r="CD106" s="1348">
        <v>0</v>
      </c>
      <c r="CE106" s="1348">
        <v>0</v>
      </c>
      <c r="CF106" s="1348">
        <v>41</v>
      </c>
      <c r="CG106" s="1348">
        <v>1480</v>
      </c>
      <c r="CH106" s="1348">
        <v>0</v>
      </c>
      <c r="CI106" s="1348">
        <v>7</v>
      </c>
      <c r="CJ106" s="1348">
        <v>0</v>
      </c>
      <c r="CK106" s="1348">
        <v>0</v>
      </c>
      <c r="CL106" s="1348">
        <v>2</v>
      </c>
      <c r="CM106" s="1338">
        <v>75</v>
      </c>
      <c r="CN106" s="1349"/>
      <c r="CO106" s="1348">
        <v>283</v>
      </c>
      <c r="CP106" s="1348">
        <v>23</v>
      </c>
      <c r="CQ106" s="1348">
        <v>1</v>
      </c>
      <c r="CR106" s="1348">
        <v>1</v>
      </c>
      <c r="CS106" s="1338">
        <f t="shared" si="11"/>
        <v>0</v>
      </c>
      <c r="CT106" s="1348">
        <v>253</v>
      </c>
      <c r="CU106" s="1348">
        <v>0</v>
      </c>
      <c r="CV106" s="1348">
        <v>5</v>
      </c>
      <c r="CW106" s="1348">
        <v>0</v>
      </c>
      <c r="CX106" s="1348">
        <v>3407</v>
      </c>
      <c r="CY106" s="1348">
        <v>0</v>
      </c>
      <c r="CZ106" s="1348">
        <v>0</v>
      </c>
      <c r="DA106" s="1350">
        <v>0</v>
      </c>
    </row>
    <row r="107" spans="1:206" s="1350" customFormat="1" ht="117" hidden="1" customHeight="1" outlineLevel="1">
      <c r="A107" s="530" t="s">
        <v>2766</v>
      </c>
      <c r="B107" s="1348">
        <v>20951</v>
      </c>
      <c r="C107" s="1348">
        <v>20731</v>
      </c>
      <c r="D107" s="1348">
        <v>73</v>
      </c>
      <c r="E107" s="1348">
        <v>0</v>
      </c>
      <c r="F107" s="1348">
        <v>0</v>
      </c>
      <c r="G107" s="1348">
        <v>0</v>
      </c>
      <c r="H107" s="1348">
        <v>6</v>
      </c>
      <c r="I107" s="1348">
        <v>0</v>
      </c>
      <c r="J107" s="1348">
        <v>0</v>
      </c>
      <c r="K107" s="1348">
        <v>72</v>
      </c>
      <c r="L107" s="1349"/>
      <c r="M107" s="1348">
        <v>3</v>
      </c>
      <c r="N107" s="1348">
        <v>737</v>
      </c>
      <c r="O107" s="1348">
        <v>118</v>
      </c>
      <c r="P107" s="1348">
        <v>30</v>
      </c>
      <c r="Q107" s="1348">
        <v>0</v>
      </c>
      <c r="R107" s="1348">
        <v>0</v>
      </c>
      <c r="S107" s="1348">
        <v>0</v>
      </c>
      <c r="T107" s="1348">
        <v>277</v>
      </c>
      <c r="U107" s="1348">
        <v>3</v>
      </c>
      <c r="V107" s="1348">
        <v>0</v>
      </c>
      <c r="W107" s="1348">
        <v>11</v>
      </c>
      <c r="X107" s="1338">
        <v>14</v>
      </c>
      <c r="Y107" s="1348"/>
      <c r="Z107" s="530" t="s">
        <v>2766</v>
      </c>
      <c r="AA107" s="1348">
        <v>2</v>
      </c>
      <c r="AB107" s="1348">
        <v>11</v>
      </c>
      <c r="AC107" s="1348">
        <v>0</v>
      </c>
      <c r="AD107" s="1348">
        <v>0</v>
      </c>
      <c r="AE107" s="1348">
        <v>0</v>
      </c>
      <c r="AF107" s="1348">
        <v>2</v>
      </c>
      <c r="AG107" s="1348">
        <v>922</v>
      </c>
      <c r="AH107" s="1348">
        <v>24</v>
      </c>
      <c r="AI107" s="1348"/>
      <c r="AJ107" s="1348">
        <v>4</v>
      </c>
      <c r="AK107" s="1348">
        <v>1</v>
      </c>
      <c r="AL107" s="1348"/>
      <c r="AM107" s="1348">
        <v>0</v>
      </c>
      <c r="AN107" s="1348">
        <v>627</v>
      </c>
      <c r="AO107" s="1338">
        <v>0</v>
      </c>
      <c r="AP107" s="1338">
        <v>0</v>
      </c>
      <c r="AQ107" s="1348">
        <v>0</v>
      </c>
      <c r="AR107" s="1348">
        <v>2</v>
      </c>
      <c r="AS107" s="1348"/>
      <c r="AT107" s="1348"/>
      <c r="AU107" s="1348">
        <v>60</v>
      </c>
      <c r="AV107" s="1348">
        <v>0</v>
      </c>
      <c r="AW107" s="1348">
        <v>0</v>
      </c>
      <c r="AX107" s="1348">
        <v>0</v>
      </c>
      <c r="AY107" s="1348"/>
      <c r="AZ107" s="530" t="s">
        <v>2766</v>
      </c>
      <c r="BA107" s="1348">
        <v>0</v>
      </c>
      <c r="BB107" s="1348">
        <v>0</v>
      </c>
      <c r="BC107" s="1348">
        <v>5873</v>
      </c>
      <c r="BD107" s="1348">
        <v>1</v>
      </c>
      <c r="BE107" s="1348">
        <v>1</v>
      </c>
      <c r="BF107" s="1348">
        <v>0</v>
      </c>
      <c r="BG107" s="1348">
        <v>0</v>
      </c>
      <c r="BH107" s="1348">
        <v>1</v>
      </c>
      <c r="BI107" s="1348">
        <v>0</v>
      </c>
      <c r="BJ107" s="1348">
        <v>0</v>
      </c>
      <c r="BK107" s="1348">
        <v>353</v>
      </c>
      <c r="BL107" s="1348">
        <v>1</v>
      </c>
      <c r="BM107" s="1348">
        <v>112</v>
      </c>
      <c r="BN107" s="1349"/>
      <c r="BO107" s="1348">
        <v>0</v>
      </c>
      <c r="BP107" s="1348">
        <v>6014</v>
      </c>
      <c r="BQ107" s="1348">
        <v>114</v>
      </c>
      <c r="BR107" s="1348">
        <v>3</v>
      </c>
      <c r="BS107" s="1348">
        <v>0</v>
      </c>
      <c r="BT107" s="1348">
        <v>0</v>
      </c>
      <c r="BU107" s="1348">
        <v>1464</v>
      </c>
      <c r="BV107" s="1348">
        <v>100</v>
      </c>
      <c r="BW107" s="1348">
        <v>0</v>
      </c>
      <c r="BX107" s="1348">
        <v>19</v>
      </c>
      <c r="BY107" s="1348">
        <v>2123</v>
      </c>
      <c r="BZ107" s="1348">
        <v>32</v>
      </c>
      <c r="CA107" s="1348"/>
      <c r="CB107" s="530" t="s">
        <v>2766</v>
      </c>
      <c r="CC107" s="1348">
        <v>17</v>
      </c>
      <c r="CD107" s="1348">
        <v>0</v>
      </c>
      <c r="CE107" s="1348">
        <v>0</v>
      </c>
      <c r="CF107" s="1348">
        <v>44</v>
      </c>
      <c r="CG107" s="1348">
        <v>1339</v>
      </c>
      <c r="CH107" s="1348">
        <v>0</v>
      </c>
      <c r="CI107" s="1348">
        <v>9</v>
      </c>
      <c r="CJ107" s="1348">
        <v>3</v>
      </c>
      <c r="CK107" s="1348">
        <v>1</v>
      </c>
      <c r="CL107" s="1348">
        <v>5</v>
      </c>
      <c r="CM107" s="1338">
        <v>103</v>
      </c>
      <c r="CN107" s="1349"/>
      <c r="CO107" s="1348">
        <v>220</v>
      </c>
      <c r="CP107" s="1348">
        <v>26</v>
      </c>
      <c r="CQ107" s="1348">
        <v>0</v>
      </c>
      <c r="CR107" s="1348">
        <v>1</v>
      </c>
      <c r="CS107" s="1338">
        <f t="shared" si="11"/>
        <v>0</v>
      </c>
      <c r="CT107" s="1348">
        <v>188</v>
      </c>
      <c r="CU107" s="1348">
        <v>0</v>
      </c>
      <c r="CV107" s="1348">
        <v>5</v>
      </c>
      <c r="CW107" s="1348">
        <v>0</v>
      </c>
      <c r="CX107" s="1348">
        <v>574</v>
      </c>
      <c r="CY107" s="1348">
        <v>0</v>
      </c>
      <c r="CZ107" s="1348">
        <v>0</v>
      </c>
      <c r="DA107" s="1350">
        <v>0</v>
      </c>
    </row>
    <row r="108" spans="1:206" s="1345" customFormat="1" ht="117" hidden="1" customHeight="1" outlineLevel="1">
      <c r="A108" s="530" t="s">
        <v>2767</v>
      </c>
      <c r="B108" s="1338">
        <v>29808</v>
      </c>
      <c r="C108" s="1338">
        <v>29587</v>
      </c>
      <c r="D108" s="1338">
        <v>83</v>
      </c>
      <c r="E108" s="1338">
        <v>1</v>
      </c>
      <c r="F108" s="1338">
        <v>0</v>
      </c>
      <c r="G108" s="1338">
        <v>0</v>
      </c>
      <c r="H108" s="1338">
        <v>36</v>
      </c>
      <c r="I108" s="1338">
        <v>0</v>
      </c>
      <c r="J108" s="1338">
        <v>0</v>
      </c>
      <c r="K108" s="1338">
        <v>103</v>
      </c>
      <c r="L108" s="1341"/>
      <c r="M108" s="1338">
        <v>4</v>
      </c>
      <c r="N108" s="1338">
        <v>755</v>
      </c>
      <c r="O108" s="1338">
        <v>109</v>
      </c>
      <c r="P108" s="1338">
        <v>21</v>
      </c>
      <c r="Q108" s="1338">
        <v>0</v>
      </c>
      <c r="R108" s="1338">
        <v>0</v>
      </c>
      <c r="S108" s="1338">
        <v>0</v>
      </c>
      <c r="T108" s="1338">
        <v>419</v>
      </c>
      <c r="U108" s="1338">
        <v>1</v>
      </c>
      <c r="V108" s="1338">
        <v>0</v>
      </c>
      <c r="W108" s="1338">
        <v>6</v>
      </c>
      <c r="X108" s="1338">
        <v>12</v>
      </c>
      <c r="Y108" s="1338"/>
      <c r="Z108" s="530" t="s">
        <v>2767</v>
      </c>
      <c r="AA108" s="1338">
        <v>1</v>
      </c>
      <c r="AB108" s="1338">
        <v>105</v>
      </c>
      <c r="AC108" s="1338">
        <v>0</v>
      </c>
      <c r="AD108" s="1338">
        <v>0</v>
      </c>
      <c r="AE108" s="1338">
        <v>0</v>
      </c>
      <c r="AF108" s="1338">
        <v>0</v>
      </c>
      <c r="AG108" s="1338">
        <v>985</v>
      </c>
      <c r="AH108" s="1338">
        <v>20</v>
      </c>
      <c r="AI108" s="1338"/>
      <c r="AJ108" s="1338">
        <v>2</v>
      </c>
      <c r="AK108" s="1338">
        <v>0</v>
      </c>
      <c r="AL108" s="1338"/>
      <c r="AM108" s="1338">
        <v>0</v>
      </c>
      <c r="AN108" s="1338">
        <v>400</v>
      </c>
      <c r="AO108" s="1338">
        <v>0</v>
      </c>
      <c r="AP108" s="1338">
        <v>0</v>
      </c>
      <c r="AQ108" s="1338">
        <v>0</v>
      </c>
      <c r="AR108" s="1338">
        <v>1</v>
      </c>
      <c r="AS108" s="1338"/>
      <c r="AT108" s="1338"/>
      <c r="AU108" s="1338">
        <v>41</v>
      </c>
      <c r="AV108" s="1338">
        <v>1</v>
      </c>
      <c r="AW108" s="1338">
        <v>0</v>
      </c>
      <c r="AX108" s="1338">
        <v>0</v>
      </c>
      <c r="AY108" s="1338"/>
      <c r="AZ108" s="530" t="s">
        <v>2767</v>
      </c>
      <c r="BA108" s="1338">
        <v>0</v>
      </c>
      <c r="BB108" s="1338">
        <v>0</v>
      </c>
      <c r="BC108" s="1338">
        <v>8545</v>
      </c>
      <c r="BD108" s="1338">
        <v>2</v>
      </c>
      <c r="BE108" s="1338">
        <v>2</v>
      </c>
      <c r="BF108" s="1338">
        <v>0</v>
      </c>
      <c r="BG108" s="1338">
        <v>0</v>
      </c>
      <c r="BH108" s="1338">
        <v>2</v>
      </c>
      <c r="BI108" s="1338">
        <v>0</v>
      </c>
      <c r="BJ108" s="1338">
        <v>1</v>
      </c>
      <c r="BK108" s="1338">
        <v>328</v>
      </c>
      <c r="BL108" s="1338">
        <v>0</v>
      </c>
      <c r="BM108" s="1338">
        <v>132</v>
      </c>
      <c r="BN108" s="1341"/>
      <c r="BO108" s="1338">
        <v>2</v>
      </c>
      <c r="BP108" s="1338">
        <v>7144</v>
      </c>
      <c r="BQ108" s="1338">
        <v>266</v>
      </c>
      <c r="BR108" s="1338">
        <v>1</v>
      </c>
      <c r="BS108" s="1338">
        <v>0</v>
      </c>
      <c r="BT108" s="1338">
        <v>0</v>
      </c>
      <c r="BU108" s="1338">
        <v>2802</v>
      </c>
      <c r="BV108" s="1338">
        <v>328</v>
      </c>
      <c r="BW108" s="1338">
        <v>0</v>
      </c>
      <c r="BX108" s="1338">
        <v>7</v>
      </c>
      <c r="BY108" s="1338">
        <v>3313</v>
      </c>
      <c r="BZ108" s="1338">
        <v>32</v>
      </c>
      <c r="CA108" s="1338"/>
      <c r="CB108" s="530" t="s">
        <v>2767</v>
      </c>
      <c r="CC108" s="1338">
        <v>21</v>
      </c>
      <c r="CD108" s="1338">
        <v>0</v>
      </c>
      <c r="CE108" s="1338">
        <v>0</v>
      </c>
      <c r="CF108" s="1338">
        <v>49</v>
      </c>
      <c r="CG108" s="1338">
        <v>3359</v>
      </c>
      <c r="CH108" s="1338">
        <v>0</v>
      </c>
      <c r="CI108" s="1338">
        <v>9</v>
      </c>
      <c r="CJ108" s="1338">
        <v>0</v>
      </c>
      <c r="CK108" s="1338">
        <v>0</v>
      </c>
      <c r="CL108" s="1338">
        <v>2</v>
      </c>
      <c r="CM108" s="1338">
        <v>134</v>
      </c>
      <c r="CN108" s="1341"/>
      <c r="CO108" s="1338">
        <v>221</v>
      </c>
      <c r="CP108" s="1338">
        <v>26</v>
      </c>
      <c r="CQ108" s="1338">
        <v>1</v>
      </c>
      <c r="CR108" s="1338">
        <v>4</v>
      </c>
      <c r="CS108" s="1338">
        <f t="shared" si="11"/>
        <v>0</v>
      </c>
      <c r="CT108" s="1338">
        <v>186</v>
      </c>
      <c r="CU108" s="1338">
        <v>0</v>
      </c>
      <c r="CV108" s="1338">
        <v>4</v>
      </c>
      <c r="CW108" s="1338">
        <v>0</v>
      </c>
      <c r="CX108" s="1338">
        <v>896</v>
      </c>
      <c r="CY108" s="1338">
        <v>0</v>
      </c>
      <c r="CZ108" s="1338">
        <v>0</v>
      </c>
      <c r="DA108" s="1345">
        <v>0</v>
      </c>
    </row>
    <row r="109" spans="1:206" s="1345" customFormat="1" ht="117" hidden="1" customHeight="1" outlineLevel="1">
      <c r="A109" s="530" t="s">
        <v>2768</v>
      </c>
      <c r="B109" s="1338">
        <v>26312</v>
      </c>
      <c r="C109" s="1338">
        <v>26025</v>
      </c>
      <c r="D109" s="1338">
        <v>162</v>
      </c>
      <c r="E109" s="1338">
        <v>0</v>
      </c>
      <c r="F109" s="1338">
        <v>0</v>
      </c>
      <c r="G109" s="1338">
        <v>0</v>
      </c>
      <c r="H109" s="1338">
        <v>27</v>
      </c>
      <c r="I109" s="1338">
        <v>0</v>
      </c>
      <c r="J109" s="1338">
        <v>0</v>
      </c>
      <c r="K109" s="1338">
        <v>111</v>
      </c>
      <c r="L109" s="1341"/>
      <c r="M109" s="1338">
        <v>2</v>
      </c>
      <c r="N109" s="1338">
        <v>639</v>
      </c>
      <c r="O109" s="1338">
        <v>94</v>
      </c>
      <c r="P109" s="1338">
        <v>24</v>
      </c>
      <c r="Q109" s="1338">
        <v>0</v>
      </c>
      <c r="R109" s="1338">
        <v>0</v>
      </c>
      <c r="S109" s="1338">
        <v>0</v>
      </c>
      <c r="T109" s="1338">
        <v>377</v>
      </c>
      <c r="U109" s="1338">
        <v>0</v>
      </c>
      <c r="V109" s="1338">
        <v>0</v>
      </c>
      <c r="W109" s="1338">
        <v>2</v>
      </c>
      <c r="X109" s="1338">
        <v>22</v>
      </c>
      <c r="Y109" s="1338"/>
      <c r="Z109" s="530" t="s">
        <v>2768</v>
      </c>
      <c r="AA109" s="1338">
        <v>3</v>
      </c>
      <c r="AB109" s="1338">
        <v>24</v>
      </c>
      <c r="AC109" s="1338">
        <v>0</v>
      </c>
      <c r="AD109" s="1338">
        <v>0</v>
      </c>
      <c r="AE109" s="1338">
        <v>0</v>
      </c>
      <c r="AF109" s="1338">
        <v>0</v>
      </c>
      <c r="AG109" s="1338">
        <v>878</v>
      </c>
      <c r="AH109" s="1338">
        <v>16</v>
      </c>
      <c r="AI109" s="1338"/>
      <c r="AJ109" s="1338">
        <v>4</v>
      </c>
      <c r="AK109" s="1338">
        <v>0</v>
      </c>
      <c r="AL109" s="1338"/>
      <c r="AM109" s="1338">
        <v>0</v>
      </c>
      <c r="AN109" s="1338">
        <v>219</v>
      </c>
      <c r="AO109" s="1338">
        <v>0</v>
      </c>
      <c r="AP109" s="1338">
        <v>0</v>
      </c>
      <c r="AQ109" s="1338">
        <v>0</v>
      </c>
      <c r="AR109" s="1338">
        <v>1</v>
      </c>
      <c r="AS109" s="1338"/>
      <c r="AT109" s="1338"/>
      <c r="AU109" s="1338">
        <v>14</v>
      </c>
      <c r="AV109" s="1338">
        <v>0</v>
      </c>
      <c r="AW109" s="1338">
        <v>0</v>
      </c>
      <c r="AX109" s="1338">
        <v>0</v>
      </c>
      <c r="AY109" s="1338"/>
      <c r="AZ109" s="530" t="s">
        <v>2768</v>
      </c>
      <c r="BA109" s="1338">
        <v>0</v>
      </c>
      <c r="BB109" s="1338">
        <v>0</v>
      </c>
      <c r="BC109" s="1338">
        <v>5661</v>
      </c>
      <c r="BD109" s="1338">
        <v>10</v>
      </c>
      <c r="BE109" s="1338">
        <v>9</v>
      </c>
      <c r="BF109" s="1338">
        <v>0</v>
      </c>
      <c r="BG109" s="1338">
        <v>0</v>
      </c>
      <c r="BH109" s="1338">
        <v>10</v>
      </c>
      <c r="BI109" s="1338">
        <v>0</v>
      </c>
      <c r="BJ109" s="1338">
        <v>1</v>
      </c>
      <c r="BK109" s="1338">
        <v>291</v>
      </c>
      <c r="BL109" s="1338">
        <v>1</v>
      </c>
      <c r="BM109" s="1338">
        <v>178</v>
      </c>
      <c r="BN109" s="1341"/>
      <c r="BO109" s="1338">
        <v>1</v>
      </c>
      <c r="BP109" s="1338">
        <v>5971</v>
      </c>
      <c r="BQ109" s="1338">
        <v>175</v>
      </c>
      <c r="BR109" s="1338">
        <v>0</v>
      </c>
      <c r="BS109" s="1338">
        <v>0</v>
      </c>
      <c r="BT109" s="1338">
        <v>1</v>
      </c>
      <c r="BU109" s="1338">
        <v>3031</v>
      </c>
      <c r="BV109" s="1338">
        <v>154</v>
      </c>
      <c r="BW109" s="1338">
        <v>0</v>
      </c>
      <c r="BX109" s="1338">
        <v>11</v>
      </c>
      <c r="BY109" s="1338">
        <v>5228</v>
      </c>
      <c r="BZ109" s="1338">
        <v>57</v>
      </c>
      <c r="CA109" s="1338"/>
      <c r="CB109" s="530" t="s">
        <v>2768</v>
      </c>
      <c r="CC109" s="1338">
        <v>87</v>
      </c>
      <c r="CD109" s="1338">
        <v>0</v>
      </c>
      <c r="CE109" s="1338">
        <v>0</v>
      </c>
      <c r="CF109" s="1338">
        <v>47</v>
      </c>
      <c r="CG109" s="1338">
        <v>2246</v>
      </c>
      <c r="CH109" s="1338">
        <v>0</v>
      </c>
      <c r="CI109" s="1338">
        <v>5</v>
      </c>
      <c r="CJ109" s="1338">
        <v>0</v>
      </c>
      <c r="CK109" s="1338">
        <v>0</v>
      </c>
      <c r="CL109" s="1338">
        <v>8</v>
      </c>
      <c r="CM109" s="1338">
        <v>223</v>
      </c>
      <c r="CN109" s="1341"/>
      <c r="CO109" s="1338">
        <v>287</v>
      </c>
      <c r="CP109" s="1338">
        <v>33</v>
      </c>
      <c r="CQ109" s="1338">
        <v>1</v>
      </c>
      <c r="CR109" s="1338">
        <v>2</v>
      </c>
      <c r="CS109" s="1338">
        <f t="shared" si="11"/>
        <v>0</v>
      </c>
      <c r="CT109" s="1338">
        <v>241</v>
      </c>
      <c r="CU109" s="1338">
        <v>3</v>
      </c>
      <c r="CV109" s="1338">
        <v>7</v>
      </c>
      <c r="CW109" s="1338">
        <v>0</v>
      </c>
      <c r="CX109" s="1338">
        <v>1058</v>
      </c>
      <c r="CY109" s="1338">
        <v>0</v>
      </c>
      <c r="CZ109" s="1338">
        <v>0</v>
      </c>
      <c r="DA109" s="1345">
        <v>0</v>
      </c>
    </row>
    <row r="110" spans="1:206" s="1345" customFormat="1" ht="117" hidden="1" customHeight="1" outlineLevel="1">
      <c r="A110" s="530" t="s">
        <v>2769</v>
      </c>
      <c r="B110" s="1338">
        <v>18170</v>
      </c>
      <c r="C110" s="1338">
        <v>17985</v>
      </c>
      <c r="D110" s="1338">
        <v>102</v>
      </c>
      <c r="E110" s="1338">
        <v>0</v>
      </c>
      <c r="F110" s="1338">
        <v>1</v>
      </c>
      <c r="G110" s="1338">
        <v>0</v>
      </c>
      <c r="H110" s="1338">
        <v>12</v>
      </c>
      <c r="I110" s="1338">
        <v>0</v>
      </c>
      <c r="J110" s="1338">
        <v>0</v>
      </c>
      <c r="K110" s="1338">
        <v>110</v>
      </c>
      <c r="L110" s="1341"/>
      <c r="M110" s="1338">
        <v>4</v>
      </c>
      <c r="N110" s="1338">
        <v>474</v>
      </c>
      <c r="O110" s="1338">
        <v>76</v>
      </c>
      <c r="P110" s="1338">
        <v>15</v>
      </c>
      <c r="Q110" s="1338">
        <v>0</v>
      </c>
      <c r="R110" s="1338">
        <v>1</v>
      </c>
      <c r="S110" s="1338">
        <v>0</v>
      </c>
      <c r="T110" s="1338">
        <v>211</v>
      </c>
      <c r="U110" s="1338">
        <v>1</v>
      </c>
      <c r="V110" s="1338">
        <v>0</v>
      </c>
      <c r="W110" s="1338">
        <v>3</v>
      </c>
      <c r="X110" s="1338">
        <v>15</v>
      </c>
      <c r="Y110" s="1338"/>
      <c r="Z110" s="530" t="s">
        <v>2769</v>
      </c>
      <c r="AA110" s="1338">
        <v>1</v>
      </c>
      <c r="AB110" s="1338">
        <v>12</v>
      </c>
      <c r="AC110" s="1338">
        <v>0</v>
      </c>
      <c r="AD110" s="1338">
        <v>0</v>
      </c>
      <c r="AE110" s="1338">
        <v>0</v>
      </c>
      <c r="AF110" s="1338">
        <v>0</v>
      </c>
      <c r="AG110" s="1338">
        <v>459</v>
      </c>
      <c r="AH110" s="1338">
        <v>5</v>
      </c>
      <c r="AI110" s="1338"/>
      <c r="AJ110" s="1338">
        <v>0</v>
      </c>
      <c r="AK110" s="1338">
        <v>0</v>
      </c>
      <c r="AL110" s="1338"/>
      <c r="AM110" s="1338">
        <v>1</v>
      </c>
      <c r="AN110" s="1338">
        <v>169</v>
      </c>
      <c r="AO110" s="1338">
        <v>0</v>
      </c>
      <c r="AP110" s="1338">
        <v>0</v>
      </c>
      <c r="AQ110" s="1338">
        <v>0</v>
      </c>
      <c r="AR110" s="1338">
        <v>0</v>
      </c>
      <c r="AS110" s="1338"/>
      <c r="AT110" s="1338"/>
      <c r="AU110" s="1338">
        <v>17</v>
      </c>
      <c r="AV110" s="1338">
        <v>1</v>
      </c>
      <c r="AW110" s="1338">
        <v>0</v>
      </c>
      <c r="AX110" s="1338">
        <v>0</v>
      </c>
      <c r="AY110" s="1338"/>
      <c r="AZ110" s="530" t="s">
        <v>2769</v>
      </c>
      <c r="BA110" s="1338">
        <v>0</v>
      </c>
      <c r="BB110" s="1338">
        <v>0</v>
      </c>
      <c r="BC110" s="1338">
        <v>4885</v>
      </c>
      <c r="BD110" s="1338">
        <v>0</v>
      </c>
      <c r="BE110" s="1338">
        <v>5</v>
      </c>
      <c r="BF110" s="1338">
        <v>0</v>
      </c>
      <c r="BG110" s="1338">
        <v>0</v>
      </c>
      <c r="BH110" s="1338">
        <v>5</v>
      </c>
      <c r="BI110" s="1338">
        <v>0</v>
      </c>
      <c r="BJ110" s="1338">
        <v>1</v>
      </c>
      <c r="BK110" s="1338">
        <v>177</v>
      </c>
      <c r="BL110" s="1338">
        <v>1</v>
      </c>
      <c r="BM110" s="1338">
        <v>58</v>
      </c>
      <c r="BN110" s="1341"/>
      <c r="BO110" s="1338">
        <v>1</v>
      </c>
      <c r="BP110" s="1338">
        <v>4019</v>
      </c>
      <c r="BQ110" s="1338">
        <v>182</v>
      </c>
      <c r="BR110" s="1338">
        <v>0</v>
      </c>
      <c r="BS110" s="1338">
        <v>0</v>
      </c>
      <c r="BT110" s="1338">
        <v>0</v>
      </c>
      <c r="BU110" s="1338">
        <v>2146</v>
      </c>
      <c r="BV110" s="1338">
        <v>203</v>
      </c>
      <c r="BW110" s="1338">
        <v>0</v>
      </c>
      <c r="BX110" s="1338">
        <v>4</v>
      </c>
      <c r="BY110" s="1338">
        <v>2696</v>
      </c>
      <c r="BZ110" s="1338">
        <v>59</v>
      </c>
      <c r="CA110" s="1338"/>
      <c r="CB110" s="530" t="s">
        <v>2769</v>
      </c>
      <c r="CC110" s="1338">
        <v>64</v>
      </c>
      <c r="CD110" s="1338">
        <v>0</v>
      </c>
      <c r="CE110" s="1338">
        <v>0</v>
      </c>
      <c r="CF110" s="1338">
        <v>33</v>
      </c>
      <c r="CG110" s="1338">
        <v>1603</v>
      </c>
      <c r="CH110" s="1338">
        <v>0</v>
      </c>
      <c r="CI110" s="1338">
        <v>7</v>
      </c>
      <c r="CJ110" s="1338">
        <v>0</v>
      </c>
      <c r="CK110" s="1338">
        <v>1</v>
      </c>
      <c r="CL110" s="1338">
        <v>7</v>
      </c>
      <c r="CM110" s="1338">
        <v>138</v>
      </c>
      <c r="CN110" s="1341"/>
      <c r="CO110" s="1338">
        <v>185</v>
      </c>
      <c r="CP110" s="1338">
        <v>24</v>
      </c>
      <c r="CQ110" s="1338">
        <v>0</v>
      </c>
      <c r="CR110" s="1338">
        <v>2</v>
      </c>
      <c r="CS110" s="1338">
        <f t="shared" si="11"/>
        <v>0</v>
      </c>
      <c r="CT110" s="1338">
        <v>154</v>
      </c>
      <c r="CU110" s="1338">
        <v>2</v>
      </c>
      <c r="CV110" s="1338">
        <v>3</v>
      </c>
      <c r="CW110" s="1338">
        <v>0</v>
      </c>
      <c r="CX110" s="1338">
        <v>748</v>
      </c>
      <c r="CY110" s="1338">
        <v>0</v>
      </c>
      <c r="CZ110" s="1338">
        <v>0</v>
      </c>
      <c r="DA110" s="1345">
        <v>0</v>
      </c>
    </row>
    <row r="111" spans="1:206" s="1345" customFormat="1" ht="117" hidden="1" customHeight="1" outlineLevel="1">
      <c r="A111" s="530" t="s">
        <v>2770</v>
      </c>
      <c r="B111" s="1338">
        <v>12085</v>
      </c>
      <c r="C111" s="1338">
        <v>11911</v>
      </c>
      <c r="D111" s="1338">
        <v>101</v>
      </c>
      <c r="E111" s="1338">
        <v>1</v>
      </c>
      <c r="F111" s="1338">
        <v>1</v>
      </c>
      <c r="G111" s="1338">
        <v>0</v>
      </c>
      <c r="H111" s="1338">
        <v>22</v>
      </c>
      <c r="I111" s="1338">
        <v>0</v>
      </c>
      <c r="J111" s="1338">
        <v>1</v>
      </c>
      <c r="K111" s="1338">
        <v>75</v>
      </c>
      <c r="L111" s="1341"/>
      <c r="M111" s="1338">
        <v>5</v>
      </c>
      <c r="N111" s="1338">
        <v>321</v>
      </c>
      <c r="O111" s="1338">
        <v>39</v>
      </c>
      <c r="P111" s="1338">
        <v>8</v>
      </c>
      <c r="Q111" s="1338">
        <v>0</v>
      </c>
      <c r="R111" s="1338">
        <v>0</v>
      </c>
      <c r="S111" s="1338">
        <v>0</v>
      </c>
      <c r="T111" s="1338">
        <v>155</v>
      </c>
      <c r="U111" s="1338">
        <v>0</v>
      </c>
      <c r="V111" s="1338">
        <v>0</v>
      </c>
      <c r="W111" s="1338">
        <v>2</v>
      </c>
      <c r="X111" s="1338">
        <v>14</v>
      </c>
      <c r="Y111" s="1338"/>
      <c r="Z111" s="530" t="s">
        <v>2770</v>
      </c>
      <c r="AA111" s="1338">
        <v>2</v>
      </c>
      <c r="AB111" s="1338">
        <v>6</v>
      </c>
      <c r="AC111" s="1338">
        <v>0</v>
      </c>
      <c r="AD111" s="1338">
        <v>0</v>
      </c>
      <c r="AE111" s="1338">
        <v>0</v>
      </c>
      <c r="AF111" s="1338">
        <v>0</v>
      </c>
      <c r="AG111" s="1338">
        <v>355</v>
      </c>
      <c r="AH111" s="1338">
        <v>5</v>
      </c>
      <c r="AI111" s="1338"/>
      <c r="AJ111" s="1338">
        <v>1</v>
      </c>
      <c r="AK111" s="1338">
        <v>0</v>
      </c>
      <c r="AL111" s="1338"/>
      <c r="AM111" s="1338">
        <v>1</v>
      </c>
      <c r="AN111" s="1338">
        <v>119</v>
      </c>
      <c r="AO111" s="1338">
        <v>0</v>
      </c>
      <c r="AP111" s="1338">
        <v>0</v>
      </c>
      <c r="AQ111" s="1338">
        <v>0</v>
      </c>
      <c r="AR111" s="1338">
        <v>1</v>
      </c>
      <c r="AS111" s="1338"/>
      <c r="AT111" s="1338"/>
      <c r="AU111" s="1338">
        <v>11</v>
      </c>
      <c r="AV111" s="1338">
        <v>0</v>
      </c>
      <c r="AW111" s="1338">
        <v>0</v>
      </c>
      <c r="AX111" s="1338">
        <v>0</v>
      </c>
      <c r="AY111" s="1338"/>
      <c r="AZ111" s="530" t="s">
        <v>2770</v>
      </c>
      <c r="BA111" s="1338">
        <v>0</v>
      </c>
      <c r="BB111" s="1338">
        <v>0</v>
      </c>
      <c r="BC111" s="1338">
        <v>2946</v>
      </c>
      <c r="BD111" s="1338">
        <v>0</v>
      </c>
      <c r="BE111" s="1338">
        <v>5</v>
      </c>
      <c r="BF111" s="1338">
        <v>0</v>
      </c>
      <c r="BG111" s="1338">
        <v>0</v>
      </c>
      <c r="BH111" s="1338">
        <v>5</v>
      </c>
      <c r="BI111" s="1338">
        <v>0</v>
      </c>
      <c r="BJ111" s="1338">
        <v>22</v>
      </c>
      <c r="BK111" s="1338">
        <v>146</v>
      </c>
      <c r="BL111" s="1338">
        <v>0</v>
      </c>
      <c r="BM111" s="1338">
        <v>64</v>
      </c>
      <c r="BN111" s="1341"/>
      <c r="BO111" s="1338">
        <v>1</v>
      </c>
      <c r="BP111" s="1338">
        <v>2717</v>
      </c>
      <c r="BQ111" s="1338">
        <v>170</v>
      </c>
      <c r="BR111" s="1338">
        <v>1</v>
      </c>
      <c r="BS111" s="1338">
        <v>0</v>
      </c>
      <c r="BT111" s="1338">
        <v>10</v>
      </c>
      <c r="BU111" s="1338">
        <v>1520</v>
      </c>
      <c r="BV111" s="1338">
        <v>157</v>
      </c>
      <c r="BW111" s="1338">
        <v>0</v>
      </c>
      <c r="BX111" s="1338">
        <v>7</v>
      </c>
      <c r="BY111" s="1338">
        <v>1318</v>
      </c>
      <c r="BZ111" s="1338">
        <v>48</v>
      </c>
      <c r="CA111" s="1338"/>
      <c r="CB111" s="530" t="s">
        <v>2770</v>
      </c>
      <c r="CC111" s="1338">
        <v>33</v>
      </c>
      <c r="CD111" s="1338">
        <v>0</v>
      </c>
      <c r="CE111" s="1338">
        <v>0</v>
      </c>
      <c r="CF111" s="1338">
        <v>15</v>
      </c>
      <c r="CG111" s="1338">
        <v>1405</v>
      </c>
      <c r="CH111" s="1338">
        <v>0</v>
      </c>
      <c r="CI111" s="1338">
        <v>3</v>
      </c>
      <c r="CJ111" s="1338">
        <v>0</v>
      </c>
      <c r="CK111" s="1338">
        <v>2</v>
      </c>
      <c r="CL111" s="1338">
        <v>11</v>
      </c>
      <c r="CM111" s="1338">
        <v>59</v>
      </c>
      <c r="CN111" s="1341"/>
      <c r="CO111" s="1338">
        <v>174</v>
      </c>
      <c r="CP111" s="1338">
        <v>19</v>
      </c>
      <c r="CQ111" s="1338">
        <v>40</v>
      </c>
      <c r="CR111" s="1338">
        <v>1</v>
      </c>
      <c r="CS111" s="1338">
        <f t="shared" si="11"/>
        <v>0</v>
      </c>
      <c r="CT111" s="1338">
        <v>111</v>
      </c>
      <c r="CU111" s="1338">
        <v>0</v>
      </c>
      <c r="CV111" s="1338">
        <v>3</v>
      </c>
      <c r="CW111" s="1338">
        <v>0</v>
      </c>
      <c r="CX111" s="1338">
        <v>48</v>
      </c>
      <c r="CY111" s="1338">
        <v>0</v>
      </c>
      <c r="CZ111" s="1338">
        <v>0</v>
      </c>
      <c r="DA111" s="1345">
        <v>0</v>
      </c>
    </row>
    <row r="112" spans="1:206" s="1352" customFormat="1" ht="117" hidden="1" customHeight="1" outlineLevel="1" thickBot="1">
      <c r="A112" s="531" t="s">
        <v>2771</v>
      </c>
      <c r="B112" s="1351">
        <v>11125</v>
      </c>
      <c r="C112" s="1351">
        <v>10959</v>
      </c>
      <c r="D112" s="1351">
        <v>48</v>
      </c>
      <c r="E112" s="1351">
        <v>0</v>
      </c>
      <c r="F112" s="1351">
        <v>0</v>
      </c>
      <c r="G112" s="1351">
        <v>0</v>
      </c>
      <c r="H112" s="1351">
        <v>14</v>
      </c>
      <c r="I112" s="1351">
        <v>0</v>
      </c>
      <c r="J112" s="1351">
        <v>0</v>
      </c>
      <c r="K112" s="1351">
        <v>107</v>
      </c>
      <c r="L112" s="1341"/>
      <c r="M112" s="1351">
        <v>2</v>
      </c>
      <c r="N112" s="1351">
        <v>335</v>
      </c>
      <c r="O112" s="1351">
        <v>29</v>
      </c>
      <c r="P112" s="1351">
        <v>11</v>
      </c>
      <c r="Q112" s="1351">
        <v>0</v>
      </c>
      <c r="R112" s="1351">
        <v>0</v>
      </c>
      <c r="S112" s="1351">
        <v>0</v>
      </c>
      <c r="T112" s="1351">
        <v>170</v>
      </c>
      <c r="U112" s="1351">
        <v>2</v>
      </c>
      <c r="V112" s="1351">
        <v>1</v>
      </c>
      <c r="W112" s="1351">
        <v>1</v>
      </c>
      <c r="X112" s="1354">
        <v>12</v>
      </c>
      <c r="Y112" s="1341"/>
      <c r="Z112" s="531" t="s">
        <v>2771</v>
      </c>
      <c r="AA112" s="1351">
        <v>0</v>
      </c>
      <c r="AB112" s="1351">
        <v>4</v>
      </c>
      <c r="AC112" s="1351">
        <v>0</v>
      </c>
      <c r="AD112" s="1351">
        <v>0</v>
      </c>
      <c r="AE112" s="1351">
        <v>0</v>
      </c>
      <c r="AF112" s="1351">
        <v>0</v>
      </c>
      <c r="AG112" s="1351">
        <v>304</v>
      </c>
      <c r="AH112" s="1351">
        <v>3</v>
      </c>
      <c r="AI112" s="1351"/>
      <c r="AJ112" s="1351">
        <v>1</v>
      </c>
      <c r="AK112" s="1351">
        <v>0</v>
      </c>
      <c r="AL112" s="1341"/>
      <c r="AM112" s="1351">
        <v>2</v>
      </c>
      <c r="AN112" s="1351">
        <v>76</v>
      </c>
      <c r="AO112" s="1338">
        <v>0</v>
      </c>
      <c r="AP112" s="1338">
        <v>0</v>
      </c>
      <c r="AQ112" s="1351">
        <v>0</v>
      </c>
      <c r="AR112" s="1351">
        <v>1</v>
      </c>
      <c r="AS112" s="1351"/>
      <c r="AT112" s="1351"/>
      <c r="AU112" s="1351">
        <v>6</v>
      </c>
      <c r="AV112" s="1351">
        <v>0</v>
      </c>
      <c r="AW112" s="1351">
        <v>0</v>
      </c>
      <c r="AX112" s="1351">
        <v>0</v>
      </c>
      <c r="AY112" s="1341"/>
      <c r="AZ112" s="531" t="s">
        <v>2771</v>
      </c>
      <c r="BA112" s="1351">
        <v>0</v>
      </c>
      <c r="BB112" s="1351">
        <v>0</v>
      </c>
      <c r="BC112" s="1351">
        <v>2142</v>
      </c>
      <c r="BD112" s="1351">
        <v>0</v>
      </c>
      <c r="BE112" s="1351">
        <v>1</v>
      </c>
      <c r="BF112" s="1351">
        <v>0</v>
      </c>
      <c r="BG112" s="1351">
        <v>0</v>
      </c>
      <c r="BH112" s="1351">
        <v>1</v>
      </c>
      <c r="BI112" s="1351">
        <v>0</v>
      </c>
      <c r="BJ112" s="1351">
        <v>2</v>
      </c>
      <c r="BK112" s="1351">
        <v>240</v>
      </c>
      <c r="BL112" s="1351">
        <v>0</v>
      </c>
      <c r="BM112" s="1351">
        <v>38</v>
      </c>
      <c r="BN112" s="1341"/>
      <c r="BO112" s="1351">
        <v>1</v>
      </c>
      <c r="BP112" s="1351">
        <v>3489</v>
      </c>
      <c r="BQ112" s="1351">
        <v>179</v>
      </c>
      <c r="BR112" s="1351">
        <v>3</v>
      </c>
      <c r="BS112" s="1351">
        <v>0</v>
      </c>
      <c r="BT112" s="1351">
        <v>0</v>
      </c>
      <c r="BU112" s="1351">
        <v>944</v>
      </c>
      <c r="BV112" s="1351">
        <v>112</v>
      </c>
      <c r="BW112" s="1351">
        <v>0</v>
      </c>
      <c r="BX112" s="1351">
        <v>16</v>
      </c>
      <c r="BY112" s="1351">
        <v>1882</v>
      </c>
      <c r="BZ112" s="1351">
        <v>200</v>
      </c>
      <c r="CA112" s="1341"/>
      <c r="CB112" s="531" t="s">
        <v>2771</v>
      </c>
      <c r="CC112" s="1351">
        <v>39</v>
      </c>
      <c r="CD112" s="1351">
        <v>0</v>
      </c>
      <c r="CE112" s="1351">
        <v>0</v>
      </c>
      <c r="CF112" s="1351">
        <v>13</v>
      </c>
      <c r="CG112" s="1351">
        <v>474</v>
      </c>
      <c r="CH112" s="1351">
        <v>0</v>
      </c>
      <c r="CI112" s="1351">
        <v>13</v>
      </c>
      <c r="CJ112" s="1351">
        <v>0</v>
      </c>
      <c r="CK112" s="1351">
        <v>2</v>
      </c>
      <c r="CL112" s="1351">
        <v>4</v>
      </c>
      <c r="CM112" s="1351">
        <v>35</v>
      </c>
      <c r="CN112" s="1341"/>
      <c r="CO112" s="1351">
        <v>166</v>
      </c>
      <c r="CP112" s="1351">
        <v>30</v>
      </c>
      <c r="CQ112" s="1351">
        <v>11</v>
      </c>
      <c r="CR112" s="1351">
        <v>2</v>
      </c>
      <c r="CS112" s="1351">
        <v>0</v>
      </c>
      <c r="CT112" s="1351">
        <v>117</v>
      </c>
      <c r="CU112" s="1351">
        <v>0</v>
      </c>
      <c r="CV112" s="1351">
        <v>6</v>
      </c>
      <c r="CW112" s="1351">
        <v>0</v>
      </c>
      <c r="CX112" s="1351">
        <v>50</v>
      </c>
      <c r="CY112" s="1351">
        <v>0</v>
      </c>
      <c r="CZ112" s="1351">
        <v>0</v>
      </c>
      <c r="DA112" s="1352">
        <v>0</v>
      </c>
      <c r="DB112" s="1353"/>
      <c r="DC112" s="1353"/>
      <c r="DD112" s="1353"/>
      <c r="DE112" s="1353"/>
      <c r="DF112" s="1353"/>
      <c r="DG112" s="1353"/>
      <c r="DH112" s="1353"/>
      <c r="DI112" s="1353"/>
      <c r="DJ112" s="1353"/>
      <c r="DK112" s="1353"/>
      <c r="DL112" s="1353"/>
      <c r="DM112" s="1353"/>
      <c r="DN112" s="1353"/>
      <c r="DO112" s="1353"/>
      <c r="DP112" s="1353"/>
      <c r="DQ112" s="1353"/>
      <c r="DR112" s="1353"/>
      <c r="DS112" s="1353"/>
      <c r="DT112" s="1353"/>
      <c r="DU112" s="1353"/>
      <c r="DV112" s="1353"/>
      <c r="DW112" s="1353"/>
      <c r="DX112" s="1353"/>
      <c r="DY112" s="1353"/>
      <c r="DZ112" s="1353"/>
      <c r="EA112" s="1353"/>
      <c r="EB112" s="1353"/>
      <c r="EC112" s="1353"/>
      <c r="ED112" s="1353"/>
      <c r="EE112" s="1353"/>
      <c r="EF112" s="1353"/>
      <c r="EG112" s="1353"/>
      <c r="EH112" s="1353"/>
      <c r="EI112" s="1353"/>
      <c r="EJ112" s="1353"/>
      <c r="EK112" s="1353"/>
      <c r="EL112" s="1353"/>
      <c r="EM112" s="1353"/>
      <c r="EN112" s="1353"/>
      <c r="EO112" s="1353"/>
      <c r="EP112" s="1353"/>
      <c r="EQ112" s="1353"/>
      <c r="ER112" s="1353"/>
      <c r="ES112" s="1353"/>
      <c r="ET112" s="1353"/>
      <c r="EU112" s="1353"/>
      <c r="EV112" s="1353"/>
      <c r="EW112" s="1353"/>
      <c r="EX112" s="1353"/>
      <c r="EY112" s="1353"/>
      <c r="EZ112" s="1353"/>
      <c r="FA112" s="1353"/>
      <c r="FB112" s="1353"/>
      <c r="FC112" s="1353"/>
      <c r="FD112" s="1353"/>
      <c r="FE112" s="1353"/>
      <c r="FF112" s="1353"/>
      <c r="FG112" s="1353"/>
      <c r="FH112" s="1353"/>
      <c r="FI112" s="1353"/>
      <c r="FJ112" s="1353"/>
      <c r="FK112" s="1353"/>
      <c r="FL112" s="1353"/>
      <c r="FM112" s="1353"/>
      <c r="FN112" s="1353"/>
      <c r="FO112" s="1353"/>
      <c r="FP112" s="1353"/>
      <c r="FQ112" s="1353"/>
      <c r="FR112" s="1353"/>
      <c r="FS112" s="1353"/>
      <c r="FT112" s="1353"/>
      <c r="FU112" s="1353"/>
      <c r="FV112" s="1353"/>
      <c r="FW112" s="1353"/>
      <c r="FX112" s="1353"/>
      <c r="FY112" s="1353"/>
      <c r="FZ112" s="1353"/>
      <c r="GA112" s="1353"/>
      <c r="GB112" s="1353"/>
      <c r="GC112" s="1353"/>
      <c r="GD112" s="1353"/>
      <c r="GE112" s="1353"/>
      <c r="GF112" s="1353"/>
      <c r="GG112" s="1353"/>
      <c r="GH112" s="1353"/>
      <c r="GI112" s="1353"/>
      <c r="GJ112" s="1353"/>
      <c r="GK112" s="1353"/>
      <c r="GL112" s="1353"/>
      <c r="GM112" s="1353"/>
      <c r="GN112" s="1353"/>
      <c r="GO112" s="1353"/>
      <c r="GP112" s="1353"/>
      <c r="GQ112" s="1353"/>
      <c r="GR112" s="1353"/>
      <c r="GS112" s="1353"/>
      <c r="GT112" s="1353"/>
      <c r="GU112" s="1353"/>
      <c r="GV112" s="1353"/>
      <c r="GW112" s="1353"/>
      <c r="GX112" s="1353"/>
    </row>
    <row r="113" spans="1:206" s="1345" customFormat="1" ht="117" customHeight="1" collapsed="1">
      <c r="A113" s="566" t="s">
        <v>666</v>
      </c>
      <c r="B113" s="1338">
        <v>244194</v>
      </c>
      <c r="C113" s="1338">
        <v>242109</v>
      </c>
      <c r="D113" s="1338">
        <v>901</v>
      </c>
      <c r="E113" s="1338">
        <v>1</v>
      </c>
      <c r="F113" s="1338">
        <v>8</v>
      </c>
      <c r="G113" s="1338">
        <v>3</v>
      </c>
      <c r="H113" s="1338">
        <v>148</v>
      </c>
      <c r="I113" s="1338">
        <v>1</v>
      </c>
      <c r="J113" s="1338">
        <v>2</v>
      </c>
      <c r="K113" s="1338">
        <v>783</v>
      </c>
      <c r="L113" s="1341"/>
      <c r="M113" s="1338">
        <v>37</v>
      </c>
      <c r="N113" s="1338">
        <v>5602</v>
      </c>
      <c r="O113" s="1338">
        <v>1011</v>
      </c>
      <c r="P113" s="1338">
        <v>177</v>
      </c>
      <c r="Q113" s="1338">
        <v>1</v>
      </c>
      <c r="R113" s="1338">
        <v>3</v>
      </c>
      <c r="S113" s="1338">
        <v>0</v>
      </c>
      <c r="T113" s="1338">
        <v>1638</v>
      </c>
      <c r="U113" s="1338">
        <v>11</v>
      </c>
      <c r="V113" s="1338">
        <v>1</v>
      </c>
      <c r="W113" s="1338">
        <v>27</v>
      </c>
      <c r="X113" s="1338">
        <v>125</v>
      </c>
      <c r="Y113" s="1338"/>
      <c r="Z113" s="609" t="s">
        <v>666</v>
      </c>
      <c r="AA113" s="1338">
        <v>33</v>
      </c>
      <c r="AB113" s="1338">
        <v>156</v>
      </c>
      <c r="AC113" s="1338">
        <v>0</v>
      </c>
      <c r="AD113" s="1338">
        <v>2</v>
      </c>
      <c r="AE113" s="1338">
        <v>0</v>
      </c>
      <c r="AF113" s="1338">
        <v>5</v>
      </c>
      <c r="AG113" s="1338">
        <v>6527</v>
      </c>
      <c r="AH113" s="1356">
        <f>SUM(AH114:AH125)</f>
        <v>372</v>
      </c>
      <c r="AI113" s="1356">
        <f>SUM(AI114:AI125)</f>
        <v>3</v>
      </c>
      <c r="AJ113" s="1338">
        <v>10</v>
      </c>
      <c r="AK113" s="1338">
        <v>1</v>
      </c>
      <c r="AL113" s="1338"/>
      <c r="AM113" s="1338">
        <v>670</v>
      </c>
      <c r="AN113" s="1338">
        <f t="shared" ref="AN113:AT113" si="12">SUM(AN114:AN125)</f>
        <v>1173</v>
      </c>
      <c r="AO113" s="1338">
        <f t="shared" si="12"/>
        <v>960</v>
      </c>
      <c r="AP113" s="1338">
        <f t="shared" si="12"/>
        <v>4</v>
      </c>
      <c r="AQ113" s="1338">
        <f t="shared" si="12"/>
        <v>1</v>
      </c>
      <c r="AR113" s="1338">
        <f t="shared" si="12"/>
        <v>20</v>
      </c>
      <c r="AS113" s="1338">
        <f t="shared" si="12"/>
        <v>80</v>
      </c>
      <c r="AT113" s="1338">
        <f t="shared" si="12"/>
        <v>0</v>
      </c>
      <c r="AU113" s="1338">
        <v>136</v>
      </c>
      <c r="AV113" s="1338">
        <v>4</v>
      </c>
      <c r="AW113" s="1338">
        <v>4</v>
      </c>
      <c r="AX113" s="1338">
        <v>0</v>
      </c>
      <c r="AY113" s="1338"/>
      <c r="AZ113" s="609" t="s">
        <v>666</v>
      </c>
      <c r="BA113" s="1338">
        <v>26</v>
      </c>
      <c r="BB113" s="1338">
        <v>0</v>
      </c>
      <c r="BC113" s="1338">
        <v>30784</v>
      </c>
      <c r="BD113" s="1338">
        <v>3</v>
      </c>
      <c r="BE113" s="1338">
        <v>9</v>
      </c>
      <c r="BF113" s="1338">
        <v>0</v>
      </c>
      <c r="BG113" s="1338">
        <v>0</v>
      </c>
      <c r="BH113" s="1338">
        <v>9</v>
      </c>
      <c r="BI113" s="1338">
        <v>0</v>
      </c>
      <c r="BJ113" s="1338">
        <v>182</v>
      </c>
      <c r="BK113" s="1338">
        <v>5405</v>
      </c>
      <c r="BL113" s="1338">
        <v>3</v>
      </c>
      <c r="BM113" s="1338">
        <v>1410</v>
      </c>
      <c r="BN113" s="1341"/>
      <c r="BO113" s="1338">
        <v>17</v>
      </c>
      <c r="BP113" s="1338">
        <v>67559</v>
      </c>
      <c r="BQ113" s="1338">
        <v>1690</v>
      </c>
      <c r="BR113" s="1338">
        <v>25</v>
      </c>
      <c r="BS113" s="1338">
        <v>0</v>
      </c>
      <c r="BT113" s="1338">
        <v>55</v>
      </c>
      <c r="BU113" s="1338">
        <v>29534</v>
      </c>
      <c r="BV113" s="1338">
        <v>900</v>
      </c>
      <c r="BW113" s="1338">
        <v>0</v>
      </c>
      <c r="BX113" s="1338">
        <v>779</v>
      </c>
      <c r="BY113" s="1338">
        <v>60809</v>
      </c>
      <c r="BZ113" s="1338">
        <v>2382</v>
      </c>
      <c r="CA113" s="1338"/>
      <c r="CB113" s="609" t="s">
        <v>666</v>
      </c>
      <c r="CC113" s="1338">
        <v>716</v>
      </c>
      <c r="CD113" s="1338">
        <v>0</v>
      </c>
      <c r="CE113" s="1338">
        <v>0</v>
      </c>
      <c r="CF113" s="1338">
        <v>371</v>
      </c>
      <c r="CG113" s="1338">
        <v>18175</v>
      </c>
      <c r="CH113" s="1338">
        <v>1</v>
      </c>
      <c r="CI113" s="1338">
        <v>130</v>
      </c>
      <c r="CJ113" s="1338">
        <v>8</v>
      </c>
      <c r="CK113" s="1338">
        <v>3</v>
      </c>
      <c r="CL113" s="1338">
        <v>64</v>
      </c>
      <c r="CM113" s="1338">
        <v>419</v>
      </c>
      <c r="CN113" s="1341"/>
      <c r="CO113" s="1338">
        <v>2085</v>
      </c>
      <c r="CP113" s="1338">
        <f>SUM(CP114:CP125)</f>
        <v>245</v>
      </c>
      <c r="CQ113" s="1338">
        <f>SUM(CQ114:CQ125)</f>
        <v>431</v>
      </c>
      <c r="CR113" s="1338">
        <v>14</v>
      </c>
      <c r="CS113" s="1338">
        <f>SUM(CS114:CS125)</f>
        <v>0</v>
      </c>
      <c r="CT113" s="1338">
        <v>1232</v>
      </c>
      <c r="CU113" s="1338">
        <v>2</v>
      </c>
      <c r="CV113" s="1338">
        <v>161</v>
      </c>
      <c r="CW113" s="1338">
        <v>2</v>
      </c>
      <c r="CX113" s="1338">
        <v>36872</v>
      </c>
      <c r="CY113" s="1338">
        <v>127</v>
      </c>
      <c r="CZ113" s="1338">
        <v>98</v>
      </c>
      <c r="DA113" s="1345">
        <v>0</v>
      </c>
    </row>
    <row r="114" spans="1:206" s="1345" customFormat="1" ht="117" hidden="1" customHeight="1" outlineLevel="1">
      <c r="A114" s="530" t="s">
        <v>1900</v>
      </c>
      <c r="B114" s="1346">
        <v>14830</v>
      </c>
      <c r="C114" s="1346">
        <v>14504</v>
      </c>
      <c r="D114" s="1338">
        <v>52</v>
      </c>
      <c r="E114" s="1338">
        <v>0</v>
      </c>
      <c r="F114" s="1338">
        <v>0</v>
      </c>
      <c r="G114" s="1338">
        <v>0</v>
      </c>
      <c r="H114" s="1338">
        <v>8</v>
      </c>
      <c r="I114" s="1346">
        <v>1</v>
      </c>
      <c r="J114" s="1338">
        <v>0</v>
      </c>
      <c r="K114" s="1338">
        <v>74</v>
      </c>
      <c r="L114" s="1341"/>
      <c r="M114" s="1338">
        <v>3</v>
      </c>
      <c r="N114" s="1338">
        <v>461</v>
      </c>
      <c r="O114" s="1338">
        <v>56</v>
      </c>
      <c r="P114" s="1338">
        <v>17</v>
      </c>
      <c r="Q114" s="1338">
        <v>0</v>
      </c>
      <c r="R114" s="1338">
        <v>0</v>
      </c>
      <c r="S114" s="1338">
        <v>0</v>
      </c>
      <c r="T114" s="1338">
        <v>219</v>
      </c>
      <c r="U114" s="1338">
        <v>1</v>
      </c>
      <c r="V114" s="1338">
        <v>1</v>
      </c>
      <c r="W114" s="1338">
        <v>5</v>
      </c>
      <c r="X114" s="1338">
        <v>19</v>
      </c>
      <c r="Y114" s="1338"/>
      <c r="Z114" s="530" t="s">
        <v>1900</v>
      </c>
      <c r="AA114" s="1338">
        <v>5</v>
      </c>
      <c r="AB114" s="1338">
        <v>34</v>
      </c>
      <c r="AC114" s="1338">
        <v>0</v>
      </c>
      <c r="AD114" s="1338">
        <v>0</v>
      </c>
      <c r="AE114" s="1338">
        <v>0</v>
      </c>
      <c r="AF114" s="1338">
        <v>0</v>
      </c>
      <c r="AG114" s="1338">
        <v>464</v>
      </c>
      <c r="AH114" s="1356">
        <v>115</v>
      </c>
      <c r="AI114" s="1356">
        <v>0</v>
      </c>
      <c r="AJ114" s="1338">
        <v>2</v>
      </c>
      <c r="AK114" s="1338">
        <v>0</v>
      </c>
      <c r="AL114" s="1338"/>
      <c r="AM114" s="1338">
        <v>0</v>
      </c>
      <c r="AN114" s="1338">
        <v>125</v>
      </c>
      <c r="AO114" s="1338">
        <v>0</v>
      </c>
      <c r="AP114" s="1338">
        <v>0</v>
      </c>
      <c r="AQ114" s="1338">
        <v>0</v>
      </c>
      <c r="AR114" s="1338">
        <v>0</v>
      </c>
      <c r="AS114" s="1338">
        <v>0</v>
      </c>
      <c r="AT114" s="1338">
        <v>0</v>
      </c>
      <c r="AU114" s="1338">
        <v>13</v>
      </c>
      <c r="AV114" s="1338">
        <v>0</v>
      </c>
      <c r="AW114" s="1338">
        <v>0</v>
      </c>
      <c r="AX114" s="1338">
        <v>0</v>
      </c>
      <c r="AY114" s="1338"/>
      <c r="AZ114" s="530" t="s">
        <v>1900</v>
      </c>
      <c r="BA114" s="1338">
        <v>16</v>
      </c>
      <c r="BB114" s="1338">
        <v>0</v>
      </c>
      <c r="BC114" s="1338">
        <v>1877</v>
      </c>
      <c r="BD114" s="1338">
        <v>0</v>
      </c>
      <c r="BE114" s="1338">
        <v>2</v>
      </c>
      <c r="BF114" s="1338">
        <v>0</v>
      </c>
      <c r="BG114" s="1338">
        <v>0</v>
      </c>
      <c r="BH114" s="1338">
        <v>2</v>
      </c>
      <c r="BI114" s="1338">
        <v>0</v>
      </c>
      <c r="BJ114" s="1338">
        <v>25</v>
      </c>
      <c r="BK114" s="1338">
        <v>383</v>
      </c>
      <c r="BL114" s="1338">
        <v>0</v>
      </c>
      <c r="BM114" s="1338">
        <v>53</v>
      </c>
      <c r="BN114" s="1341"/>
      <c r="BO114" s="1338">
        <v>1</v>
      </c>
      <c r="BP114" s="1338">
        <v>5407</v>
      </c>
      <c r="BQ114" s="1338">
        <v>58</v>
      </c>
      <c r="BR114" s="1338">
        <v>0</v>
      </c>
      <c r="BS114" s="1338">
        <v>0</v>
      </c>
      <c r="BT114" s="1338">
        <v>9</v>
      </c>
      <c r="BU114" s="1338">
        <v>1196</v>
      </c>
      <c r="BV114" s="1338">
        <v>66</v>
      </c>
      <c r="BW114" s="1338">
        <v>0</v>
      </c>
      <c r="BX114" s="1338">
        <v>57</v>
      </c>
      <c r="BY114" s="1338">
        <v>2687</v>
      </c>
      <c r="BZ114" s="1338">
        <v>139</v>
      </c>
      <c r="CA114" s="1338"/>
      <c r="CB114" s="530" t="s">
        <v>1900</v>
      </c>
      <c r="CC114" s="1338">
        <v>36</v>
      </c>
      <c r="CD114" s="1338">
        <v>0</v>
      </c>
      <c r="CE114" s="1338">
        <v>0</v>
      </c>
      <c r="CF114" s="1338">
        <v>27</v>
      </c>
      <c r="CG114" s="1338">
        <v>743</v>
      </c>
      <c r="CH114" s="1338">
        <v>0</v>
      </c>
      <c r="CI114" s="1338">
        <v>9</v>
      </c>
      <c r="CJ114" s="1338">
        <v>2</v>
      </c>
      <c r="CK114" s="1338">
        <v>0</v>
      </c>
      <c r="CL114" s="1338">
        <v>9</v>
      </c>
      <c r="CM114" s="1338">
        <v>25</v>
      </c>
      <c r="CN114" s="1341"/>
      <c r="CO114" s="1338">
        <v>326</v>
      </c>
      <c r="CP114" s="1338">
        <v>27</v>
      </c>
      <c r="CQ114" s="1338">
        <v>71</v>
      </c>
      <c r="CR114" s="1338">
        <v>4</v>
      </c>
      <c r="CS114" s="1338">
        <f t="shared" ref="CS114:CS124" si="13">SUM(CS115:CS182)</f>
        <v>0</v>
      </c>
      <c r="CT114" s="1338">
        <v>142</v>
      </c>
      <c r="CU114" s="1338">
        <v>0</v>
      </c>
      <c r="CV114" s="1338">
        <v>82</v>
      </c>
      <c r="CW114" s="1338">
        <v>0</v>
      </c>
      <c r="CX114" s="1338">
        <v>342</v>
      </c>
      <c r="CY114" s="1338">
        <v>0</v>
      </c>
      <c r="CZ114" s="1338">
        <v>0</v>
      </c>
      <c r="DA114" s="1345">
        <v>0</v>
      </c>
    </row>
    <row r="115" spans="1:206" s="1345" customFormat="1" ht="117" hidden="1" customHeight="1" outlineLevel="1">
      <c r="A115" s="530" t="s">
        <v>2761</v>
      </c>
      <c r="B115" s="1338">
        <v>19180</v>
      </c>
      <c r="C115" s="1338">
        <v>19072</v>
      </c>
      <c r="D115" s="1338">
        <v>70</v>
      </c>
      <c r="E115" s="1338">
        <v>0</v>
      </c>
      <c r="F115" s="1338">
        <v>3</v>
      </c>
      <c r="G115" s="1338">
        <v>0</v>
      </c>
      <c r="H115" s="1338">
        <v>8</v>
      </c>
      <c r="I115" s="1338">
        <v>0</v>
      </c>
      <c r="J115" s="1338">
        <v>0</v>
      </c>
      <c r="K115" s="1338">
        <v>38</v>
      </c>
      <c r="L115" s="1341"/>
      <c r="M115" s="1338">
        <v>0</v>
      </c>
      <c r="N115" s="1338">
        <v>575</v>
      </c>
      <c r="O115" s="1338">
        <v>86</v>
      </c>
      <c r="P115" s="1338">
        <v>14</v>
      </c>
      <c r="Q115" s="1338">
        <v>0</v>
      </c>
      <c r="R115" s="1338">
        <v>1</v>
      </c>
      <c r="S115" s="1338">
        <v>0</v>
      </c>
      <c r="T115" s="1338">
        <v>170</v>
      </c>
      <c r="U115" s="1338">
        <v>0</v>
      </c>
      <c r="V115" s="1338">
        <v>0</v>
      </c>
      <c r="W115" s="1338">
        <v>3</v>
      </c>
      <c r="X115" s="1338">
        <v>15</v>
      </c>
      <c r="Y115" s="1338"/>
      <c r="Z115" s="530" t="s">
        <v>2761</v>
      </c>
      <c r="AA115" s="1338">
        <v>1</v>
      </c>
      <c r="AB115" s="1338">
        <v>8</v>
      </c>
      <c r="AC115" s="1338">
        <v>0</v>
      </c>
      <c r="AD115" s="1338">
        <v>0</v>
      </c>
      <c r="AE115" s="1338">
        <v>0</v>
      </c>
      <c r="AF115" s="1338">
        <v>0</v>
      </c>
      <c r="AG115" s="1338">
        <v>230</v>
      </c>
      <c r="AH115" s="1356">
        <v>28</v>
      </c>
      <c r="AI115" s="1356">
        <v>0</v>
      </c>
      <c r="AJ115" s="1338">
        <v>2</v>
      </c>
      <c r="AK115" s="1338">
        <v>0</v>
      </c>
      <c r="AL115" s="1338"/>
      <c r="AM115" s="1338">
        <v>0</v>
      </c>
      <c r="AN115" s="1338">
        <v>453</v>
      </c>
      <c r="AO115" s="1338">
        <v>0</v>
      </c>
      <c r="AP115" s="1338">
        <v>0</v>
      </c>
      <c r="AQ115" s="1338">
        <v>0</v>
      </c>
      <c r="AR115" s="1338">
        <v>1</v>
      </c>
      <c r="AS115" s="1338">
        <v>0</v>
      </c>
      <c r="AT115" s="1338">
        <v>0</v>
      </c>
      <c r="AU115" s="1338">
        <v>43</v>
      </c>
      <c r="AV115" s="1338">
        <v>0</v>
      </c>
      <c r="AW115" s="1338">
        <v>0</v>
      </c>
      <c r="AX115" s="1338">
        <v>0</v>
      </c>
      <c r="AY115" s="1338"/>
      <c r="AZ115" s="530" t="s">
        <v>2761</v>
      </c>
      <c r="BA115" s="1338">
        <v>1</v>
      </c>
      <c r="BB115" s="1338">
        <v>0</v>
      </c>
      <c r="BC115" s="1338">
        <v>3731</v>
      </c>
      <c r="BD115" s="1338">
        <v>0</v>
      </c>
      <c r="BE115" s="1338">
        <v>3</v>
      </c>
      <c r="BF115" s="1338">
        <v>0</v>
      </c>
      <c r="BG115" s="1338">
        <v>0</v>
      </c>
      <c r="BH115" s="1338">
        <v>3</v>
      </c>
      <c r="BI115" s="1338">
        <v>0</v>
      </c>
      <c r="BJ115" s="1338">
        <v>1</v>
      </c>
      <c r="BK115" s="1338">
        <v>87</v>
      </c>
      <c r="BL115" s="1338">
        <v>0</v>
      </c>
      <c r="BM115" s="1338">
        <v>15</v>
      </c>
      <c r="BN115" s="1341"/>
      <c r="BO115" s="1338">
        <v>1</v>
      </c>
      <c r="BP115" s="1338">
        <v>998</v>
      </c>
      <c r="BQ115" s="1338">
        <v>190</v>
      </c>
      <c r="BR115" s="1338">
        <v>0</v>
      </c>
      <c r="BS115" s="1338">
        <v>0</v>
      </c>
      <c r="BT115" s="1338">
        <v>1</v>
      </c>
      <c r="BU115" s="1338">
        <v>7245</v>
      </c>
      <c r="BV115" s="1338">
        <v>185</v>
      </c>
      <c r="BW115" s="1338">
        <v>0</v>
      </c>
      <c r="BX115" s="1338">
        <v>17</v>
      </c>
      <c r="BY115" s="1338">
        <v>2717</v>
      </c>
      <c r="BZ115" s="1338">
        <v>232</v>
      </c>
      <c r="CA115" s="1338"/>
      <c r="CB115" s="530" t="s">
        <v>2761</v>
      </c>
      <c r="CC115" s="1338">
        <v>30</v>
      </c>
      <c r="CD115" s="1338">
        <v>0</v>
      </c>
      <c r="CE115" s="1338">
        <v>0</v>
      </c>
      <c r="CF115" s="1338">
        <v>22</v>
      </c>
      <c r="CG115" s="1338">
        <v>1808</v>
      </c>
      <c r="CH115" s="1338">
        <v>0</v>
      </c>
      <c r="CI115" s="1338">
        <v>4</v>
      </c>
      <c r="CJ115" s="1338">
        <v>4</v>
      </c>
      <c r="CK115" s="1338">
        <v>0</v>
      </c>
      <c r="CL115" s="1338">
        <v>7</v>
      </c>
      <c r="CM115" s="1338">
        <v>21</v>
      </c>
      <c r="CN115" s="1341"/>
      <c r="CO115" s="1338">
        <v>108</v>
      </c>
      <c r="CP115" s="1338">
        <v>18</v>
      </c>
      <c r="CQ115" s="1338">
        <v>9</v>
      </c>
      <c r="CR115" s="1338">
        <v>0</v>
      </c>
      <c r="CS115" s="1338">
        <f t="shared" si="13"/>
        <v>0</v>
      </c>
      <c r="CT115" s="1338">
        <v>75</v>
      </c>
      <c r="CU115" s="1338">
        <v>0</v>
      </c>
      <c r="CV115" s="1338">
        <v>6</v>
      </c>
      <c r="CW115" s="1338">
        <v>0</v>
      </c>
      <c r="CX115" s="1338">
        <v>458</v>
      </c>
      <c r="CY115" s="1338">
        <v>0</v>
      </c>
      <c r="CZ115" s="1338">
        <v>0</v>
      </c>
      <c r="DA115" s="1345">
        <v>0</v>
      </c>
    </row>
    <row r="116" spans="1:206" s="1345" customFormat="1" ht="117" hidden="1" customHeight="1" outlineLevel="1">
      <c r="A116" s="530" t="s">
        <v>2762</v>
      </c>
      <c r="B116" s="1338">
        <v>19904</v>
      </c>
      <c r="C116" s="1338">
        <v>19732</v>
      </c>
      <c r="D116" s="1338">
        <v>89</v>
      </c>
      <c r="E116" s="1346">
        <v>0</v>
      </c>
      <c r="F116" s="1338">
        <v>0</v>
      </c>
      <c r="G116" s="1338">
        <v>0</v>
      </c>
      <c r="H116" s="1338">
        <v>13</v>
      </c>
      <c r="I116" s="1338">
        <v>0</v>
      </c>
      <c r="J116" s="1338">
        <v>0</v>
      </c>
      <c r="K116" s="1346">
        <v>79</v>
      </c>
      <c r="L116" s="1347"/>
      <c r="M116" s="1338">
        <v>2</v>
      </c>
      <c r="N116" s="1338">
        <v>528</v>
      </c>
      <c r="O116" s="1338">
        <v>74</v>
      </c>
      <c r="P116" s="1338">
        <v>26</v>
      </c>
      <c r="Q116" s="1338">
        <v>0</v>
      </c>
      <c r="R116" s="1338">
        <v>0</v>
      </c>
      <c r="S116" s="1338">
        <v>0</v>
      </c>
      <c r="T116" s="1338">
        <v>231</v>
      </c>
      <c r="U116" s="1338">
        <v>4</v>
      </c>
      <c r="V116" s="1338">
        <v>0</v>
      </c>
      <c r="W116" s="1338">
        <v>1</v>
      </c>
      <c r="X116" s="1338">
        <v>21</v>
      </c>
      <c r="Y116" s="1338"/>
      <c r="Z116" s="530" t="s">
        <v>2762</v>
      </c>
      <c r="AA116" s="1338">
        <v>2</v>
      </c>
      <c r="AB116" s="1338">
        <v>20</v>
      </c>
      <c r="AC116" s="1338">
        <v>0</v>
      </c>
      <c r="AD116" s="1338">
        <v>1</v>
      </c>
      <c r="AE116" s="1338">
        <v>0</v>
      </c>
      <c r="AF116" s="1338">
        <v>1</v>
      </c>
      <c r="AG116" s="1338">
        <v>535</v>
      </c>
      <c r="AH116" s="1356">
        <v>41</v>
      </c>
      <c r="AI116" s="1356">
        <v>0</v>
      </c>
      <c r="AJ116" s="1338">
        <v>0</v>
      </c>
      <c r="AK116" s="1338">
        <v>0</v>
      </c>
      <c r="AL116" s="1338"/>
      <c r="AM116" s="1338">
        <v>0</v>
      </c>
      <c r="AN116" s="1338">
        <v>151</v>
      </c>
      <c r="AO116" s="1338">
        <v>0</v>
      </c>
      <c r="AP116" s="1338">
        <v>0</v>
      </c>
      <c r="AQ116" s="1338">
        <v>0</v>
      </c>
      <c r="AR116" s="1338">
        <v>0</v>
      </c>
      <c r="AS116" s="1338">
        <v>0</v>
      </c>
      <c r="AT116" s="1338">
        <v>0</v>
      </c>
      <c r="AU116" s="1338">
        <v>17</v>
      </c>
      <c r="AV116" s="1338">
        <v>1</v>
      </c>
      <c r="AW116" s="1338">
        <v>1</v>
      </c>
      <c r="AX116" s="1338">
        <v>0</v>
      </c>
      <c r="AY116" s="1338"/>
      <c r="AZ116" s="530" t="s">
        <v>2762</v>
      </c>
      <c r="BA116" s="1338">
        <v>1</v>
      </c>
      <c r="BB116" s="1338">
        <v>0</v>
      </c>
      <c r="BC116" s="1338">
        <v>3119</v>
      </c>
      <c r="BD116" s="1338">
        <v>1</v>
      </c>
      <c r="BE116" s="1338">
        <v>0</v>
      </c>
      <c r="BF116" s="1338">
        <v>0</v>
      </c>
      <c r="BG116" s="1338">
        <v>0</v>
      </c>
      <c r="BH116" s="1338">
        <v>0</v>
      </c>
      <c r="BI116" s="1338">
        <v>0</v>
      </c>
      <c r="BJ116" s="1338">
        <v>2</v>
      </c>
      <c r="BK116" s="1338">
        <v>410</v>
      </c>
      <c r="BL116" s="1338">
        <v>0</v>
      </c>
      <c r="BM116" s="1338">
        <v>87</v>
      </c>
      <c r="BN116" s="1341"/>
      <c r="BO116" s="1338">
        <v>0</v>
      </c>
      <c r="BP116" s="1338">
        <v>6169</v>
      </c>
      <c r="BQ116" s="1338">
        <v>205</v>
      </c>
      <c r="BR116" s="1338">
        <v>1</v>
      </c>
      <c r="BS116" s="1338">
        <v>0</v>
      </c>
      <c r="BT116" s="1338">
        <v>0</v>
      </c>
      <c r="BU116" s="1338">
        <v>2331</v>
      </c>
      <c r="BV116" s="1338">
        <v>123</v>
      </c>
      <c r="BW116" s="1338">
        <v>0</v>
      </c>
      <c r="BX116" s="1338">
        <v>30</v>
      </c>
      <c r="BY116" s="1338">
        <v>3096</v>
      </c>
      <c r="BZ116" s="1338">
        <v>97</v>
      </c>
      <c r="CA116" s="1338"/>
      <c r="CB116" s="530" t="s">
        <v>2762</v>
      </c>
      <c r="CC116" s="1338">
        <v>16</v>
      </c>
      <c r="CD116" s="1338">
        <v>0</v>
      </c>
      <c r="CE116" s="1338">
        <v>0</v>
      </c>
      <c r="CF116" s="1338">
        <v>23</v>
      </c>
      <c r="CG116" s="1338">
        <v>2134</v>
      </c>
      <c r="CH116" s="1338">
        <v>1</v>
      </c>
      <c r="CI116" s="1338">
        <v>10</v>
      </c>
      <c r="CJ116" s="1338">
        <v>2</v>
      </c>
      <c r="CK116" s="1338">
        <v>0</v>
      </c>
      <c r="CL116" s="1338">
        <v>6</v>
      </c>
      <c r="CM116" s="1338">
        <v>30</v>
      </c>
      <c r="CN116" s="1341"/>
      <c r="CO116" s="1338">
        <v>172</v>
      </c>
      <c r="CP116" s="1338">
        <v>29</v>
      </c>
      <c r="CQ116" s="1338">
        <v>12</v>
      </c>
      <c r="CR116" s="1338">
        <v>1</v>
      </c>
      <c r="CS116" s="1338">
        <f t="shared" si="13"/>
        <v>0</v>
      </c>
      <c r="CT116" s="1338">
        <v>125</v>
      </c>
      <c r="CU116" s="1338">
        <v>0</v>
      </c>
      <c r="CV116" s="1338">
        <v>5</v>
      </c>
      <c r="CW116" s="1338">
        <v>0</v>
      </c>
      <c r="CX116" s="1338">
        <v>1001</v>
      </c>
      <c r="CY116" s="1338">
        <v>0</v>
      </c>
      <c r="CZ116" s="1338">
        <v>0</v>
      </c>
      <c r="DA116" s="1345">
        <v>0</v>
      </c>
    </row>
    <row r="117" spans="1:206" s="1345" customFormat="1" ht="117" hidden="1" customHeight="1" outlineLevel="1">
      <c r="A117" s="530" t="s">
        <v>2763</v>
      </c>
      <c r="B117" s="1338">
        <v>18143</v>
      </c>
      <c r="C117" s="1338">
        <v>18013</v>
      </c>
      <c r="D117" s="1338">
        <v>89</v>
      </c>
      <c r="E117" s="1338">
        <v>0</v>
      </c>
      <c r="F117" s="1338">
        <v>0</v>
      </c>
      <c r="G117" s="1346">
        <v>1</v>
      </c>
      <c r="H117" s="1346">
        <v>18</v>
      </c>
      <c r="I117" s="1346">
        <v>0</v>
      </c>
      <c r="J117" s="1338">
        <v>0</v>
      </c>
      <c r="K117" s="1338">
        <v>31</v>
      </c>
      <c r="L117" s="1341"/>
      <c r="M117" s="1338">
        <v>5</v>
      </c>
      <c r="N117" s="1338">
        <v>499</v>
      </c>
      <c r="O117" s="1338">
        <v>61</v>
      </c>
      <c r="P117" s="1338">
        <v>19</v>
      </c>
      <c r="Q117" s="1338">
        <v>0</v>
      </c>
      <c r="R117" s="1338">
        <v>0</v>
      </c>
      <c r="S117" s="1338">
        <v>0</v>
      </c>
      <c r="T117" s="1338">
        <v>232</v>
      </c>
      <c r="U117" s="1338">
        <v>2</v>
      </c>
      <c r="V117" s="1338">
        <v>0</v>
      </c>
      <c r="W117" s="1338">
        <v>3</v>
      </c>
      <c r="X117" s="1338">
        <v>14</v>
      </c>
      <c r="Y117" s="1338"/>
      <c r="Z117" s="530" t="s">
        <v>2763</v>
      </c>
      <c r="AA117" s="1338">
        <v>4</v>
      </c>
      <c r="AB117" s="1338">
        <v>13</v>
      </c>
      <c r="AC117" s="1338">
        <v>0</v>
      </c>
      <c r="AD117" s="1338">
        <v>0</v>
      </c>
      <c r="AE117" s="1338">
        <v>0</v>
      </c>
      <c r="AF117" s="1338">
        <v>1</v>
      </c>
      <c r="AG117" s="1338">
        <v>497</v>
      </c>
      <c r="AH117" s="1356">
        <v>43</v>
      </c>
      <c r="AI117" s="1356">
        <v>0</v>
      </c>
      <c r="AJ117" s="1338">
        <v>2</v>
      </c>
      <c r="AK117" s="1338">
        <v>0</v>
      </c>
      <c r="AL117" s="1338"/>
      <c r="AM117" s="1338">
        <v>0</v>
      </c>
      <c r="AN117" s="1338">
        <v>117</v>
      </c>
      <c r="AO117" s="1338">
        <v>0</v>
      </c>
      <c r="AP117" s="1338">
        <v>0</v>
      </c>
      <c r="AQ117" s="1338">
        <v>0</v>
      </c>
      <c r="AR117" s="1338">
        <v>2</v>
      </c>
      <c r="AS117" s="1338">
        <v>0</v>
      </c>
      <c r="AT117" s="1338">
        <v>0</v>
      </c>
      <c r="AU117" s="1338">
        <v>12</v>
      </c>
      <c r="AV117" s="1338">
        <v>1</v>
      </c>
      <c r="AW117" s="1338">
        <v>1</v>
      </c>
      <c r="AX117" s="1338">
        <v>0</v>
      </c>
      <c r="AY117" s="1338"/>
      <c r="AZ117" s="530" t="s">
        <v>2763</v>
      </c>
      <c r="BA117" s="1338">
        <v>1</v>
      </c>
      <c r="BB117" s="1338">
        <v>0</v>
      </c>
      <c r="BC117" s="1338">
        <v>2660</v>
      </c>
      <c r="BD117" s="1338">
        <v>0</v>
      </c>
      <c r="BE117" s="1338">
        <v>0</v>
      </c>
      <c r="BF117" s="1338">
        <v>0</v>
      </c>
      <c r="BG117" s="1338">
        <v>0</v>
      </c>
      <c r="BH117" s="1338">
        <v>0</v>
      </c>
      <c r="BI117" s="1338">
        <v>0</v>
      </c>
      <c r="BJ117" s="1338">
        <v>0</v>
      </c>
      <c r="BK117" s="1338">
        <v>308</v>
      </c>
      <c r="BL117" s="1338">
        <v>0</v>
      </c>
      <c r="BM117" s="1338">
        <v>56</v>
      </c>
      <c r="BN117" s="1341"/>
      <c r="BO117" s="1338">
        <v>0</v>
      </c>
      <c r="BP117" s="1338">
        <v>6438</v>
      </c>
      <c r="BQ117" s="1338">
        <v>193</v>
      </c>
      <c r="BR117" s="1338">
        <v>0</v>
      </c>
      <c r="BS117" s="1338">
        <v>0</v>
      </c>
      <c r="BT117" s="1338">
        <v>0</v>
      </c>
      <c r="BU117" s="1338">
        <v>1902</v>
      </c>
      <c r="BV117" s="1338">
        <v>66</v>
      </c>
      <c r="BW117" s="1338">
        <v>0</v>
      </c>
      <c r="BX117" s="1338">
        <v>28</v>
      </c>
      <c r="BY117" s="1338">
        <v>2860</v>
      </c>
      <c r="BZ117" s="1338">
        <v>132</v>
      </c>
      <c r="CA117" s="1338"/>
      <c r="CB117" s="530" t="s">
        <v>2763</v>
      </c>
      <c r="CC117" s="1338">
        <v>49</v>
      </c>
      <c r="CD117" s="1338">
        <v>0</v>
      </c>
      <c r="CE117" s="1338">
        <v>0</v>
      </c>
      <c r="CF117" s="1338">
        <v>36</v>
      </c>
      <c r="CG117" s="1338">
        <v>1578</v>
      </c>
      <c r="CH117" s="1338">
        <v>0</v>
      </c>
      <c r="CI117" s="1338">
        <v>14</v>
      </c>
      <c r="CJ117" s="1338">
        <v>0</v>
      </c>
      <c r="CK117" s="1338">
        <v>0</v>
      </c>
      <c r="CL117" s="1338">
        <v>2</v>
      </c>
      <c r="CM117" s="1338">
        <v>23</v>
      </c>
      <c r="CN117" s="1341"/>
      <c r="CO117" s="1338">
        <v>130</v>
      </c>
      <c r="CP117" s="1338">
        <v>20</v>
      </c>
      <c r="CQ117" s="1338">
        <v>16</v>
      </c>
      <c r="CR117" s="1338">
        <v>2</v>
      </c>
      <c r="CS117" s="1338">
        <f t="shared" si="13"/>
        <v>0</v>
      </c>
      <c r="CT117" s="1338">
        <v>87</v>
      </c>
      <c r="CU117" s="1338">
        <v>0</v>
      </c>
      <c r="CV117" s="1338">
        <v>5</v>
      </c>
      <c r="CW117" s="1338">
        <v>0</v>
      </c>
      <c r="CX117" s="1338">
        <v>1710</v>
      </c>
      <c r="CY117" s="1338">
        <v>0</v>
      </c>
      <c r="CZ117" s="1338">
        <v>0</v>
      </c>
      <c r="DA117" s="1345">
        <v>0</v>
      </c>
    </row>
    <row r="118" spans="1:206" s="1345" customFormat="1" ht="117" hidden="1" customHeight="1" outlineLevel="1">
      <c r="A118" s="530" t="s">
        <v>2764</v>
      </c>
      <c r="B118" s="1338">
        <v>18694</v>
      </c>
      <c r="C118" s="1338">
        <v>18525</v>
      </c>
      <c r="D118" s="1338">
        <v>70</v>
      </c>
      <c r="E118" s="1338">
        <v>0</v>
      </c>
      <c r="F118" s="1338">
        <v>0</v>
      </c>
      <c r="G118" s="1338">
        <v>0</v>
      </c>
      <c r="H118" s="1338">
        <v>21</v>
      </c>
      <c r="I118" s="1338">
        <v>0</v>
      </c>
      <c r="J118" s="1346">
        <v>1</v>
      </c>
      <c r="K118" s="1338">
        <v>53</v>
      </c>
      <c r="L118" s="1341"/>
      <c r="M118" s="1338">
        <v>10</v>
      </c>
      <c r="N118" s="1338">
        <v>483</v>
      </c>
      <c r="O118" s="1338">
        <v>78</v>
      </c>
      <c r="P118" s="1338">
        <v>11</v>
      </c>
      <c r="Q118" s="1338">
        <v>0</v>
      </c>
      <c r="R118" s="1338">
        <v>0</v>
      </c>
      <c r="S118" s="1338">
        <v>0</v>
      </c>
      <c r="T118" s="1338">
        <v>187</v>
      </c>
      <c r="U118" s="1338">
        <v>2</v>
      </c>
      <c r="V118" s="1338">
        <v>0</v>
      </c>
      <c r="W118" s="1338">
        <v>2</v>
      </c>
      <c r="X118" s="1338">
        <v>13</v>
      </c>
      <c r="Y118" s="1338"/>
      <c r="Z118" s="530" t="s">
        <v>2764</v>
      </c>
      <c r="AA118" s="1338">
        <v>2</v>
      </c>
      <c r="AB118" s="1338">
        <v>14</v>
      </c>
      <c r="AC118" s="1338">
        <v>0</v>
      </c>
      <c r="AD118" s="1338">
        <v>0</v>
      </c>
      <c r="AE118" s="1338">
        <v>0</v>
      </c>
      <c r="AF118" s="1338">
        <v>1</v>
      </c>
      <c r="AG118" s="1338">
        <v>662</v>
      </c>
      <c r="AH118" s="1356">
        <v>31</v>
      </c>
      <c r="AI118" s="1356">
        <v>0</v>
      </c>
      <c r="AJ118" s="1338">
        <v>0</v>
      </c>
      <c r="AK118" s="1338">
        <v>0</v>
      </c>
      <c r="AL118" s="1338"/>
      <c r="AM118" s="1338">
        <v>3</v>
      </c>
      <c r="AN118" s="1338">
        <v>176</v>
      </c>
      <c r="AO118" s="1338">
        <v>0</v>
      </c>
      <c r="AP118" s="1338">
        <v>0</v>
      </c>
      <c r="AQ118" s="1338">
        <v>0</v>
      </c>
      <c r="AR118" s="1338">
        <v>8</v>
      </c>
      <c r="AS118" s="1338">
        <v>0</v>
      </c>
      <c r="AT118" s="1338">
        <v>0</v>
      </c>
      <c r="AU118" s="1338">
        <v>21</v>
      </c>
      <c r="AV118" s="1338">
        <v>1</v>
      </c>
      <c r="AW118" s="1338">
        <v>0</v>
      </c>
      <c r="AX118" s="1338">
        <v>0</v>
      </c>
      <c r="AY118" s="1338"/>
      <c r="AZ118" s="530" t="s">
        <v>2764</v>
      </c>
      <c r="BA118" s="1338">
        <v>3</v>
      </c>
      <c r="BB118" s="1338">
        <v>0</v>
      </c>
      <c r="BC118" s="1338">
        <v>2681</v>
      </c>
      <c r="BD118" s="1338">
        <v>0</v>
      </c>
      <c r="BE118" s="1338">
        <v>0</v>
      </c>
      <c r="BF118" s="1338">
        <v>0</v>
      </c>
      <c r="BG118" s="1338">
        <v>0</v>
      </c>
      <c r="BH118" s="1338">
        <v>0</v>
      </c>
      <c r="BI118" s="1338">
        <v>0</v>
      </c>
      <c r="BJ118" s="1338">
        <v>4</v>
      </c>
      <c r="BK118" s="1338">
        <v>400</v>
      </c>
      <c r="BL118" s="1338">
        <v>0</v>
      </c>
      <c r="BM118" s="1338">
        <v>123</v>
      </c>
      <c r="BN118" s="1341"/>
      <c r="BO118" s="1338">
        <v>0</v>
      </c>
      <c r="BP118" s="1338">
        <v>6191</v>
      </c>
      <c r="BQ118" s="1338">
        <v>100</v>
      </c>
      <c r="BR118" s="1338">
        <v>11</v>
      </c>
      <c r="BS118" s="1338">
        <v>0</v>
      </c>
      <c r="BT118" s="1338">
        <v>0</v>
      </c>
      <c r="BU118" s="1338">
        <v>1884</v>
      </c>
      <c r="BV118" s="1338">
        <v>86</v>
      </c>
      <c r="BW118" s="1338">
        <v>0</v>
      </c>
      <c r="BX118" s="1338">
        <v>33</v>
      </c>
      <c r="BY118" s="1338">
        <v>3394</v>
      </c>
      <c r="BZ118" s="1338">
        <v>85</v>
      </c>
      <c r="CA118" s="1338"/>
      <c r="CB118" s="530" t="s">
        <v>2764</v>
      </c>
      <c r="CC118" s="1338">
        <v>35</v>
      </c>
      <c r="CD118" s="1338">
        <v>0</v>
      </c>
      <c r="CE118" s="1338">
        <v>0</v>
      </c>
      <c r="CF118" s="1338">
        <v>35</v>
      </c>
      <c r="CG118" s="1338">
        <v>1570</v>
      </c>
      <c r="CH118" s="1338">
        <v>0</v>
      </c>
      <c r="CI118" s="1338">
        <v>10</v>
      </c>
      <c r="CJ118" s="1338">
        <v>0</v>
      </c>
      <c r="CK118" s="1338">
        <v>0</v>
      </c>
      <c r="CL118" s="1338">
        <v>4</v>
      </c>
      <c r="CM118" s="1338">
        <v>26</v>
      </c>
      <c r="CN118" s="1341"/>
      <c r="CO118" s="1338">
        <v>169</v>
      </c>
      <c r="CP118" s="1338">
        <v>25</v>
      </c>
      <c r="CQ118" s="1338">
        <v>25</v>
      </c>
      <c r="CR118" s="1338">
        <v>0</v>
      </c>
      <c r="CS118" s="1338">
        <f t="shared" si="13"/>
        <v>0</v>
      </c>
      <c r="CT118" s="1338">
        <v>113</v>
      </c>
      <c r="CU118" s="1338">
        <v>1</v>
      </c>
      <c r="CV118" s="1338">
        <v>5</v>
      </c>
      <c r="CW118" s="1338">
        <v>0</v>
      </c>
      <c r="CX118" s="1338">
        <v>1757</v>
      </c>
      <c r="CY118" s="1338">
        <v>0</v>
      </c>
      <c r="CZ118" s="1338">
        <v>0</v>
      </c>
      <c r="DA118" s="1345">
        <v>0</v>
      </c>
    </row>
    <row r="119" spans="1:206" s="1350" customFormat="1" ht="117" hidden="1" customHeight="1" outlineLevel="1">
      <c r="A119" s="530" t="s">
        <v>2765</v>
      </c>
      <c r="B119" s="1348">
        <v>16031</v>
      </c>
      <c r="C119" s="1348">
        <v>15820</v>
      </c>
      <c r="D119" s="1348">
        <v>69</v>
      </c>
      <c r="E119" s="1348">
        <v>0</v>
      </c>
      <c r="F119" s="1348">
        <v>0</v>
      </c>
      <c r="G119" s="1348">
        <v>0</v>
      </c>
      <c r="H119" s="1348">
        <v>20</v>
      </c>
      <c r="I119" s="1348">
        <v>0</v>
      </c>
      <c r="J119" s="1348">
        <v>0</v>
      </c>
      <c r="K119" s="1348">
        <v>61</v>
      </c>
      <c r="L119" s="1349"/>
      <c r="M119" s="1348">
        <v>2</v>
      </c>
      <c r="N119" s="1348">
        <v>405</v>
      </c>
      <c r="O119" s="1348">
        <v>53</v>
      </c>
      <c r="P119" s="1348">
        <v>15</v>
      </c>
      <c r="Q119" s="1348">
        <v>0</v>
      </c>
      <c r="R119" s="1348">
        <v>0</v>
      </c>
      <c r="S119" s="1348">
        <v>0</v>
      </c>
      <c r="T119" s="1348">
        <v>103</v>
      </c>
      <c r="U119" s="1348">
        <v>0</v>
      </c>
      <c r="V119" s="1348">
        <v>0</v>
      </c>
      <c r="W119" s="1348">
        <v>3</v>
      </c>
      <c r="X119" s="1338">
        <v>10</v>
      </c>
      <c r="Y119" s="1348"/>
      <c r="Z119" s="530" t="s">
        <v>2765</v>
      </c>
      <c r="AA119" s="1348">
        <v>4</v>
      </c>
      <c r="AB119" s="1348">
        <v>14</v>
      </c>
      <c r="AC119" s="1348">
        <v>0</v>
      </c>
      <c r="AD119" s="1348">
        <v>0</v>
      </c>
      <c r="AE119" s="1348">
        <v>0</v>
      </c>
      <c r="AF119" s="1348">
        <v>0</v>
      </c>
      <c r="AG119" s="1348">
        <v>486</v>
      </c>
      <c r="AH119" s="1357">
        <v>18</v>
      </c>
      <c r="AI119" s="1357">
        <v>0</v>
      </c>
      <c r="AJ119" s="1348">
        <v>1</v>
      </c>
      <c r="AK119" s="1348">
        <v>0</v>
      </c>
      <c r="AL119" s="1348"/>
      <c r="AM119" s="1348">
        <v>1</v>
      </c>
      <c r="AN119" s="1348">
        <v>151</v>
      </c>
      <c r="AO119" s="1338">
        <v>0</v>
      </c>
      <c r="AP119" s="1338">
        <v>0</v>
      </c>
      <c r="AQ119" s="1348">
        <v>0</v>
      </c>
      <c r="AR119" s="1348">
        <v>9</v>
      </c>
      <c r="AS119" s="1348">
        <v>0</v>
      </c>
      <c r="AT119" s="1348">
        <v>0</v>
      </c>
      <c r="AU119" s="1348">
        <v>14</v>
      </c>
      <c r="AV119" s="1348">
        <v>1</v>
      </c>
      <c r="AW119" s="1348">
        <v>2</v>
      </c>
      <c r="AX119" s="1348">
        <v>0</v>
      </c>
      <c r="AY119" s="1348"/>
      <c r="AZ119" s="530" t="s">
        <v>2765</v>
      </c>
      <c r="BA119" s="1348">
        <v>3</v>
      </c>
      <c r="BB119" s="1348">
        <v>0</v>
      </c>
      <c r="BC119" s="1348">
        <v>2069</v>
      </c>
      <c r="BD119" s="1348">
        <v>0</v>
      </c>
      <c r="BE119" s="1348">
        <v>0</v>
      </c>
      <c r="BF119" s="1348">
        <v>0</v>
      </c>
      <c r="BG119" s="1348">
        <v>0</v>
      </c>
      <c r="BH119" s="1348">
        <v>0</v>
      </c>
      <c r="BI119" s="1348">
        <v>0</v>
      </c>
      <c r="BJ119" s="1348">
        <v>32</v>
      </c>
      <c r="BK119" s="1348">
        <v>298</v>
      </c>
      <c r="BL119" s="1348">
        <v>2</v>
      </c>
      <c r="BM119" s="1348">
        <v>75</v>
      </c>
      <c r="BN119" s="1349"/>
      <c r="BO119" s="1348">
        <v>0</v>
      </c>
      <c r="BP119" s="1338">
        <v>3792</v>
      </c>
      <c r="BQ119" s="1338">
        <v>140</v>
      </c>
      <c r="BR119" s="1338">
        <v>2</v>
      </c>
      <c r="BS119" s="1338">
        <v>0</v>
      </c>
      <c r="BT119" s="1348">
        <v>0</v>
      </c>
      <c r="BU119" s="1348">
        <v>1936</v>
      </c>
      <c r="BV119" s="1348">
        <v>65</v>
      </c>
      <c r="BW119" s="1348">
        <v>0</v>
      </c>
      <c r="BX119" s="1348">
        <v>30</v>
      </c>
      <c r="BY119" s="1348">
        <v>3956</v>
      </c>
      <c r="BZ119" s="1348">
        <v>82</v>
      </c>
      <c r="CA119" s="1348"/>
      <c r="CB119" s="530" t="s">
        <v>2765</v>
      </c>
      <c r="CC119" s="1348">
        <v>42</v>
      </c>
      <c r="CD119" s="1348">
        <v>0</v>
      </c>
      <c r="CE119" s="1348">
        <v>0</v>
      </c>
      <c r="CF119" s="1348">
        <v>25</v>
      </c>
      <c r="CG119" s="1348">
        <v>1773</v>
      </c>
      <c r="CH119" s="1348">
        <v>0</v>
      </c>
      <c r="CI119" s="1348">
        <v>20</v>
      </c>
      <c r="CJ119" s="1348">
        <v>0</v>
      </c>
      <c r="CK119" s="1348">
        <v>0</v>
      </c>
      <c r="CL119" s="1348">
        <v>8</v>
      </c>
      <c r="CM119" s="1338">
        <v>28</v>
      </c>
      <c r="CN119" s="1349"/>
      <c r="CO119" s="1348">
        <v>211</v>
      </c>
      <c r="CP119" s="1348">
        <v>23</v>
      </c>
      <c r="CQ119" s="1348">
        <v>68</v>
      </c>
      <c r="CR119" s="1348">
        <v>0</v>
      </c>
      <c r="CS119" s="1338">
        <f t="shared" si="13"/>
        <v>0</v>
      </c>
      <c r="CT119" s="1348">
        <v>119</v>
      </c>
      <c r="CU119" s="1348">
        <v>0</v>
      </c>
      <c r="CV119" s="1348">
        <v>1</v>
      </c>
      <c r="CW119" s="1348">
        <v>0</v>
      </c>
      <c r="CX119" s="1348">
        <v>1686</v>
      </c>
      <c r="CY119" s="1348">
        <v>0</v>
      </c>
      <c r="CZ119" s="1348">
        <v>0</v>
      </c>
      <c r="DA119" s="1350">
        <v>0</v>
      </c>
    </row>
    <row r="120" spans="1:206" s="1350" customFormat="1" ht="117" hidden="1" customHeight="1" outlineLevel="1">
      <c r="A120" s="530" t="s">
        <v>2766</v>
      </c>
      <c r="B120" s="1348">
        <v>22677</v>
      </c>
      <c r="C120" s="1348">
        <v>22355</v>
      </c>
      <c r="D120" s="1348">
        <v>99</v>
      </c>
      <c r="E120" s="1348">
        <v>0</v>
      </c>
      <c r="F120" s="1348">
        <v>0</v>
      </c>
      <c r="G120" s="1348">
        <v>0</v>
      </c>
      <c r="H120" s="1348">
        <v>11</v>
      </c>
      <c r="I120" s="1348">
        <v>0</v>
      </c>
      <c r="J120" s="1348">
        <v>0</v>
      </c>
      <c r="K120" s="1348">
        <v>64</v>
      </c>
      <c r="L120" s="1349"/>
      <c r="M120" s="1348">
        <v>2</v>
      </c>
      <c r="N120" s="1348">
        <v>501</v>
      </c>
      <c r="O120" s="1348">
        <v>94</v>
      </c>
      <c r="P120" s="1348">
        <v>20</v>
      </c>
      <c r="Q120" s="1348">
        <v>0</v>
      </c>
      <c r="R120" s="1348">
        <v>1</v>
      </c>
      <c r="S120" s="1348">
        <v>0</v>
      </c>
      <c r="T120" s="1348">
        <v>111</v>
      </c>
      <c r="U120" s="1348">
        <v>1</v>
      </c>
      <c r="V120" s="1348">
        <v>0</v>
      </c>
      <c r="W120" s="1348">
        <v>3</v>
      </c>
      <c r="X120" s="1338">
        <v>13</v>
      </c>
      <c r="Y120" s="1348"/>
      <c r="Z120" s="530" t="s">
        <v>2766</v>
      </c>
      <c r="AA120" s="1348">
        <v>1</v>
      </c>
      <c r="AB120" s="1348">
        <v>19</v>
      </c>
      <c r="AC120" s="1348">
        <v>0</v>
      </c>
      <c r="AD120" s="1348">
        <v>0</v>
      </c>
      <c r="AE120" s="1348">
        <v>0</v>
      </c>
      <c r="AF120" s="1348">
        <v>0</v>
      </c>
      <c r="AG120" s="1348">
        <v>716</v>
      </c>
      <c r="AH120" s="1357">
        <v>29</v>
      </c>
      <c r="AI120" s="1357">
        <v>1</v>
      </c>
      <c r="AJ120" s="1348">
        <v>2</v>
      </c>
      <c r="AK120" s="1348">
        <v>0</v>
      </c>
      <c r="AL120" s="1348"/>
      <c r="AM120" s="1348">
        <v>3</v>
      </c>
      <c r="AN120" s="1348">
        <v>0</v>
      </c>
      <c r="AO120" s="1348">
        <v>146</v>
      </c>
      <c r="AP120" s="1348">
        <v>0</v>
      </c>
      <c r="AQ120" s="1348">
        <v>0</v>
      </c>
      <c r="AR120" s="1348">
        <v>0</v>
      </c>
      <c r="AS120" s="1348">
        <v>15</v>
      </c>
      <c r="AT120" s="1348">
        <v>0</v>
      </c>
      <c r="AU120" s="1348">
        <v>6</v>
      </c>
      <c r="AV120" s="1348">
        <v>0</v>
      </c>
      <c r="AW120" s="1348">
        <v>0</v>
      </c>
      <c r="AX120" s="1348">
        <v>0</v>
      </c>
      <c r="AY120" s="1348"/>
      <c r="AZ120" s="530" t="s">
        <v>2766</v>
      </c>
      <c r="BA120" s="1348">
        <v>0</v>
      </c>
      <c r="BB120" s="1348">
        <v>0</v>
      </c>
      <c r="BC120" s="1348">
        <v>2701</v>
      </c>
      <c r="BD120" s="1348">
        <v>0</v>
      </c>
      <c r="BE120" s="1348">
        <v>1</v>
      </c>
      <c r="BF120" s="1348">
        <v>0</v>
      </c>
      <c r="BG120" s="1348">
        <v>0</v>
      </c>
      <c r="BH120" s="1348">
        <v>1</v>
      </c>
      <c r="BI120" s="1348">
        <v>0</v>
      </c>
      <c r="BJ120" s="1348">
        <v>85</v>
      </c>
      <c r="BK120" s="1348">
        <v>552</v>
      </c>
      <c r="BL120" s="1348">
        <v>0</v>
      </c>
      <c r="BM120" s="1348">
        <v>372</v>
      </c>
      <c r="BN120" s="1349"/>
      <c r="BO120" s="1348">
        <v>0</v>
      </c>
      <c r="BP120" s="1348">
        <v>5794</v>
      </c>
      <c r="BQ120" s="1348">
        <v>174</v>
      </c>
      <c r="BR120" s="1348">
        <v>0</v>
      </c>
      <c r="BS120" s="1348">
        <v>0</v>
      </c>
      <c r="BT120" s="1348">
        <v>38</v>
      </c>
      <c r="BU120" s="1348">
        <v>2417</v>
      </c>
      <c r="BV120" s="1348">
        <v>75</v>
      </c>
      <c r="BW120" s="1348">
        <v>0</v>
      </c>
      <c r="BX120" s="1348">
        <v>110</v>
      </c>
      <c r="BY120" s="1348">
        <v>5834</v>
      </c>
      <c r="BZ120" s="1348">
        <v>157</v>
      </c>
      <c r="CA120" s="1348"/>
      <c r="CB120" s="530" t="s">
        <v>2766</v>
      </c>
      <c r="CC120" s="1348">
        <v>67</v>
      </c>
      <c r="CD120" s="1348">
        <v>0</v>
      </c>
      <c r="CE120" s="1348">
        <v>0</v>
      </c>
      <c r="CF120" s="1348">
        <v>37</v>
      </c>
      <c r="CG120" s="1348">
        <v>2042</v>
      </c>
      <c r="CH120" s="1348">
        <v>0</v>
      </c>
      <c r="CI120" s="1348">
        <v>11</v>
      </c>
      <c r="CJ120" s="1348">
        <v>0</v>
      </c>
      <c r="CK120" s="1348">
        <v>0</v>
      </c>
      <c r="CL120" s="1348">
        <v>5</v>
      </c>
      <c r="CM120" s="1338">
        <v>24</v>
      </c>
      <c r="CN120" s="1349"/>
      <c r="CO120" s="1348">
        <v>322</v>
      </c>
      <c r="CP120" s="1348">
        <v>22</v>
      </c>
      <c r="CQ120" s="1348">
        <v>166</v>
      </c>
      <c r="CR120" s="1348">
        <v>0</v>
      </c>
      <c r="CS120" s="1338">
        <f t="shared" si="13"/>
        <v>0</v>
      </c>
      <c r="CT120" s="1348">
        <v>116</v>
      </c>
      <c r="CU120" s="1348">
        <v>1</v>
      </c>
      <c r="CV120" s="1348">
        <v>17</v>
      </c>
      <c r="CW120" s="1348">
        <v>1</v>
      </c>
      <c r="CX120" s="1348">
        <v>4790</v>
      </c>
      <c r="CY120" s="1348">
        <v>32</v>
      </c>
      <c r="CZ120" s="1348">
        <v>30</v>
      </c>
      <c r="DA120" s="1350">
        <v>0</v>
      </c>
    </row>
    <row r="121" spans="1:206" s="1345" customFormat="1" ht="117" hidden="1" customHeight="1" outlineLevel="1">
      <c r="A121" s="530" t="s">
        <v>2767</v>
      </c>
      <c r="B121" s="1338">
        <v>25950</v>
      </c>
      <c r="C121" s="1338">
        <v>25784</v>
      </c>
      <c r="D121" s="1338">
        <v>94</v>
      </c>
      <c r="E121" s="1338">
        <v>0</v>
      </c>
      <c r="F121" s="1338">
        <v>3</v>
      </c>
      <c r="G121" s="1338">
        <v>0</v>
      </c>
      <c r="H121" s="1338">
        <v>15</v>
      </c>
      <c r="I121" s="1338">
        <v>0</v>
      </c>
      <c r="J121" s="1338">
        <v>0</v>
      </c>
      <c r="K121" s="1338">
        <v>66</v>
      </c>
      <c r="L121" s="1341"/>
      <c r="M121" s="1338">
        <v>5</v>
      </c>
      <c r="N121" s="1338">
        <v>558</v>
      </c>
      <c r="O121" s="1338">
        <v>108</v>
      </c>
      <c r="P121" s="1338">
        <v>13</v>
      </c>
      <c r="Q121" s="1338">
        <v>1</v>
      </c>
      <c r="R121" s="1338">
        <v>0</v>
      </c>
      <c r="S121" s="1338">
        <v>0</v>
      </c>
      <c r="T121" s="1338">
        <v>84</v>
      </c>
      <c r="U121" s="1338">
        <v>0</v>
      </c>
      <c r="V121" s="1338">
        <v>0</v>
      </c>
      <c r="W121" s="1338">
        <v>3</v>
      </c>
      <c r="X121" s="1338">
        <v>12</v>
      </c>
      <c r="Y121" s="1338"/>
      <c r="Z121" s="530" t="s">
        <v>2767</v>
      </c>
      <c r="AA121" s="1338">
        <v>6</v>
      </c>
      <c r="AB121" s="1338">
        <v>11</v>
      </c>
      <c r="AC121" s="1338">
        <v>0</v>
      </c>
      <c r="AD121" s="1338">
        <v>0</v>
      </c>
      <c r="AE121" s="1338">
        <v>0</v>
      </c>
      <c r="AF121" s="1338">
        <v>1</v>
      </c>
      <c r="AG121" s="1338">
        <v>1124</v>
      </c>
      <c r="AH121" s="1356">
        <v>19</v>
      </c>
      <c r="AI121" s="1356">
        <v>1</v>
      </c>
      <c r="AJ121" s="1338">
        <v>0</v>
      </c>
      <c r="AK121" s="1338">
        <v>1</v>
      </c>
      <c r="AL121" s="1338"/>
      <c r="AM121" s="1338">
        <v>1</v>
      </c>
      <c r="AN121" s="1338">
        <v>0</v>
      </c>
      <c r="AO121" s="1338">
        <v>152</v>
      </c>
      <c r="AP121" s="1338">
        <v>0</v>
      </c>
      <c r="AQ121" s="1338">
        <v>0</v>
      </c>
      <c r="AR121" s="1338">
        <v>0</v>
      </c>
      <c r="AS121" s="1338">
        <v>11</v>
      </c>
      <c r="AT121" s="1338">
        <v>0</v>
      </c>
      <c r="AU121" s="1338">
        <v>4</v>
      </c>
      <c r="AV121" s="1338">
        <v>0</v>
      </c>
      <c r="AW121" s="1338">
        <v>0</v>
      </c>
      <c r="AX121" s="1338">
        <v>0</v>
      </c>
      <c r="AY121" s="1338"/>
      <c r="AZ121" s="530" t="s">
        <v>2767</v>
      </c>
      <c r="BA121" s="1338">
        <v>0</v>
      </c>
      <c r="BB121" s="1338">
        <v>0</v>
      </c>
      <c r="BC121" s="1338">
        <v>2217</v>
      </c>
      <c r="BD121" s="1338">
        <v>1</v>
      </c>
      <c r="BE121" s="1338">
        <v>0</v>
      </c>
      <c r="BF121" s="1338">
        <v>0</v>
      </c>
      <c r="BG121" s="1338">
        <v>0</v>
      </c>
      <c r="BH121" s="1338">
        <v>0</v>
      </c>
      <c r="BI121" s="1338">
        <v>0</v>
      </c>
      <c r="BJ121" s="1338">
        <v>32</v>
      </c>
      <c r="BK121" s="1338">
        <v>948</v>
      </c>
      <c r="BL121" s="1338">
        <v>0</v>
      </c>
      <c r="BM121" s="1338">
        <v>311</v>
      </c>
      <c r="BN121" s="1341"/>
      <c r="BO121" s="1338">
        <v>0</v>
      </c>
      <c r="BP121" s="1338">
        <v>9113</v>
      </c>
      <c r="BQ121" s="1338">
        <v>110</v>
      </c>
      <c r="BR121" s="1338">
        <v>5</v>
      </c>
      <c r="BS121" s="1338">
        <v>0</v>
      </c>
      <c r="BT121" s="1338">
        <v>7</v>
      </c>
      <c r="BU121" s="1338">
        <v>2170</v>
      </c>
      <c r="BV121" s="1338">
        <v>54</v>
      </c>
      <c r="BW121" s="1338">
        <v>0</v>
      </c>
      <c r="BX121" s="1338">
        <v>151</v>
      </c>
      <c r="BY121" s="1338">
        <v>6796</v>
      </c>
      <c r="BZ121" s="1338">
        <v>249</v>
      </c>
      <c r="CA121" s="1338"/>
      <c r="CB121" s="530" t="s">
        <v>2767</v>
      </c>
      <c r="CC121" s="1338">
        <v>44</v>
      </c>
      <c r="CD121" s="1338">
        <v>0</v>
      </c>
      <c r="CE121" s="1338">
        <v>0</v>
      </c>
      <c r="CF121" s="1338">
        <v>55</v>
      </c>
      <c r="CG121" s="1338">
        <v>1159</v>
      </c>
      <c r="CH121" s="1338">
        <v>0</v>
      </c>
      <c r="CI121" s="1338">
        <v>11</v>
      </c>
      <c r="CJ121" s="1338">
        <v>0</v>
      </c>
      <c r="CK121" s="1338">
        <v>0</v>
      </c>
      <c r="CL121" s="1338">
        <v>3</v>
      </c>
      <c r="CM121" s="1338">
        <v>55</v>
      </c>
      <c r="CN121" s="1341"/>
      <c r="CO121" s="1338">
        <v>166</v>
      </c>
      <c r="CP121" s="1338">
        <v>43</v>
      </c>
      <c r="CQ121" s="1338">
        <v>32</v>
      </c>
      <c r="CR121" s="1338">
        <v>1</v>
      </c>
      <c r="CS121" s="1338">
        <f t="shared" si="13"/>
        <v>0</v>
      </c>
      <c r="CT121" s="1338">
        <v>79</v>
      </c>
      <c r="CU121" s="1338">
        <v>0</v>
      </c>
      <c r="CV121" s="1338">
        <v>11</v>
      </c>
      <c r="CW121" s="1338">
        <v>0</v>
      </c>
      <c r="CX121" s="1338">
        <v>5737</v>
      </c>
      <c r="CY121" s="1338">
        <v>13</v>
      </c>
      <c r="CZ121" s="1338">
        <v>15</v>
      </c>
      <c r="DA121" s="1345">
        <v>0</v>
      </c>
    </row>
    <row r="122" spans="1:206" s="1345" customFormat="1" ht="117" hidden="1" customHeight="1" outlineLevel="1">
      <c r="A122" s="530" t="s">
        <v>2768</v>
      </c>
      <c r="B122" s="1338">
        <v>22808</v>
      </c>
      <c r="C122" s="1338">
        <v>22628</v>
      </c>
      <c r="D122" s="1338">
        <v>68</v>
      </c>
      <c r="E122" s="1338">
        <v>0</v>
      </c>
      <c r="F122" s="1338">
        <v>0</v>
      </c>
      <c r="G122" s="1338">
        <v>1</v>
      </c>
      <c r="H122" s="1338">
        <v>11</v>
      </c>
      <c r="I122" s="1338">
        <v>0</v>
      </c>
      <c r="J122" s="1338">
        <v>0</v>
      </c>
      <c r="K122" s="1338">
        <v>33</v>
      </c>
      <c r="L122" s="1341"/>
      <c r="M122" s="1338">
        <v>0</v>
      </c>
      <c r="N122" s="1338">
        <v>447</v>
      </c>
      <c r="O122" s="1338">
        <v>108</v>
      </c>
      <c r="P122" s="1338">
        <v>8</v>
      </c>
      <c r="Q122" s="1338">
        <v>0</v>
      </c>
      <c r="R122" s="1338">
        <v>0</v>
      </c>
      <c r="S122" s="1338">
        <v>0</v>
      </c>
      <c r="T122" s="1338">
        <v>98</v>
      </c>
      <c r="U122" s="1338">
        <v>0</v>
      </c>
      <c r="V122" s="1338">
        <v>0</v>
      </c>
      <c r="W122" s="1338">
        <v>2</v>
      </c>
      <c r="X122" s="1338">
        <v>1</v>
      </c>
      <c r="Y122" s="1338"/>
      <c r="Z122" s="530" t="s">
        <v>2768</v>
      </c>
      <c r="AA122" s="1338">
        <v>4</v>
      </c>
      <c r="AB122" s="1338">
        <v>12</v>
      </c>
      <c r="AC122" s="1338">
        <v>0</v>
      </c>
      <c r="AD122" s="1338">
        <v>1</v>
      </c>
      <c r="AE122" s="1338">
        <v>0</v>
      </c>
      <c r="AF122" s="1338">
        <v>0</v>
      </c>
      <c r="AG122" s="1338">
        <v>666</v>
      </c>
      <c r="AH122" s="1356">
        <v>22</v>
      </c>
      <c r="AI122" s="1356">
        <v>1</v>
      </c>
      <c r="AJ122" s="1338">
        <v>0</v>
      </c>
      <c r="AK122" s="1338">
        <v>0</v>
      </c>
      <c r="AL122" s="1338"/>
      <c r="AM122" s="1338">
        <v>2</v>
      </c>
      <c r="AN122" s="1338">
        <v>0</v>
      </c>
      <c r="AO122" s="1338">
        <v>179</v>
      </c>
      <c r="AP122" s="1338">
        <v>3</v>
      </c>
      <c r="AQ122" s="1338">
        <v>0</v>
      </c>
      <c r="AR122" s="1338">
        <v>0</v>
      </c>
      <c r="AS122" s="1338">
        <v>16</v>
      </c>
      <c r="AT122" s="1338">
        <v>0</v>
      </c>
      <c r="AU122" s="1338">
        <v>2</v>
      </c>
      <c r="AV122" s="1338">
        <v>0</v>
      </c>
      <c r="AW122" s="1338">
        <v>0</v>
      </c>
      <c r="AX122" s="1338">
        <v>0</v>
      </c>
      <c r="AY122" s="1338"/>
      <c r="AZ122" s="530" t="s">
        <v>2768</v>
      </c>
      <c r="BA122" s="1338">
        <v>0</v>
      </c>
      <c r="BB122" s="1338">
        <v>0</v>
      </c>
      <c r="BC122" s="1338">
        <v>1338</v>
      </c>
      <c r="BD122" s="1338">
        <v>0</v>
      </c>
      <c r="BE122" s="1338">
        <v>2</v>
      </c>
      <c r="BF122" s="1338">
        <v>0</v>
      </c>
      <c r="BG122" s="1338">
        <v>0</v>
      </c>
      <c r="BH122" s="1338">
        <v>2</v>
      </c>
      <c r="BI122" s="1338">
        <v>0</v>
      </c>
      <c r="BJ122" s="1338">
        <v>0</v>
      </c>
      <c r="BK122" s="1338">
        <v>501</v>
      </c>
      <c r="BL122" s="1338">
        <v>0</v>
      </c>
      <c r="BM122" s="1338">
        <v>121</v>
      </c>
      <c r="BN122" s="1341"/>
      <c r="BO122" s="1338">
        <v>1</v>
      </c>
      <c r="BP122" s="1338">
        <v>7842</v>
      </c>
      <c r="BQ122" s="1338">
        <v>139</v>
      </c>
      <c r="BR122" s="1338">
        <v>0</v>
      </c>
      <c r="BS122" s="1338">
        <v>0</v>
      </c>
      <c r="BT122" s="1338">
        <v>0</v>
      </c>
      <c r="BU122" s="1338">
        <v>2009</v>
      </c>
      <c r="BV122" s="1338">
        <v>41</v>
      </c>
      <c r="BW122" s="1338">
        <v>0</v>
      </c>
      <c r="BX122" s="1338">
        <v>80</v>
      </c>
      <c r="BY122" s="1338">
        <v>6978</v>
      </c>
      <c r="BZ122" s="1338">
        <v>315</v>
      </c>
      <c r="CA122" s="1338"/>
      <c r="CB122" s="530" t="s">
        <v>2768</v>
      </c>
      <c r="CC122" s="1338">
        <v>90</v>
      </c>
      <c r="CD122" s="1338">
        <v>0</v>
      </c>
      <c r="CE122" s="1338">
        <v>0</v>
      </c>
      <c r="CF122" s="1338">
        <v>26</v>
      </c>
      <c r="CG122" s="1338">
        <v>1362</v>
      </c>
      <c r="CH122" s="1338">
        <v>0</v>
      </c>
      <c r="CI122" s="1338">
        <v>3</v>
      </c>
      <c r="CJ122" s="1338">
        <v>0</v>
      </c>
      <c r="CK122" s="1338">
        <v>0</v>
      </c>
      <c r="CL122" s="1338">
        <v>3</v>
      </c>
      <c r="CM122" s="1338">
        <v>90</v>
      </c>
      <c r="CN122" s="1341"/>
      <c r="CO122" s="1338">
        <v>180</v>
      </c>
      <c r="CP122" s="1338">
        <v>19</v>
      </c>
      <c r="CQ122" s="1338">
        <v>14</v>
      </c>
      <c r="CR122" s="1338">
        <v>2</v>
      </c>
      <c r="CS122" s="1338">
        <f t="shared" si="13"/>
        <v>0</v>
      </c>
      <c r="CT122" s="1338">
        <v>134</v>
      </c>
      <c r="CU122" s="1338">
        <v>0</v>
      </c>
      <c r="CV122" s="1338">
        <v>11</v>
      </c>
      <c r="CW122" s="1338">
        <v>1</v>
      </c>
      <c r="CX122" s="1338">
        <v>4991</v>
      </c>
      <c r="CY122" s="1338">
        <v>21</v>
      </c>
      <c r="CZ122" s="1338">
        <v>0</v>
      </c>
      <c r="DA122" s="1345">
        <v>0</v>
      </c>
    </row>
    <row r="123" spans="1:206" s="1345" customFormat="1" ht="117" hidden="1" customHeight="1" outlineLevel="1">
      <c r="A123" s="530" t="s">
        <v>2769</v>
      </c>
      <c r="B123" s="1338">
        <v>26601</v>
      </c>
      <c r="C123" s="1338">
        <v>26514</v>
      </c>
      <c r="D123" s="1338">
        <v>88</v>
      </c>
      <c r="E123" s="1338">
        <v>1</v>
      </c>
      <c r="F123" s="1338">
        <v>2</v>
      </c>
      <c r="G123" s="1338">
        <v>1</v>
      </c>
      <c r="H123" s="1338">
        <v>14</v>
      </c>
      <c r="I123" s="1338">
        <v>0</v>
      </c>
      <c r="J123" s="1338">
        <v>0</v>
      </c>
      <c r="K123" s="1338">
        <v>64</v>
      </c>
      <c r="L123" s="1341"/>
      <c r="M123" s="1338">
        <v>3</v>
      </c>
      <c r="N123" s="1338">
        <v>431</v>
      </c>
      <c r="O123" s="1338">
        <v>89</v>
      </c>
      <c r="P123" s="1338">
        <v>11</v>
      </c>
      <c r="Q123" s="1338">
        <v>0</v>
      </c>
      <c r="R123" s="1338">
        <v>0</v>
      </c>
      <c r="S123" s="1338">
        <v>0</v>
      </c>
      <c r="T123" s="1338">
        <v>67</v>
      </c>
      <c r="U123" s="1338">
        <v>1</v>
      </c>
      <c r="V123" s="1338">
        <v>0</v>
      </c>
      <c r="W123" s="1338">
        <v>0</v>
      </c>
      <c r="X123" s="1338">
        <v>3</v>
      </c>
      <c r="Y123" s="1338"/>
      <c r="Z123" s="530" t="s">
        <v>2769</v>
      </c>
      <c r="AA123" s="1338">
        <v>2</v>
      </c>
      <c r="AB123" s="1338">
        <v>4</v>
      </c>
      <c r="AC123" s="1338">
        <v>0</v>
      </c>
      <c r="AD123" s="1338">
        <v>0</v>
      </c>
      <c r="AE123" s="1338">
        <v>0</v>
      </c>
      <c r="AF123" s="1338">
        <v>1</v>
      </c>
      <c r="AG123" s="1338">
        <v>527</v>
      </c>
      <c r="AH123" s="1356">
        <v>12</v>
      </c>
      <c r="AI123" s="1356">
        <v>0</v>
      </c>
      <c r="AJ123" s="1338">
        <v>0</v>
      </c>
      <c r="AK123" s="1338">
        <v>0</v>
      </c>
      <c r="AL123" s="1338"/>
      <c r="AM123" s="1338">
        <v>1</v>
      </c>
      <c r="AN123" s="1338">
        <v>0</v>
      </c>
      <c r="AO123" s="1338">
        <v>169</v>
      </c>
      <c r="AP123" s="1338">
        <v>1</v>
      </c>
      <c r="AQ123" s="1338">
        <v>0</v>
      </c>
      <c r="AR123" s="1338">
        <v>0</v>
      </c>
      <c r="AS123" s="1338">
        <v>4</v>
      </c>
      <c r="AT123" s="1338">
        <v>0</v>
      </c>
      <c r="AU123" s="1338">
        <v>0</v>
      </c>
      <c r="AV123" s="1338">
        <v>0</v>
      </c>
      <c r="AW123" s="1338">
        <v>0</v>
      </c>
      <c r="AX123" s="1338">
        <v>0</v>
      </c>
      <c r="AY123" s="1338"/>
      <c r="AZ123" s="530" t="s">
        <v>2769</v>
      </c>
      <c r="BA123" s="1338">
        <v>0</v>
      </c>
      <c r="BB123" s="1338">
        <v>0</v>
      </c>
      <c r="BC123" s="1338">
        <v>2922</v>
      </c>
      <c r="BD123" s="1338">
        <v>0</v>
      </c>
      <c r="BE123" s="1338">
        <v>1</v>
      </c>
      <c r="BF123" s="1338">
        <v>0</v>
      </c>
      <c r="BG123" s="1338">
        <v>0</v>
      </c>
      <c r="BH123" s="1338">
        <v>1</v>
      </c>
      <c r="BI123" s="1338">
        <v>0</v>
      </c>
      <c r="BJ123" s="1338">
        <v>1</v>
      </c>
      <c r="BK123" s="1338">
        <v>1036</v>
      </c>
      <c r="BL123" s="1338">
        <v>0</v>
      </c>
      <c r="BM123" s="1338">
        <v>121</v>
      </c>
      <c r="BN123" s="1341"/>
      <c r="BO123" s="1338">
        <v>8</v>
      </c>
      <c r="BP123" s="1338">
        <v>6900</v>
      </c>
      <c r="BQ123" s="1338">
        <v>160</v>
      </c>
      <c r="BR123" s="1338">
        <v>2</v>
      </c>
      <c r="BS123" s="1338">
        <v>0</v>
      </c>
      <c r="BT123" s="1338">
        <v>0</v>
      </c>
      <c r="BU123" s="1338">
        <v>2175</v>
      </c>
      <c r="BV123" s="1338">
        <v>68</v>
      </c>
      <c r="BW123" s="1338">
        <v>0</v>
      </c>
      <c r="BX123" s="1338">
        <v>69</v>
      </c>
      <c r="BY123" s="1338">
        <v>9259</v>
      </c>
      <c r="BZ123" s="1338">
        <v>366</v>
      </c>
      <c r="CA123" s="1338"/>
      <c r="CB123" s="530" t="s">
        <v>2769</v>
      </c>
      <c r="CC123" s="1338">
        <v>155</v>
      </c>
      <c r="CD123" s="1338">
        <v>0</v>
      </c>
      <c r="CE123" s="1338">
        <v>0</v>
      </c>
      <c r="CF123" s="1338">
        <v>35</v>
      </c>
      <c r="CG123" s="1338">
        <v>1659</v>
      </c>
      <c r="CH123" s="1338">
        <v>0</v>
      </c>
      <c r="CI123" s="1338">
        <v>17</v>
      </c>
      <c r="CJ123" s="1338">
        <v>0</v>
      </c>
      <c r="CK123" s="1338">
        <v>1</v>
      </c>
      <c r="CL123" s="1338">
        <v>5</v>
      </c>
      <c r="CM123" s="1338">
        <v>57</v>
      </c>
      <c r="CN123" s="1341"/>
      <c r="CO123" s="1338">
        <v>87</v>
      </c>
      <c r="CP123" s="1338">
        <v>12</v>
      </c>
      <c r="CQ123" s="1338">
        <v>10</v>
      </c>
      <c r="CR123" s="1338">
        <v>1</v>
      </c>
      <c r="CS123" s="1338">
        <f t="shared" si="13"/>
        <v>0</v>
      </c>
      <c r="CT123" s="1338">
        <v>61</v>
      </c>
      <c r="CU123" s="1338">
        <v>0</v>
      </c>
      <c r="CV123" s="1338">
        <v>3</v>
      </c>
      <c r="CW123" s="1338">
        <v>0</v>
      </c>
      <c r="CX123" s="1338">
        <v>5090</v>
      </c>
      <c r="CY123" s="1338">
        <v>19</v>
      </c>
      <c r="CZ123" s="1338">
        <v>9</v>
      </c>
      <c r="DA123" s="1345">
        <v>0</v>
      </c>
    </row>
    <row r="124" spans="1:206" s="1345" customFormat="1" ht="117" hidden="1" customHeight="1" outlineLevel="1">
      <c r="A124" s="530" t="s">
        <v>2770</v>
      </c>
      <c r="B124" s="1338">
        <v>19735</v>
      </c>
      <c r="C124" s="1338">
        <v>19643</v>
      </c>
      <c r="D124" s="1338">
        <v>36</v>
      </c>
      <c r="E124" s="1338">
        <v>0</v>
      </c>
      <c r="F124" s="1338">
        <v>0</v>
      </c>
      <c r="G124" s="1338">
        <v>0</v>
      </c>
      <c r="H124" s="1338">
        <v>9</v>
      </c>
      <c r="I124" s="1338">
        <v>0</v>
      </c>
      <c r="J124" s="1338">
        <v>0</v>
      </c>
      <c r="K124" s="1338">
        <v>162</v>
      </c>
      <c r="L124" s="1341"/>
      <c r="M124" s="1338">
        <v>4</v>
      </c>
      <c r="N124" s="1338">
        <v>446</v>
      </c>
      <c r="O124" s="1338">
        <v>108</v>
      </c>
      <c r="P124" s="1338">
        <v>14</v>
      </c>
      <c r="Q124" s="1338">
        <v>0</v>
      </c>
      <c r="R124" s="1338">
        <v>0</v>
      </c>
      <c r="S124" s="1338">
        <v>0</v>
      </c>
      <c r="T124" s="1338">
        <v>72</v>
      </c>
      <c r="U124" s="1338">
        <v>0</v>
      </c>
      <c r="V124" s="1338">
        <v>0</v>
      </c>
      <c r="W124" s="1338">
        <v>0</v>
      </c>
      <c r="X124" s="1338">
        <v>2</v>
      </c>
      <c r="Y124" s="1338"/>
      <c r="Z124" s="530" t="s">
        <v>2770</v>
      </c>
      <c r="AA124" s="1338">
        <v>0</v>
      </c>
      <c r="AB124" s="1338">
        <v>5</v>
      </c>
      <c r="AC124" s="1338">
        <v>0</v>
      </c>
      <c r="AD124" s="1338">
        <v>0</v>
      </c>
      <c r="AE124" s="1338">
        <v>0</v>
      </c>
      <c r="AF124" s="1338">
        <v>0</v>
      </c>
      <c r="AG124" s="1338">
        <v>423</v>
      </c>
      <c r="AH124" s="1356">
        <v>11</v>
      </c>
      <c r="AI124" s="1356">
        <v>0</v>
      </c>
      <c r="AJ124" s="1338">
        <v>1</v>
      </c>
      <c r="AK124" s="1338">
        <v>0</v>
      </c>
      <c r="AL124" s="1338"/>
      <c r="AM124" s="1338">
        <v>237</v>
      </c>
      <c r="AN124" s="1338">
        <v>0</v>
      </c>
      <c r="AO124" s="1338">
        <v>183</v>
      </c>
      <c r="AP124" s="1338">
        <v>0</v>
      </c>
      <c r="AQ124" s="1338">
        <v>1</v>
      </c>
      <c r="AR124" s="1338">
        <v>0</v>
      </c>
      <c r="AS124" s="1338">
        <v>21</v>
      </c>
      <c r="AT124" s="1338">
        <v>0</v>
      </c>
      <c r="AU124" s="1338">
        <v>0</v>
      </c>
      <c r="AV124" s="1338">
        <v>0</v>
      </c>
      <c r="AW124" s="1338">
        <v>0</v>
      </c>
      <c r="AX124" s="1338">
        <v>0</v>
      </c>
      <c r="AY124" s="1338"/>
      <c r="AZ124" s="530" t="s">
        <v>2770</v>
      </c>
      <c r="BA124" s="1338">
        <v>1</v>
      </c>
      <c r="BB124" s="1338">
        <v>0</v>
      </c>
      <c r="BC124" s="1338">
        <v>1857</v>
      </c>
      <c r="BD124" s="1338">
        <v>1</v>
      </c>
      <c r="BE124" s="1338">
        <v>0</v>
      </c>
      <c r="BF124" s="1338">
        <v>0</v>
      </c>
      <c r="BG124" s="1338">
        <v>0</v>
      </c>
      <c r="BH124" s="1338">
        <v>0</v>
      </c>
      <c r="BI124" s="1338">
        <v>0</v>
      </c>
      <c r="BJ124" s="1338">
        <v>0</v>
      </c>
      <c r="BK124" s="1338">
        <v>392</v>
      </c>
      <c r="BL124" s="1338">
        <v>0</v>
      </c>
      <c r="BM124" s="1338">
        <v>45</v>
      </c>
      <c r="BN124" s="1341"/>
      <c r="BO124" s="1338">
        <v>5</v>
      </c>
      <c r="BP124" s="1338">
        <v>6027</v>
      </c>
      <c r="BQ124" s="1338">
        <v>77</v>
      </c>
      <c r="BR124" s="1338">
        <v>4</v>
      </c>
      <c r="BS124" s="1338">
        <v>0</v>
      </c>
      <c r="BT124" s="1338">
        <v>0</v>
      </c>
      <c r="BU124" s="1338">
        <v>1868</v>
      </c>
      <c r="BV124" s="1338">
        <v>25</v>
      </c>
      <c r="BW124" s="1338">
        <v>0</v>
      </c>
      <c r="BX124" s="1338">
        <v>74</v>
      </c>
      <c r="BY124" s="1338">
        <v>6306</v>
      </c>
      <c r="BZ124" s="1338">
        <v>280</v>
      </c>
      <c r="CA124" s="1338"/>
      <c r="CB124" s="530" t="s">
        <v>2770</v>
      </c>
      <c r="CC124" s="1338">
        <v>75</v>
      </c>
      <c r="CD124" s="1338">
        <v>0</v>
      </c>
      <c r="CE124" s="1338">
        <v>0</v>
      </c>
      <c r="CF124" s="1338">
        <v>25</v>
      </c>
      <c r="CG124" s="1338">
        <v>797</v>
      </c>
      <c r="CH124" s="1338">
        <v>0</v>
      </c>
      <c r="CI124" s="1338">
        <v>16</v>
      </c>
      <c r="CJ124" s="1338">
        <v>0</v>
      </c>
      <c r="CK124" s="1338">
        <v>1</v>
      </c>
      <c r="CL124" s="1338">
        <v>4</v>
      </c>
      <c r="CM124" s="1338">
        <v>28</v>
      </c>
      <c r="CN124" s="1341"/>
      <c r="CO124" s="1338">
        <v>92</v>
      </c>
      <c r="CP124" s="1338">
        <v>2</v>
      </c>
      <c r="CQ124" s="1338">
        <v>6</v>
      </c>
      <c r="CR124" s="1338">
        <v>0</v>
      </c>
      <c r="CS124" s="1338">
        <f t="shared" si="13"/>
        <v>0</v>
      </c>
      <c r="CT124" s="1338">
        <v>74</v>
      </c>
      <c r="CU124" s="1338">
        <v>0</v>
      </c>
      <c r="CV124" s="1338">
        <v>10</v>
      </c>
      <c r="CW124" s="1338">
        <v>0</v>
      </c>
      <c r="CX124" s="1338">
        <v>4641</v>
      </c>
      <c r="CY124" s="1338">
        <v>15</v>
      </c>
      <c r="CZ124" s="1338">
        <v>27</v>
      </c>
      <c r="DA124" s="1345">
        <v>0</v>
      </c>
    </row>
    <row r="125" spans="1:206" s="1352" customFormat="1" ht="117" hidden="1" customHeight="1" outlineLevel="1" thickBot="1">
      <c r="A125" s="530" t="s">
        <v>2771</v>
      </c>
      <c r="B125" s="1341">
        <v>19641</v>
      </c>
      <c r="C125" s="1341">
        <v>19519</v>
      </c>
      <c r="D125" s="1341">
        <v>77</v>
      </c>
      <c r="E125" s="1341">
        <v>0</v>
      </c>
      <c r="F125" s="1341">
        <v>0</v>
      </c>
      <c r="G125" s="1341">
        <v>0</v>
      </c>
      <c r="H125" s="1341">
        <v>0</v>
      </c>
      <c r="I125" s="1341">
        <v>0</v>
      </c>
      <c r="J125" s="1341">
        <v>1</v>
      </c>
      <c r="K125" s="1341">
        <v>58</v>
      </c>
      <c r="L125" s="1341"/>
      <c r="M125" s="1341">
        <v>1</v>
      </c>
      <c r="N125" s="1341">
        <v>268</v>
      </c>
      <c r="O125" s="1341">
        <v>96</v>
      </c>
      <c r="P125" s="1341">
        <v>9</v>
      </c>
      <c r="Q125" s="1341">
        <v>0</v>
      </c>
      <c r="R125" s="1341">
        <v>1</v>
      </c>
      <c r="S125" s="1341">
        <v>0</v>
      </c>
      <c r="T125" s="1341">
        <v>64</v>
      </c>
      <c r="U125" s="1341">
        <v>0</v>
      </c>
      <c r="V125" s="1341">
        <v>0</v>
      </c>
      <c r="W125" s="1341">
        <v>2</v>
      </c>
      <c r="X125" s="1341">
        <v>2</v>
      </c>
      <c r="Y125" s="1341"/>
      <c r="Z125" s="530" t="s">
        <v>2771</v>
      </c>
      <c r="AA125" s="1341">
        <v>2</v>
      </c>
      <c r="AB125" s="1341">
        <v>2</v>
      </c>
      <c r="AC125" s="1341">
        <v>0</v>
      </c>
      <c r="AD125" s="1341">
        <v>0</v>
      </c>
      <c r="AE125" s="1341">
        <v>0</v>
      </c>
      <c r="AF125" s="1341">
        <v>0</v>
      </c>
      <c r="AG125" s="1341">
        <v>197</v>
      </c>
      <c r="AH125" s="1488">
        <v>3</v>
      </c>
      <c r="AI125" s="1488">
        <v>0</v>
      </c>
      <c r="AJ125" s="1341">
        <v>0</v>
      </c>
      <c r="AK125" s="1341">
        <v>0</v>
      </c>
      <c r="AL125" s="1341"/>
      <c r="AM125" s="1341">
        <v>422</v>
      </c>
      <c r="AN125" s="1341">
        <v>0</v>
      </c>
      <c r="AO125" s="1341">
        <v>131</v>
      </c>
      <c r="AP125" s="1341">
        <v>0</v>
      </c>
      <c r="AQ125" s="1341">
        <v>0</v>
      </c>
      <c r="AR125" s="1341">
        <v>0</v>
      </c>
      <c r="AS125" s="1341">
        <v>13</v>
      </c>
      <c r="AT125" s="1341">
        <v>0</v>
      </c>
      <c r="AU125" s="1341">
        <v>4</v>
      </c>
      <c r="AV125" s="1341">
        <v>0</v>
      </c>
      <c r="AW125" s="1341">
        <v>0</v>
      </c>
      <c r="AX125" s="1341">
        <v>0</v>
      </c>
      <c r="AY125" s="1341"/>
      <c r="AZ125" s="530" t="s">
        <v>2771</v>
      </c>
      <c r="BA125" s="1341">
        <v>0</v>
      </c>
      <c r="BB125" s="1341">
        <v>0</v>
      </c>
      <c r="BC125" s="1341">
        <v>3612</v>
      </c>
      <c r="BD125" s="1341">
        <v>0</v>
      </c>
      <c r="BE125" s="1341">
        <v>0</v>
      </c>
      <c r="BF125" s="1341">
        <v>0</v>
      </c>
      <c r="BG125" s="1341">
        <v>0</v>
      </c>
      <c r="BH125" s="1341">
        <v>0</v>
      </c>
      <c r="BI125" s="1341">
        <v>0</v>
      </c>
      <c r="BJ125" s="1341">
        <v>0</v>
      </c>
      <c r="BK125" s="1341">
        <v>90</v>
      </c>
      <c r="BL125" s="1341">
        <v>1</v>
      </c>
      <c r="BM125" s="1341">
        <v>31</v>
      </c>
      <c r="BN125" s="1341"/>
      <c r="BO125" s="1341">
        <v>1</v>
      </c>
      <c r="BP125" s="1341">
        <v>2888</v>
      </c>
      <c r="BQ125" s="1341">
        <v>144</v>
      </c>
      <c r="BR125" s="1341">
        <v>0</v>
      </c>
      <c r="BS125" s="1341">
        <v>0</v>
      </c>
      <c r="BT125" s="1341">
        <v>0</v>
      </c>
      <c r="BU125" s="1341">
        <v>2401</v>
      </c>
      <c r="BV125" s="1341">
        <v>46</v>
      </c>
      <c r="BW125" s="1341">
        <v>0</v>
      </c>
      <c r="BX125" s="1341">
        <v>100</v>
      </c>
      <c r="BY125" s="1341">
        <v>6926</v>
      </c>
      <c r="BZ125" s="1341">
        <v>248</v>
      </c>
      <c r="CA125" s="1341"/>
      <c r="CB125" s="530" t="s">
        <v>2771</v>
      </c>
      <c r="CC125" s="1341">
        <v>77</v>
      </c>
      <c r="CD125" s="1341">
        <v>0</v>
      </c>
      <c r="CE125" s="1341">
        <v>0</v>
      </c>
      <c r="CF125" s="1341">
        <v>25</v>
      </c>
      <c r="CG125" s="1341">
        <v>1550</v>
      </c>
      <c r="CH125" s="1341">
        <v>0</v>
      </c>
      <c r="CI125" s="1341">
        <v>5</v>
      </c>
      <c r="CJ125" s="1341">
        <v>0</v>
      </c>
      <c r="CK125" s="1341">
        <v>1</v>
      </c>
      <c r="CL125" s="1341">
        <v>8</v>
      </c>
      <c r="CM125" s="1341">
        <v>12</v>
      </c>
      <c r="CN125" s="1341"/>
      <c r="CO125" s="1341">
        <v>122</v>
      </c>
      <c r="CP125" s="1341">
        <v>5</v>
      </c>
      <c r="CQ125" s="1341">
        <v>2</v>
      </c>
      <c r="CR125" s="1341">
        <v>3</v>
      </c>
      <c r="CS125" s="1341">
        <v>0</v>
      </c>
      <c r="CT125" s="1341">
        <v>107</v>
      </c>
      <c r="CU125" s="1341">
        <v>0</v>
      </c>
      <c r="CV125" s="1341">
        <v>5</v>
      </c>
      <c r="CW125" s="1341">
        <v>0</v>
      </c>
      <c r="CX125" s="1341">
        <v>4669</v>
      </c>
      <c r="CY125" s="1341">
        <v>27</v>
      </c>
      <c r="CZ125" s="1341">
        <v>17</v>
      </c>
      <c r="DA125" s="1352">
        <v>0</v>
      </c>
      <c r="DB125" s="1353"/>
      <c r="DC125" s="1353"/>
      <c r="DD125" s="1353"/>
      <c r="DE125" s="1353"/>
      <c r="DF125" s="1353"/>
      <c r="DG125" s="1353"/>
      <c r="DH125" s="1353"/>
      <c r="DI125" s="1353"/>
      <c r="DJ125" s="1353"/>
      <c r="DK125" s="1353"/>
      <c r="DL125" s="1353"/>
      <c r="DM125" s="1353"/>
      <c r="DN125" s="1353"/>
      <c r="DO125" s="1353"/>
      <c r="DP125" s="1353"/>
      <c r="DQ125" s="1353"/>
      <c r="DR125" s="1353"/>
      <c r="DS125" s="1353"/>
      <c r="DT125" s="1353"/>
      <c r="DU125" s="1353"/>
      <c r="DV125" s="1353"/>
      <c r="DW125" s="1353"/>
      <c r="DX125" s="1353"/>
      <c r="DY125" s="1353"/>
      <c r="DZ125" s="1353"/>
      <c r="EA125" s="1353"/>
      <c r="EB125" s="1353"/>
      <c r="EC125" s="1353"/>
      <c r="ED125" s="1353"/>
      <c r="EE125" s="1353"/>
      <c r="EF125" s="1353"/>
      <c r="EG125" s="1353"/>
      <c r="EH125" s="1353"/>
      <c r="EI125" s="1353"/>
      <c r="EJ125" s="1353"/>
      <c r="EK125" s="1353"/>
      <c r="EL125" s="1353"/>
      <c r="EM125" s="1353"/>
      <c r="EN125" s="1353"/>
      <c r="EO125" s="1353"/>
      <c r="EP125" s="1353"/>
      <c r="EQ125" s="1353"/>
      <c r="ER125" s="1353"/>
      <c r="ES125" s="1353"/>
      <c r="ET125" s="1353"/>
      <c r="EU125" s="1353"/>
      <c r="EV125" s="1353"/>
      <c r="EW125" s="1353"/>
      <c r="EX125" s="1353"/>
      <c r="EY125" s="1353"/>
      <c r="EZ125" s="1353"/>
      <c r="FA125" s="1353"/>
      <c r="FB125" s="1353"/>
      <c r="FC125" s="1353"/>
      <c r="FD125" s="1353"/>
      <c r="FE125" s="1353"/>
      <c r="FF125" s="1353"/>
      <c r="FG125" s="1353"/>
      <c r="FH125" s="1353"/>
      <c r="FI125" s="1353"/>
      <c r="FJ125" s="1353"/>
      <c r="FK125" s="1353"/>
      <c r="FL125" s="1353"/>
      <c r="FM125" s="1353"/>
      <c r="FN125" s="1353"/>
      <c r="FO125" s="1353"/>
      <c r="FP125" s="1353"/>
      <c r="FQ125" s="1353"/>
      <c r="FR125" s="1353"/>
      <c r="FS125" s="1353"/>
      <c r="FT125" s="1353"/>
      <c r="FU125" s="1353"/>
      <c r="FV125" s="1353"/>
      <c r="FW125" s="1353"/>
      <c r="FX125" s="1353"/>
      <c r="FY125" s="1353"/>
      <c r="FZ125" s="1353"/>
      <c r="GA125" s="1353"/>
      <c r="GB125" s="1353"/>
      <c r="GC125" s="1353"/>
      <c r="GD125" s="1353"/>
      <c r="GE125" s="1353"/>
      <c r="GF125" s="1353"/>
      <c r="GG125" s="1353"/>
      <c r="GH125" s="1353"/>
      <c r="GI125" s="1353"/>
      <c r="GJ125" s="1353"/>
      <c r="GK125" s="1353"/>
      <c r="GL125" s="1353"/>
      <c r="GM125" s="1353"/>
      <c r="GN125" s="1353"/>
      <c r="GO125" s="1353"/>
      <c r="GP125" s="1353"/>
      <c r="GQ125" s="1353"/>
      <c r="GR125" s="1353"/>
      <c r="GS125" s="1353"/>
      <c r="GT125" s="1353"/>
      <c r="GU125" s="1353"/>
      <c r="GV125" s="1353"/>
      <c r="GW125" s="1353"/>
      <c r="GX125" s="1353"/>
    </row>
    <row r="126" spans="1:206" s="1345" customFormat="1" ht="117" customHeight="1" collapsed="1" thickBot="1">
      <c r="A126" s="1489" t="s">
        <v>1837</v>
      </c>
      <c r="B126" s="1351">
        <f>SUM(B127:B129)</f>
        <v>71531</v>
      </c>
      <c r="C126" s="1351">
        <f t="shared" ref="C126:K126" si="14">SUM(C127:C129)</f>
        <v>71318</v>
      </c>
      <c r="D126" s="1351">
        <f t="shared" si="14"/>
        <v>226</v>
      </c>
      <c r="E126" s="1351">
        <f t="shared" si="14"/>
        <v>1</v>
      </c>
      <c r="F126" s="1351">
        <f t="shared" si="14"/>
        <v>2</v>
      </c>
      <c r="G126" s="1351">
        <f t="shared" si="14"/>
        <v>1</v>
      </c>
      <c r="H126" s="1351">
        <f t="shared" si="14"/>
        <v>5</v>
      </c>
      <c r="I126" s="1351">
        <f t="shared" si="14"/>
        <v>0</v>
      </c>
      <c r="J126" s="1351">
        <f t="shared" si="14"/>
        <v>1</v>
      </c>
      <c r="K126" s="1351">
        <f t="shared" si="14"/>
        <v>43</v>
      </c>
      <c r="L126" s="1341"/>
      <c r="M126" s="1351">
        <f>SUM(M127:M129)</f>
        <v>2</v>
      </c>
      <c r="N126" s="1351">
        <f t="shared" ref="N126:V126" si="15">SUM(N127:N129)</f>
        <v>1367</v>
      </c>
      <c r="O126" s="1351">
        <f t="shared" si="15"/>
        <v>359</v>
      </c>
      <c r="P126" s="1351">
        <f t="shared" si="15"/>
        <v>33</v>
      </c>
      <c r="Q126" s="1351">
        <f t="shared" si="15"/>
        <v>0</v>
      </c>
      <c r="R126" s="1351">
        <f t="shared" si="15"/>
        <v>0</v>
      </c>
      <c r="S126" s="1351">
        <f t="shared" si="15"/>
        <v>0</v>
      </c>
      <c r="T126" s="1351">
        <f t="shared" si="15"/>
        <v>206</v>
      </c>
      <c r="U126" s="1351">
        <f t="shared" si="15"/>
        <v>2</v>
      </c>
      <c r="V126" s="1351">
        <f t="shared" si="15"/>
        <v>2</v>
      </c>
      <c r="W126" s="1351">
        <f>SUM(W127:W129)</f>
        <v>10</v>
      </c>
      <c r="X126" s="1351">
        <f>SUM(X127:X129)</f>
        <v>4</v>
      </c>
      <c r="Y126" s="1341"/>
      <c r="Z126" s="1489" t="s">
        <v>1837</v>
      </c>
      <c r="AA126" s="1351">
        <f>SUM(AA127:AA129)</f>
        <v>5</v>
      </c>
      <c r="AB126" s="1351">
        <f t="shared" ref="AB126:AK126" si="16">SUM(AB127:AB129)</f>
        <v>31</v>
      </c>
      <c r="AC126" s="1351">
        <f t="shared" si="16"/>
        <v>0</v>
      </c>
      <c r="AD126" s="1351">
        <f t="shared" si="16"/>
        <v>0</v>
      </c>
      <c r="AE126" s="1351">
        <f t="shared" si="16"/>
        <v>0</v>
      </c>
      <c r="AF126" s="1351">
        <f t="shared" si="16"/>
        <v>3</v>
      </c>
      <c r="AG126" s="1351">
        <f t="shared" si="16"/>
        <v>1783</v>
      </c>
      <c r="AH126" s="1351">
        <f t="shared" si="16"/>
        <v>45</v>
      </c>
      <c r="AI126" s="1351">
        <f t="shared" si="16"/>
        <v>3</v>
      </c>
      <c r="AJ126" s="1351">
        <f t="shared" si="16"/>
        <v>2</v>
      </c>
      <c r="AK126" s="1351">
        <f t="shared" si="16"/>
        <v>0</v>
      </c>
      <c r="AL126" s="1338"/>
      <c r="AM126" s="1351">
        <f>SUM(AM127:AM129)</f>
        <v>574</v>
      </c>
      <c r="AN126" s="1351">
        <f t="shared" ref="AN126:AX126" si="17">SUM(AN127:AN129)</f>
        <v>0</v>
      </c>
      <c r="AO126" s="1351">
        <f t="shared" si="17"/>
        <v>813</v>
      </c>
      <c r="AP126" s="1351">
        <f t="shared" si="17"/>
        <v>4</v>
      </c>
      <c r="AQ126" s="1351">
        <f t="shared" si="17"/>
        <v>0</v>
      </c>
      <c r="AR126" s="1351">
        <f t="shared" si="17"/>
        <v>0</v>
      </c>
      <c r="AS126" s="1351">
        <f t="shared" si="17"/>
        <v>118</v>
      </c>
      <c r="AT126" s="1351">
        <f t="shared" si="17"/>
        <v>0</v>
      </c>
      <c r="AU126" s="1351">
        <f t="shared" si="17"/>
        <v>7</v>
      </c>
      <c r="AV126" s="1351">
        <f t="shared" si="17"/>
        <v>3</v>
      </c>
      <c r="AW126" s="1351">
        <f t="shared" si="17"/>
        <v>1</v>
      </c>
      <c r="AX126" s="1351">
        <f t="shared" si="17"/>
        <v>1</v>
      </c>
      <c r="AY126" s="1338"/>
      <c r="AZ126" s="1489" t="s">
        <v>1837</v>
      </c>
      <c r="BA126" s="1351">
        <f>SUM(BA127:BA129)</f>
        <v>1</v>
      </c>
      <c r="BB126" s="1351">
        <f t="shared" ref="BB126:BM126" si="18">SUM(BB127:BB129)</f>
        <v>0</v>
      </c>
      <c r="BC126" s="1351">
        <f t="shared" si="18"/>
        <v>9931</v>
      </c>
      <c r="BD126" s="1351">
        <f t="shared" si="18"/>
        <v>2</v>
      </c>
      <c r="BE126" s="1351">
        <f t="shared" si="18"/>
        <v>7</v>
      </c>
      <c r="BF126" s="1351">
        <f t="shared" si="18"/>
        <v>0</v>
      </c>
      <c r="BG126" s="1351">
        <f t="shared" si="18"/>
        <v>0</v>
      </c>
      <c r="BH126" s="1351">
        <f t="shared" si="18"/>
        <v>7</v>
      </c>
      <c r="BI126" s="1351">
        <f t="shared" si="18"/>
        <v>0</v>
      </c>
      <c r="BJ126" s="1351">
        <f t="shared" si="18"/>
        <v>0</v>
      </c>
      <c r="BK126" s="1351">
        <f t="shared" si="18"/>
        <v>1760</v>
      </c>
      <c r="BL126" s="1351">
        <f t="shared" si="18"/>
        <v>0</v>
      </c>
      <c r="BM126" s="1351">
        <f t="shared" si="18"/>
        <v>626</v>
      </c>
      <c r="BN126" s="1341"/>
      <c r="BO126" s="1351">
        <f>SUM(BO127:BO129)</f>
        <v>3</v>
      </c>
      <c r="BP126" s="1351">
        <f t="shared" ref="BP126:BZ126" si="19">SUM(BP127:BP129)</f>
        <v>18685</v>
      </c>
      <c r="BQ126" s="1351">
        <f t="shared" si="19"/>
        <v>409</v>
      </c>
      <c r="BR126" s="1351">
        <f t="shared" si="19"/>
        <v>1</v>
      </c>
      <c r="BS126" s="1351">
        <f t="shared" si="19"/>
        <v>4</v>
      </c>
      <c r="BT126" s="1351">
        <f t="shared" si="19"/>
        <v>0</v>
      </c>
      <c r="BU126" s="1351">
        <f t="shared" si="19"/>
        <v>11819</v>
      </c>
      <c r="BV126" s="1351">
        <f t="shared" si="19"/>
        <v>125</v>
      </c>
      <c r="BW126" s="1351">
        <f t="shared" si="19"/>
        <v>0</v>
      </c>
      <c r="BX126" s="1351">
        <f t="shared" si="19"/>
        <v>165</v>
      </c>
      <c r="BY126" s="1351">
        <f t="shared" si="19"/>
        <v>17261</v>
      </c>
      <c r="BZ126" s="1351">
        <f t="shared" si="19"/>
        <v>674</v>
      </c>
      <c r="CA126" s="1338"/>
      <c r="CB126" s="1489" t="s">
        <v>1837</v>
      </c>
      <c r="CC126" s="1351">
        <f>SUM(CC127:CC129)</f>
        <v>222</v>
      </c>
      <c r="CD126" s="1351">
        <f t="shared" ref="CD126:CM126" si="20">SUM(CD127:CD129)</f>
        <v>0</v>
      </c>
      <c r="CE126" s="1351">
        <f t="shared" si="20"/>
        <v>0</v>
      </c>
      <c r="CF126" s="1351">
        <f t="shared" si="20"/>
        <v>99</v>
      </c>
      <c r="CG126" s="1351">
        <f t="shared" si="20"/>
        <v>3721</v>
      </c>
      <c r="CH126" s="1351">
        <f t="shared" si="20"/>
        <v>0</v>
      </c>
      <c r="CI126" s="1351">
        <f t="shared" si="20"/>
        <v>38</v>
      </c>
      <c r="CJ126" s="1351">
        <f t="shared" si="20"/>
        <v>2</v>
      </c>
      <c r="CK126" s="1351">
        <f t="shared" si="20"/>
        <v>1</v>
      </c>
      <c r="CL126" s="1351">
        <f t="shared" si="20"/>
        <v>16</v>
      </c>
      <c r="CM126" s="1351">
        <f t="shared" si="20"/>
        <v>82</v>
      </c>
      <c r="CN126" s="1341"/>
      <c r="CO126" s="1351">
        <f>SUM(CO127:CO129)</f>
        <v>213</v>
      </c>
      <c r="CP126" s="1351">
        <f t="shared" ref="CP126:DA126" si="21">SUM(CP127:CP129)</f>
        <v>46</v>
      </c>
      <c r="CQ126" s="1351">
        <f t="shared" si="21"/>
        <v>9</v>
      </c>
      <c r="CR126" s="1351">
        <f t="shared" si="21"/>
        <v>5</v>
      </c>
      <c r="CS126" s="1351">
        <f t="shared" si="21"/>
        <v>0</v>
      </c>
      <c r="CT126" s="1351">
        <f t="shared" si="21"/>
        <v>138</v>
      </c>
      <c r="CU126" s="1351">
        <f t="shared" si="21"/>
        <v>0</v>
      </c>
      <c r="CV126" s="1351">
        <f t="shared" si="21"/>
        <v>15</v>
      </c>
      <c r="CW126" s="1351">
        <f t="shared" si="21"/>
        <v>0</v>
      </c>
      <c r="CX126" s="1351">
        <f t="shared" si="21"/>
        <v>11084</v>
      </c>
      <c r="CY126" s="1351">
        <f t="shared" si="21"/>
        <v>109</v>
      </c>
      <c r="CZ126" s="1351">
        <f t="shared" si="21"/>
        <v>110</v>
      </c>
      <c r="DA126" s="1338">
        <f t="shared" si="21"/>
        <v>0</v>
      </c>
    </row>
    <row r="127" spans="1:206" s="1345" customFormat="1" ht="39.1" hidden="1" customHeight="1" outlineLevel="1">
      <c r="A127" s="530" t="s">
        <v>1900</v>
      </c>
      <c r="B127" s="1346">
        <v>29018</v>
      </c>
      <c r="C127" s="1346">
        <v>28921</v>
      </c>
      <c r="D127" s="1338">
        <v>99</v>
      </c>
      <c r="E127" s="1338">
        <v>0</v>
      </c>
      <c r="F127" s="1338">
        <v>1</v>
      </c>
      <c r="G127" s="1338">
        <v>0</v>
      </c>
      <c r="H127" s="1338">
        <v>1</v>
      </c>
      <c r="I127" s="1346">
        <v>0</v>
      </c>
      <c r="J127" s="1338">
        <v>1</v>
      </c>
      <c r="K127" s="1338">
        <v>15</v>
      </c>
      <c r="L127" s="1341"/>
      <c r="M127" s="1338">
        <v>1</v>
      </c>
      <c r="N127" s="1338">
        <v>630</v>
      </c>
      <c r="O127" s="1338">
        <v>169</v>
      </c>
      <c r="P127" s="1338">
        <v>18</v>
      </c>
      <c r="Q127" s="1338">
        <v>0</v>
      </c>
      <c r="R127" s="1338">
        <v>0</v>
      </c>
      <c r="S127" s="1338">
        <v>0</v>
      </c>
      <c r="T127" s="1338">
        <v>96</v>
      </c>
      <c r="U127" s="1338">
        <v>0</v>
      </c>
      <c r="V127" s="1338">
        <v>0</v>
      </c>
      <c r="W127" s="1338">
        <v>1</v>
      </c>
      <c r="X127" s="1338">
        <v>0</v>
      </c>
      <c r="Y127" s="1338"/>
      <c r="Z127" s="530" t="s">
        <v>1900</v>
      </c>
      <c r="AA127" s="1338">
        <v>2</v>
      </c>
      <c r="AB127" s="1338">
        <v>6</v>
      </c>
      <c r="AC127" s="1338">
        <v>0</v>
      </c>
      <c r="AD127" s="1338">
        <v>0</v>
      </c>
      <c r="AE127" s="1338">
        <v>0</v>
      </c>
      <c r="AF127" s="1338">
        <v>2</v>
      </c>
      <c r="AG127" s="1338">
        <v>619</v>
      </c>
      <c r="AH127" s="1356">
        <v>23</v>
      </c>
      <c r="AI127" s="1356">
        <v>3</v>
      </c>
      <c r="AJ127" s="1338">
        <v>2</v>
      </c>
      <c r="AK127" s="1338">
        <v>0</v>
      </c>
      <c r="AL127" s="1338"/>
      <c r="AM127" s="1338">
        <v>140</v>
      </c>
      <c r="AN127" s="1338">
        <v>0</v>
      </c>
      <c r="AO127" s="1338">
        <v>461</v>
      </c>
      <c r="AP127" s="1338">
        <v>2</v>
      </c>
      <c r="AQ127" s="1338">
        <v>0</v>
      </c>
      <c r="AR127" s="1338">
        <v>0</v>
      </c>
      <c r="AS127" s="1338">
        <v>56</v>
      </c>
      <c r="AT127" s="1338">
        <v>0</v>
      </c>
      <c r="AU127" s="1338">
        <v>4</v>
      </c>
      <c r="AV127" s="1338">
        <v>2</v>
      </c>
      <c r="AW127" s="1338">
        <v>1</v>
      </c>
      <c r="AX127" s="1338">
        <v>0</v>
      </c>
      <c r="AY127" s="1338"/>
      <c r="AZ127" s="530" t="s">
        <v>1900</v>
      </c>
      <c r="BA127" s="1338">
        <v>1</v>
      </c>
      <c r="BB127" s="1338">
        <v>0</v>
      </c>
      <c r="BC127" s="1338">
        <v>3270</v>
      </c>
      <c r="BD127" s="1338">
        <v>2</v>
      </c>
      <c r="BE127" s="1338">
        <v>1</v>
      </c>
      <c r="BF127" s="1338">
        <v>0</v>
      </c>
      <c r="BG127" s="1338">
        <v>0</v>
      </c>
      <c r="BH127" s="1338">
        <v>1</v>
      </c>
      <c r="BI127" s="1338">
        <v>0</v>
      </c>
      <c r="BJ127" s="1338">
        <v>0</v>
      </c>
      <c r="BK127" s="1338">
        <v>676</v>
      </c>
      <c r="BL127" s="1338">
        <v>0</v>
      </c>
      <c r="BM127" s="1338">
        <v>224</v>
      </c>
      <c r="BN127" s="1341"/>
      <c r="BO127" s="1338">
        <v>0</v>
      </c>
      <c r="BP127" s="1338">
        <v>5972</v>
      </c>
      <c r="BQ127" s="1338">
        <v>127</v>
      </c>
      <c r="BR127" s="1338">
        <v>0</v>
      </c>
      <c r="BS127" s="1338">
        <v>1</v>
      </c>
      <c r="BT127" s="1338">
        <v>0</v>
      </c>
      <c r="BU127" s="1338">
        <v>7498</v>
      </c>
      <c r="BV127" s="1338">
        <v>42</v>
      </c>
      <c r="BW127" s="1338">
        <v>0</v>
      </c>
      <c r="BX127" s="1338">
        <v>76</v>
      </c>
      <c r="BY127" s="1338">
        <v>7052</v>
      </c>
      <c r="BZ127" s="1338">
        <v>273</v>
      </c>
      <c r="CA127" s="1338"/>
      <c r="CB127" s="530" t="s">
        <v>1900</v>
      </c>
      <c r="CC127" s="1338">
        <v>93</v>
      </c>
      <c r="CD127" s="1338">
        <v>0</v>
      </c>
      <c r="CE127" s="1338">
        <v>0</v>
      </c>
      <c r="CF127" s="1338">
        <v>46</v>
      </c>
      <c r="CG127" s="1338">
        <v>1164</v>
      </c>
      <c r="CH127" s="1338">
        <v>0</v>
      </c>
      <c r="CI127" s="1338">
        <v>13</v>
      </c>
      <c r="CJ127" s="1338">
        <v>2</v>
      </c>
      <c r="CK127" s="1338">
        <v>0</v>
      </c>
      <c r="CL127" s="1338">
        <v>7</v>
      </c>
      <c r="CM127" s="1338">
        <v>25</v>
      </c>
      <c r="CN127" s="1341"/>
      <c r="CO127" s="1338">
        <v>97</v>
      </c>
      <c r="CP127" s="1338">
        <v>20</v>
      </c>
      <c r="CQ127" s="1338">
        <v>5</v>
      </c>
      <c r="CR127" s="1338">
        <v>4</v>
      </c>
      <c r="CS127" s="1338">
        <v>0</v>
      </c>
      <c r="CT127" s="1338">
        <v>62</v>
      </c>
      <c r="CU127" s="1338">
        <v>0</v>
      </c>
      <c r="CV127" s="1338">
        <v>6</v>
      </c>
      <c r="CW127" s="1338">
        <v>0</v>
      </c>
      <c r="CX127" s="1338">
        <v>4278</v>
      </c>
      <c r="CY127" s="1338">
        <v>52</v>
      </c>
      <c r="CZ127" s="1338">
        <v>67</v>
      </c>
      <c r="DA127" s="1345">
        <v>0</v>
      </c>
    </row>
    <row r="128" spans="1:206" s="1345" customFormat="1" ht="40.6" hidden="1" customHeight="1" outlineLevel="1">
      <c r="A128" s="530" t="s">
        <v>2761</v>
      </c>
      <c r="B128" s="1338">
        <v>18918</v>
      </c>
      <c r="C128" s="1338">
        <v>18868</v>
      </c>
      <c r="D128" s="1338">
        <v>58</v>
      </c>
      <c r="E128" s="1338">
        <v>1</v>
      </c>
      <c r="F128" s="1338">
        <v>0</v>
      </c>
      <c r="G128" s="1338">
        <v>0</v>
      </c>
      <c r="H128" s="1338">
        <v>0</v>
      </c>
      <c r="I128" s="1338">
        <v>0</v>
      </c>
      <c r="J128" s="1338">
        <v>0</v>
      </c>
      <c r="K128" s="1338">
        <v>18</v>
      </c>
      <c r="L128" s="1341"/>
      <c r="M128" s="1338">
        <v>0</v>
      </c>
      <c r="N128" s="1338">
        <v>345</v>
      </c>
      <c r="O128" s="1338">
        <v>99</v>
      </c>
      <c r="P128" s="1338">
        <v>10</v>
      </c>
      <c r="Q128" s="1338">
        <v>0</v>
      </c>
      <c r="R128" s="1338">
        <v>0</v>
      </c>
      <c r="S128" s="1338">
        <v>0</v>
      </c>
      <c r="T128" s="1338">
        <v>52</v>
      </c>
      <c r="U128" s="1338">
        <v>0</v>
      </c>
      <c r="V128" s="1338">
        <v>0</v>
      </c>
      <c r="W128" s="1338">
        <v>3</v>
      </c>
      <c r="X128" s="1338">
        <v>3</v>
      </c>
      <c r="Y128" s="1338"/>
      <c r="Z128" s="530" t="s">
        <v>2761</v>
      </c>
      <c r="AA128" s="1338">
        <v>0</v>
      </c>
      <c r="AB128" s="1338">
        <v>12</v>
      </c>
      <c r="AC128" s="1338">
        <v>0</v>
      </c>
      <c r="AD128" s="1338">
        <v>0</v>
      </c>
      <c r="AE128" s="1338">
        <v>0</v>
      </c>
      <c r="AF128" s="1338">
        <v>1</v>
      </c>
      <c r="AG128" s="1338">
        <v>432</v>
      </c>
      <c r="AH128" s="1356">
        <v>12</v>
      </c>
      <c r="AI128" s="1356">
        <v>0</v>
      </c>
      <c r="AJ128" s="1338">
        <v>0</v>
      </c>
      <c r="AK128" s="1338">
        <v>0</v>
      </c>
      <c r="AL128" s="1338"/>
      <c r="AM128" s="1338">
        <v>119</v>
      </c>
      <c r="AN128" s="1338">
        <v>0</v>
      </c>
      <c r="AO128" s="1338">
        <v>219</v>
      </c>
      <c r="AP128" s="1338">
        <v>2</v>
      </c>
      <c r="AQ128" s="1338">
        <v>0</v>
      </c>
      <c r="AR128" s="1338">
        <v>0</v>
      </c>
      <c r="AS128" s="1338">
        <v>38</v>
      </c>
      <c r="AT128" s="1338">
        <v>0</v>
      </c>
      <c r="AU128" s="1338">
        <v>2</v>
      </c>
      <c r="AV128" s="1338">
        <v>0</v>
      </c>
      <c r="AW128" s="1338">
        <v>0</v>
      </c>
      <c r="AX128" s="1338">
        <v>0</v>
      </c>
      <c r="AY128" s="1338"/>
      <c r="AZ128" s="530" t="s">
        <v>2761</v>
      </c>
      <c r="BA128" s="1338">
        <v>0</v>
      </c>
      <c r="BB128" s="1338">
        <v>0</v>
      </c>
      <c r="BC128" s="1338">
        <v>1970</v>
      </c>
      <c r="BD128" s="1338">
        <v>0</v>
      </c>
      <c r="BE128" s="1338">
        <v>5</v>
      </c>
      <c r="BF128" s="1338">
        <v>0</v>
      </c>
      <c r="BG128" s="1338">
        <v>0</v>
      </c>
      <c r="BH128" s="1338">
        <v>5</v>
      </c>
      <c r="BI128" s="1338">
        <v>0</v>
      </c>
      <c r="BJ128" s="1338">
        <v>0</v>
      </c>
      <c r="BK128" s="1338">
        <v>456</v>
      </c>
      <c r="BL128" s="1338">
        <v>0</v>
      </c>
      <c r="BM128" s="1338">
        <v>129</v>
      </c>
      <c r="BN128" s="1341"/>
      <c r="BO128" s="1338">
        <v>2</v>
      </c>
      <c r="BP128" s="1338">
        <v>5370</v>
      </c>
      <c r="BQ128" s="1338">
        <v>173</v>
      </c>
      <c r="BR128" s="1338">
        <v>0</v>
      </c>
      <c r="BS128" s="1338">
        <v>1</v>
      </c>
      <c r="BT128" s="1338">
        <v>0</v>
      </c>
      <c r="BU128" s="1338">
        <v>2549</v>
      </c>
      <c r="BV128" s="1338">
        <v>46</v>
      </c>
      <c r="BW128" s="1338">
        <v>0</v>
      </c>
      <c r="BX128" s="1338">
        <v>45</v>
      </c>
      <c r="BY128" s="1338">
        <v>5123</v>
      </c>
      <c r="BZ128" s="1338">
        <v>183</v>
      </c>
      <c r="CA128" s="1338"/>
      <c r="CB128" s="530" t="s">
        <v>2761</v>
      </c>
      <c r="CC128" s="1338">
        <v>57</v>
      </c>
      <c r="CD128" s="1338">
        <v>0</v>
      </c>
      <c r="CE128" s="1338">
        <v>0</v>
      </c>
      <c r="CF128" s="1338">
        <v>21</v>
      </c>
      <c r="CG128" s="1338">
        <v>1270</v>
      </c>
      <c r="CH128" s="1338">
        <v>0</v>
      </c>
      <c r="CI128" s="1338">
        <v>12</v>
      </c>
      <c r="CJ128" s="1338">
        <v>0</v>
      </c>
      <c r="CK128" s="1338">
        <v>1</v>
      </c>
      <c r="CL128" s="1338">
        <v>4</v>
      </c>
      <c r="CM128" s="1338">
        <v>20</v>
      </c>
      <c r="CN128" s="1341"/>
      <c r="CO128" s="1338">
        <v>50</v>
      </c>
      <c r="CP128" s="1338">
        <v>9</v>
      </c>
      <c r="CQ128" s="1338">
        <v>2</v>
      </c>
      <c r="CR128" s="1338">
        <v>1</v>
      </c>
      <c r="CS128" s="1338">
        <v>0</v>
      </c>
      <c r="CT128" s="1338">
        <v>32</v>
      </c>
      <c r="CU128" s="1338">
        <v>0</v>
      </c>
      <c r="CV128" s="1338">
        <v>6</v>
      </c>
      <c r="CW128" s="1338">
        <v>0</v>
      </c>
      <c r="CX128" s="1338">
        <v>2963</v>
      </c>
      <c r="CY128" s="1338">
        <v>32</v>
      </c>
      <c r="CZ128" s="1338">
        <v>26</v>
      </c>
      <c r="DA128" s="1345">
        <v>0</v>
      </c>
    </row>
    <row r="129" spans="1:206" s="1345" customFormat="1" ht="36" hidden="1" customHeight="1" outlineLevel="1" thickBot="1">
      <c r="A129" s="531" t="s">
        <v>2762</v>
      </c>
      <c r="B129" s="1351">
        <v>23595</v>
      </c>
      <c r="C129" s="1351">
        <v>23529</v>
      </c>
      <c r="D129" s="1351">
        <v>69</v>
      </c>
      <c r="E129" s="1360">
        <v>0</v>
      </c>
      <c r="F129" s="1351">
        <v>1</v>
      </c>
      <c r="G129" s="1351">
        <v>1</v>
      </c>
      <c r="H129" s="1351">
        <v>4</v>
      </c>
      <c r="I129" s="1351">
        <v>0</v>
      </c>
      <c r="J129" s="1351">
        <v>0</v>
      </c>
      <c r="K129" s="1360">
        <v>10</v>
      </c>
      <c r="L129" s="1347"/>
      <c r="M129" s="1351">
        <v>1</v>
      </c>
      <c r="N129" s="1351">
        <v>392</v>
      </c>
      <c r="O129" s="1351">
        <v>91</v>
      </c>
      <c r="P129" s="1351">
        <v>5</v>
      </c>
      <c r="Q129" s="1351">
        <v>0</v>
      </c>
      <c r="R129" s="1351">
        <v>0</v>
      </c>
      <c r="S129" s="1351">
        <v>0</v>
      </c>
      <c r="T129" s="1351">
        <v>58</v>
      </c>
      <c r="U129" s="1351">
        <v>2</v>
      </c>
      <c r="V129" s="1351">
        <v>2</v>
      </c>
      <c r="W129" s="1351">
        <v>6</v>
      </c>
      <c r="X129" s="1351">
        <v>1</v>
      </c>
      <c r="Y129" s="1338"/>
      <c r="Z129" s="531" t="s">
        <v>2762</v>
      </c>
      <c r="AA129" s="1351">
        <v>3</v>
      </c>
      <c r="AB129" s="1351">
        <v>13</v>
      </c>
      <c r="AC129" s="1351">
        <v>0</v>
      </c>
      <c r="AD129" s="1351">
        <v>0</v>
      </c>
      <c r="AE129" s="1351">
        <v>0</v>
      </c>
      <c r="AF129" s="1351">
        <v>0</v>
      </c>
      <c r="AG129" s="1351">
        <v>732</v>
      </c>
      <c r="AH129" s="1358">
        <v>10</v>
      </c>
      <c r="AI129" s="1358">
        <v>0</v>
      </c>
      <c r="AJ129" s="1351">
        <v>0</v>
      </c>
      <c r="AK129" s="1351">
        <v>0</v>
      </c>
      <c r="AL129" s="1338"/>
      <c r="AM129" s="1351">
        <v>315</v>
      </c>
      <c r="AN129" s="1351">
        <v>0</v>
      </c>
      <c r="AO129" s="1351">
        <v>133</v>
      </c>
      <c r="AP129" s="1351">
        <v>0</v>
      </c>
      <c r="AQ129" s="1351">
        <v>0</v>
      </c>
      <c r="AR129" s="1351">
        <v>0</v>
      </c>
      <c r="AS129" s="1351">
        <v>24</v>
      </c>
      <c r="AT129" s="1351">
        <v>0</v>
      </c>
      <c r="AU129" s="1351">
        <v>1</v>
      </c>
      <c r="AV129" s="1351">
        <v>1</v>
      </c>
      <c r="AW129" s="1351">
        <v>0</v>
      </c>
      <c r="AX129" s="1351">
        <v>1</v>
      </c>
      <c r="AY129" s="1338"/>
      <c r="AZ129" s="531" t="s">
        <v>2762</v>
      </c>
      <c r="BA129" s="1351">
        <v>0</v>
      </c>
      <c r="BB129" s="1351">
        <v>0</v>
      </c>
      <c r="BC129" s="1351">
        <v>4691</v>
      </c>
      <c r="BD129" s="1351">
        <v>0</v>
      </c>
      <c r="BE129" s="1351">
        <v>1</v>
      </c>
      <c r="BF129" s="1351">
        <v>0</v>
      </c>
      <c r="BG129" s="1351">
        <v>0</v>
      </c>
      <c r="BH129" s="1351">
        <v>1</v>
      </c>
      <c r="BI129" s="1351">
        <v>0</v>
      </c>
      <c r="BJ129" s="1351">
        <v>0</v>
      </c>
      <c r="BK129" s="1351">
        <v>628</v>
      </c>
      <c r="BL129" s="1351">
        <v>0</v>
      </c>
      <c r="BM129" s="1351">
        <v>273</v>
      </c>
      <c r="BN129" s="1341"/>
      <c r="BO129" s="1351">
        <v>1</v>
      </c>
      <c r="BP129" s="1351">
        <v>7343</v>
      </c>
      <c r="BQ129" s="1351">
        <v>109</v>
      </c>
      <c r="BR129" s="1351">
        <v>1</v>
      </c>
      <c r="BS129" s="1351">
        <v>2</v>
      </c>
      <c r="BT129" s="1351">
        <v>0</v>
      </c>
      <c r="BU129" s="1351">
        <v>1772</v>
      </c>
      <c r="BV129" s="1351">
        <v>37</v>
      </c>
      <c r="BW129" s="1351">
        <v>0</v>
      </c>
      <c r="BX129" s="1351">
        <v>44</v>
      </c>
      <c r="BY129" s="1351">
        <v>5086</v>
      </c>
      <c r="BZ129" s="1351">
        <v>218</v>
      </c>
      <c r="CA129" s="1351"/>
      <c r="CB129" s="531" t="s">
        <v>2762</v>
      </c>
      <c r="CC129" s="1351">
        <v>72</v>
      </c>
      <c r="CD129" s="1351">
        <v>0</v>
      </c>
      <c r="CE129" s="1351">
        <v>0</v>
      </c>
      <c r="CF129" s="1351">
        <v>32</v>
      </c>
      <c r="CG129" s="1351">
        <v>1287</v>
      </c>
      <c r="CH129" s="1351">
        <v>0</v>
      </c>
      <c r="CI129" s="1351">
        <v>13</v>
      </c>
      <c r="CJ129" s="1351">
        <v>0</v>
      </c>
      <c r="CK129" s="1351">
        <v>0</v>
      </c>
      <c r="CL129" s="1351">
        <v>5</v>
      </c>
      <c r="CM129" s="1351">
        <v>37</v>
      </c>
      <c r="CN129" s="1341"/>
      <c r="CO129" s="1351">
        <v>66</v>
      </c>
      <c r="CP129" s="1351">
        <v>17</v>
      </c>
      <c r="CQ129" s="1351">
        <v>2</v>
      </c>
      <c r="CR129" s="1351">
        <v>0</v>
      </c>
      <c r="CS129" s="1351">
        <f>SUM(CS132:CS197)</f>
        <v>0</v>
      </c>
      <c r="CT129" s="1351">
        <v>44</v>
      </c>
      <c r="CU129" s="1351">
        <v>0</v>
      </c>
      <c r="CV129" s="1351">
        <v>3</v>
      </c>
      <c r="CW129" s="1351">
        <v>0</v>
      </c>
      <c r="CX129" s="1351">
        <v>3843</v>
      </c>
      <c r="CY129" s="1351">
        <v>25</v>
      </c>
      <c r="CZ129" s="1351">
        <v>17</v>
      </c>
      <c r="DA129" s="1345">
        <v>0</v>
      </c>
    </row>
    <row r="130" spans="1:206" s="474" customFormat="1" ht="14.3">
      <c r="A130" s="474" t="s">
        <v>2712</v>
      </c>
      <c r="L130" s="465"/>
      <c r="M130" s="139" t="s">
        <v>2235</v>
      </c>
      <c r="Z130" s="474" t="s">
        <v>1220</v>
      </c>
      <c r="AM130" s="474" t="s">
        <v>2236</v>
      </c>
      <c r="BN130" s="465"/>
      <c r="CN130" s="465"/>
      <c r="DF130" s="465"/>
      <c r="DG130" s="465"/>
      <c r="DH130" s="465"/>
      <c r="DI130" s="465"/>
      <c r="DJ130" s="465"/>
      <c r="DK130" s="465"/>
      <c r="DL130" s="465"/>
      <c r="DM130" s="465"/>
      <c r="DN130" s="465"/>
      <c r="DO130" s="465"/>
      <c r="DP130" s="465"/>
      <c r="DQ130" s="465"/>
      <c r="DR130" s="465"/>
      <c r="DS130" s="465"/>
      <c r="DT130" s="465"/>
      <c r="DU130" s="465"/>
      <c r="DV130" s="465"/>
      <c r="DW130" s="465"/>
      <c r="DX130" s="465"/>
      <c r="DY130" s="465"/>
      <c r="DZ130" s="465"/>
      <c r="EA130" s="465"/>
      <c r="EB130" s="465"/>
      <c r="EC130" s="465"/>
      <c r="ED130" s="465"/>
      <c r="EE130" s="465"/>
      <c r="EF130" s="465"/>
      <c r="EG130" s="465"/>
      <c r="EH130" s="465"/>
      <c r="EI130" s="465"/>
      <c r="EJ130" s="465"/>
      <c r="EK130" s="465"/>
      <c r="EL130" s="465"/>
      <c r="EM130" s="465"/>
      <c r="EN130" s="465"/>
      <c r="EO130" s="465"/>
      <c r="EP130" s="465"/>
      <c r="EQ130" s="465"/>
      <c r="ER130" s="465"/>
      <c r="ES130" s="465"/>
      <c r="ET130" s="465"/>
      <c r="EU130" s="465"/>
      <c r="EV130" s="465"/>
      <c r="EW130" s="465"/>
      <c r="EX130" s="465"/>
      <c r="EY130" s="465"/>
      <c r="EZ130" s="465"/>
      <c r="FA130" s="465"/>
      <c r="FB130" s="465"/>
      <c r="FC130" s="465"/>
      <c r="FD130" s="465"/>
      <c r="FE130" s="465"/>
      <c r="FF130" s="465"/>
      <c r="FG130" s="465"/>
      <c r="FH130" s="465"/>
      <c r="FI130" s="465"/>
      <c r="FJ130" s="465"/>
      <c r="FK130" s="465"/>
      <c r="FL130" s="465"/>
      <c r="FM130" s="465"/>
      <c r="FN130" s="465"/>
      <c r="FO130" s="465"/>
      <c r="FP130" s="465"/>
      <c r="FQ130" s="465"/>
      <c r="FR130" s="465"/>
      <c r="FS130" s="465"/>
      <c r="FT130" s="465"/>
      <c r="FU130" s="465"/>
      <c r="FV130" s="465"/>
      <c r="FW130" s="465"/>
      <c r="FX130" s="465"/>
      <c r="FY130" s="465"/>
      <c r="FZ130" s="465"/>
      <c r="GA130" s="465"/>
      <c r="GB130" s="465"/>
      <c r="GC130" s="465"/>
      <c r="GD130" s="465"/>
      <c r="GE130" s="465"/>
      <c r="GF130" s="465"/>
      <c r="GG130" s="465"/>
      <c r="GH130" s="465"/>
      <c r="GI130" s="465"/>
      <c r="GJ130" s="465"/>
      <c r="GK130" s="465"/>
      <c r="GL130" s="465"/>
      <c r="GM130" s="465"/>
      <c r="GN130" s="465"/>
      <c r="GO130" s="465"/>
      <c r="GP130" s="465"/>
      <c r="GQ130" s="465"/>
      <c r="GR130" s="465"/>
      <c r="GS130" s="465"/>
      <c r="GT130" s="465"/>
      <c r="GU130" s="465"/>
      <c r="GV130" s="465"/>
      <c r="GW130" s="465"/>
      <c r="GX130" s="465"/>
    </row>
    <row r="131" spans="1:206" s="474" customFormat="1" ht="14.3">
      <c r="A131" s="474" t="s">
        <v>2234</v>
      </c>
      <c r="L131" s="465"/>
      <c r="M131" s="139" t="s">
        <v>521</v>
      </c>
      <c r="Z131" s="139" t="s">
        <v>526</v>
      </c>
      <c r="AM131" s="139" t="s">
        <v>382</v>
      </c>
      <c r="BN131" s="465"/>
      <c r="CN131" s="465"/>
      <c r="DF131" s="465"/>
      <c r="DG131" s="465"/>
      <c r="DH131" s="465"/>
      <c r="DI131" s="465"/>
      <c r="DJ131" s="465"/>
      <c r="DK131" s="465"/>
      <c r="DL131" s="465"/>
      <c r="DM131" s="465"/>
      <c r="DN131" s="465"/>
      <c r="DO131" s="465"/>
      <c r="DP131" s="465"/>
      <c r="DQ131" s="465"/>
      <c r="DR131" s="465"/>
      <c r="DS131" s="465"/>
      <c r="DT131" s="465"/>
      <c r="DU131" s="465"/>
      <c r="DV131" s="465"/>
      <c r="DW131" s="465"/>
      <c r="DX131" s="465"/>
      <c r="DY131" s="465"/>
      <c r="DZ131" s="465"/>
      <c r="EA131" s="465"/>
      <c r="EB131" s="465"/>
      <c r="EC131" s="465"/>
      <c r="ED131" s="465"/>
      <c r="EE131" s="465"/>
      <c r="EF131" s="465"/>
      <c r="EG131" s="465"/>
      <c r="EH131" s="465"/>
      <c r="EI131" s="465"/>
      <c r="EJ131" s="465"/>
      <c r="EK131" s="465"/>
      <c r="EL131" s="465"/>
      <c r="EM131" s="465"/>
      <c r="EN131" s="465"/>
      <c r="EO131" s="465"/>
      <c r="EP131" s="465"/>
      <c r="EQ131" s="465"/>
      <c r="ER131" s="465"/>
      <c r="ES131" s="465"/>
      <c r="ET131" s="465"/>
      <c r="EU131" s="465"/>
      <c r="EV131" s="465"/>
      <c r="EW131" s="465"/>
      <c r="EX131" s="465"/>
      <c r="EY131" s="465"/>
      <c r="EZ131" s="465"/>
      <c r="FA131" s="465"/>
      <c r="FB131" s="465"/>
      <c r="FC131" s="465"/>
      <c r="FD131" s="465"/>
      <c r="FE131" s="465"/>
      <c r="FF131" s="465"/>
      <c r="FG131" s="465"/>
      <c r="FH131" s="465"/>
      <c r="FI131" s="465"/>
      <c r="FJ131" s="465"/>
      <c r="FK131" s="465"/>
      <c r="FL131" s="465"/>
      <c r="FM131" s="465"/>
      <c r="FN131" s="465"/>
      <c r="FO131" s="465"/>
      <c r="FP131" s="465"/>
      <c r="FQ131" s="465"/>
      <c r="FR131" s="465"/>
      <c r="FS131" s="465"/>
      <c r="FT131" s="465"/>
      <c r="FU131" s="465"/>
      <c r="FV131" s="465"/>
      <c r="FW131" s="465"/>
      <c r="FX131" s="465"/>
      <c r="FY131" s="465"/>
      <c r="FZ131" s="465"/>
      <c r="GA131" s="465"/>
      <c r="GB131" s="465"/>
      <c r="GC131" s="465"/>
      <c r="GD131" s="465"/>
      <c r="GE131" s="465"/>
      <c r="GF131" s="465"/>
      <c r="GG131" s="465"/>
      <c r="GH131" s="465"/>
      <c r="GI131" s="465"/>
      <c r="GJ131" s="465"/>
      <c r="GK131" s="465"/>
      <c r="GL131" s="465"/>
      <c r="GM131" s="465"/>
      <c r="GN131" s="465"/>
      <c r="GO131" s="465"/>
      <c r="GP131" s="465"/>
      <c r="GQ131" s="465"/>
      <c r="GR131" s="465"/>
      <c r="GS131" s="465"/>
      <c r="GT131" s="465"/>
      <c r="GU131" s="465"/>
      <c r="GV131" s="465"/>
      <c r="GW131" s="465"/>
      <c r="GX131" s="465"/>
    </row>
    <row r="132" spans="1:206" ht="8.35" customHeight="1">
      <c r="CO132" s="532"/>
      <c r="DF132" s="421"/>
      <c r="DG132" s="421"/>
      <c r="DH132" s="421"/>
      <c r="DI132" s="421"/>
      <c r="DJ132" s="421"/>
      <c r="DK132" s="421"/>
      <c r="DL132" s="421"/>
      <c r="DM132" s="421"/>
      <c r="DN132" s="421"/>
      <c r="DO132" s="421"/>
      <c r="DP132" s="421"/>
      <c r="DQ132" s="421"/>
      <c r="DR132" s="421"/>
      <c r="DS132" s="421"/>
      <c r="DT132" s="421"/>
      <c r="DU132" s="421"/>
      <c r="DV132" s="421"/>
      <c r="DW132" s="421"/>
      <c r="DX132" s="421"/>
      <c r="DY132" s="421"/>
      <c r="DZ132" s="421"/>
      <c r="EA132" s="421"/>
      <c r="EB132" s="421"/>
      <c r="EC132" s="421"/>
      <c r="ED132" s="421"/>
      <c r="EE132" s="421"/>
      <c r="EF132" s="421"/>
      <c r="EG132" s="421"/>
      <c r="EH132" s="421"/>
      <c r="EI132" s="421"/>
      <c r="EJ132" s="421"/>
      <c r="EK132" s="421"/>
      <c r="EL132" s="421"/>
      <c r="EM132" s="421"/>
      <c r="EN132" s="421"/>
      <c r="EO132" s="421"/>
      <c r="EP132" s="421"/>
      <c r="EQ132" s="421"/>
      <c r="ER132" s="421"/>
      <c r="ES132" s="421"/>
      <c r="ET132" s="421"/>
      <c r="EU132" s="421"/>
      <c r="EV132" s="421"/>
      <c r="EW132" s="421"/>
      <c r="EX132" s="421"/>
      <c r="EY132" s="421"/>
      <c r="EZ132" s="421"/>
      <c r="FA132" s="421"/>
      <c r="FB132" s="421"/>
      <c r="FC132" s="421"/>
      <c r="FD132" s="421"/>
      <c r="FE132" s="421"/>
      <c r="FF132" s="421"/>
      <c r="FG132" s="421"/>
      <c r="FH132" s="421"/>
      <c r="FI132" s="421"/>
      <c r="FJ132" s="421"/>
      <c r="FK132" s="421"/>
      <c r="FL132" s="421"/>
      <c r="FM132" s="421"/>
      <c r="FN132" s="421"/>
      <c r="FO132" s="421"/>
      <c r="FP132" s="421"/>
      <c r="FQ132" s="421"/>
      <c r="FR132" s="421"/>
      <c r="FS132" s="421"/>
      <c r="FT132" s="421"/>
      <c r="FU132" s="421"/>
      <c r="FV132" s="421"/>
      <c r="FW132" s="421"/>
      <c r="FX132" s="421"/>
      <c r="FY132" s="421"/>
      <c r="FZ132" s="421"/>
      <c r="GA132" s="421"/>
      <c r="GB132" s="421"/>
      <c r="GC132" s="421"/>
      <c r="GD132" s="421"/>
      <c r="GE132" s="421"/>
      <c r="GF132" s="421"/>
      <c r="GG132" s="421"/>
      <c r="GH132" s="421"/>
      <c r="GI132" s="421"/>
      <c r="GJ132" s="421"/>
      <c r="GK132" s="421"/>
      <c r="GL132" s="421"/>
      <c r="GM132" s="421"/>
      <c r="GN132" s="421"/>
      <c r="GO132" s="421"/>
      <c r="GP132" s="421"/>
      <c r="GQ132" s="421"/>
      <c r="GR132" s="421"/>
      <c r="GS132" s="421"/>
      <c r="GT132" s="421"/>
      <c r="GU132" s="421"/>
      <c r="GV132" s="421"/>
      <c r="GW132" s="421"/>
      <c r="GX132" s="421"/>
    </row>
    <row r="133" spans="1:206" s="567" customFormat="1" ht="30.75" customHeight="1">
      <c r="J133" s="568"/>
      <c r="L133" s="568"/>
      <c r="T133" s="568"/>
      <c r="AE133" s="568"/>
      <c r="AW133" s="568"/>
      <c r="BG133" s="568"/>
      <c r="BN133" s="568"/>
      <c r="CE133" s="568"/>
      <c r="CN133" s="568"/>
      <c r="CO133" s="569"/>
    </row>
    <row r="134" spans="1:206" s="146" customFormat="1" ht="19.05">
      <c r="A134" s="570"/>
      <c r="F134" s="571">
        <v>77</v>
      </c>
      <c r="L134" s="572"/>
      <c r="R134" s="573">
        <v>78</v>
      </c>
      <c r="AE134" s="573">
        <v>79</v>
      </c>
      <c r="AS134" s="571">
        <v>80</v>
      </c>
      <c r="BF134" s="573">
        <v>81</v>
      </c>
      <c r="BN134" s="572"/>
      <c r="BU134" s="571">
        <v>82</v>
      </c>
      <c r="CG134" s="573">
        <v>83</v>
      </c>
      <c r="CN134" s="572"/>
      <c r="CO134" s="574"/>
      <c r="CU134" s="573">
        <v>84</v>
      </c>
    </row>
    <row r="136" spans="1:206">
      <c r="A136" s="474"/>
      <c r="CT136" s="561" t="s">
        <v>1086</v>
      </c>
    </row>
    <row r="137" spans="1:206">
      <c r="A137" s="575"/>
      <c r="M137" s="474"/>
      <c r="CO137" s="2158" t="s">
        <v>1221</v>
      </c>
      <c r="CP137" s="2158"/>
      <c r="CQ137" s="2158"/>
      <c r="CR137" s="2158"/>
      <c r="CS137" s="2158"/>
      <c r="CT137" s="2158"/>
      <c r="CU137" s="474"/>
      <c r="CV137" s="474"/>
    </row>
    <row r="138" spans="1:206">
      <c r="CO138" s="2159" t="s">
        <v>1835</v>
      </c>
      <c r="CP138" s="2159"/>
      <c r="CQ138" s="2159"/>
      <c r="CR138" s="2159"/>
      <c r="CS138" s="2159"/>
      <c r="CT138" s="2159"/>
      <c r="CU138" s="2159"/>
      <c r="CV138" s="2159"/>
    </row>
  </sheetData>
  <mergeCells count="36">
    <mergeCell ref="AA5:AK5"/>
    <mergeCell ref="AI6:AI12"/>
    <mergeCell ref="AP6:AP12"/>
    <mergeCell ref="AO6:AO12"/>
    <mergeCell ref="AM5:AX5"/>
    <mergeCell ref="AS6:AS12"/>
    <mergeCell ref="AT6:AT12"/>
    <mergeCell ref="CO137:CT137"/>
    <mergeCell ref="CO138:CV138"/>
    <mergeCell ref="CO1:CT1"/>
    <mergeCell ref="CC5:CM5"/>
    <mergeCell ref="CB5:CB14"/>
    <mergeCell ref="CG1:CM1"/>
    <mergeCell ref="CE2:CM2"/>
    <mergeCell ref="E1:K1"/>
    <mergeCell ref="A5:A14"/>
    <mergeCell ref="B5:B13"/>
    <mergeCell ref="C6:C13"/>
    <mergeCell ref="C5:K5"/>
    <mergeCell ref="D2:K2"/>
    <mergeCell ref="CY4:CZ4"/>
    <mergeCell ref="CW5:DA5"/>
    <mergeCell ref="CO5:CV5"/>
    <mergeCell ref="CY3:CZ3"/>
    <mergeCell ref="M1:P1"/>
    <mergeCell ref="X3:Y3"/>
    <mergeCell ref="Z5:Z14"/>
    <mergeCell ref="BO5:BZ5"/>
    <mergeCell ref="AE1:AK1"/>
    <mergeCell ref="AC2:AK2"/>
    <mergeCell ref="BA5:BM5"/>
    <mergeCell ref="AZ5:AZ14"/>
    <mergeCell ref="BH1:BM1"/>
    <mergeCell ref="BB6:BB13"/>
    <mergeCell ref="BD2:BM2"/>
    <mergeCell ref="M5:X5"/>
  </mergeCells>
  <phoneticPr fontId="2" type="noConversion"/>
  <pageMargins left="0.5" right="0.42" top="0.62" bottom="0.28000000000000003" header="0.35" footer="0.17"/>
  <pageSetup paperSize="9" scale="84" orientation="portrait" r:id="rId1"/>
  <headerFooter alignWithMargins="0"/>
  <colBreaks count="6" manualBreakCount="6">
    <brk id="11" max="64" man="1"/>
    <brk id="24" max="129" man="1"/>
    <brk id="37" max="64" man="1"/>
    <brk id="50" max="64" man="1"/>
    <brk id="79" max="37" man="1"/>
    <brk id="92" max="6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enableFormatConditionsCalculation="0">
    <tabColor indexed="26"/>
    <outlinePr summaryBelow="0"/>
  </sheetPr>
  <dimension ref="A1:HC115"/>
  <sheetViews>
    <sheetView topLeftCell="A6" zoomScaleNormal="100" zoomScaleSheetLayoutView="100" workbookViewId="0">
      <pane xSplit="1" ySplit="12" topLeftCell="B108" activePane="bottomRight" state="frozen"/>
      <selection activeCell="A6" sqref="A6"/>
      <selection pane="topRight" activeCell="B6" sqref="B6"/>
      <selection pane="bottomLeft" activeCell="A18" sqref="A18"/>
      <selection pane="bottomRight" activeCell="BJ111" sqref="BJ111"/>
    </sheetView>
  </sheetViews>
  <sheetFormatPr defaultRowHeight="17" outlineLevelRow="1"/>
  <cols>
    <col min="1" max="1" width="16.625" style="463" customWidth="1"/>
    <col min="2" max="2" width="12" style="147" customWidth="1"/>
    <col min="3" max="3" width="10" style="147" customWidth="1"/>
    <col min="4" max="4" width="8.75" style="147" customWidth="1"/>
    <col min="5" max="5" width="9.875" style="147" customWidth="1"/>
    <col min="6" max="6" width="8.75" style="147" customWidth="1"/>
    <col min="7" max="7" width="10.25" style="147" customWidth="1"/>
    <col min="8" max="8" width="8.875" style="147" customWidth="1"/>
    <col min="9" max="9" width="8.625" style="147" customWidth="1"/>
    <col min="10" max="10" width="7.375" style="147" customWidth="1"/>
    <col min="11" max="11" width="9" style="147"/>
    <col min="12" max="12" width="9.125" style="147" customWidth="1"/>
    <col min="13" max="13" width="0.875" style="421" customWidth="1"/>
    <col min="14" max="14" width="10.75" style="147" customWidth="1"/>
    <col min="15" max="15" width="11.125" style="147" customWidth="1"/>
    <col min="16" max="16" width="10" style="147" customWidth="1"/>
    <col min="17" max="17" width="9.375" style="147" customWidth="1"/>
    <col min="18" max="18" width="8.25" style="147" customWidth="1"/>
    <col min="19" max="19" width="10.25" style="147" customWidth="1"/>
    <col min="20" max="20" width="8.375" style="147" customWidth="1"/>
    <col min="21" max="21" width="9.5" style="147" customWidth="1"/>
    <col min="22" max="22" width="7.625" style="147" customWidth="1"/>
    <col min="23" max="23" width="9.25" style="147" customWidth="1"/>
    <col min="24" max="24" width="8.875" style="147" customWidth="1"/>
    <col min="25" max="25" width="13.375" style="147" customWidth="1"/>
    <col min="26" max="26" width="1" style="147" customWidth="1"/>
    <col min="27" max="27" width="17.5" style="147" customWidth="1"/>
    <col min="28" max="28" width="7.75" style="147" customWidth="1"/>
    <col min="29" max="29" width="9.25" style="147" customWidth="1"/>
    <col min="30" max="30" width="10" style="147" customWidth="1"/>
    <col min="31" max="31" width="7.625" style="147" customWidth="1"/>
    <col min="32" max="32" width="7.125" style="147" customWidth="1"/>
    <col min="33" max="33" width="9.375" style="147" customWidth="1"/>
    <col min="34" max="34" width="9" style="147"/>
    <col min="35" max="37" width="7.5" style="147" customWidth="1"/>
    <col min="38" max="38" width="7.75" style="147" customWidth="1"/>
    <col min="39" max="39" width="9.75" style="147" customWidth="1"/>
    <col min="40" max="40" width="0.875" style="147" customWidth="1"/>
    <col min="41" max="41" width="8.625" style="147" customWidth="1"/>
    <col min="42" max="42" width="8.25" style="147" customWidth="1"/>
    <col min="43" max="43" width="9.625" style="147" customWidth="1"/>
    <col min="44" max="44" width="9.5" style="147" customWidth="1"/>
    <col min="45" max="45" width="8.375" style="147" customWidth="1"/>
    <col min="46" max="46" width="11.875" style="147" customWidth="1"/>
    <col min="47" max="48" width="8" style="147" customWidth="1"/>
    <col min="49" max="49" width="10.5" style="147" customWidth="1"/>
    <col min="50" max="50" width="10" style="147" customWidth="1"/>
    <col min="51" max="51" width="6.875" style="147" customWidth="1"/>
    <col min="52" max="52" width="7.625" style="147" customWidth="1"/>
    <col min="53" max="53" width="9.875" style="147" customWidth="1"/>
    <col min="54" max="54" width="0.625" style="147" customWidth="1"/>
    <col min="55" max="55" width="18.5" style="147" customWidth="1"/>
    <col min="56" max="56" width="7.625" style="147" customWidth="1"/>
    <col min="57" max="57" width="6.625" style="147" customWidth="1"/>
    <col min="58" max="58" width="8.5" style="147" customWidth="1"/>
    <col min="59" max="59" width="10.75" style="147" customWidth="1"/>
    <col min="60" max="60" width="8.875" style="147" customWidth="1"/>
    <col min="61" max="61" width="8.75" style="147" hidden="1" customWidth="1"/>
    <col min="62" max="62" width="9.25" style="147" customWidth="1"/>
    <col min="63" max="63" width="8" style="147" customWidth="1"/>
    <col min="64" max="64" width="7.875" style="147" customWidth="1"/>
    <col min="65" max="65" width="10.375" style="147" customWidth="1"/>
    <col min="66" max="66" width="7.25" style="147" customWidth="1"/>
    <col min="67" max="67" width="6.625" style="147" customWidth="1"/>
    <col min="68" max="68" width="7.375" style="147" customWidth="1"/>
    <col min="69" max="69" width="0.875" style="421" customWidth="1"/>
    <col min="70" max="70" width="6.875" style="147" customWidth="1"/>
    <col min="71" max="71" width="9.875" style="147" customWidth="1"/>
    <col min="72" max="72" width="8.625" style="147" customWidth="1"/>
    <col min="73" max="73" width="13.5" style="147" customWidth="1"/>
    <col min="74" max="74" width="8.75" style="147" customWidth="1"/>
    <col min="75" max="75" width="10" style="147" customWidth="1"/>
    <col min="76" max="76" width="10.5" style="147" customWidth="1"/>
    <col min="77" max="77" width="9.125" style="147" customWidth="1"/>
    <col min="78" max="78" width="8.625" style="147" customWidth="1"/>
    <col min="79" max="79" width="8.875" style="147" customWidth="1"/>
    <col min="80" max="80" width="10.125" style="147" customWidth="1"/>
    <col min="81" max="81" width="13.125" style="147" customWidth="1"/>
    <col min="82" max="82" width="0.875" style="147" customWidth="1"/>
    <col min="83" max="83" width="17.625" style="147" customWidth="1"/>
    <col min="84" max="84" width="10.375" style="147" customWidth="1"/>
    <col min="85" max="85" width="7.625" style="147" customWidth="1"/>
    <col min="86" max="86" width="9.625" style="147" customWidth="1"/>
    <col min="87" max="87" width="6.625" style="147" customWidth="1"/>
    <col min="88" max="88" width="8.25" style="147" customWidth="1"/>
    <col min="89" max="89" width="9.5" style="147" customWidth="1"/>
    <col min="90" max="90" width="8.25" style="147" customWidth="1"/>
    <col min="91" max="91" width="8" style="147" customWidth="1"/>
    <col min="92" max="92" width="8.875" style="147" customWidth="1"/>
    <col min="93" max="93" width="7.5" style="147" customWidth="1"/>
    <col min="94" max="94" width="7.625" style="147" customWidth="1"/>
    <col min="95" max="95" width="8.5" style="147" customWidth="1"/>
    <col min="96" max="96" width="0.875" style="421" customWidth="1"/>
    <col min="97" max="98" width="8.375" style="147" customWidth="1"/>
    <col min="99" max="99" width="8.625" style="147" customWidth="1"/>
    <col min="100" max="100" width="8.75" style="147" customWidth="1"/>
    <col min="101" max="101" width="9.5" style="147" customWidth="1"/>
    <col min="102" max="102" width="11" style="147" customWidth="1"/>
    <col min="103" max="103" width="14.125" style="147" customWidth="1"/>
    <col min="104" max="104" width="10" style="147" customWidth="1"/>
    <col min="105" max="105" width="9.625" style="147" hidden="1" customWidth="1"/>
    <col min="106" max="106" width="10.375" style="147" customWidth="1"/>
    <col min="107" max="107" width="10.125" style="147" customWidth="1"/>
    <col min="108" max="108" width="8.875" style="147" customWidth="1"/>
    <col min="109" max="109" width="11.375" style="147" customWidth="1"/>
    <col min="110" max="110" width="17.625" style="147" hidden="1" customWidth="1"/>
    <col min="111" max="16384" width="9" style="147"/>
  </cols>
  <sheetData>
    <row r="1" spans="1:110" s="6" customFormat="1" ht="25.15">
      <c r="A1" s="547"/>
      <c r="E1" s="1850" t="s">
        <v>2772</v>
      </c>
      <c r="F1" s="1850"/>
      <c r="G1" s="1850"/>
      <c r="H1" s="1850"/>
      <c r="I1" s="1850"/>
      <c r="J1" s="1850"/>
      <c r="K1" s="1850"/>
      <c r="L1" s="1850"/>
      <c r="M1" s="7"/>
      <c r="N1" s="2148" t="s">
        <v>2009</v>
      </c>
      <c r="O1" s="2148"/>
      <c r="P1" s="2148"/>
      <c r="Q1" s="2148"/>
      <c r="AF1" s="2151" t="s">
        <v>2774</v>
      </c>
      <c r="AG1" s="2151"/>
      <c r="AH1" s="2151"/>
      <c r="AI1" s="2151"/>
      <c r="AJ1" s="2151"/>
      <c r="AK1" s="2151"/>
      <c r="AL1" s="2151"/>
      <c r="AM1" s="2151"/>
      <c r="AN1" s="7"/>
      <c r="AO1" s="131" t="s">
        <v>2012</v>
      </c>
      <c r="AR1" s="131"/>
      <c r="AS1" s="131"/>
      <c r="AT1" s="131"/>
      <c r="AU1" s="131"/>
      <c r="AV1" s="131"/>
      <c r="AW1" s="131"/>
      <c r="BK1" s="2151" t="s">
        <v>2774</v>
      </c>
      <c r="BL1" s="2151"/>
      <c r="BM1" s="2151"/>
      <c r="BN1" s="2151"/>
      <c r="BO1" s="2151"/>
      <c r="BP1" s="2151"/>
      <c r="BQ1" s="402"/>
      <c r="BR1" s="132" t="s">
        <v>2014</v>
      </c>
      <c r="BU1" s="132"/>
      <c r="BV1" s="132"/>
      <c r="BW1" s="132"/>
      <c r="BX1" s="132"/>
      <c r="BY1" s="132"/>
      <c r="CK1" s="2151" t="s">
        <v>2774</v>
      </c>
      <c r="CL1" s="2151"/>
      <c r="CM1" s="2151"/>
      <c r="CN1" s="2151"/>
      <c r="CO1" s="2151"/>
      <c r="CP1" s="2151"/>
      <c r="CQ1" s="2151"/>
      <c r="CR1" s="7"/>
      <c r="CS1" s="2148" t="s">
        <v>2016</v>
      </c>
      <c r="CT1" s="2148"/>
      <c r="CU1" s="2148"/>
      <c r="CV1" s="2148"/>
      <c r="CW1" s="2148"/>
      <c r="CX1" s="2148"/>
    </row>
    <row r="2" spans="1:110" s="457" customFormat="1" ht="23.1">
      <c r="A2" s="548" t="s">
        <v>2517</v>
      </c>
      <c r="C2" s="2152" t="s">
        <v>264</v>
      </c>
      <c r="D2" s="2152"/>
      <c r="E2" s="2152"/>
      <c r="F2" s="2152"/>
      <c r="G2" s="2152"/>
      <c r="H2" s="2152"/>
      <c r="I2" s="2152"/>
      <c r="J2" s="2152"/>
      <c r="K2" s="2152"/>
      <c r="L2" s="2152"/>
      <c r="M2" s="458"/>
      <c r="N2" s="457" t="s">
        <v>265</v>
      </c>
      <c r="AA2" s="548" t="s">
        <v>2517</v>
      </c>
      <c r="AD2" s="2152" t="s">
        <v>2777</v>
      </c>
      <c r="AE2" s="2152"/>
      <c r="AF2" s="2152"/>
      <c r="AG2" s="2152"/>
      <c r="AH2" s="2152"/>
      <c r="AI2" s="2152"/>
      <c r="AJ2" s="2152"/>
      <c r="AK2" s="2152"/>
      <c r="AL2" s="2152"/>
      <c r="AM2" s="2152"/>
      <c r="AO2" s="457" t="s">
        <v>2013</v>
      </c>
      <c r="AV2" s="133"/>
      <c r="AW2" s="133"/>
      <c r="BC2" s="548" t="s">
        <v>2517</v>
      </c>
      <c r="BD2" s="548"/>
      <c r="BE2" s="548"/>
      <c r="BF2" s="548"/>
      <c r="BG2" s="2152" t="s">
        <v>2777</v>
      </c>
      <c r="BH2" s="2152"/>
      <c r="BI2" s="2152"/>
      <c r="BJ2" s="2152"/>
      <c r="BK2" s="2152"/>
      <c r="BL2" s="2152"/>
      <c r="BM2" s="2152"/>
      <c r="BN2" s="2152"/>
      <c r="BO2" s="2152"/>
      <c r="BP2" s="2152"/>
      <c r="BQ2" s="549"/>
      <c r="BR2" s="457" t="s">
        <v>2015</v>
      </c>
      <c r="BX2" s="133"/>
      <c r="BY2" s="133"/>
      <c r="CC2" s="457" t="s">
        <v>2520</v>
      </c>
      <c r="CE2" s="548" t="s">
        <v>2517</v>
      </c>
      <c r="CF2" s="548"/>
      <c r="CG2" s="548"/>
      <c r="CH2" s="2152" t="s">
        <v>2777</v>
      </c>
      <c r="CI2" s="2152"/>
      <c r="CJ2" s="2152"/>
      <c r="CK2" s="2152"/>
      <c r="CL2" s="2152"/>
      <c r="CM2" s="2152"/>
      <c r="CN2" s="2152"/>
      <c r="CO2" s="2152"/>
      <c r="CP2" s="2152"/>
      <c r="CQ2" s="2152"/>
      <c r="CR2" s="458"/>
      <c r="CS2" s="457" t="s">
        <v>2379</v>
      </c>
      <c r="CX2" s="133"/>
    </row>
    <row r="3" spans="1:110" s="551" customFormat="1" ht="18.7" customHeight="1">
      <c r="A3" s="550"/>
      <c r="E3" s="134"/>
      <c r="F3" s="134"/>
      <c r="G3" s="134"/>
      <c r="H3" s="134"/>
      <c r="I3" s="134"/>
      <c r="J3" s="134"/>
      <c r="K3" s="134"/>
      <c r="L3" s="134"/>
      <c r="M3" s="135"/>
      <c r="O3" s="136"/>
      <c r="P3" s="136"/>
      <c r="Q3" s="136"/>
      <c r="T3" s="551" t="s">
        <v>2520</v>
      </c>
      <c r="Y3" s="137" t="s">
        <v>2780</v>
      </c>
      <c r="Z3" s="1487"/>
      <c r="AA3" s="550"/>
      <c r="AY3" s="137"/>
      <c r="BA3" s="137" t="s">
        <v>2780</v>
      </c>
      <c r="BC3" s="550"/>
      <c r="BD3" s="1744"/>
      <c r="BE3" s="550"/>
      <c r="BF3" s="550"/>
      <c r="BG3" s="550"/>
      <c r="BH3" s="550"/>
      <c r="BJ3" s="551" t="s">
        <v>2520</v>
      </c>
      <c r="BL3" s="137"/>
      <c r="BM3" s="137"/>
      <c r="BN3" s="137"/>
      <c r="BO3" s="137"/>
      <c r="BP3" s="137"/>
      <c r="BQ3" s="137"/>
      <c r="BS3" s="135"/>
      <c r="BT3" s="136"/>
      <c r="BU3" s="136"/>
      <c r="BV3" s="136"/>
      <c r="BW3" s="136"/>
      <c r="BX3" s="136" t="s">
        <v>2520</v>
      </c>
      <c r="BY3" s="136"/>
      <c r="CC3" s="137" t="s">
        <v>2780</v>
      </c>
      <c r="CE3" s="550"/>
      <c r="CF3" s="550"/>
      <c r="CG3" s="550"/>
      <c r="CK3" s="137"/>
      <c r="CL3" s="137"/>
      <c r="CM3" s="137"/>
      <c r="CN3" s="137"/>
      <c r="CO3" s="137"/>
      <c r="CP3" s="137"/>
      <c r="CQ3" s="137"/>
      <c r="CR3" s="135"/>
      <c r="CS3" s="136"/>
      <c r="CT3" s="136"/>
      <c r="CU3" s="136"/>
      <c r="CV3" s="136"/>
      <c r="CW3" s="136"/>
      <c r="CX3" s="136"/>
      <c r="DD3" s="1915" t="s">
        <v>2780</v>
      </c>
      <c r="DE3" s="1915"/>
    </row>
    <row r="4" spans="1:110" s="551" customFormat="1" ht="15.65" thickBot="1">
      <c r="A4" s="550"/>
      <c r="M4" s="552"/>
      <c r="Y4" s="553" t="s">
        <v>2917</v>
      </c>
      <c r="Z4" s="1486"/>
      <c r="AY4" s="553"/>
      <c r="BA4" s="553" t="s">
        <v>2917</v>
      </c>
      <c r="BQ4" s="552"/>
      <c r="CC4" s="553" t="s">
        <v>2917</v>
      </c>
      <c r="CR4" s="552"/>
      <c r="DD4" s="2147" t="s">
        <v>2917</v>
      </c>
      <c r="DE4" s="2147"/>
    </row>
    <row r="5" spans="1:110" ht="27" customHeight="1">
      <c r="A5" s="1876" t="s">
        <v>2287</v>
      </c>
      <c r="B5" s="2155" t="s">
        <v>2782</v>
      </c>
      <c r="C5" s="1857" t="s">
        <v>2783</v>
      </c>
      <c r="D5" s="1821"/>
      <c r="E5" s="1821"/>
      <c r="F5" s="1821"/>
      <c r="G5" s="1821"/>
      <c r="H5" s="1821"/>
      <c r="I5" s="1821"/>
      <c r="J5" s="1821"/>
      <c r="K5" s="1821"/>
      <c r="L5" s="1821"/>
      <c r="N5" s="1821" t="s">
        <v>2784</v>
      </c>
      <c r="O5" s="1821"/>
      <c r="P5" s="1821"/>
      <c r="Q5" s="1821"/>
      <c r="R5" s="1821"/>
      <c r="S5" s="1821"/>
      <c r="T5" s="1821"/>
      <c r="U5" s="1821"/>
      <c r="V5" s="1821"/>
      <c r="W5" s="1821"/>
      <c r="X5" s="1821"/>
      <c r="Y5" s="1821"/>
      <c r="AA5" s="1876" t="s">
        <v>2781</v>
      </c>
      <c r="AB5" s="1437" t="s">
        <v>2783</v>
      </c>
      <c r="AC5" s="1438"/>
      <c r="AD5" s="1438"/>
      <c r="AE5" s="1438"/>
      <c r="AF5" s="1438"/>
      <c r="AG5" s="1438"/>
      <c r="AH5" s="1438"/>
      <c r="AI5" s="1438"/>
      <c r="AJ5" s="1438"/>
      <c r="AK5" s="1438"/>
      <c r="AL5" s="1438"/>
      <c r="AM5" s="1438"/>
      <c r="AO5" s="1821" t="s">
        <v>2784</v>
      </c>
      <c r="AP5" s="1821"/>
      <c r="AQ5" s="1821"/>
      <c r="AR5" s="1821"/>
      <c r="AS5" s="1821"/>
      <c r="AT5" s="1821"/>
      <c r="AU5" s="1821"/>
      <c r="AV5" s="1821"/>
      <c r="AW5" s="1821"/>
      <c r="AX5" s="1821"/>
      <c r="AY5" s="1821"/>
      <c r="AZ5" s="1821"/>
      <c r="BA5" s="1821"/>
      <c r="BC5" s="1876" t="s">
        <v>2781</v>
      </c>
      <c r="BD5" s="1745"/>
      <c r="BE5" s="1821"/>
      <c r="BF5" s="1821"/>
      <c r="BG5" s="1821"/>
      <c r="BH5" s="1821"/>
      <c r="BI5" s="1821"/>
      <c r="BJ5" s="1821"/>
      <c r="BK5" s="1821"/>
      <c r="BL5" s="1821"/>
      <c r="BM5" s="1821"/>
      <c r="BN5" s="1821"/>
      <c r="BO5" s="1821"/>
      <c r="BP5" s="1821"/>
      <c r="BQ5" s="540"/>
      <c r="BR5" s="1821" t="s">
        <v>2784</v>
      </c>
      <c r="BS5" s="1821"/>
      <c r="BT5" s="1821"/>
      <c r="BU5" s="1821"/>
      <c r="BV5" s="1821"/>
      <c r="BW5" s="1821"/>
      <c r="BX5" s="1821"/>
      <c r="BY5" s="1821"/>
      <c r="BZ5" s="1821"/>
      <c r="CA5" s="1821"/>
      <c r="CB5" s="1821"/>
      <c r="CC5" s="1821"/>
      <c r="CE5" s="1876" t="s">
        <v>2781</v>
      </c>
      <c r="CF5" s="1437" t="s">
        <v>2785</v>
      </c>
      <c r="CG5" s="1438"/>
      <c r="CH5" s="1438"/>
      <c r="CI5" s="1438"/>
      <c r="CJ5" s="1438"/>
      <c r="CK5" s="1438"/>
      <c r="CL5" s="1438"/>
      <c r="CM5" s="1438"/>
      <c r="CN5" s="1438"/>
      <c r="CO5" s="1438"/>
      <c r="CP5" s="1438"/>
      <c r="CQ5" s="1440"/>
      <c r="CS5" s="1821" t="s">
        <v>2786</v>
      </c>
      <c r="CT5" s="1821"/>
      <c r="CU5" s="1821"/>
      <c r="CV5" s="1821"/>
      <c r="CW5" s="1821"/>
      <c r="CX5" s="1821"/>
      <c r="CY5" s="1821"/>
      <c r="CZ5" s="1858"/>
      <c r="DA5" s="1857" t="s">
        <v>2787</v>
      </c>
      <c r="DB5" s="1821"/>
      <c r="DC5" s="1821"/>
      <c r="DD5" s="1821"/>
      <c r="DE5" s="1821"/>
      <c r="DF5" s="1821"/>
    </row>
    <row r="6" spans="1:110" s="1305" customFormat="1" ht="15.8" customHeight="1">
      <c r="A6" s="2150"/>
      <c r="B6" s="2156"/>
      <c r="C6" s="2172" t="s">
        <v>3014</v>
      </c>
      <c r="D6" s="1447" t="s">
        <v>1114</v>
      </c>
      <c r="E6" s="1447" t="s">
        <v>1118</v>
      </c>
      <c r="F6" s="1447" t="s">
        <v>1120</v>
      </c>
      <c r="G6" s="1447" t="s">
        <v>703</v>
      </c>
      <c r="H6" s="1697" t="s">
        <v>1579</v>
      </c>
      <c r="I6" s="1447" t="s">
        <v>2288</v>
      </c>
      <c r="J6" s="1447" t="s">
        <v>2788</v>
      </c>
      <c r="K6" s="1447" t="s">
        <v>2789</v>
      </c>
      <c r="L6" s="1447" t="s">
        <v>2790</v>
      </c>
      <c r="M6" s="1448"/>
      <c r="N6" s="1449" t="s">
        <v>2791</v>
      </c>
      <c r="O6" s="1447" t="s">
        <v>2792</v>
      </c>
      <c r="P6" s="1447" t="s">
        <v>383</v>
      </c>
      <c r="Q6" s="1447" t="s">
        <v>383</v>
      </c>
      <c r="R6" s="1447" t="s">
        <v>2289</v>
      </c>
      <c r="S6" s="1447" t="s">
        <v>2289</v>
      </c>
      <c r="T6" s="1447" t="s">
        <v>2289</v>
      </c>
      <c r="U6" s="1447" t="s">
        <v>2653</v>
      </c>
      <c r="V6" s="1447" t="s">
        <v>2290</v>
      </c>
      <c r="W6" s="1447" t="s">
        <v>2291</v>
      </c>
      <c r="X6" s="1447" t="s">
        <v>2291</v>
      </c>
      <c r="Y6" s="1450" t="s">
        <v>2654</v>
      </c>
      <c r="AA6" s="2150"/>
      <c r="AB6" s="1447" t="s">
        <v>706</v>
      </c>
      <c r="AC6" s="1447" t="s">
        <v>2792</v>
      </c>
      <c r="AD6" s="1447" t="s">
        <v>2792</v>
      </c>
      <c r="AE6" s="1447" t="s">
        <v>2793</v>
      </c>
      <c r="AF6" s="1447" t="s">
        <v>2794</v>
      </c>
      <c r="AG6" s="1447" t="s">
        <v>2292</v>
      </c>
      <c r="AH6" s="1447" t="s">
        <v>2792</v>
      </c>
      <c r="AI6" s="1632" t="s">
        <v>1119</v>
      </c>
      <c r="AJ6" s="2171" t="s">
        <v>2068</v>
      </c>
      <c r="AK6" s="1696" t="s">
        <v>1478</v>
      </c>
      <c r="AL6" s="1447" t="s">
        <v>2293</v>
      </c>
      <c r="AM6" s="1451" t="s">
        <v>2795</v>
      </c>
      <c r="AO6" s="1452" t="s">
        <v>325</v>
      </c>
      <c r="AP6" s="2167" t="s">
        <v>74</v>
      </c>
      <c r="AQ6" s="2166" t="s">
        <v>75</v>
      </c>
      <c r="AR6" s="1447" t="s">
        <v>2294</v>
      </c>
      <c r="AS6" s="2174" t="s">
        <v>1083</v>
      </c>
      <c r="AT6" s="2171" t="s">
        <v>2656</v>
      </c>
      <c r="AU6" s="1447" t="s">
        <v>2796</v>
      </c>
      <c r="AV6" s="1447" t="s">
        <v>2792</v>
      </c>
      <c r="AW6" s="1447" t="s">
        <v>880</v>
      </c>
      <c r="AX6" s="1447" t="s">
        <v>2662</v>
      </c>
      <c r="AY6" s="1305" t="s">
        <v>383</v>
      </c>
      <c r="AZ6" s="2169" t="s">
        <v>1955</v>
      </c>
      <c r="BA6" s="1451" t="s">
        <v>2295</v>
      </c>
      <c r="BC6" s="2150"/>
      <c r="BD6" s="1767" t="s">
        <v>3433</v>
      </c>
      <c r="BE6" s="1447" t="s">
        <v>2296</v>
      </c>
      <c r="BF6" s="1451" t="s">
        <v>1907</v>
      </c>
      <c r="BG6" s="1460" t="s">
        <v>2380</v>
      </c>
      <c r="BH6" s="1461" t="s">
        <v>1914</v>
      </c>
      <c r="BI6" s="1453" t="s">
        <v>2297</v>
      </c>
      <c r="BJ6" s="1454" t="s">
        <v>2298</v>
      </c>
      <c r="BK6" s="1447" t="s">
        <v>2667</v>
      </c>
      <c r="BL6" s="1454" t="s">
        <v>2792</v>
      </c>
      <c r="BM6" s="1454" t="s">
        <v>2299</v>
      </c>
      <c r="BN6" s="1454" t="s">
        <v>1387</v>
      </c>
      <c r="BO6" s="1454" t="s">
        <v>2300</v>
      </c>
      <c r="BP6" s="1451" t="s">
        <v>2668</v>
      </c>
      <c r="BQ6" s="1448"/>
      <c r="BR6" s="1452" t="s">
        <v>1387</v>
      </c>
      <c r="BS6" s="1454" t="s">
        <v>1568</v>
      </c>
      <c r="BT6" s="1454" t="s">
        <v>2300</v>
      </c>
      <c r="BU6" s="1454" t="s">
        <v>711</v>
      </c>
      <c r="BV6" s="1447" t="s">
        <v>2301</v>
      </c>
      <c r="BW6" s="1447" t="s">
        <v>2302</v>
      </c>
      <c r="BX6" s="1447" t="s">
        <v>2303</v>
      </c>
      <c r="BY6" s="1447" t="s">
        <v>2303</v>
      </c>
      <c r="BZ6" s="1447" t="s">
        <v>2304</v>
      </c>
      <c r="CA6" s="1447" t="s">
        <v>1456</v>
      </c>
      <c r="CB6" s="1447" t="s">
        <v>1456</v>
      </c>
      <c r="CC6" s="1447" t="s">
        <v>2305</v>
      </c>
      <c r="CE6" s="2150"/>
      <c r="CF6" s="1447" t="s">
        <v>2306</v>
      </c>
      <c r="CG6" s="1698" t="s">
        <v>1586</v>
      </c>
      <c r="CH6" s="1447" t="s">
        <v>2307</v>
      </c>
      <c r="CI6" s="1447" t="s">
        <v>1016</v>
      </c>
      <c r="CJ6" s="1447" t="s">
        <v>2308</v>
      </c>
      <c r="CK6" s="1447" t="s">
        <v>2089</v>
      </c>
      <c r="CL6" s="1447" t="s">
        <v>2309</v>
      </c>
      <c r="CM6" s="1447" t="s">
        <v>2310</v>
      </c>
      <c r="CN6" s="1447" t="s">
        <v>2310</v>
      </c>
      <c r="CO6" s="1447" t="s">
        <v>2310</v>
      </c>
      <c r="CP6" s="1447" t="s">
        <v>2310</v>
      </c>
      <c r="CQ6" s="1447" t="s">
        <v>2089</v>
      </c>
      <c r="CR6" s="1448"/>
      <c r="CS6" s="1449"/>
      <c r="CT6" s="1705" t="s">
        <v>3357</v>
      </c>
      <c r="CU6" s="1453" t="s">
        <v>784</v>
      </c>
      <c r="CV6" s="1453" t="s">
        <v>1481</v>
      </c>
      <c r="CW6" s="1447" t="s">
        <v>2307</v>
      </c>
      <c r="CX6" s="1447" t="s">
        <v>2311</v>
      </c>
      <c r="CY6" s="1447" t="s">
        <v>2312</v>
      </c>
      <c r="CZ6" s="1454" t="s">
        <v>2313</v>
      </c>
      <c r="DA6" s="1447" t="s">
        <v>2314</v>
      </c>
      <c r="DB6" s="1708" t="s">
        <v>3365</v>
      </c>
      <c r="DC6" s="1447" t="s">
        <v>1456</v>
      </c>
      <c r="DD6" s="1447" t="s">
        <v>2673</v>
      </c>
      <c r="DE6" s="1456" t="s">
        <v>854</v>
      </c>
      <c r="DF6" s="1448" t="s">
        <v>711</v>
      </c>
    </row>
    <row r="7" spans="1:110" s="1305" customFormat="1" ht="15.8" customHeight="1">
      <c r="A7" s="2150"/>
      <c r="B7" s="2156"/>
      <c r="C7" s="2173"/>
      <c r="D7" s="1447" t="s">
        <v>1115</v>
      </c>
      <c r="E7" s="1447" t="s">
        <v>876</v>
      </c>
      <c r="F7" s="1447" t="s">
        <v>855</v>
      </c>
      <c r="G7" s="1447" t="s">
        <v>856</v>
      </c>
      <c r="H7" s="1697" t="s">
        <v>1572</v>
      </c>
      <c r="I7" s="1447" t="s">
        <v>1121</v>
      </c>
      <c r="J7" s="1447" t="s">
        <v>857</v>
      </c>
      <c r="K7" s="1447" t="s">
        <v>858</v>
      </c>
      <c r="L7" s="1447" t="s">
        <v>859</v>
      </c>
      <c r="M7" s="1448"/>
      <c r="N7" s="1449" t="s">
        <v>860</v>
      </c>
      <c r="O7" s="1447" t="s">
        <v>861</v>
      </c>
      <c r="P7" s="1447" t="s">
        <v>1469</v>
      </c>
      <c r="Q7" s="1447" t="s">
        <v>1469</v>
      </c>
      <c r="R7" s="1447" t="s">
        <v>2315</v>
      </c>
      <c r="S7" s="1447" t="s">
        <v>2316</v>
      </c>
      <c r="T7" s="1447" t="s">
        <v>2316</v>
      </c>
      <c r="U7" s="1447" t="s">
        <v>714</v>
      </c>
      <c r="V7" s="1447" t="s">
        <v>2317</v>
      </c>
      <c r="W7" s="1447" t="s">
        <v>2318</v>
      </c>
      <c r="X7" s="1447" t="s">
        <v>2319</v>
      </c>
      <c r="Y7" s="1450" t="s">
        <v>863</v>
      </c>
      <c r="AA7" s="2150"/>
      <c r="AB7" s="1447" t="s">
        <v>864</v>
      </c>
      <c r="AC7" s="1447" t="s">
        <v>865</v>
      </c>
      <c r="AD7" s="1447" t="s">
        <v>865</v>
      </c>
      <c r="AE7" s="1447" t="s">
        <v>866</v>
      </c>
      <c r="AF7" s="1447" t="s">
        <v>867</v>
      </c>
      <c r="AG7" s="1447" t="s">
        <v>2320</v>
      </c>
      <c r="AH7" s="1447" t="s">
        <v>2317</v>
      </c>
      <c r="AI7" s="1632" t="s">
        <v>1014</v>
      </c>
      <c r="AJ7" s="2166"/>
      <c r="AK7" s="1696" t="s">
        <v>2655</v>
      </c>
      <c r="AL7" s="1447" t="s">
        <v>2321</v>
      </c>
      <c r="AM7" s="1447" t="s">
        <v>868</v>
      </c>
      <c r="AO7" s="1449" t="s">
        <v>869</v>
      </c>
      <c r="AP7" s="2168"/>
      <c r="AQ7" s="2166"/>
      <c r="AR7" s="1447" t="s">
        <v>2322</v>
      </c>
      <c r="AS7" s="2174"/>
      <c r="AT7" s="2166"/>
      <c r="AU7" s="1447" t="s">
        <v>870</v>
      </c>
      <c r="AV7" s="1447" t="s">
        <v>871</v>
      </c>
      <c r="AW7" s="1447" t="s">
        <v>1080</v>
      </c>
      <c r="AX7" s="1447" t="s">
        <v>1484</v>
      </c>
      <c r="AY7" s="1305" t="s">
        <v>82</v>
      </c>
      <c r="AZ7" s="2169"/>
      <c r="BA7" s="1447" t="s">
        <v>1077</v>
      </c>
      <c r="BC7" s="2150"/>
      <c r="BD7" s="1747" t="s">
        <v>3434</v>
      </c>
      <c r="BE7" s="1447" t="s">
        <v>2323</v>
      </c>
      <c r="BF7" s="1447" t="s">
        <v>1908</v>
      </c>
      <c r="BG7" s="1453" t="s">
        <v>2381</v>
      </c>
      <c r="BH7" s="1461" t="s">
        <v>1915</v>
      </c>
      <c r="BI7" s="1453" t="s">
        <v>2324</v>
      </c>
      <c r="BJ7" s="1454" t="s">
        <v>1457</v>
      </c>
      <c r="BK7" s="1447" t="s">
        <v>1072</v>
      </c>
      <c r="BL7" s="1454" t="s">
        <v>872</v>
      </c>
      <c r="BM7" s="1454" t="s">
        <v>1979</v>
      </c>
      <c r="BN7" s="1454" t="s">
        <v>2325</v>
      </c>
      <c r="BO7" s="1454" t="s">
        <v>873</v>
      </c>
      <c r="BP7" s="1447" t="s">
        <v>2669</v>
      </c>
      <c r="BQ7" s="1448"/>
      <c r="BR7" s="1449" t="s">
        <v>872</v>
      </c>
      <c r="BS7" s="1454" t="s">
        <v>1569</v>
      </c>
      <c r="BT7" s="1454" t="s">
        <v>873</v>
      </c>
      <c r="BU7" s="1454" t="s">
        <v>721</v>
      </c>
      <c r="BV7" s="1447" t="s">
        <v>2326</v>
      </c>
      <c r="BW7" s="1447" t="s">
        <v>2327</v>
      </c>
      <c r="BX7" s="1447" t="s">
        <v>2328</v>
      </c>
      <c r="BY7" s="1447" t="s">
        <v>2328</v>
      </c>
      <c r="BZ7" s="1447" t="s">
        <v>2329</v>
      </c>
      <c r="CA7" s="1447" t="s">
        <v>1184</v>
      </c>
      <c r="CB7" s="1447" t="s">
        <v>1184</v>
      </c>
      <c r="CC7" s="1447" t="s">
        <v>2330</v>
      </c>
      <c r="CE7" s="2150"/>
      <c r="CF7" s="1447" t="s">
        <v>2331</v>
      </c>
      <c r="CG7" s="1698" t="s">
        <v>1587</v>
      </c>
      <c r="CH7" s="1447" t="s">
        <v>2332</v>
      </c>
      <c r="CI7" s="1447" t="s">
        <v>1386</v>
      </c>
      <c r="CJ7" s="1447" t="s">
        <v>2333</v>
      </c>
      <c r="CK7" s="1447" t="s">
        <v>874</v>
      </c>
      <c r="CL7" s="1447" t="s">
        <v>2334</v>
      </c>
      <c r="CM7" s="1447" t="s">
        <v>2335</v>
      </c>
      <c r="CN7" s="1447" t="s">
        <v>2335</v>
      </c>
      <c r="CO7" s="1447" t="s">
        <v>2336</v>
      </c>
      <c r="CP7" s="1447" t="s">
        <v>2336</v>
      </c>
      <c r="CQ7" s="1447" t="s">
        <v>2337</v>
      </c>
      <c r="CR7" s="1448"/>
      <c r="CS7" s="1449" t="s">
        <v>2338</v>
      </c>
      <c r="CT7" s="1705" t="s">
        <v>3358</v>
      </c>
      <c r="CU7" s="1453" t="s">
        <v>1189</v>
      </c>
      <c r="CV7" s="1453" t="s">
        <v>83</v>
      </c>
      <c r="CW7" s="1447" t="s">
        <v>2332</v>
      </c>
      <c r="CX7" s="1447" t="s">
        <v>2339</v>
      </c>
      <c r="CY7" s="1447" t="s">
        <v>2340</v>
      </c>
      <c r="CZ7" s="1454" t="s">
        <v>2341</v>
      </c>
      <c r="DA7" s="1447" t="s">
        <v>2342</v>
      </c>
      <c r="DB7" s="1708" t="s">
        <v>3366</v>
      </c>
      <c r="DC7" s="1447" t="s">
        <v>1184</v>
      </c>
      <c r="DD7" s="1447" t="s">
        <v>2675</v>
      </c>
      <c r="DE7" s="1457" t="s">
        <v>876</v>
      </c>
      <c r="DF7" s="1448" t="s">
        <v>721</v>
      </c>
    </row>
    <row r="8" spans="1:110" s="1305" customFormat="1" ht="15.8" customHeight="1">
      <c r="A8" s="2150"/>
      <c r="B8" s="2156"/>
      <c r="C8" s="2173"/>
      <c r="D8" s="1447" t="s">
        <v>1116</v>
      </c>
      <c r="E8" s="1447" t="s">
        <v>854</v>
      </c>
      <c r="F8" s="1447" t="s">
        <v>877</v>
      </c>
      <c r="G8" s="1447" t="s">
        <v>878</v>
      </c>
      <c r="H8" s="1697" t="s">
        <v>1573</v>
      </c>
      <c r="I8" s="1447" t="s">
        <v>2343</v>
      </c>
      <c r="J8" s="1447" t="s">
        <v>879</v>
      </c>
      <c r="K8" s="1447" t="s">
        <v>880</v>
      </c>
      <c r="L8" s="1447" t="s">
        <v>1170</v>
      </c>
      <c r="M8" s="1448"/>
      <c r="N8" s="1449" t="s">
        <v>1171</v>
      </c>
      <c r="O8" s="1447" t="s">
        <v>1172</v>
      </c>
      <c r="P8" s="1447" t="s">
        <v>1387</v>
      </c>
      <c r="Q8" s="1447" t="s">
        <v>2652</v>
      </c>
      <c r="R8" s="1447" t="s">
        <v>2344</v>
      </c>
      <c r="S8" s="1447" t="s">
        <v>2345</v>
      </c>
      <c r="T8" s="1447" t="s">
        <v>2346</v>
      </c>
      <c r="U8" s="1447" t="s">
        <v>704</v>
      </c>
      <c r="V8" s="1447" t="s">
        <v>1387</v>
      </c>
      <c r="W8" s="1447" t="s">
        <v>2347</v>
      </c>
      <c r="X8" s="1447" t="s">
        <v>2348</v>
      </c>
      <c r="Y8" s="1450" t="s">
        <v>1175</v>
      </c>
      <c r="AA8" s="2150"/>
      <c r="AB8" s="1447" t="s">
        <v>1176</v>
      </c>
      <c r="AC8" s="1447" t="s">
        <v>1177</v>
      </c>
      <c r="AD8" s="1447" t="s">
        <v>1177</v>
      </c>
      <c r="AE8" s="1447" t="s">
        <v>1178</v>
      </c>
      <c r="AF8" s="1447" t="s">
        <v>1179</v>
      </c>
      <c r="AG8" s="1447" t="s">
        <v>2349</v>
      </c>
      <c r="AH8" s="1447" t="s">
        <v>1177</v>
      </c>
      <c r="AI8" s="1632" t="s">
        <v>2350</v>
      </c>
      <c r="AJ8" s="2166"/>
      <c r="AK8" s="1696" t="s">
        <v>1581</v>
      </c>
      <c r="AL8" s="1447" t="s">
        <v>2351</v>
      </c>
      <c r="AM8" s="1447" t="s">
        <v>1180</v>
      </c>
      <c r="AO8" s="1449" t="s">
        <v>1181</v>
      </c>
      <c r="AP8" s="2168"/>
      <c r="AQ8" s="2166"/>
      <c r="AR8" s="1447" t="s">
        <v>2352</v>
      </c>
      <c r="AS8" s="2174"/>
      <c r="AT8" s="2166"/>
      <c r="AU8" s="1447" t="s">
        <v>1182</v>
      </c>
      <c r="AV8" s="1447" t="s">
        <v>1183</v>
      </c>
      <c r="AW8" s="1447" t="s">
        <v>2658</v>
      </c>
      <c r="AX8" s="1447" t="s">
        <v>2666</v>
      </c>
      <c r="AY8" s="1305" t="s">
        <v>83</v>
      </c>
      <c r="AZ8" s="2169"/>
      <c r="BA8" s="1447" t="s">
        <v>1076</v>
      </c>
      <c r="BC8" s="2150"/>
      <c r="BD8" s="1747" t="s">
        <v>3435</v>
      </c>
      <c r="BE8" s="1447" t="s">
        <v>2353</v>
      </c>
      <c r="BF8" s="1305" t="s">
        <v>1909</v>
      </c>
      <c r="BG8" s="1453" t="s">
        <v>2382</v>
      </c>
      <c r="BH8" s="1461" t="s">
        <v>1916</v>
      </c>
      <c r="BI8" s="1453" t="s">
        <v>2354</v>
      </c>
      <c r="BJ8" s="1454" t="s">
        <v>2355</v>
      </c>
      <c r="BK8" s="1447" t="s">
        <v>1074</v>
      </c>
      <c r="BL8" s="1454" t="s">
        <v>1184</v>
      </c>
      <c r="BM8" s="1454" t="s">
        <v>2356</v>
      </c>
      <c r="BN8" s="1454" t="s">
        <v>2357</v>
      </c>
      <c r="BO8" s="1454" t="s">
        <v>880</v>
      </c>
      <c r="BP8" s="1447" t="s">
        <v>2670</v>
      </c>
      <c r="BQ8" s="1448"/>
      <c r="BR8" s="1449" t="s">
        <v>1184</v>
      </c>
      <c r="BS8" s="1454" t="s">
        <v>1570</v>
      </c>
      <c r="BT8" s="1454" t="s">
        <v>2302</v>
      </c>
      <c r="BU8" s="1454" t="s">
        <v>2753</v>
      </c>
      <c r="BV8" s="1447" t="s">
        <v>2358</v>
      </c>
      <c r="BW8" s="1447" t="s">
        <v>2359</v>
      </c>
      <c r="BX8" s="1447" t="s">
        <v>2360</v>
      </c>
      <c r="BY8" s="1447" t="s">
        <v>2360</v>
      </c>
      <c r="BZ8" s="1447" t="s">
        <v>2361</v>
      </c>
      <c r="CA8" s="1447" t="s">
        <v>2362</v>
      </c>
      <c r="CB8" s="1447" t="s">
        <v>2363</v>
      </c>
      <c r="CC8" s="1447" t="s">
        <v>2364</v>
      </c>
      <c r="CE8" s="2150"/>
      <c r="CF8" s="1447" t="s">
        <v>2365</v>
      </c>
      <c r="CG8" s="1698" t="s">
        <v>2363</v>
      </c>
      <c r="CH8" s="1447" t="s">
        <v>2366</v>
      </c>
      <c r="CI8" s="1447" t="s">
        <v>2367</v>
      </c>
      <c r="CJ8" s="1447" t="s">
        <v>2368</v>
      </c>
      <c r="CK8" s="1447" t="s">
        <v>1185</v>
      </c>
      <c r="CL8" s="1447" t="s">
        <v>2369</v>
      </c>
      <c r="CM8" s="1447" t="s">
        <v>2370</v>
      </c>
      <c r="CN8" s="1447" t="s">
        <v>2370</v>
      </c>
      <c r="CO8" s="1447" t="s">
        <v>2371</v>
      </c>
      <c r="CP8" s="1447" t="s">
        <v>2370</v>
      </c>
      <c r="CQ8" s="1447" t="s">
        <v>2372</v>
      </c>
      <c r="CR8" s="1448"/>
      <c r="CS8" s="1449"/>
      <c r="CT8" s="1705" t="s">
        <v>3359</v>
      </c>
      <c r="CU8" s="1453" t="s">
        <v>1456</v>
      </c>
      <c r="CV8" s="1453" t="s">
        <v>1456</v>
      </c>
      <c r="CW8" s="1447" t="s">
        <v>2494</v>
      </c>
      <c r="CX8" s="1447" t="s">
        <v>2307</v>
      </c>
      <c r="CY8" s="1447" t="s">
        <v>2495</v>
      </c>
      <c r="CZ8" s="1454" t="s">
        <v>2496</v>
      </c>
      <c r="DA8" s="1447" t="s">
        <v>2497</v>
      </c>
      <c r="DB8" s="1708" t="s">
        <v>3367</v>
      </c>
      <c r="DC8" s="1447" t="s">
        <v>2363</v>
      </c>
      <c r="DD8" s="1447" t="s">
        <v>1014</v>
      </c>
      <c r="DE8" s="1457" t="s">
        <v>1187</v>
      </c>
      <c r="DF8" s="1448" t="s">
        <v>1188</v>
      </c>
    </row>
    <row r="9" spans="1:110" s="1305" customFormat="1" ht="15.8" customHeight="1">
      <c r="A9" s="2150"/>
      <c r="B9" s="2156"/>
      <c r="C9" s="2173"/>
      <c r="D9" s="1447" t="s">
        <v>1117</v>
      </c>
      <c r="E9" s="1447" t="s">
        <v>1119</v>
      </c>
      <c r="F9" s="1447" t="s">
        <v>1189</v>
      </c>
      <c r="G9" s="1447" t="s">
        <v>2464</v>
      </c>
      <c r="H9" s="1697" t="s">
        <v>1574</v>
      </c>
      <c r="I9" s="1447" t="s">
        <v>2498</v>
      </c>
      <c r="J9" s="1447" t="s">
        <v>1190</v>
      </c>
      <c r="K9" s="1447" t="s">
        <v>1080</v>
      </c>
      <c r="L9" s="1447" t="s">
        <v>1191</v>
      </c>
      <c r="M9" s="1448"/>
      <c r="N9" s="1449" t="s">
        <v>1192</v>
      </c>
      <c r="O9" s="1447" t="s">
        <v>383</v>
      </c>
      <c r="P9" s="1447" t="s">
        <v>2338</v>
      </c>
      <c r="Q9" s="1447" t="s">
        <v>2649</v>
      </c>
      <c r="R9" s="1447" t="s">
        <v>2499</v>
      </c>
      <c r="S9" s="1447" t="s">
        <v>2500</v>
      </c>
      <c r="T9" s="1447" t="s">
        <v>2501</v>
      </c>
      <c r="U9" s="1447" t="s">
        <v>2466</v>
      </c>
      <c r="V9" s="1447" t="s">
        <v>2338</v>
      </c>
      <c r="W9" s="1447" t="s">
        <v>1178</v>
      </c>
      <c r="X9" s="1447" t="s">
        <v>454</v>
      </c>
      <c r="Y9" s="1450" t="s">
        <v>1193</v>
      </c>
      <c r="AA9" s="2150"/>
      <c r="AB9" s="1447" t="s">
        <v>2467</v>
      </c>
      <c r="AC9" s="1447" t="s">
        <v>1194</v>
      </c>
      <c r="AD9" s="1447" t="s">
        <v>1194</v>
      </c>
      <c r="AE9" s="1447" t="s">
        <v>1080</v>
      </c>
      <c r="AF9" s="1447" t="s">
        <v>1195</v>
      </c>
      <c r="AG9" s="1447" t="s">
        <v>455</v>
      </c>
      <c r="AH9" s="1447" t="s">
        <v>1194</v>
      </c>
      <c r="AI9" s="1632" t="s">
        <v>456</v>
      </c>
      <c r="AJ9" s="2166"/>
      <c r="AK9" s="1696" t="s">
        <v>1582</v>
      </c>
      <c r="AL9" s="1447" t="s">
        <v>457</v>
      </c>
      <c r="AM9" s="1447" t="s">
        <v>1453</v>
      </c>
      <c r="AO9" s="1449" t="s">
        <v>1080</v>
      </c>
      <c r="AP9" s="2168"/>
      <c r="AQ9" s="2166"/>
      <c r="AR9" s="1447" t="s">
        <v>458</v>
      </c>
      <c r="AS9" s="2174"/>
      <c r="AT9" s="2166"/>
      <c r="AU9" s="1447" t="s">
        <v>1454</v>
      </c>
      <c r="AV9" s="1447" t="s">
        <v>1455</v>
      </c>
      <c r="AW9" s="1447" t="s">
        <v>858</v>
      </c>
      <c r="AX9" s="1447" t="s">
        <v>2663</v>
      </c>
      <c r="AY9" s="1447" t="s">
        <v>1456</v>
      </c>
      <c r="AZ9" s="2169"/>
      <c r="BA9" s="1447" t="s">
        <v>867</v>
      </c>
      <c r="BC9" s="2150"/>
      <c r="BD9" s="1747" t="s">
        <v>3436</v>
      </c>
      <c r="BE9" s="1447" t="s">
        <v>459</v>
      </c>
      <c r="BF9" s="1305" t="s">
        <v>1906</v>
      </c>
      <c r="BG9" s="1453" t="s">
        <v>2383</v>
      </c>
      <c r="BH9" s="1461" t="s">
        <v>1917</v>
      </c>
      <c r="BI9" s="1453" t="s">
        <v>460</v>
      </c>
      <c r="BJ9" s="1454" t="s">
        <v>461</v>
      </c>
      <c r="BK9" s="1447" t="s">
        <v>1073</v>
      </c>
      <c r="BL9" s="1454" t="s">
        <v>1458</v>
      </c>
      <c r="BM9" s="1454" t="s">
        <v>462</v>
      </c>
      <c r="BN9" s="1454" t="s">
        <v>1481</v>
      </c>
      <c r="BO9" s="1454" t="s">
        <v>1080</v>
      </c>
      <c r="BP9" s="1447" t="s">
        <v>2671</v>
      </c>
      <c r="BQ9" s="1448"/>
      <c r="BR9" s="1449" t="s">
        <v>1458</v>
      </c>
      <c r="BS9" s="1699" t="s">
        <v>2353</v>
      </c>
      <c r="BT9" s="1454" t="s">
        <v>880</v>
      </c>
      <c r="BU9" s="1454" t="s">
        <v>2471</v>
      </c>
      <c r="BV9" s="1447" t="s">
        <v>463</v>
      </c>
      <c r="BW9" s="1447" t="s">
        <v>1979</v>
      </c>
      <c r="BX9" s="1447" t="s">
        <v>464</v>
      </c>
      <c r="BY9" s="1447" t="s">
        <v>465</v>
      </c>
      <c r="BZ9" s="1447" t="s">
        <v>466</v>
      </c>
      <c r="CA9" s="1447" t="s">
        <v>467</v>
      </c>
      <c r="CB9" s="1447" t="s">
        <v>1189</v>
      </c>
      <c r="CC9" s="1447" t="s">
        <v>468</v>
      </c>
      <c r="CE9" s="2150"/>
      <c r="CF9" s="1447" t="s">
        <v>469</v>
      </c>
      <c r="CG9" s="1698" t="s">
        <v>1189</v>
      </c>
      <c r="CH9" s="1447" t="s">
        <v>470</v>
      </c>
      <c r="CI9" s="1447" t="s">
        <v>471</v>
      </c>
      <c r="CJ9" s="1447" t="s">
        <v>472</v>
      </c>
      <c r="CK9" s="1447" t="s">
        <v>1459</v>
      </c>
      <c r="CL9" s="1447" t="s">
        <v>473</v>
      </c>
      <c r="CM9" s="1447" t="s">
        <v>1178</v>
      </c>
      <c r="CN9" s="1447" t="s">
        <v>474</v>
      </c>
      <c r="CO9" s="1447" t="s">
        <v>1178</v>
      </c>
      <c r="CP9" s="1447" t="s">
        <v>475</v>
      </c>
      <c r="CQ9" s="1447" t="s">
        <v>476</v>
      </c>
      <c r="CR9" s="1448"/>
      <c r="CS9" s="1449"/>
      <c r="CT9" s="1705" t="s">
        <v>3360</v>
      </c>
      <c r="CU9" s="1453" t="s">
        <v>477</v>
      </c>
      <c r="CV9" s="1453" t="s">
        <v>477</v>
      </c>
      <c r="CW9" s="1447" t="s">
        <v>478</v>
      </c>
      <c r="CX9" s="1447" t="s">
        <v>479</v>
      </c>
      <c r="CY9" s="1447" t="s">
        <v>480</v>
      </c>
      <c r="CZ9" s="1454" t="s">
        <v>481</v>
      </c>
      <c r="DA9" s="1447" t="s">
        <v>482</v>
      </c>
      <c r="DB9" s="1708" t="s">
        <v>3368</v>
      </c>
      <c r="DC9" s="1447" t="s">
        <v>1189</v>
      </c>
      <c r="DD9" s="1447" t="s">
        <v>2674</v>
      </c>
      <c r="DE9" s="1457" t="s">
        <v>1461</v>
      </c>
      <c r="DF9" s="1448" t="s">
        <v>1462</v>
      </c>
    </row>
    <row r="10" spans="1:110" s="1305" customFormat="1" ht="15.8" customHeight="1">
      <c r="A10" s="2150"/>
      <c r="B10" s="2156"/>
      <c r="C10" s="2173"/>
      <c r="D10" s="1447"/>
      <c r="E10" s="1447"/>
      <c r="F10" s="1447" t="s">
        <v>1463</v>
      </c>
      <c r="G10" s="1447" t="s">
        <v>1464</v>
      </c>
      <c r="H10" s="1697" t="s">
        <v>1575</v>
      </c>
      <c r="I10" s="1447" t="s">
        <v>483</v>
      </c>
      <c r="J10" s="1447" t="s">
        <v>1465</v>
      </c>
      <c r="K10" s="1447" t="s">
        <v>1466</v>
      </c>
      <c r="L10" s="1447" t="s">
        <v>1467</v>
      </c>
      <c r="M10" s="1448"/>
      <c r="N10" s="1449" t="s">
        <v>1468</v>
      </c>
      <c r="O10" s="1447" t="s">
        <v>1469</v>
      </c>
      <c r="P10" s="1447" t="s">
        <v>1184</v>
      </c>
      <c r="Q10" s="1447" t="s">
        <v>2651</v>
      </c>
      <c r="R10" s="1447" t="s">
        <v>1478</v>
      </c>
      <c r="S10" s="1447" t="s">
        <v>484</v>
      </c>
      <c r="T10" s="1447" t="s">
        <v>485</v>
      </c>
      <c r="U10" s="1447"/>
      <c r="V10" s="1447" t="s">
        <v>1184</v>
      </c>
      <c r="W10" s="1447" t="s">
        <v>1080</v>
      </c>
      <c r="X10" s="1447" t="s">
        <v>486</v>
      </c>
      <c r="Y10" s="1450" t="s">
        <v>1470</v>
      </c>
      <c r="AA10" s="2150"/>
      <c r="AB10" s="1447" t="s">
        <v>710</v>
      </c>
      <c r="AC10" s="1447" t="s">
        <v>1471</v>
      </c>
      <c r="AD10" s="1447" t="s">
        <v>1471</v>
      </c>
      <c r="AE10" s="1447" t="s">
        <v>1472</v>
      </c>
      <c r="AF10" s="1447" t="s">
        <v>1473</v>
      </c>
      <c r="AG10" s="1447" t="s">
        <v>487</v>
      </c>
      <c r="AH10" s="1447" t="s">
        <v>488</v>
      </c>
      <c r="AI10" s="1632" t="s">
        <v>489</v>
      </c>
      <c r="AJ10" s="2166"/>
      <c r="AK10" s="1696" t="s">
        <v>1583</v>
      </c>
      <c r="AL10" s="1447" t="s">
        <v>490</v>
      </c>
      <c r="AM10" s="1447" t="s">
        <v>1474</v>
      </c>
      <c r="AO10" s="1449"/>
      <c r="AP10" s="2168"/>
      <c r="AQ10" s="2166"/>
      <c r="AR10" s="1447" t="s">
        <v>491</v>
      </c>
      <c r="AS10" s="2174"/>
      <c r="AT10" s="2166"/>
      <c r="AU10" s="1447" t="s">
        <v>1475</v>
      </c>
      <c r="AV10" s="1447" t="s">
        <v>1476</v>
      </c>
      <c r="AW10" s="1447" t="s">
        <v>2657</v>
      </c>
      <c r="AX10" s="1447" t="s">
        <v>2665</v>
      </c>
      <c r="AY10" s="1447" t="s">
        <v>1184</v>
      </c>
      <c r="AZ10" s="2169"/>
      <c r="BA10" s="1447"/>
      <c r="BC10" s="2150"/>
      <c r="BD10" s="1747" t="s">
        <v>3437</v>
      </c>
      <c r="BE10" s="1447" t="s">
        <v>492</v>
      </c>
      <c r="BF10" s="1447" t="s">
        <v>1910</v>
      </c>
      <c r="BG10" s="1461" t="s">
        <v>1918</v>
      </c>
      <c r="BH10" s="1461" t="s">
        <v>1919</v>
      </c>
      <c r="BI10" s="1453" t="s">
        <v>493</v>
      </c>
      <c r="BJ10" s="1454"/>
      <c r="BK10" s="1447" t="s">
        <v>1075</v>
      </c>
      <c r="BL10" s="1454" t="s">
        <v>1477</v>
      </c>
      <c r="BM10" s="1454" t="s">
        <v>494</v>
      </c>
      <c r="BN10" s="1454" t="s">
        <v>495</v>
      </c>
      <c r="BO10" s="1454" t="s">
        <v>1478</v>
      </c>
      <c r="BP10" s="1455"/>
      <c r="BQ10" s="1448"/>
      <c r="BR10" s="1449" t="s">
        <v>496</v>
      </c>
      <c r="BS10" s="1700" t="s">
        <v>1571</v>
      </c>
      <c r="BT10" s="1454" t="s">
        <v>1080</v>
      </c>
      <c r="BU10" s="1454" t="s">
        <v>888</v>
      </c>
      <c r="BV10" s="1447" t="s">
        <v>498</v>
      </c>
      <c r="BW10" s="1447" t="s">
        <v>499</v>
      </c>
      <c r="BX10" s="1447" t="s">
        <v>1481</v>
      </c>
      <c r="BY10" s="1447" t="s">
        <v>497</v>
      </c>
      <c r="BZ10" s="1447" t="s">
        <v>500</v>
      </c>
      <c r="CA10" s="1447" t="s">
        <v>2363</v>
      </c>
      <c r="CB10" s="1447"/>
      <c r="CC10" s="1447" t="s">
        <v>501</v>
      </c>
      <c r="CE10" s="2150"/>
      <c r="CF10" s="1447" t="s">
        <v>502</v>
      </c>
      <c r="CG10" s="1697"/>
      <c r="CH10" s="1447" t="s">
        <v>503</v>
      </c>
      <c r="CI10" s="1447"/>
      <c r="CJ10" s="1447" t="s">
        <v>504</v>
      </c>
      <c r="CK10" s="1447" t="s">
        <v>1479</v>
      </c>
      <c r="CL10" s="1447" t="s">
        <v>2369</v>
      </c>
      <c r="CM10" s="1447" t="s">
        <v>1080</v>
      </c>
      <c r="CN10" s="1447" t="s">
        <v>876</v>
      </c>
      <c r="CO10" s="1447" t="s">
        <v>1080</v>
      </c>
      <c r="CP10" s="1447" t="s">
        <v>505</v>
      </c>
      <c r="CQ10" s="1447" t="s">
        <v>506</v>
      </c>
      <c r="CR10" s="1448"/>
      <c r="CS10" s="1449" t="s">
        <v>3015</v>
      </c>
      <c r="CT10" s="1705" t="s">
        <v>3361</v>
      </c>
      <c r="CU10" s="1453" t="s">
        <v>1184</v>
      </c>
      <c r="CV10" s="1453" t="s">
        <v>1184</v>
      </c>
      <c r="CW10" s="1447" t="s">
        <v>507</v>
      </c>
      <c r="CX10" s="1447" t="s">
        <v>1499</v>
      </c>
      <c r="CY10" s="1447" t="s">
        <v>508</v>
      </c>
      <c r="CZ10" s="1454" t="s">
        <v>509</v>
      </c>
      <c r="DA10" s="1447" t="s">
        <v>510</v>
      </c>
      <c r="DB10" s="1708" t="s">
        <v>3369</v>
      </c>
      <c r="DC10" s="1447" t="s">
        <v>2672</v>
      </c>
      <c r="DD10" s="1447" t="s">
        <v>876</v>
      </c>
      <c r="DE10" s="1457"/>
      <c r="DF10" s="1448" t="s">
        <v>888</v>
      </c>
    </row>
    <row r="11" spans="1:110" s="1305" customFormat="1" ht="15.8" customHeight="1">
      <c r="A11" s="2150"/>
      <c r="B11" s="2156"/>
      <c r="C11" s="2173"/>
      <c r="D11" s="1447"/>
      <c r="E11" s="1447"/>
      <c r="F11" s="1447" t="s">
        <v>1481</v>
      </c>
      <c r="G11" s="1447" t="s">
        <v>1482</v>
      </c>
      <c r="H11" s="1697" t="s">
        <v>1576</v>
      </c>
      <c r="I11" s="1447" t="s">
        <v>511</v>
      </c>
      <c r="J11" s="1447" t="s">
        <v>1483</v>
      </c>
      <c r="K11" s="1447" t="s">
        <v>1484</v>
      </c>
      <c r="L11" s="1447" t="s">
        <v>1485</v>
      </c>
      <c r="M11" s="1448"/>
      <c r="N11" s="1449" t="s">
        <v>1486</v>
      </c>
      <c r="O11" s="1447" t="s">
        <v>383</v>
      </c>
      <c r="P11" s="1447" t="s">
        <v>1458</v>
      </c>
      <c r="Q11" s="1447" t="s">
        <v>2650</v>
      </c>
      <c r="R11" s="1447"/>
      <c r="S11" s="1447"/>
      <c r="T11" s="1447" t="s">
        <v>1189</v>
      </c>
      <c r="U11" s="1447"/>
      <c r="V11" s="1447" t="s">
        <v>1458</v>
      </c>
      <c r="W11" s="1447" t="s">
        <v>512</v>
      </c>
      <c r="X11" s="1447" t="s">
        <v>513</v>
      </c>
      <c r="Y11" s="1450" t="s">
        <v>1489</v>
      </c>
      <c r="AA11" s="2150"/>
      <c r="AB11" s="1447" t="s">
        <v>700</v>
      </c>
      <c r="AC11" s="1447"/>
      <c r="AD11" s="1447" t="s">
        <v>514</v>
      </c>
      <c r="AE11" s="1447" t="s">
        <v>1490</v>
      </c>
      <c r="AF11" s="1447" t="s">
        <v>1491</v>
      </c>
      <c r="AG11" s="1447" t="s">
        <v>1178</v>
      </c>
      <c r="AH11" s="1447"/>
      <c r="AI11" s="1632" t="s">
        <v>515</v>
      </c>
      <c r="AJ11" s="2166"/>
      <c r="AK11" s="1696" t="s">
        <v>1584</v>
      </c>
      <c r="AL11" s="1447" t="s">
        <v>516</v>
      </c>
      <c r="AM11" s="1447" t="s">
        <v>707</v>
      </c>
      <c r="AO11" s="1449"/>
      <c r="AP11" s="2168"/>
      <c r="AQ11" s="2166"/>
      <c r="AR11" s="1447" t="s">
        <v>1478</v>
      </c>
      <c r="AS11" s="2174"/>
      <c r="AT11" s="2166"/>
      <c r="AU11" s="1447" t="s">
        <v>1492</v>
      </c>
      <c r="AV11" s="1447" t="s">
        <v>1493</v>
      </c>
      <c r="AW11" s="1447" t="s">
        <v>2659</v>
      </c>
      <c r="AX11" s="1447" t="s">
        <v>2664</v>
      </c>
      <c r="AY11" s="1447" t="s">
        <v>1495</v>
      </c>
      <c r="AZ11" s="2169"/>
      <c r="BA11" s="1447"/>
      <c r="BC11" s="2150"/>
      <c r="BD11" s="1747"/>
      <c r="BE11" s="1447" t="s">
        <v>383</v>
      </c>
      <c r="BF11" s="1447" t="s">
        <v>1911</v>
      </c>
      <c r="BG11" s="1461" t="s">
        <v>1593</v>
      </c>
      <c r="BH11" s="1461" t="s">
        <v>1594</v>
      </c>
      <c r="BI11" s="1453" t="s">
        <v>517</v>
      </c>
      <c r="BJ11" s="1454"/>
      <c r="BK11" s="1447" t="s">
        <v>1189</v>
      </c>
      <c r="BL11" s="1454" t="s">
        <v>1497</v>
      </c>
      <c r="BM11" s="1454" t="s">
        <v>518</v>
      </c>
      <c r="BN11" s="1454" t="s">
        <v>519</v>
      </c>
      <c r="BO11" s="1454"/>
      <c r="BP11" s="1455"/>
      <c r="BQ11" s="1448"/>
      <c r="BR11" s="1449" t="s">
        <v>1189</v>
      </c>
      <c r="BS11" s="1699" t="s">
        <v>873</v>
      </c>
      <c r="BT11" s="1454"/>
      <c r="BU11" s="1454" t="s">
        <v>2512</v>
      </c>
      <c r="BV11" s="1447" t="s">
        <v>1507</v>
      </c>
      <c r="BW11" s="1447" t="s">
        <v>2389</v>
      </c>
      <c r="BX11" s="1447" t="s">
        <v>2390</v>
      </c>
      <c r="BY11" s="1447"/>
      <c r="BZ11" s="1447" t="s">
        <v>854</v>
      </c>
      <c r="CA11" s="1447" t="s">
        <v>1189</v>
      </c>
      <c r="CB11" s="1447"/>
      <c r="CC11" s="1447" t="s">
        <v>880</v>
      </c>
      <c r="CE11" s="2150"/>
      <c r="CF11" s="1447" t="s">
        <v>854</v>
      </c>
      <c r="CG11" s="1697"/>
      <c r="CH11" s="1447" t="s">
        <v>2391</v>
      </c>
      <c r="CI11" s="1447"/>
      <c r="CJ11" s="1447" t="s">
        <v>2392</v>
      </c>
      <c r="CK11" s="1447" t="s">
        <v>1498</v>
      </c>
      <c r="CL11" s="1447" t="s">
        <v>2310</v>
      </c>
      <c r="CM11" s="1447" t="s">
        <v>2393</v>
      </c>
      <c r="CN11" s="1447" t="s">
        <v>1187</v>
      </c>
      <c r="CO11" s="1447" t="s">
        <v>2394</v>
      </c>
      <c r="CP11" s="1447"/>
      <c r="CQ11" s="1447" t="s">
        <v>2395</v>
      </c>
      <c r="CR11" s="1448"/>
      <c r="CS11" s="1449"/>
      <c r="CT11" s="1449"/>
      <c r="CU11" s="1453" t="s">
        <v>1458</v>
      </c>
      <c r="CV11" s="1453" t="s">
        <v>1458</v>
      </c>
      <c r="CW11" s="1447" t="s">
        <v>2396</v>
      </c>
      <c r="CX11" s="1447" t="s">
        <v>785</v>
      </c>
      <c r="CY11" s="1447" t="s">
        <v>2397</v>
      </c>
      <c r="CZ11" s="1454" t="s">
        <v>2398</v>
      </c>
      <c r="DA11" s="1447" t="s">
        <v>2399</v>
      </c>
      <c r="DB11" s="1708" t="s">
        <v>3370</v>
      </c>
      <c r="DC11" s="1447" t="s">
        <v>2652</v>
      </c>
      <c r="DD11" s="1447" t="s">
        <v>2676</v>
      </c>
      <c r="DE11" s="1457"/>
      <c r="DF11" s="1448" t="s">
        <v>2512</v>
      </c>
    </row>
    <row r="12" spans="1:110" s="1305" customFormat="1" ht="15.8" customHeight="1">
      <c r="A12" s="2150"/>
      <c r="B12" s="2156"/>
      <c r="C12" s="2173"/>
      <c r="D12" s="1448"/>
      <c r="E12" s="1447"/>
      <c r="F12" s="1447" t="s">
        <v>82</v>
      </c>
      <c r="G12" s="1447" t="s">
        <v>2515</v>
      </c>
      <c r="H12" s="1697" t="s">
        <v>1577</v>
      </c>
      <c r="I12" s="1447" t="s">
        <v>2400</v>
      </c>
      <c r="J12" s="1447"/>
      <c r="K12" s="1447"/>
      <c r="L12" s="1447"/>
      <c r="M12" s="1448"/>
      <c r="N12" s="1449"/>
      <c r="O12" s="1447" t="s">
        <v>1189</v>
      </c>
      <c r="P12" s="1447" t="s">
        <v>452</v>
      </c>
      <c r="Q12" s="1447" t="s">
        <v>383</v>
      </c>
      <c r="R12" s="1447"/>
      <c r="S12" s="1447"/>
      <c r="T12" s="1447"/>
      <c r="U12" s="1447"/>
      <c r="V12" s="1447"/>
      <c r="W12" s="1447" t="s">
        <v>2401</v>
      </c>
      <c r="X12" s="1447" t="s">
        <v>2402</v>
      </c>
      <c r="Y12" s="1450" t="s">
        <v>1215</v>
      </c>
      <c r="AA12" s="2150"/>
      <c r="AB12" s="1447" t="s">
        <v>720</v>
      </c>
      <c r="AC12" s="1447"/>
      <c r="AD12" s="1447" t="s">
        <v>2403</v>
      </c>
      <c r="AE12" s="1447" t="s">
        <v>1216</v>
      </c>
      <c r="AF12" s="1447"/>
      <c r="AG12" s="1447" t="s">
        <v>1080</v>
      </c>
      <c r="AH12" s="1447"/>
      <c r="AI12" s="1632" t="s">
        <v>2404</v>
      </c>
      <c r="AJ12" s="2166"/>
      <c r="AK12" s="1696" t="s">
        <v>1585</v>
      </c>
      <c r="AL12" s="1447"/>
      <c r="AM12" s="1447"/>
      <c r="AO12" s="1449"/>
      <c r="AP12" s="2168"/>
      <c r="AQ12" s="2166"/>
      <c r="AR12" s="1447"/>
      <c r="AS12" s="2174"/>
      <c r="AT12" s="2166"/>
      <c r="AU12" s="1447" t="s">
        <v>1217</v>
      </c>
      <c r="AV12" s="1447" t="s">
        <v>1218</v>
      </c>
      <c r="AW12" s="1447" t="s">
        <v>2661</v>
      </c>
      <c r="AX12" s="1447"/>
      <c r="AY12" s="1447" t="s">
        <v>783</v>
      </c>
      <c r="AZ12" s="2169"/>
      <c r="BA12" s="1447"/>
      <c r="BC12" s="2150"/>
      <c r="BD12" s="1747"/>
      <c r="BE12" s="1447" t="s">
        <v>1189</v>
      </c>
      <c r="BF12" s="1447" t="s">
        <v>1912</v>
      </c>
      <c r="BG12" s="1461" t="s">
        <v>1595</v>
      </c>
      <c r="BH12" s="1461" t="s">
        <v>1596</v>
      </c>
      <c r="BI12" s="1453" t="s">
        <v>2405</v>
      </c>
      <c r="BJ12" s="1454"/>
      <c r="BK12" s="1447"/>
      <c r="BL12" s="1454" t="s">
        <v>784</v>
      </c>
      <c r="BM12" s="1454" t="s">
        <v>2406</v>
      </c>
      <c r="BN12" s="1454" t="s">
        <v>1481</v>
      </c>
      <c r="BO12" s="1454"/>
      <c r="BP12" s="1455"/>
      <c r="BQ12" s="1448"/>
      <c r="BR12" s="1462"/>
      <c r="BS12" s="1454"/>
      <c r="BT12" s="1454"/>
      <c r="BU12" s="1454" t="s">
        <v>712</v>
      </c>
      <c r="BV12" s="1447"/>
      <c r="BW12" s="1447"/>
      <c r="BX12" s="1447" t="s">
        <v>497</v>
      </c>
      <c r="BY12" s="1447"/>
      <c r="BZ12" s="1447"/>
      <c r="CA12" s="1447"/>
      <c r="CB12" s="1447"/>
      <c r="CC12" s="1447" t="s">
        <v>1080</v>
      </c>
      <c r="CE12" s="2150"/>
      <c r="CF12" s="1447" t="s">
        <v>2305</v>
      </c>
      <c r="CG12" s="1447"/>
      <c r="CH12" s="1447" t="s">
        <v>876</v>
      </c>
      <c r="CI12" s="1447"/>
      <c r="CJ12" s="1447" t="s">
        <v>2407</v>
      </c>
      <c r="CK12" s="1447" t="s">
        <v>1189</v>
      </c>
      <c r="CL12" s="1447" t="s">
        <v>2336</v>
      </c>
      <c r="CM12" s="1447" t="s">
        <v>475</v>
      </c>
      <c r="CN12" s="1447" t="s">
        <v>2408</v>
      </c>
      <c r="CO12" s="1447"/>
      <c r="CP12" s="1447"/>
      <c r="CQ12" s="1447"/>
      <c r="CR12" s="1448"/>
      <c r="CS12" s="1449"/>
      <c r="CT12" s="1449"/>
      <c r="CU12" s="1447"/>
      <c r="CV12" s="1447"/>
      <c r="CW12" s="1447" t="s">
        <v>2409</v>
      </c>
      <c r="CX12" s="1447"/>
      <c r="CY12" s="1447" t="s">
        <v>2410</v>
      </c>
      <c r="CZ12" s="1447"/>
      <c r="DA12" s="1447" t="s">
        <v>2411</v>
      </c>
      <c r="DB12" s="1447"/>
      <c r="DC12" s="1447"/>
      <c r="DD12" s="1447"/>
      <c r="DE12" s="1463" t="s">
        <v>2520</v>
      </c>
      <c r="DF12" s="1448" t="s">
        <v>712</v>
      </c>
    </row>
    <row r="13" spans="1:110" s="1305" customFormat="1" ht="15.8" customHeight="1">
      <c r="A13" s="2150"/>
      <c r="B13" s="2156"/>
      <c r="C13" s="2173"/>
      <c r="D13" s="1448"/>
      <c r="E13" s="1447"/>
      <c r="F13" s="1447"/>
      <c r="G13" s="1447" t="s">
        <v>707</v>
      </c>
      <c r="H13" s="1690" t="s">
        <v>3351</v>
      </c>
      <c r="I13" s="1447"/>
      <c r="J13" s="1447"/>
      <c r="K13" s="1447"/>
      <c r="L13" s="1447"/>
      <c r="M13" s="1448"/>
      <c r="N13" s="1449"/>
      <c r="O13" s="1447"/>
      <c r="P13" s="1447"/>
      <c r="Q13" s="1447" t="s">
        <v>1189</v>
      </c>
      <c r="R13" s="1447"/>
      <c r="S13" s="1447"/>
      <c r="T13" s="1447"/>
      <c r="U13" s="1447"/>
      <c r="V13" s="1447"/>
      <c r="W13" s="1447" t="s">
        <v>876</v>
      </c>
      <c r="X13" s="1447" t="s">
        <v>2412</v>
      </c>
      <c r="Y13" s="1450" t="s">
        <v>786</v>
      </c>
      <c r="AA13" s="2150"/>
      <c r="AB13" s="1447" t="s">
        <v>2470</v>
      </c>
      <c r="AC13" s="1447"/>
      <c r="AD13" s="1447"/>
      <c r="AE13" s="1447"/>
      <c r="AF13" s="1447"/>
      <c r="AG13" s="1447"/>
      <c r="AH13" s="1447"/>
      <c r="AI13" s="1458"/>
      <c r="AJ13" s="2166"/>
      <c r="AK13" s="1694"/>
      <c r="AL13" s="1447"/>
      <c r="AM13" s="1447"/>
      <c r="AO13" s="1449"/>
      <c r="AP13" s="1449"/>
      <c r="AQ13" s="1449"/>
      <c r="AR13" s="1447"/>
      <c r="AS13" s="1459"/>
      <c r="AT13" s="1459"/>
      <c r="AU13" s="1447"/>
      <c r="AV13" s="1447"/>
      <c r="AW13" s="1447" t="s">
        <v>2660</v>
      </c>
      <c r="AX13" s="1447"/>
      <c r="AY13" s="1447"/>
      <c r="AZ13" s="2169"/>
      <c r="BA13" s="1447"/>
      <c r="BC13" s="2150"/>
      <c r="BD13" s="1747"/>
      <c r="BE13" s="1447"/>
      <c r="BF13" s="1447" t="s">
        <v>1913</v>
      </c>
      <c r="BG13" s="1461"/>
      <c r="BH13" s="1449"/>
      <c r="BI13" s="1453" t="s">
        <v>2413</v>
      </c>
      <c r="BJ13" s="1454"/>
      <c r="BK13" s="1454"/>
      <c r="BL13" s="1454" t="s">
        <v>1481</v>
      </c>
      <c r="BM13" s="1454" t="s">
        <v>1481</v>
      </c>
      <c r="BN13" s="1454" t="s">
        <v>82</v>
      </c>
      <c r="BO13" s="1454"/>
      <c r="BP13" s="1455"/>
      <c r="BQ13" s="1448"/>
      <c r="BR13" s="1462"/>
      <c r="BS13" s="1458" t="s">
        <v>2384</v>
      </c>
      <c r="BT13" s="1454"/>
      <c r="BU13" s="1454"/>
      <c r="BV13" s="1447"/>
      <c r="BW13" s="1447"/>
      <c r="BX13" s="1447"/>
      <c r="BY13" s="1447"/>
      <c r="BZ13" s="1447"/>
      <c r="CA13" s="1447"/>
      <c r="CB13" s="1447"/>
      <c r="CC13" s="1447"/>
      <c r="CE13" s="2150"/>
      <c r="CF13" s="1447"/>
      <c r="CG13" s="1458"/>
      <c r="CH13" s="1447"/>
      <c r="CI13" s="1447"/>
      <c r="CJ13" s="1447"/>
      <c r="CK13" s="1447"/>
      <c r="CL13" s="1447" t="s">
        <v>2414</v>
      </c>
      <c r="CM13" s="1447" t="s">
        <v>505</v>
      </c>
      <c r="CN13" s="1447"/>
      <c r="CO13" s="1447"/>
      <c r="CP13" s="1447"/>
      <c r="CQ13" s="1447"/>
      <c r="CR13" s="1448"/>
      <c r="CS13" s="1449"/>
      <c r="CT13" s="1449"/>
      <c r="CU13" s="1447"/>
      <c r="CV13" s="1447"/>
      <c r="CW13" s="1447" t="s">
        <v>2415</v>
      </c>
      <c r="CX13" s="1458" t="s">
        <v>2384</v>
      </c>
      <c r="CY13" s="1447"/>
      <c r="CZ13" s="1447"/>
      <c r="DA13" s="1447" t="s">
        <v>2416</v>
      </c>
      <c r="DB13" s="1447"/>
      <c r="DC13" s="1447"/>
      <c r="DD13" s="1447"/>
      <c r="DE13" s="1463"/>
      <c r="DF13" s="1448"/>
    </row>
    <row r="14" spans="1:110" s="598" customFormat="1" ht="111.1" customHeight="1">
      <c r="A14" s="2150"/>
      <c r="B14" s="595" t="s">
        <v>3018</v>
      </c>
      <c r="C14" s="595" t="s">
        <v>2094</v>
      </c>
      <c r="D14" s="595" t="s">
        <v>3017</v>
      </c>
      <c r="E14" s="594" t="s">
        <v>381</v>
      </c>
      <c r="F14" s="595" t="s">
        <v>791</v>
      </c>
      <c r="G14" s="595" t="s">
        <v>792</v>
      </c>
      <c r="H14" s="1691" t="s">
        <v>1580</v>
      </c>
      <c r="I14" s="595" t="s">
        <v>793</v>
      </c>
      <c r="J14" s="595" t="s">
        <v>794</v>
      </c>
      <c r="K14" s="595" t="s">
        <v>795</v>
      </c>
      <c r="L14" s="595" t="s">
        <v>796</v>
      </c>
      <c r="M14" s="596"/>
      <c r="N14" s="597" t="s">
        <v>797</v>
      </c>
      <c r="O14" s="595" t="s">
        <v>798</v>
      </c>
      <c r="P14" s="595" t="s">
        <v>799</v>
      </c>
      <c r="Q14" s="595" t="s">
        <v>800</v>
      </c>
      <c r="R14" s="595" t="s">
        <v>801</v>
      </c>
      <c r="S14" s="595" t="s">
        <v>802</v>
      </c>
      <c r="T14" s="595" t="s">
        <v>803</v>
      </c>
      <c r="U14" s="595" t="s">
        <v>804</v>
      </c>
      <c r="V14" s="595" t="s">
        <v>805</v>
      </c>
      <c r="W14" s="595" t="s">
        <v>806</v>
      </c>
      <c r="X14" s="595" t="s">
        <v>807</v>
      </c>
      <c r="Y14" s="595" t="s">
        <v>2069</v>
      </c>
      <c r="AA14" s="2150"/>
      <c r="AB14" s="595" t="s">
        <v>808</v>
      </c>
      <c r="AC14" s="595" t="s">
        <v>809</v>
      </c>
      <c r="AD14" s="595" t="s">
        <v>810</v>
      </c>
      <c r="AE14" s="595" t="s">
        <v>811</v>
      </c>
      <c r="AF14" s="595" t="s">
        <v>812</v>
      </c>
      <c r="AG14" s="595" t="s">
        <v>813</v>
      </c>
      <c r="AH14" s="595" t="s">
        <v>525</v>
      </c>
      <c r="AI14" s="595" t="s">
        <v>2067</v>
      </c>
      <c r="AJ14" s="595" t="s">
        <v>1085</v>
      </c>
      <c r="AK14" s="1691" t="s">
        <v>1589</v>
      </c>
      <c r="AL14" s="595" t="s">
        <v>814</v>
      </c>
      <c r="AM14" s="595" t="s">
        <v>815</v>
      </c>
      <c r="AO14" s="597" t="s">
        <v>816</v>
      </c>
      <c r="AP14" s="597" t="s">
        <v>3133</v>
      </c>
      <c r="AQ14" s="597" t="s">
        <v>1082</v>
      </c>
      <c r="AR14" s="595" t="s">
        <v>3134</v>
      </c>
      <c r="AS14" s="595" t="s">
        <v>1084</v>
      </c>
      <c r="AT14" s="595" t="s">
        <v>3136</v>
      </c>
      <c r="AU14" s="595" t="s">
        <v>3137</v>
      </c>
      <c r="AV14" s="595" t="s">
        <v>3138</v>
      </c>
      <c r="AW14" s="595" t="s">
        <v>3139</v>
      </c>
      <c r="AX14" s="595" t="s">
        <v>3140</v>
      </c>
      <c r="AY14" s="595" t="s">
        <v>3141</v>
      </c>
      <c r="AZ14" s="595" t="s">
        <v>3142</v>
      </c>
      <c r="BA14" s="595" t="s">
        <v>3415</v>
      </c>
      <c r="BC14" s="2150"/>
      <c r="BD14" s="1746" t="s">
        <v>3438</v>
      </c>
      <c r="BE14" s="595" t="s">
        <v>1078</v>
      </c>
      <c r="BF14" s="595" t="s">
        <v>2974</v>
      </c>
      <c r="BG14" s="595" t="s">
        <v>2005</v>
      </c>
      <c r="BH14" s="595" t="s">
        <v>2006</v>
      </c>
      <c r="BI14" s="595" t="s">
        <v>2975</v>
      </c>
      <c r="BJ14" s="595" t="s">
        <v>380</v>
      </c>
      <c r="BK14" s="595" t="s">
        <v>2976</v>
      </c>
      <c r="BL14" s="595" t="s">
        <v>2007</v>
      </c>
      <c r="BM14" s="595" t="s">
        <v>2978</v>
      </c>
      <c r="BN14" s="594" t="s">
        <v>2008</v>
      </c>
      <c r="BO14" s="595" t="s">
        <v>2980</v>
      </c>
      <c r="BP14" s="594" t="s">
        <v>3445</v>
      </c>
      <c r="BQ14" s="596"/>
      <c r="BR14" s="597" t="s">
        <v>980</v>
      </c>
      <c r="BS14" s="595" t="s">
        <v>3417</v>
      </c>
      <c r="BT14" s="595" t="s">
        <v>982</v>
      </c>
      <c r="BU14" s="595" t="s">
        <v>2907</v>
      </c>
      <c r="BV14" s="595" t="s">
        <v>2908</v>
      </c>
      <c r="BW14" s="595" t="s">
        <v>2909</v>
      </c>
      <c r="BX14" s="595" t="s">
        <v>3418</v>
      </c>
      <c r="BY14" s="595" t="s">
        <v>2911</v>
      </c>
      <c r="BZ14" s="595" t="s">
        <v>2912</v>
      </c>
      <c r="CA14" s="595" t="s">
        <v>3416</v>
      </c>
      <c r="CB14" s="595" t="s">
        <v>2914</v>
      </c>
      <c r="CC14" s="595" t="s">
        <v>2985</v>
      </c>
      <c r="CE14" s="2150"/>
      <c r="CF14" s="595" t="s">
        <v>2986</v>
      </c>
      <c r="CG14" s="1691" t="s">
        <v>1590</v>
      </c>
      <c r="CH14" s="595" t="s">
        <v>2987</v>
      </c>
      <c r="CI14" s="595" t="s">
        <v>2988</v>
      </c>
      <c r="CJ14" s="595" t="s">
        <v>2890</v>
      </c>
      <c r="CK14" s="595" t="s">
        <v>2891</v>
      </c>
      <c r="CL14" s="595" t="s">
        <v>2892</v>
      </c>
      <c r="CM14" s="595" t="s">
        <v>2893</v>
      </c>
      <c r="CN14" s="595" t="s">
        <v>2894</v>
      </c>
      <c r="CO14" s="595" t="s">
        <v>2895</v>
      </c>
      <c r="CP14" s="595" t="s">
        <v>2896</v>
      </c>
      <c r="CQ14" s="595" t="s">
        <v>2897</v>
      </c>
      <c r="CR14" s="596"/>
      <c r="CS14" s="597" t="s">
        <v>59</v>
      </c>
      <c r="CT14" s="594" t="s">
        <v>3364</v>
      </c>
      <c r="CU14" s="594" t="s">
        <v>2898</v>
      </c>
      <c r="CV14" s="595" t="s">
        <v>2899</v>
      </c>
      <c r="CW14" s="595" t="s">
        <v>2900</v>
      </c>
      <c r="CX14" s="595" t="s">
        <v>2902</v>
      </c>
      <c r="CY14" s="595" t="s">
        <v>2903</v>
      </c>
      <c r="CZ14" s="595" t="s">
        <v>2904</v>
      </c>
      <c r="DA14" s="595" t="s">
        <v>2905</v>
      </c>
      <c r="DB14" s="595" t="s">
        <v>3371</v>
      </c>
      <c r="DC14" s="595" t="s">
        <v>2906</v>
      </c>
      <c r="DD14" s="599" t="s">
        <v>2871</v>
      </c>
      <c r="DE14" s="599" t="s">
        <v>2872</v>
      </c>
      <c r="DF14" s="596"/>
    </row>
    <row r="15" spans="1:110" s="1328" customFormat="1" ht="15.8" customHeight="1">
      <c r="A15" s="600" t="s">
        <v>1103</v>
      </c>
      <c r="B15" s="1320"/>
      <c r="C15" s="1320"/>
      <c r="D15" s="1321">
        <v>12</v>
      </c>
      <c r="E15" s="1321">
        <v>12</v>
      </c>
      <c r="F15" s="1321" t="s">
        <v>549</v>
      </c>
      <c r="G15" s="1321" t="s">
        <v>549</v>
      </c>
      <c r="H15" s="1692" t="s">
        <v>1578</v>
      </c>
      <c r="I15" s="1321" t="s">
        <v>550</v>
      </c>
      <c r="J15" s="1321" t="s">
        <v>551</v>
      </c>
      <c r="K15" s="1321" t="s">
        <v>552</v>
      </c>
      <c r="L15" s="1321" t="s">
        <v>552</v>
      </c>
      <c r="M15" s="1322"/>
      <c r="N15" s="1323" t="s">
        <v>553</v>
      </c>
      <c r="O15" s="1321" t="s">
        <v>554</v>
      </c>
      <c r="P15" s="1321" t="s">
        <v>554</v>
      </c>
      <c r="Q15" s="1321" t="s">
        <v>554</v>
      </c>
      <c r="R15" s="1321" t="s">
        <v>555</v>
      </c>
      <c r="S15" s="1321" t="s">
        <v>555</v>
      </c>
      <c r="T15" s="1321" t="s">
        <v>555</v>
      </c>
      <c r="U15" s="1321" t="s">
        <v>556</v>
      </c>
      <c r="V15" s="1321" t="s">
        <v>557</v>
      </c>
      <c r="W15" s="1321" t="s">
        <v>558</v>
      </c>
      <c r="X15" s="1321" t="s">
        <v>559</v>
      </c>
      <c r="Y15" s="1323" t="s">
        <v>559</v>
      </c>
      <c r="Z15" s="1324"/>
      <c r="AA15" s="579" t="s">
        <v>3301</v>
      </c>
      <c r="AB15" s="1321" t="s">
        <v>560</v>
      </c>
      <c r="AC15" s="1321" t="s">
        <v>561</v>
      </c>
      <c r="AD15" s="1321" t="s">
        <v>561</v>
      </c>
      <c r="AE15" s="1321" t="s">
        <v>561</v>
      </c>
      <c r="AF15" s="1321" t="s">
        <v>434</v>
      </c>
      <c r="AG15" s="1321" t="s">
        <v>434</v>
      </c>
      <c r="AH15" s="1321" t="s">
        <v>434</v>
      </c>
      <c r="AI15" s="1321" t="s">
        <v>2070</v>
      </c>
      <c r="AJ15" s="1321" t="s">
        <v>2070</v>
      </c>
      <c r="AK15" s="1692" t="s">
        <v>2070</v>
      </c>
      <c r="AL15" s="1321" t="s">
        <v>562</v>
      </c>
      <c r="AM15" s="1321" t="s">
        <v>563</v>
      </c>
      <c r="AN15" s="1324"/>
      <c r="AO15" s="1323" t="s">
        <v>1841</v>
      </c>
      <c r="AP15" s="1323" t="s">
        <v>73</v>
      </c>
      <c r="AQ15" s="1323" t="s">
        <v>73</v>
      </c>
      <c r="AR15" s="1321" t="s">
        <v>73</v>
      </c>
      <c r="AS15" s="1323" t="s">
        <v>73</v>
      </c>
      <c r="AT15" s="1325" t="s">
        <v>73</v>
      </c>
      <c r="AU15" s="1326" t="s">
        <v>435</v>
      </c>
      <c r="AV15" s="1321" t="s">
        <v>436</v>
      </c>
      <c r="AW15" s="1321" t="s">
        <v>565</v>
      </c>
      <c r="AX15" s="1321" t="s">
        <v>436</v>
      </c>
      <c r="AY15" s="1321" t="s">
        <v>566</v>
      </c>
      <c r="AZ15" s="1321" t="s">
        <v>566</v>
      </c>
      <c r="BA15" s="1321" t="s">
        <v>567</v>
      </c>
      <c r="BB15" s="1324"/>
      <c r="BC15" s="579" t="s">
        <v>1107</v>
      </c>
      <c r="BD15" s="582" t="s">
        <v>3439</v>
      </c>
      <c r="BE15" s="1321" t="s">
        <v>89</v>
      </c>
      <c r="BF15" s="1323" t="s">
        <v>89</v>
      </c>
      <c r="BG15" s="1335" t="s">
        <v>89</v>
      </c>
      <c r="BH15" s="1335" t="s">
        <v>89</v>
      </c>
      <c r="BI15" s="1321" t="s">
        <v>89</v>
      </c>
      <c r="BJ15" s="1321" t="s">
        <v>89</v>
      </c>
      <c r="BK15" s="1321" t="s">
        <v>89</v>
      </c>
      <c r="BL15" s="1321" t="s">
        <v>568</v>
      </c>
      <c r="BM15" s="1321" t="s">
        <v>568</v>
      </c>
      <c r="BN15" s="1321" t="s">
        <v>90</v>
      </c>
      <c r="BO15" s="1321" t="s">
        <v>90</v>
      </c>
      <c r="BP15" s="578" t="s">
        <v>90</v>
      </c>
      <c r="BQ15" s="1322"/>
      <c r="BR15" s="1323" t="s">
        <v>569</v>
      </c>
      <c r="BS15" s="1321" t="s">
        <v>570</v>
      </c>
      <c r="BT15" s="1321" t="s">
        <v>570</v>
      </c>
      <c r="BU15" s="1321" t="s">
        <v>570</v>
      </c>
      <c r="BV15" s="1321" t="s">
        <v>570</v>
      </c>
      <c r="BW15" s="1321" t="s">
        <v>570</v>
      </c>
      <c r="BX15" s="1321" t="s">
        <v>571</v>
      </c>
      <c r="BY15" s="1321" t="s">
        <v>571</v>
      </c>
      <c r="BZ15" s="1321" t="s">
        <v>572</v>
      </c>
      <c r="CA15" s="1321" t="s">
        <v>573</v>
      </c>
      <c r="CB15" s="1321" t="s">
        <v>574</v>
      </c>
      <c r="CC15" s="1321" t="s">
        <v>574</v>
      </c>
      <c r="CD15" s="1324"/>
      <c r="CE15" s="579" t="s">
        <v>3301</v>
      </c>
      <c r="CF15" s="1321" t="s">
        <v>574</v>
      </c>
      <c r="CG15" s="1692" t="s">
        <v>574</v>
      </c>
      <c r="CH15" s="1321" t="s">
        <v>2700</v>
      </c>
      <c r="CI15" s="1321" t="s">
        <v>2701</v>
      </c>
      <c r="CJ15" s="1321" t="s">
        <v>2702</v>
      </c>
      <c r="CK15" s="1321" t="s">
        <v>2702</v>
      </c>
      <c r="CL15" s="1321" t="s">
        <v>2703</v>
      </c>
      <c r="CM15" s="1321" t="s">
        <v>2704</v>
      </c>
      <c r="CN15" s="1321" t="s">
        <v>2704</v>
      </c>
      <c r="CO15" s="1321" t="s">
        <v>437</v>
      </c>
      <c r="CP15" s="1321" t="s">
        <v>437</v>
      </c>
      <c r="CQ15" s="1703" t="s">
        <v>2705</v>
      </c>
      <c r="CR15" s="1322"/>
      <c r="CS15" s="1323"/>
      <c r="CT15" s="1323" t="s">
        <v>3362</v>
      </c>
      <c r="CU15" s="1321" t="s">
        <v>2706</v>
      </c>
      <c r="CV15" s="1321" t="s">
        <v>2707</v>
      </c>
      <c r="CW15" s="1321" t="s">
        <v>2708</v>
      </c>
      <c r="CX15" s="1321" t="s">
        <v>2708</v>
      </c>
      <c r="CY15" s="1321" t="s">
        <v>2709</v>
      </c>
      <c r="CZ15" s="1321" t="s">
        <v>2710</v>
      </c>
      <c r="DA15" s="1321" t="s">
        <v>73</v>
      </c>
      <c r="DB15" s="1321" t="s">
        <v>3372</v>
      </c>
      <c r="DC15" s="1321" t="s">
        <v>574</v>
      </c>
      <c r="DD15" s="1321" t="s">
        <v>722</v>
      </c>
      <c r="DE15" s="1706" t="s">
        <v>2711</v>
      </c>
      <c r="DF15" s="1327"/>
    </row>
    <row r="16" spans="1:110" s="1328" customFormat="1" ht="15.8" customHeight="1">
      <c r="A16" s="600" t="s">
        <v>1608</v>
      </c>
      <c r="B16" s="1320"/>
      <c r="C16" s="1320"/>
      <c r="D16" s="1321">
        <v>1</v>
      </c>
      <c r="E16" s="1321">
        <v>1</v>
      </c>
      <c r="F16" s="1321" t="s">
        <v>1597</v>
      </c>
      <c r="G16" s="1321" t="s">
        <v>1597</v>
      </c>
      <c r="H16" s="1692" t="s">
        <v>1905</v>
      </c>
      <c r="I16" s="1321" t="s">
        <v>1597</v>
      </c>
      <c r="J16" s="1321"/>
      <c r="K16" s="1321" t="s">
        <v>1597</v>
      </c>
      <c r="L16" s="1321" t="s">
        <v>1597</v>
      </c>
      <c r="M16" s="1322"/>
      <c r="N16" s="1323" t="s">
        <v>1597</v>
      </c>
      <c r="O16" s="1321" t="s">
        <v>1597</v>
      </c>
      <c r="P16" s="1321" t="s">
        <v>1597</v>
      </c>
      <c r="Q16" s="1321" t="s">
        <v>1597</v>
      </c>
      <c r="R16" s="1321" t="s">
        <v>1597</v>
      </c>
      <c r="S16" s="1321" t="s">
        <v>1597</v>
      </c>
      <c r="T16" s="1321" t="s">
        <v>1597</v>
      </c>
      <c r="U16" s="1321"/>
      <c r="V16" s="1321"/>
      <c r="W16" s="1321"/>
      <c r="X16" s="1321" t="s">
        <v>1598</v>
      </c>
      <c r="Y16" s="1323" t="s">
        <v>1599</v>
      </c>
      <c r="Z16" s="1324"/>
      <c r="AA16" s="579" t="s">
        <v>3300</v>
      </c>
      <c r="AB16" s="1321"/>
      <c r="AC16" s="1321" t="s">
        <v>1597</v>
      </c>
      <c r="AD16" s="1321" t="s">
        <v>438</v>
      </c>
      <c r="AE16" s="1321" t="s">
        <v>439</v>
      </c>
      <c r="AF16" s="1321" t="s">
        <v>440</v>
      </c>
      <c r="AG16" s="1321" t="s">
        <v>441</v>
      </c>
      <c r="AH16" s="1321" t="s">
        <v>442</v>
      </c>
      <c r="AI16" s="1702" t="s">
        <v>1840</v>
      </c>
      <c r="AJ16" s="1702" t="s">
        <v>1840</v>
      </c>
      <c r="AK16" s="1695" t="s">
        <v>1904</v>
      </c>
      <c r="AL16" s="1321" t="s">
        <v>1597</v>
      </c>
      <c r="AM16" s="1321"/>
      <c r="AN16" s="1324"/>
      <c r="AO16" s="1323"/>
      <c r="AP16" s="1323" t="s">
        <v>1597</v>
      </c>
      <c r="AQ16" s="1323" t="s">
        <v>1597</v>
      </c>
      <c r="AR16" s="1321" t="s">
        <v>1600</v>
      </c>
      <c r="AS16" s="1323" t="s">
        <v>1598</v>
      </c>
      <c r="AT16" s="1325" t="s">
        <v>1599</v>
      </c>
      <c r="AU16" s="1326" t="s">
        <v>440</v>
      </c>
      <c r="AV16" s="1321" t="s">
        <v>1597</v>
      </c>
      <c r="AW16" s="1321" t="s">
        <v>1598</v>
      </c>
      <c r="AX16" s="1321" t="s">
        <v>1601</v>
      </c>
      <c r="AY16" s="1321" t="s">
        <v>1597</v>
      </c>
      <c r="AZ16" s="1321" t="s">
        <v>1600</v>
      </c>
      <c r="BA16" s="1321"/>
      <c r="BB16" s="1324"/>
      <c r="BC16" s="579" t="s">
        <v>2003</v>
      </c>
      <c r="BD16" s="579"/>
      <c r="BE16" s="1321" t="s">
        <v>1597</v>
      </c>
      <c r="BF16" s="1323" t="s">
        <v>1597</v>
      </c>
      <c r="BG16" s="1335" t="s">
        <v>1903</v>
      </c>
      <c r="BH16" s="1335" t="s">
        <v>1903</v>
      </c>
      <c r="BI16" s="1321" t="s">
        <v>1597</v>
      </c>
      <c r="BJ16" s="1321" t="s">
        <v>1598</v>
      </c>
      <c r="BK16" s="1321" t="s">
        <v>1599</v>
      </c>
      <c r="BL16" s="1321" t="s">
        <v>1597</v>
      </c>
      <c r="BM16" s="1321" t="s">
        <v>1600</v>
      </c>
      <c r="BN16" s="1703" t="s">
        <v>3356</v>
      </c>
      <c r="BO16" s="1703" t="s">
        <v>3356</v>
      </c>
      <c r="BP16" s="1703" t="s">
        <v>3356</v>
      </c>
      <c r="BQ16" s="1322"/>
      <c r="BR16" s="1323"/>
      <c r="BS16" s="1321" t="s">
        <v>1597</v>
      </c>
      <c r="BT16" s="1321" t="s">
        <v>1597</v>
      </c>
      <c r="BU16" s="1321" t="s">
        <v>1597</v>
      </c>
      <c r="BV16" s="1321" t="s">
        <v>1597</v>
      </c>
      <c r="BW16" s="1321" t="s">
        <v>1600</v>
      </c>
      <c r="BX16" s="1321" t="s">
        <v>1597</v>
      </c>
      <c r="BY16" s="1321" t="s">
        <v>1600</v>
      </c>
      <c r="BZ16" s="1321"/>
      <c r="CA16" s="1321"/>
      <c r="CB16" s="1321" t="s">
        <v>1597</v>
      </c>
      <c r="CC16" s="1321" t="s">
        <v>1597</v>
      </c>
      <c r="CD16" s="1324"/>
      <c r="CE16" s="579" t="s">
        <v>3300</v>
      </c>
      <c r="CF16" s="1321" t="s">
        <v>1597</v>
      </c>
      <c r="CG16" s="1692" t="s">
        <v>1588</v>
      </c>
      <c r="CH16" s="1321"/>
      <c r="CI16" s="1321"/>
      <c r="CJ16" s="1321" t="s">
        <v>1597</v>
      </c>
      <c r="CK16" s="1321" t="s">
        <v>1600</v>
      </c>
      <c r="CL16" s="1321" t="s">
        <v>1598</v>
      </c>
      <c r="CM16" s="1321" t="s">
        <v>1597</v>
      </c>
      <c r="CN16" s="1321" t="s">
        <v>438</v>
      </c>
      <c r="CO16" s="1321" t="s">
        <v>439</v>
      </c>
      <c r="CP16" s="1321" t="s">
        <v>440</v>
      </c>
      <c r="CQ16" s="1321" t="s">
        <v>1602</v>
      </c>
      <c r="CR16" s="1322"/>
      <c r="CS16" s="1323"/>
      <c r="CT16" s="1323" t="s">
        <v>3363</v>
      </c>
      <c r="CU16" s="1321"/>
      <c r="CV16" s="1321"/>
      <c r="CW16" s="1321" t="s">
        <v>1597</v>
      </c>
      <c r="CX16" s="1321" t="s">
        <v>1597</v>
      </c>
      <c r="CY16" s="1321"/>
      <c r="CZ16" s="1321"/>
      <c r="DA16" s="1321" t="s">
        <v>1601</v>
      </c>
      <c r="DB16" s="1321" t="s">
        <v>3373</v>
      </c>
      <c r="DC16" s="1321" t="s">
        <v>1598</v>
      </c>
      <c r="DD16" s="1321" t="s">
        <v>1597</v>
      </c>
      <c r="DE16" s="1707" t="s">
        <v>3441</v>
      </c>
      <c r="DF16" s="1327" t="s">
        <v>443</v>
      </c>
    </row>
    <row r="17" spans="1:211" s="1328" customFormat="1" ht="31.6" customHeight="1" thickBot="1">
      <c r="A17" s="603" t="s">
        <v>1609</v>
      </c>
      <c r="B17" s="1329"/>
      <c r="C17" s="1329"/>
      <c r="D17" s="1334" t="s">
        <v>1896</v>
      </c>
      <c r="E17" s="1330">
        <v>2</v>
      </c>
      <c r="F17" s="1330" t="s">
        <v>1603</v>
      </c>
      <c r="G17" s="1330" t="s">
        <v>1604</v>
      </c>
      <c r="H17" s="1439"/>
      <c r="I17" s="1330" t="s">
        <v>1597</v>
      </c>
      <c r="J17" s="1330" t="s">
        <v>1597</v>
      </c>
      <c r="K17" s="1330" t="s">
        <v>1597</v>
      </c>
      <c r="L17" s="1330" t="s">
        <v>1600</v>
      </c>
      <c r="M17" s="1322"/>
      <c r="N17" s="1331"/>
      <c r="O17" s="1330" t="s">
        <v>1597</v>
      </c>
      <c r="P17" s="590" t="s">
        <v>1897</v>
      </c>
      <c r="Q17" s="1330" t="s">
        <v>1601</v>
      </c>
      <c r="R17" s="1330" t="s">
        <v>1597</v>
      </c>
      <c r="S17" s="590" t="s">
        <v>1898</v>
      </c>
      <c r="T17" s="1330" t="s">
        <v>1605</v>
      </c>
      <c r="U17" s="1330" t="s">
        <v>1602</v>
      </c>
      <c r="V17" s="1330"/>
      <c r="W17" s="1330"/>
      <c r="X17" s="1330"/>
      <c r="Y17" s="1332"/>
      <c r="Z17" s="1324"/>
      <c r="AA17" s="588" t="s">
        <v>3297</v>
      </c>
      <c r="AB17" s="1330"/>
      <c r="AC17" s="1330"/>
      <c r="AD17" s="1330"/>
      <c r="AE17" s="1330"/>
      <c r="AF17" s="1330"/>
      <c r="AG17" s="1330"/>
      <c r="AH17" s="1330"/>
      <c r="AI17" s="1330"/>
      <c r="AJ17" s="1330"/>
      <c r="AK17" s="1330"/>
      <c r="AL17" s="1330"/>
      <c r="AM17" s="1330"/>
      <c r="AN17" s="1324"/>
      <c r="AO17" s="1331"/>
      <c r="AP17" s="1331" t="s">
        <v>1597</v>
      </c>
      <c r="AQ17" s="1331" t="s">
        <v>1600</v>
      </c>
      <c r="AR17" s="1330"/>
      <c r="AS17" s="1330"/>
      <c r="AT17" s="1701" t="s">
        <v>3354</v>
      </c>
      <c r="AU17" s="1701" t="s">
        <v>3355</v>
      </c>
      <c r="AV17" s="1330"/>
      <c r="AW17" s="1330"/>
      <c r="AX17" s="1330"/>
      <c r="AY17" s="1330"/>
      <c r="AZ17" s="1330"/>
      <c r="BA17" s="1330"/>
      <c r="BB17" s="1324"/>
      <c r="BC17" s="588" t="s">
        <v>2004</v>
      </c>
      <c r="BD17" s="588"/>
      <c r="BE17" s="1330" t="s">
        <v>1597</v>
      </c>
      <c r="BF17" s="1331" t="s">
        <v>1600</v>
      </c>
      <c r="BG17" s="1336" t="s">
        <v>1904</v>
      </c>
      <c r="BH17" s="1336" t="s">
        <v>1905</v>
      </c>
      <c r="BI17" s="1337" t="s">
        <v>2417</v>
      </c>
      <c r="BJ17" s="1330"/>
      <c r="BK17" s="1330"/>
      <c r="BL17" s="1330"/>
      <c r="BM17" s="1330"/>
      <c r="BN17" s="1330" t="s">
        <v>1597</v>
      </c>
      <c r="BO17" s="1330" t="s">
        <v>1599</v>
      </c>
      <c r="BP17" s="590" t="s">
        <v>1591</v>
      </c>
      <c r="BQ17" s="1322"/>
      <c r="BR17" s="1331"/>
      <c r="BS17" s="1330" t="s">
        <v>1606</v>
      </c>
      <c r="BT17" s="1330" t="s">
        <v>1599</v>
      </c>
      <c r="BU17" s="1330" t="s">
        <v>1601</v>
      </c>
      <c r="BV17" s="1330" t="s">
        <v>1605</v>
      </c>
      <c r="BW17" s="1330"/>
      <c r="BX17" s="1330"/>
      <c r="BY17" s="1330"/>
      <c r="BZ17" s="1330"/>
      <c r="CA17" s="1330"/>
      <c r="CB17" s="1330" t="s">
        <v>1607</v>
      </c>
      <c r="CC17" s="1330" t="s">
        <v>1603</v>
      </c>
      <c r="CD17" s="1324"/>
      <c r="CE17" s="588" t="s">
        <v>3297</v>
      </c>
      <c r="CF17" s="1330" t="s">
        <v>1604</v>
      </c>
      <c r="CG17" s="1330"/>
      <c r="CH17" s="1330"/>
      <c r="CI17" s="1330" t="s">
        <v>1598</v>
      </c>
      <c r="CJ17" s="1330"/>
      <c r="CK17" s="1330" t="s">
        <v>1598</v>
      </c>
      <c r="CL17" s="1330"/>
      <c r="CM17" s="1330"/>
      <c r="CN17" s="1330"/>
      <c r="CO17" s="1330"/>
      <c r="CP17" s="1330"/>
      <c r="CQ17" s="1330" t="s">
        <v>1602</v>
      </c>
      <c r="CR17" s="1322"/>
      <c r="CS17" s="1331"/>
      <c r="CT17" s="1331"/>
      <c r="CU17" s="1330"/>
      <c r="CV17" s="1330"/>
      <c r="CW17" s="1330" t="s">
        <v>1597</v>
      </c>
      <c r="CX17" s="1330" t="s">
        <v>1604</v>
      </c>
      <c r="CY17" s="1330" t="s">
        <v>1602</v>
      </c>
      <c r="CZ17" s="1330"/>
      <c r="DA17" s="1330"/>
      <c r="DB17" s="1330"/>
      <c r="DC17" s="1330"/>
      <c r="DD17" s="1330"/>
      <c r="DE17" s="593"/>
      <c r="DF17" s="1333" t="s">
        <v>444</v>
      </c>
    </row>
    <row r="18" spans="1:211" s="1345" customFormat="1" ht="38.049999999999997" customHeight="1" collapsed="1">
      <c r="A18" s="1441" t="s">
        <v>1592</v>
      </c>
      <c r="B18" s="1338">
        <f>SUM(B19:B27)</f>
        <v>169451</v>
      </c>
      <c r="C18" s="1338">
        <f t="shared" ref="C18:L18" si="0">SUM(C19:C27)</f>
        <v>168591</v>
      </c>
      <c r="D18" s="1338">
        <f t="shared" si="0"/>
        <v>572</v>
      </c>
      <c r="E18" s="1338">
        <f t="shared" si="0"/>
        <v>1</v>
      </c>
      <c r="F18" s="1338">
        <f t="shared" si="0"/>
        <v>6</v>
      </c>
      <c r="G18" s="1338">
        <f t="shared" si="0"/>
        <v>0</v>
      </c>
      <c r="H18" s="1338">
        <v>0</v>
      </c>
      <c r="I18" s="1338">
        <f t="shared" si="0"/>
        <v>48</v>
      </c>
      <c r="J18" s="1338">
        <f t="shared" si="0"/>
        <v>0</v>
      </c>
      <c r="K18" s="1338">
        <f t="shared" si="0"/>
        <v>2</v>
      </c>
      <c r="L18" s="1338">
        <f t="shared" si="0"/>
        <v>117</v>
      </c>
      <c r="M18" s="1341"/>
      <c r="N18" s="1338">
        <f t="shared" ref="N18:Y18" si="1">SUM(N19:N27)</f>
        <v>69</v>
      </c>
      <c r="O18" s="1338">
        <f t="shared" si="1"/>
        <v>3099</v>
      </c>
      <c r="P18" s="1338">
        <f t="shared" si="1"/>
        <v>792</v>
      </c>
      <c r="Q18" s="1338">
        <f t="shared" si="1"/>
        <v>79</v>
      </c>
      <c r="R18" s="1338">
        <f t="shared" si="1"/>
        <v>1</v>
      </c>
      <c r="S18" s="1338">
        <f t="shared" si="1"/>
        <v>1</v>
      </c>
      <c r="T18" s="1338">
        <f t="shared" si="1"/>
        <v>1</v>
      </c>
      <c r="U18" s="1338">
        <f t="shared" si="1"/>
        <v>540</v>
      </c>
      <c r="V18" s="1338">
        <f t="shared" si="1"/>
        <v>1</v>
      </c>
      <c r="W18" s="1338">
        <f t="shared" si="1"/>
        <v>4</v>
      </c>
      <c r="X18" s="1338">
        <f t="shared" si="1"/>
        <v>53</v>
      </c>
      <c r="Y18" s="1338">
        <f t="shared" si="1"/>
        <v>20</v>
      </c>
      <c r="Z18" s="1338"/>
      <c r="AA18" s="1359" t="s">
        <v>1836</v>
      </c>
      <c r="AB18" s="1338">
        <f t="shared" ref="AB18:AM18" si="2">SUM(AB19:AB27)</f>
        <v>44</v>
      </c>
      <c r="AC18" s="1338">
        <f t="shared" si="2"/>
        <v>46</v>
      </c>
      <c r="AD18" s="1338">
        <f t="shared" si="2"/>
        <v>0</v>
      </c>
      <c r="AE18" s="1338">
        <f t="shared" si="2"/>
        <v>0</v>
      </c>
      <c r="AF18" s="1338">
        <f t="shared" si="2"/>
        <v>0</v>
      </c>
      <c r="AG18" s="1338">
        <f t="shared" si="2"/>
        <v>62</v>
      </c>
      <c r="AH18" s="1338">
        <f t="shared" si="2"/>
        <v>5523</v>
      </c>
      <c r="AI18" s="1338">
        <f t="shared" si="2"/>
        <v>69</v>
      </c>
      <c r="AJ18" s="1338">
        <f t="shared" si="2"/>
        <v>1</v>
      </c>
      <c r="AK18" s="1338">
        <f t="shared" si="2"/>
        <v>0</v>
      </c>
      <c r="AL18" s="1338">
        <f t="shared" si="2"/>
        <v>2</v>
      </c>
      <c r="AM18" s="1338">
        <f t="shared" si="2"/>
        <v>1</v>
      </c>
      <c r="AN18" s="1338"/>
      <c r="AO18" s="1338">
        <f t="shared" ref="AO18:BA18" si="3">SUM(AO19:AO27)</f>
        <v>2052</v>
      </c>
      <c r="AP18" s="1338">
        <f t="shared" si="3"/>
        <v>1631</v>
      </c>
      <c r="AQ18" s="1338">
        <f t="shared" si="3"/>
        <v>3</v>
      </c>
      <c r="AR18" s="1338">
        <f t="shared" si="3"/>
        <v>0</v>
      </c>
      <c r="AS18" s="1338">
        <f t="shared" si="3"/>
        <v>342</v>
      </c>
      <c r="AT18" s="1338">
        <f t="shared" si="3"/>
        <v>0</v>
      </c>
      <c r="AU18" s="1338">
        <f t="shared" si="3"/>
        <v>11</v>
      </c>
      <c r="AV18" s="1338">
        <f t="shared" si="3"/>
        <v>0</v>
      </c>
      <c r="AW18" s="1338">
        <f t="shared" si="3"/>
        <v>5</v>
      </c>
      <c r="AX18" s="1338">
        <f t="shared" si="3"/>
        <v>0</v>
      </c>
      <c r="AY18" s="1338">
        <f t="shared" si="3"/>
        <v>3</v>
      </c>
      <c r="AZ18" s="1338">
        <f t="shared" si="3"/>
        <v>0</v>
      </c>
      <c r="BA18" s="1445">
        <f t="shared" si="3"/>
        <v>24016</v>
      </c>
      <c r="BB18" s="1338"/>
      <c r="BC18" s="1359" t="s">
        <v>1836</v>
      </c>
      <c r="BD18" s="1748" t="s">
        <v>3440</v>
      </c>
      <c r="BE18" s="1338">
        <f t="shared" ref="BE18:BP18" si="4">SUM(BE19:BE27)</f>
        <v>4</v>
      </c>
      <c r="BF18" s="1338">
        <f t="shared" si="4"/>
        <v>13</v>
      </c>
      <c r="BG18" s="1338">
        <f t="shared" si="4"/>
        <v>4</v>
      </c>
      <c r="BH18" s="1338">
        <f t="shared" si="4"/>
        <v>1</v>
      </c>
      <c r="BI18" s="1338">
        <f t="shared" si="4"/>
        <v>0</v>
      </c>
      <c r="BJ18" s="1338">
        <f t="shared" si="4"/>
        <v>0</v>
      </c>
      <c r="BK18" s="1338">
        <f t="shared" si="4"/>
        <v>13</v>
      </c>
      <c r="BL18" s="1338">
        <f t="shared" si="4"/>
        <v>2</v>
      </c>
      <c r="BM18" s="1338">
        <f t="shared" si="4"/>
        <v>10</v>
      </c>
      <c r="BN18" s="1338">
        <f t="shared" si="4"/>
        <v>4308</v>
      </c>
      <c r="BO18" s="1338">
        <f t="shared" si="4"/>
        <v>38</v>
      </c>
      <c r="BP18" s="1338">
        <f t="shared" si="4"/>
        <v>837</v>
      </c>
      <c r="BQ18" s="1341"/>
      <c r="BR18" s="1338">
        <f t="shared" ref="BR18:CC18" si="5">SUM(BR19:BR27)</f>
        <v>308</v>
      </c>
      <c r="BS18" s="1338">
        <f t="shared" si="5"/>
        <v>46480</v>
      </c>
      <c r="BT18" s="1338">
        <f t="shared" si="5"/>
        <v>977</v>
      </c>
      <c r="BU18" s="1338">
        <f t="shared" si="5"/>
        <v>36</v>
      </c>
      <c r="BV18" s="1338">
        <f t="shared" si="5"/>
        <v>19</v>
      </c>
      <c r="BW18" s="1338">
        <f t="shared" si="5"/>
        <v>2</v>
      </c>
      <c r="BX18" s="1338">
        <f t="shared" si="5"/>
        <v>15683</v>
      </c>
      <c r="BY18" s="1338">
        <f t="shared" si="5"/>
        <v>548</v>
      </c>
      <c r="BZ18" s="1338">
        <f t="shared" si="5"/>
        <v>0</v>
      </c>
      <c r="CA18" s="1338">
        <f t="shared" si="5"/>
        <v>464</v>
      </c>
      <c r="CB18" s="1338">
        <f t="shared" si="5"/>
        <v>47178</v>
      </c>
      <c r="CC18" s="1338">
        <f t="shared" si="5"/>
        <v>1718</v>
      </c>
      <c r="CD18" s="1338"/>
      <c r="CE18" s="1359" t="s">
        <v>1836</v>
      </c>
      <c r="CF18" s="1338">
        <f t="shared" ref="CF18:CQ18" si="6">SUM(CF19:CF27)</f>
        <v>448</v>
      </c>
      <c r="CG18" s="1338">
        <v>0</v>
      </c>
      <c r="CH18" s="1338">
        <f t="shared" si="6"/>
        <v>0</v>
      </c>
      <c r="CI18" s="1338">
        <f t="shared" si="6"/>
        <v>0</v>
      </c>
      <c r="CJ18" s="1338">
        <f t="shared" si="6"/>
        <v>211</v>
      </c>
      <c r="CK18" s="1338">
        <f t="shared" si="6"/>
        <v>9168</v>
      </c>
      <c r="CL18" s="1338">
        <f t="shared" si="6"/>
        <v>4</v>
      </c>
      <c r="CM18" s="1338">
        <f t="shared" si="6"/>
        <v>104</v>
      </c>
      <c r="CN18" s="1338">
        <f t="shared" si="6"/>
        <v>2</v>
      </c>
      <c r="CO18" s="1338">
        <f t="shared" si="6"/>
        <v>11</v>
      </c>
      <c r="CP18" s="1338">
        <f t="shared" si="6"/>
        <v>49</v>
      </c>
      <c r="CQ18" s="1338">
        <f t="shared" si="6"/>
        <v>734</v>
      </c>
      <c r="CR18" s="1341"/>
      <c r="CS18" s="1338">
        <f t="shared" ref="CS18:DE18" si="7">SUM(CS19:CS27)</f>
        <v>860</v>
      </c>
      <c r="CT18" s="1338">
        <v>0</v>
      </c>
      <c r="CU18" s="1492">
        <f t="shared" si="7"/>
        <v>115</v>
      </c>
      <c r="CV18" s="1492">
        <f t="shared" si="7"/>
        <v>22</v>
      </c>
      <c r="CW18" s="1338">
        <f t="shared" si="7"/>
        <v>19</v>
      </c>
      <c r="CX18" s="1338">
        <f t="shared" si="7"/>
        <v>636</v>
      </c>
      <c r="CY18" s="1338">
        <f t="shared" si="7"/>
        <v>2</v>
      </c>
      <c r="CZ18" s="1338">
        <f t="shared" si="7"/>
        <v>66</v>
      </c>
      <c r="DA18" s="1338">
        <f t="shared" si="7"/>
        <v>0</v>
      </c>
      <c r="DB18" s="1338">
        <v>0</v>
      </c>
      <c r="DC18" s="1338">
        <f t="shared" si="7"/>
        <v>32589</v>
      </c>
      <c r="DD18" s="1338">
        <f t="shared" si="7"/>
        <v>285</v>
      </c>
      <c r="DE18" s="1338">
        <f t="shared" si="7"/>
        <v>202</v>
      </c>
      <c r="DF18" s="1345">
        <v>0</v>
      </c>
    </row>
    <row r="19" spans="1:211" s="1345" customFormat="1" ht="49.6" hidden="1" customHeight="1" outlineLevel="1">
      <c r="A19" s="530" t="s">
        <v>267</v>
      </c>
      <c r="B19" s="1338">
        <v>22296</v>
      </c>
      <c r="C19" s="1338">
        <v>22167</v>
      </c>
      <c r="D19" s="1338">
        <v>88</v>
      </c>
      <c r="E19" s="1338">
        <v>0</v>
      </c>
      <c r="F19" s="1338">
        <v>0</v>
      </c>
      <c r="G19" s="1346">
        <v>0</v>
      </c>
      <c r="H19" s="1346">
        <v>0</v>
      </c>
      <c r="I19" s="1346">
        <v>5</v>
      </c>
      <c r="J19" s="1346">
        <v>0</v>
      </c>
      <c r="K19" s="1338">
        <v>0</v>
      </c>
      <c r="L19" s="1338">
        <v>7</v>
      </c>
      <c r="M19" s="1341"/>
      <c r="N19" s="1338">
        <v>2</v>
      </c>
      <c r="O19" s="1338">
        <v>322</v>
      </c>
      <c r="P19" s="1338">
        <v>103</v>
      </c>
      <c r="Q19" s="1338">
        <v>4</v>
      </c>
      <c r="R19" s="1338">
        <v>0</v>
      </c>
      <c r="S19" s="1338">
        <v>0</v>
      </c>
      <c r="T19" s="1338">
        <v>0</v>
      </c>
      <c r="U19" s="1338">
        <v>49</v>
      </c>
      <c r="V19" s="1338">
        <v>0</v>
      </c>
      <c r="W19" s="1338">
        <v>0</v>
      </c>
      <c r="X19" s="1338">
        <v>6</v>
      </c>
      <c r="Y19" s="1338">
        <v>3</v>
      </c>
      <c r="Z19" s="1338"/>
      <c r="AA19" s="530" t="s">
        <v>267</v>
      </c>
      <c r="AB19" s="1338">
        <v>2</v>
      </c>
      <c r="AC19" s="1338">
        <v>7</v>
      </c>
      <c r="AD19" s="1338">
        <v>0</v>
      </c>
      <c r="AE19" s="1338">
        <v>0</v>
      </c>
      <c r="AF19" s="1338">
        <v>0</v>
      </c>
      <c r="AG19" s="1338">
        <v>1</v>
      </c>
      <c r="AH19" s="1338">
        <v>761</v>
      </c>
      <c r="AI19" s="1361">
        <v>11</v>
      </c>
      <c r="AJ19" s="1338">
        <v>0</v>
      </c>
      <c r="AK19" s="1338">
        <v>0</v>
      </c>
      <c r="AL19" s="1338">
        <v>0</v>
      </c>
      <c r="AM19" s="1338">
        <v>0</v>
      </c>
      <c r="AN19" s="1338"/>
      <c r="AO19" s="1338">
        <v>313</v>
      </c>
      <c r="AP19" s="1338">
        <v>151</v>
      </c>
      <c r="AQ19" s="1338">
        <v>0</v>
      </c>
      <c r="AR19" s="1338">
        <v>0</v>
      </c>
      <c r="AS19" s="1338">
        <v>27</v>
      </c>
      <c r="AT19" s="1361">
        <v>0</v>
      </c>
      <c r="AU19" s="1338">
        <v>2</v>
      </c>
      <c r="AV19" s="1338">
        <v>0</v>
      </c>
      <c r="AW19" s="1338">
        <v>1</v>
      </c>
      <c r="AX19" s="1338">
        <v>0</v>
      </c>
      <c r="AY19" s="1338">
        <v>0</v>
      </c>
      <c r="AZ19" s="1338">
        <v>0</v>
      </c>
      <c r="BA19" s="1341">
        <v>4257</v>
      </c>
      <c r="BB19" s="1338"/>
      <c r="BC19" s="530" t="s">
        <v>267</v>
      </c>
      <c r="BD19" s="1748" t="s">
        <v>3440</v>
      </c>
      <c r="BE19" s="1338">
        <v>0</v>
      </c>
      <c r="BF19" s="1338">
        <v>5</v>
      </c>
      <c r="BG19" s="1338">
        <v>0</v>
      </c>
      <c r="BH19" s="1338">
        <v>1</v>
      </c>
      <c r="BI19" s="1361">
        <v>0</v>
      </c>
      <c r="BJ19" s="1338">
        <v>0</v>
      </c>
      <c r="BK19" s="1338">
        <v>5</v>
      </c>
      <c r="BL19" s="1338">
        <v>0</v>
      </c>
      <c r="BM19" s="1338">
        <v>3</v>
      </c>
      <c r="BN19" s="1338">
        <v>522</v>
      </c>
      <c r="BO19" s="1338">
        <v>0</v>
      </c>
      <c r="BP19" s="1338">
        <v>24</v>
      </c>
      <c r="BQ19" s="1341"/>
      <c r="BR19" s="1338">
        <v>11</v>
      </c>
      <c r="BS19" s="1338">
        <v>6389</v>
      </c>
      <c r="BT19" s="1338">
        <v>57</v>
      </c>
      <c r="BU19" s="1338">
        <v>0</v>
      </c>
      <c r="BV19" s="1338">
        <v>0</v>
      </c>
      <c r="BW19" s="1338">
        <v>0</v>
      </c>
      <c r="BX19" s="1338">
        <v>1660</v>
      </c>
      <c r="BY19" s="1338">
        <v>33</v>
      </c>
      <c r="BZ19" s="1338">
        <v>0</v>
      </c>
      <c r="CA19" s="1338">
        <v>41</v>
      </c>
      <c r="CB19" s="1338">
        <v>5728</v>
      </c>
      <c r="CC19" s="1338">
        <v>271</v>
      </c>
      <c r="CD19" s="1338"/>
      <c r="CE19" s="530" t="s">
        <v>267</v>
      </c>
      <c r="CF19" s="1338">
        <v>72</v>
      </c>
      <c r="CG19" s="1338">
        <v>0</v>
      </c>
      <c r="CH19" s="1338">
        <v>0</v>
      </c>
      <c r="CI19" s="1338">
        <v>0</v>
      </c>
      <c r="CJ19" s="1338">
        <v>33</v>
      </c>
      <c r="CK19" s="1338">
        <v>985</v>
      </c>
      <c r="CL19" s="1338">
        <v>0</v>
      </c>
      <c r="CM19" s="1338">
        <v>9</v>
      </c>
      <c r="CN19" s="1338">
        <v>0</v>
      </c>
      <c r="CO19" s="1338">
        <v>0</v>
      </c>
      <c r="CP19" s="1338">
        <v>6</v>
      </c>
      <c r="CQ19" s="1338">
        <v>190</v>
      </c>
      <c r="CR19" s="1341"/>
      <c r="CS19" s="1338">
        <v>129</v>
      </c>
      <c r="CT19" s="1338"/>
      <c r="CU19" s="1338">
        <v>50</v>
      </c>
      <c r="CV19" s="1338">
        <v>4</v>
      </c>
      <c r="CW19" s="1338">
        <v>1</v>
      </c>
      <c r="CX19" s="1338">
        <v>72</v>
      </c>
      <c r="CY19" s="1338">
        <v>0</v>
      </c>
      <c r="CZ19" s="1338">
        <v>2</v>
      </c>
      <c r="DA19" s="1338">
        <v>0</v>
      </c>
      <c r="DB19" s="1338"/>
      <c r="DC19" s="1338">
        <v>3656</v>
      </c>
      <c r="DD19" s="1338">
        <v>20</v>
      </c>
      <c r="DE19" s="1338">
        <v>13</v>
      </c>
      <c r="DF19" s="1345">
        <v>0</v>
      </c>
    </row>
    <row r="20" spans="1:211" s="1345" customFormat="1" ht="49.6" hidden="1" customHeight="1" outlineLevel="1">
      <c r="A20" s="530" t="s">
        <v>268</v>
      </c>
      <c r="B20" s="1338">
        <v>18973</v>
      </c>
      <c r="C20" s="1338">
        <v>18861</v>
      </c>
      <c r="D20" s="1338">
        <v>63</v>
      </c>
      <c r="E20" s="1338">
        <v>0</v>
      </c>
      <c r="F20" s="1338">
        <v>0</v>
      </c>
      <c r="G20" s="1338">
        <v>0</v>
      </c>
      <c r="H20" s="1346">
        <v>0</v>
      </c>
      <c r="I20" s="1338">
        <v>12</v>
      </c>
      <c r="J20" s="1338">
        <v>0</v>
      </c>
      <c r="K20" s="1346">
        <v>0</v>
      </c>
      <c r="L20" s="1338">
        <v>9</v>
      </c>
      <c r="M20" s="1341"/>
      <c r="N20" s="1338">
        <v>5</v>
      </c>
      <c r="O20" s="1338">
        <v>373</v>
      </c>
      <c r="P20" s="1338">
        <v>97</v>
      </c>
      <c r="Q20" s="1338">
        <v>6</v>
      </c>
      <c r="R20" s="1338">
        <v>0</v>
      </c>
      <c r="S20" s="1338">
        <v>0</v>
      </c>
      <c r="T20" s="1338">
        <v>0</v>
      </c>
      <c r="U20" s="1338">
        <v>64</v>
      </c>
      <c r="V20" s="1338">
        <v>0</v>
      </c>
      <c r="W20" s="1338">
        <v>0</v>
      </c>
      <c r="X20" s="1338">
        <v>2</v>
      </c>
      <c r="Y20" s="1338">
        <v>0</v>
      </c>
      <c r="Z20" s="1338"/>
      <c r="AA20" s="530" t="s">
        <v>268</v>
      </c>
      <c r="AB20" s="1338">
        <v>7</v>
      </c>
      <c r="AC20" s="1338">
        <v>7</v>
      </c>
      <c r="AD20" s="1338">
        <v>0</v>
      </c>
      <c r="AE20" s="1338">
        <v>0</v>
      </c>
      <c r="AF20" s="1338">
        <v>0</v>
      </c>
      <c r="AG20" s="1338">
        <v>2</v>
      </c>
      <c r="AH20" s="1338">
        <v>758</v>
      </c>
      <c r="AI20" s="1338">
        <v>14</v>
      </c>
      <c r="AJ20" s="1338">
        <v>1</v>
      </c>
      <c r="AK20" s="1338">
        <v>0</v>
      </c>
      <c r="AL20" s="1338">
        <v>1</v>
      </c>
      <c r="AM20" s="1338">
        <v>0</v>
      </c>
      <c r="AN20" s="1338"/>
      <c r="AO20" s="1338">
        <v>304</v>
      </c>
      <c r="AP20" s="1338">
        <v>184</v>
      </c>
      <c r="AQ20" s="1338">
        <v>1</v>
      </c>
      <c r="AR20" s="1338">
        <v>0</v>
      </c>
      <c r="AS20" s="1338">
        <v>38</v>
      </c>
      <c r="AT20" s="1338">
        <v>0</v>
      </c>
      <c r="AU20" s="1338">
        <v>2</v>
      </c>
      <c r="AV20" s="1338">
        <v>0</v>
      </c>
      <c r="AW20" s="1338">
        <v>0</v>
      </c>
      <c r="AX20" s="1338">
        <v>0</v>
      </c>
      <c r="AY20" s="1338">
        <v>0</v>
      </c>
      <c r="AZ20" s="1338">
        <v>0</v>
      </c>
      <c r="BA20" s="1341">
        <v>2424</v>
      </c>
      <c r="BB20" s="1338"/>
      <c r="BC20" s="530" t="s">
        <v>268</v>
      </c>
      <c r="BD20" s="1748" t="s">
        <v>3440</v>
      </c>
      <c r="BE20" s="1338">
        <v>0</v>
      </c>
      <c r="BF20" s="1338">
        <v>0</v>
      </c>
      <c r="BG20" s="1338">
        <v>0</v>
      </c>
      <c r="BH20" s="1338">
        <v>0</v>
      </c>
      <c r="BI20" s="1338">
        <v>0</v>
      </c>
      <c r="BJ20" s="1338">
        <v>0</v>
      </c>
      <c r="BK20" s="1338">
        <v>0</v>
      </c>
      <c r="BL20" s="1338">
        <v>1</v>
      </c>
      <c r="BM20" s="1338">
        <v>3</v>
      </c>
      <c r="BN20" s="1338">
        <v>653</v>
      </c>
      <c r="BO20" s="1338">
        <v>5</v>
      </c>
      <c r="BP20" s="1338">
        <v>187</v>
      </c>
      <c r="BQ20" s="1341"/>
      <c r="BR20" s="1338">
        <v>113</v>
      </c>
      <c r="BS20" s="1338">
        <v>5451</v>
      </c>
      <c r="BT20" s="1338">
        <v>44</v>
      </c>
      <c r="BU20" s="1338">
        <v>1</v>
      </c>
      <c r="BV20" s="1338">
        <v>3</v>
      </c>
      <c r="BW20" s="1338">
        <v>2</v>
      </c>
      <c r="BX20" s="1338">
        <v>1844</v>
      </c>
      <c r="BY20" s="1338">
        <v>54</v>
      </c>
      <c r="BZ20" s="1338">
        <v>0</v>
      </c>
      <c r="CA20" s="1338">
        <v>49</v>
      </c>
      <c r="CB20" s="1338">
        <v>4512</v>
      </c>
      <c r="CC20" s="1338">
        <v>215</v>
      </c>
      <c r="CD20" s="1338"/>
      <c r="CE20" s="530" t="s">
        <v>268</v>
      </c>
      <c r="CF20" s="1338">
        <v>89</v>
      </c>
      <c r="CG20" s="1338">
        <v>0</v>
      </c>
      <c r="CH20" s="1338">
        <v>0</v>
      </c>
      <c r="CI20" s="1338">
        <v>0</v>
      </c>
      <c r="CJ20" s="1338">
        <v>33</v>
      </c>
      <c r="CK20" s="1338">
        <v>1168</v>
      </c>
      <c r="CL20" s="1338">
        <v>0</v>
      </c>
      <c r="CM20" s="1338">
        <v>7</v>
      </c>
      <c r="CN20" s="1338">
        <v>2</v>
      </c>
      <c r="CO20" s="1338">
        <v>2</v>
      </c>
      <c r="CP20" s="1338">
        <v>4</v>
      </c>
      <c r="CQ20" s="1338">
        <v>45</v>
      </c>
      <c r="CR20" s="1341"/>
      <c r="CS20" s="1338">
        <v>112</v>
      </c>
      <c r="CT20" s="1338"/>
      <c r="CU20" s="1338">
        <v>8</v>
      </c>
      <c r="CV20" s="1338">
        <v>0</v>
      </c>
      <c r="CW20" s="1338">
        <v>7</v>
      </c>
      <c r="CX20" s="1338">
        <v>75</v>
      </c>
      <c r="CY20" s="1338">
        <v>0</v>
      </c>
      <c r="CZ20" s="1338">
        <v>22</v>
      </c>
      <c r="DA20" s="1338">
        <v>0</v>
      </c>
      <c r="DB20" s="1338"/>
      <c r="DC20" s="1338">
        <v>3533</v>
      </c>
      <c r="DD20" s="1338">
        <v>25</v>
      </c>
      <c r="DE20" s="1338">
        <v>20</v>
      </c>
      <c r="DF20" s="1345">
        <v>0</v>
      </c>
    </row>
    <row r="21" spans="1:211" s="1350" customFormat="1" ht="49.6" hidden="1" customHeight="1" outlineLevel="1">
      <c r="A21" s="530" t="s">
        <v>269</v>
      </c>
      <c r="B21" s="1348">
        <v>19786</v>
      </c>
      <c r="C21" s="1348">
        <v>19629</v>
      </c>
      <c r="D21" s="1348">
        <v>70</v>
      </c>
      <c r="E21" s="1348">
        <v>0</v>
      </c>
      <c r="F21" s="1348">
        <v>0</v>
      </c>
      <c r="G21" s="1348">
        <v>0</v>
      </c>
      <c r="H21" s="1346">
        <v>0</v>
      </c>
      <c r="I21" s="1348">
        <v>7</v>
      </c>
      <c r="J21" s="1348">
        <v>0</v>
      </c>
      <c r="K21" s="1348">
        <v>0</v>
      </c>
      <c r="L21" s="1348">
        <v>49</v>
      </c>
      <c r="M21" s="1349"/>
      <c r="N21" s="1348">
        <v>0</v>
      </c>
      <c r="O21" s="1348">
        <v>376</v>
      </c>
      <c r="P21" s="1348">
        <v>105</v>
      </c>
      <c r="Q21" s="1348">
        <v>9</v>
      </c>
      <c r="R21" s="1348">
        <v>1</v>
      </c>
      <c r="S21" s="1348">
        <v>0</v>
      </c>
      <c r="T21" s="1348">
        <v>0</v>
      </c>
      <c r="U21" s="1348">
        <v>83</v>
      </c>
      <c r="V21" s="1348">
        <v>0</v>
      </c>
      <c r="W21" s="1348">
        <v>0</v>
      </c>
      <c r="X21" s="1348">
        <v>6</v>
      </c>
      <c r="Y21" s="1338">
        <v>0</v>
      </c>
      <c r="Z21" s="1348"/>
      <c r="AA21" s="530" t="s">
        <v>269</v>
      </c>
      <c r="AB21" s="1348">
        <v>3</v>
      </c>
      <c r="AC21" s="1348">
        <v>4</v>
      </c>
      <c r="AD21" s="1348">
        <v>0</v>
      </c>
      <c r="AE21" s="1348">
        <v>0</v>
      </c>
      <c r="AF21" s="1348">
        <v>0</v>
      </c>
      <c r="AG21" s="1348">
        <v>1</v>
      </c>
      <c r="AH21" s="1348">
        <v>701</v>
      </c>
      <c r="AI21" s="1348">
        <v>8</v>
      </c>
      <c r="AJ21" s="1348">
        <v>0</v>
      </c>
      <c r="AK21" s="1348">
        <v>0</v>
      </c>
      <c r="AL21" s="1348">
        <v>0</v>
      </c>
      <c r="AM21" s="1348">
        <v>0</v>
      </c>
      <c r="AN21" s="1348"/>
      <c r="AO21" s="1348">
        <v>198</v>
      </c>
      <c r="AP21" s="1338">
        <v>227</v>
      </c>
      <c r="AQ21" s="1338">
        <v>0</v>
      </c>
      <c r="AR21" s="1348">
        <v>0</v>
      </c>
      <c r="AS21" s="1348">
        <v>35</v>
      </c>
      <c r="AT21" s="1348">
        <v>0</v>
      </c>
      <c r="AU21" s="1348">
        <v>0</v>
      </c>
      <c r="AV21" s="1348">
        <v>0</v>
      </c>
      <c r="AW21" s="1348">
        <v>0</v>
      </c>
      <c r="AX21" s="1348">
        <v>0</v>
      </c>
      <c r="AY21" s="1348">
        <v>0</v>
      </c>
      <c r="AZ21" s="1348">
        <v>0</v>
      </c>
      <c r="BA21" s="1349">
        <v>3075</v>
      </c>
      <c r="BB21" s="1348"/>
      <c r="BC21" s="530" t="s">
        <v>269</v>
      </c>
      <c r="BD21" s="1748" t="s">
        <v>3440</v>
      </c>
      <c r="BE21" s="1348">
        <v>1</v>
      </c>
      <c r="BF21" s="1348">
        <v>3</v>
      </c>
      <c r="BG21" s="1348">
        <v>1</v>
      </c>
      <c r="BH21" s="1348">
        <v>0</v>
      </c>
      <c r="BI21" s="1348">
        <v>0</v>
      </c>
      <c r="BJ21" s="1348">
        <v>0</v>
      </c>
      <c r="BK21" s="1348">
        <v>3</v>
      </c>
      <c r="BL21" s="1348">
        <v>0</v>
      </c>
      <c r="BM21" s="1348">
        <v>0</v>
      </c>
      <c r="BN21" s="1348">
        <v>602</v>
      </c>
      <c r="BO21" s="1348">
        <v>1</v>
      </c>
      <c r="BP21" s="1348">
        <v>66</v>
      </c>
      <c r="BQ21" s="1349"/>
      <c r="BR21" s="1348">
        <v>83</v>
      </c>
      <c r="BS21" s="1338">
        <v>5092</v>
      </c>
      <c r="BT21" s="1338">
        <v>151</v>
      </c>
      <c r="BU21" s="1338">
        <v>1</v>
      </c>
      <c r="BV21" s="1338">
        <v>2</v>
      </c>
      <c r="BW21" s="1348">
        <v>0</v>
      </c>
      <c r="BX21" s="1348">
        <v>1931</v>
      </c>
      <c r="BY21" s="1348">
        <v>67</v>
      </c>
      <c r="BZ21" s="1348">
        <v>0</v>
      </c>
      <c r="CA21" s="1348">
        <v>37</v>
      </c>
      <c r="CB21" s="1348">
        <v>4994</v>
      </c>
      <c r="CC21" s="1348">
        <v>195</v>
      </c>
      <c r="CD21" s="1348"/>
      <c r="CE21" s="530" t="s">
        <v>269</v>
      </c>
      <c r="CF21" s="1348">
        <v>76</v>
      </c>
      <c r="CG21" s="1338">
        <v>0</v>
      </c>
      <c r="CH21" s="1348">
        <v>0</v>
      </c>
      <c r="CI21" s="1348">
        <v>0</v>
      </c>
      <c r="CJ21" s="1348">
        <v>32</v>
      </c>
      <c r="CK21" s="1348">
        <v>1283</v>
      </c>
      <c r="CL21" s="1348">
        <v>0</v>
      </c>
      <c r="CM21" s="1348">
        <v>10</v>
      </c>
      <c r="CN21" s="1348">
        <v>0</v>
      </c>
      <c r="CO21" s="1348">
        <v>1</v>
      </c>
      <c r="CP21" s="1348">
        <v>4</v>
      </c>
      <c r="CQ21" s="1338">
        <v>35</v>
      </c>
      <c r="CR21" s="1349"/>
      <c r="CS21" s="1348">
        <v>157</v>
      </c>
      <c r="CT21" s="1348"/>
      <c r="CU21" s="1348">
        <v>13</v>
      </c>
      <c r="CV21" s="1348">
        <v>2</v>
      </c>
      <c r="CW21" s="1348">
        <v>4</v>
      </c>
      <c r="CX21" s="1348">
        <v>127</v>
      </c>
      <c r="CY21" s="1348">
        <v>0</v>
      </c>
      <c r="CZ21" s="1348">
        <v>11</v>
      </c>
      <c r="DA21" s="1348">
        <v>0</v>
      </c>
      <c r="DB21" s="1348"/>
      <c r="DC21" s="1348">
        <v>3490</v>
      </c>
      <c r="DD21" s="1348">
        <v>26</v>
      </c>
      <c r="DE21" s="1348">
        <v>28</v>
      </c>
      <c r="DF21" s="1350">
        <v>0</v>
      </c>
    </row>
    <row r="22" spans="1:211" s="1350" customFormat="1" ht="49.6" hidden="1" customHeight="1" outlineLevel="1">
      <c r="A22" s="530" t="s">
        <v>270</v>
      </c>
      <c r="B22" s="1348">
        <v>20442</v>
      </c>
      <c r="C22" s="1348">
        <v>20369</v>
      </c>
      <c r="D22" s="1348">
        <v>46</v>
      </c>
      <c r="E22" s="1348">
        <v>0</v>
      </c>
      <c r="F22" s="1348">
        <v>0</v>
      </c>
      <c r="G22" s="1348">
        <v>0</v>
      </c>
      <c r="H22" s="1346">
        <v>0</v>
      </c>
      <c r="I22" s="1348">
        <v>4</v>
      </c>
      <c r="J22" s="1348">
        <v>0</v>
      </c>
      <c r="K22" s="1348">
        <v>1</v>
      </c>
      <c r="L22" s="1348">
        <v>12</v>
      </c>
      <c r="M22" s="1349"/>
      <c r="N22" s="1348">
        <v>0</v>
      </c>
      <c r="O22" s="1348">
        <v>386</v>
      </c>
      <c r="P22" s="1348">
        <v>97</v>
      </c>
      <c r="Q22" s="1348">
        <v>18</v>
      </c>
      <c r="R22" s="1348">
        <v>0</v>
      </c>
      <c r="S22" s="1348">
        <v>0</v>
      </c>
      <c r="T22" s="1348">
        <v>0</v>
      </c>
      <c r="U22" s="1348">
        <v>55</v>
      </c>
      <c r="V22" s="1348">
        <v>0</v>
      </c>
      <c r="W22" s="1348">
        <v>0</v>
      </c>
      <c r="X22" s="1348">
        <v>4</v>
      </c>
      <c r="Y22" s="1338">
        <v>5</v>
      </c>
      <c r="Z22" s="1348"/>
      <c r="AA22" s="530" t="s">
        <v>270</v>
      </c>
      <c r="AB22" s="1348">
        <v>4</v>
      </c>
      <c r="AC22" s="1348">
        <v>4</v>
      </c>
      <c r="AD22" s="1348">
        <v>0</v>
      </c>
      <c r="AE22" s="1348">
        <v>0</v>
      </c>
      <c r="AF22" s="1348">
        <v>0</v>
      </c>
      <c r="AG22" s="1348">
        <v>1</v>
      </c>
      <c r="AH22" s="1348">
        <v>755</v>
      </c>
      <c r="AI22" s="1348">
        <v>7</v>
      </c>
      <c r="AJ22" s="1348">
        <v>0</v>
      </c>
      <c r="AK22" s="1338">
        <v>0</v>
      </c>
      <c r="AL22" s="1348">
        <v>0</v>
      </c>
      <c r="AM22" s="1348">
        <v>0</v>
      </c>
      <c r="AN22" s="1348"/>
      <c r="AO22" s="1348">
        <v>233</v>
      </c>
      <c r="AP22" s="1348">
        <v>208</v>
      </c>
      <c r="AQ22" s="1348">
        <v>0</v>
      </c>
      <c r="AR22" s="1348">
        <v>0</v>
      </c>
      <c r="AS22" s="1348">
        <v>51</v>
      </c>
      <c r="AT22" s="1348">
        <v>0</v>
      </c>
      <c r="AU22" s="1348">
        <v>0</v>
      </c>
      <c r="AV22" s="1348">
        <v>0</v>
      </c>
      <c r="AW22" s="1348">
        <v>0</v>
      </c>
      <c r="AX22" s="1348">
        <v>0</v>
      </c>
      <c r="AY22" s="1348">
        <v>1</v>
      </c>
      <c r="AZ22" s="1348">
        <v>0</v>
      </c>
      <c r="BA22" s="1349">
        <v>2349</v>
      </c>
      <c r="BB22" s="1348"/>
      <c r="BC22" s="530" t="s">
        <v>270</v>
      </c>
      <c r="BD22" s="1748" t="s">
        <v>3440</v>
      </c>
      <c r="BE22" s="1348">
        <v>0</v>
      </c>
      <c r="BF22" s="1348">
        <v>0</v>
      </c>
      <c r="BG22" s="1348">
        <v>0</v>
      </c>
      <c r="BH22" s="1348">
        <v>0</v>
      </c>
      <c r="BI22" s="1348">
        <v>0</v>
      </c>
      <c r="BJ22" s="1348">
        <v>0</v>
      </c>
      <c r="BK22" s="1348">
        <v>0</v>
      </c>
      <c r="BL22" s="1348">
        <v>1</v>
      </c>
      <c r="BM22" s="1348">
        <v>1</v>
      </c>
      <c r="BN22" s="1348">
        <v>705</v>
      </c>
      <c r="BO22" s="1348">
        <v>0</v>
      </c>
      <c r="BP22" s="1348">
        <v>78</v>
      </c>
      <c r="BQ22" s="1349"/>
      <c r="BR22" s="1348">
        <v>43</v>
      </c>
      <c r="BS22" s="1348">
        <v>6087</v>
      </c>
      <c r="BT22" s="1348">
        <v>47</v>
      </c>
      <c r="BU22" s="1348">
        <v>2</v>
      </c>
      <c r="BV22" s="1348">
        <v>1</v>
      </c>
      <c r="BW22" s="1348">
        <v>0</v>
      </c>
      <c r="BX22" s="1348">
        <v>1996</v>
      </c>
      <c r="BY22" s="1348">
        <v>90</v>
      </c>
      <c r="BZ22" s="1348">
        <v>0</v>
      </c>
      <c r="CA22" s="1348">
        <v>40</v>
      </c>
      <c r="CB22" s="1348">
        <v>5895</v>
      </c>
      <c r="CC22" s="1348">
        <v>238</v>
      </c>
      <c r="CD22" s="1348"/>
      <c r="CE22" s="530" t="s">
        <v>270</v>
      </c>
      <c r="CF22" s="1348">
        <v>57</v>
      </c>
      <c r="CG22" s="1338">
        <v>0</v>
      </c>
      <c r="CH22" s="1348">
        <v>0</v>
      </c>
      <c r="CI22" s="1348">
        <v>0</v>
      </c>
      <c r="CJ22" s="1348">
        <v>24</v>
      </c>
      <c r="CK22" s="1348">
        <v>766</v>
      </c>
      <c r="CL22" s="1348">
        <v>1</v>
      </c>
      <c r="CM22" s="1348">
        <v>15</v>
      </c>
      <c r="CN22" s="1348">
        <v>0</v>
      </c>
      <c r="CO22" s="1348">
        <v>1</v>
      </c>
      <c r="CP22" s="1348">
        <v>5</v>
      </c>
      <c r="CQ22" s="1338">
        <v>35</v>
      </c>
      <c r="CR22" s="1349"/>
      <c r="CS22" s="1348">
        <v>73</v>
      </c>
      <c r="CT22" s="1348"/>
      <c r="CU22" s="1348">
        <v>13</v>
      </c>
      <c r="CV22" s="1348">
        <v>4</v>
      </c>
      <c r="CW22" s="1348">
        <v>2</v>
      </c>
      <c r="CX22" s="1348">
        <v>46</v>
      </c>
      <c r="CY22" s="1348">
        <v>0</v>
      </c>
      <c r="CZ22" s="1348">
        <v>8</v>
      </c>
      <c r="DA22" s="1348">
        <v>0</v>
      </c>
      <c r="DB22" s="1348"/>
      <c r="DC22" s="1348">
        <v>3316</v>
      </c>
      <c r="DD22" s="1348">
        <v>51</v>
      </c>
      <c r="DE22" s="1348">
        <v>24</v>
      </c>
      <c r="DF22" s="1350">
        <v>0</v>
      </c>
    </row>
    <row r="23" spans="1:211" s="1345" customFormat="1" ht="49.6" hidden="1" customHeight="1" outlineLevel="1">
      <c r="A23" s="530" t="s">
        <v>271</v>
      </c>
      <c r="B23" s="1338">
        <v>21390</v>
      </c>
      <c r="C23" s="1338">
        <v>21318</v>
      </c>
      <c r="D23" s="1338">
        <v>60</v>
      </c>
      <c r="E23" s="1338">
        <v>0</v>
      </c>
      <c r="F23" s="1338">
        <v>1</v>
      </c>
      <c r="G23" s="1338">
        <v>0</v>
      </c>
      <c r="H23" s="1346">
        <v>0</v>
      </c>
      <c r="I23" s="1338">
        <v>5</v>
      </c>
      <c r="J23" s="1338">
        <v>0</v>
      </c>
      <c r="K23" s="1338">
        <v>0</v>
      </c>
      <c r="L23" s="1338">
        <v>10</v>
      </c>
      <c r="M23" s="1341"/>
      <c r="N23" s="1338">
        <v>59</v>
      </c>
      <c r="O23" s="1338">
        <v>411</v>
      </c>
      <c r="P23" s="1338">
        <v>79</v>
      </c>
      <c r="Q23" s="1338">
        <v>4</v>
      </c>
      <c r="R23" s="1338">
        <v>0</v>
      </c>
      <c r="S23" s="1338">
        <v>0</v>
      </c>
      <c r="T23" s="1338">
        <v>0</v>
      </c>
      <c r="U23" s="1338">
        <v>85</v>
      </c>
      <c r="V23" s="1338">
        <v>1</v>
      </c>
      <c r="W23" s="1338">
        <v>1</v>
      </c>
      <c r="X23" s="1338">
        <v>16</v>
      </c>
      <c r="Y23" s="1338">
        <v>3</v>
      </c>
      <c r="Z23" s="1338"/>
      <c r="AA23" s="530" t="s">
        <v>271</v>
      </c>
      <c r="AB23" s="1338">
        <v>11</v>
      </c>
      <c r="AC23" s="1338">
        <v>8</v>
      </c>
      <c r="AD23" s="1338">
        <v>0</v>
      </c>
      <c r="AE23" s="1338">
        <v>0</v>
      </c>
      <c r="AF23" s="1338">
        <v>0</v>
      </c>
      <c r="AG23" s="1338">
        <v>0</v>
      </c>
      <c r="AH23" s="1338">
        <v>797</v>
      </c>
      <c r="AI23" s="1338">
        <v>7</v>
      </c>
      <c r="AJ23" s="1338">
        <v>0</v>
      </c>
      <c r="AK23" s="1348">
        <v>0</v>
      </c>
      <c r="AL23" s="1338">
        <v>0</v>
      </c>
      <c r="AM23" s="1338">
        <v>1</v>
      </c>
      <c r="AN23" s="1338"/>
      <c r="AO23" s="1338">
        <v>199</v>
      </c>
      <c r="AP23" s="1338">
        <v>209</v>
      </c>
      <c r="AQ23" s="1338">
        <v>2</v>
      </c>
      <c r="AR23" s="1338">
        <v>0</v>
      </c>
      <c r="AS23" s="1338">
        <v>49</v>
      </c>
      <c r="AT23" s="1338">
        <v>0</v>
      </c>
      <c r="AU23" s="1338">
        <v>0</v>
      </c>
      <c r="AV23" s="1338">
        <v>0</v>
      </c>
      <c r="AW23" s="1338">
        <v>0</v>
      </c>
      <c r="AX23" s="1338">
        <v>0</v>
      </c>
      <c r="AY23" s="1338">
        <v>0</v>
      </c>
      <c r="AZ23" s="1338">
        <v>0</v>
      </c>
      <c r="BA23" s="1341">
        <v>2762</v>
      </c>
      <c r="BB23" s="1338"/>
      <c r="BC23" s="530" t="s">
        <v>271</v>
      </c>
      <c r="BD23" s="1748" t="s">
        <v>3440</v>
      </c>
      <c r="BE23" s="1338">
        <v>0</v>
      </c>
      <c r="BF23" s="1338">
        <v>0</v>
      </c>
      <c r="BG23" s="1338">
        <v>0</v>
      </c>
      <c r="BH23" s="1338">
        <v>0</v>
      </c>
      <c r="BI23" s="1338">
        <v>0</v>
      </c>
      <c r="BJ23" s="1338">
        <v>0</v>
      </c>
      <c r="BK23" s="1338">
        <v>0</v>
      </c>
      <c r="BL23" s="1338">
        <v>0</v>
      </c>
      <c r="BM23" s="1338">
        <v>1</v>
      </c>
      <c r="BN23" s="1338">
        <v>685</v>
      </c>
      <c r="BO23" s="1338">
        <v>0</v>
      </c>
      <c r="BP23" s="1338">
        <v>147</v>
      </c>
      <c r="BQ23" s="1341"/>
      <c r="BR23" s="1338">
        <v>32</v>
      </c>
      <c r="BS23" s="1338">
        <v>7289</v>
      </c>
      <c r="BT23" s="1338">
        <v>91</v>
      </c>
      <c r="BU23" s="1338">
        <v>0</v>
      </c>
      <c r="BV23" s="1338">
        <v>5</v>
      </c>
      <c r="BW23" s="1338">
        <v>0</v>
      </c>
      <c r="BX23" s="1338">
        <v>1923</v>
      </c>
      <c r="BY23" s="1338">
        <v>64</v>
      </c>
      <c r="BZ23" s="1338">
        <v>0</v>
      </c>
      <c r="CA23" s="1338">
        <v>61</v>
      </c>
      <c r="CB23" s="1338">
        <v>5323</v>
      </c>
      <c r="CC23" s="1338">
        <v>198</v>
      </c>
      <c r="CD23" s="1338"/>
      <c r="CE23" s="530" t="s">
        <v>271</v>
      </c>
      <c r="CF23" s="1338">
        <v>12</v>
      </c>
      <c r="CG23" s="1338">
        <v>0</v>
      </c>
      <c r="CH23" s="1338">
        <v>0</v>
      </c>
      <c r="CI23" s="1338">
        <v>0</v>
      </c>
      <c r="CJ23" s="1338">
        <v>34</v>
      </c>
      <c r="CK23" s="1338">
        <v>498</v>
      </c>
      <c r="CL23" s="1338">
        <v>1</v>
      </c>
      <c r="CM23" s="1338">
        <v>11</v>
      </c>
      <c r="CN23" s="1338">
        <v>0</v>
      </c>
      <c r="CO23" s="1338">
        <v>0</v>
      </c>
      <c r="CP23" s="1338">
        <v>3</v>
      </c>
      <c r="CQ23" s="1338">
        <v>160</v>
      </c>
      <c r="CR23" s="1341"/>
      <c r="CS23" s="1338">
        <v>72</v>
      </c>
      <c r="CT23" s="1338"/>
      <c r="CU23" s="1338">
        <v>9</v>
      </c>
      <c r="CV23" s="1338">
        <v>4</v>
      </c>
      <c r="CW23" s="1338">
        <v>1</v>
      </c>
      <c r="CX23" s="1338">
        <v>52</v>
      </c>
      <c r="CY23" s="1338">
        <v>1</v>
      </c>
      <c r="CZ23" s="1338">
        <v>5</v>
      </c>
      <c r="DA23" s="1338">
        <v>0</v>
      </c>
      <c r="DB23" s="1338"/>
      <c r="DC23" s="1338">
        <v>3587</v>
      </c>
      <c r="DD23" s="1338">
        <v>26</v>
      </c>
      <c r="DE23" s="1338">
        <v>33</v>
      </c>
      <c r="DF23" s="1345">
        <v>0</v>
      </c>
    </row>
    <row r="24" spans="1:211" s="1345" customFormat="1" ht="49.6" hidden="1" customHeight="1" outlineLevel="1">
      <c r="A24" s="530" t="s">
        <v>272</v>
      </c>
      <c r="B24" s="1338">
        <v>21629</v>
      </c>
      <c r="C24" s="1338">
        <v>21576</v>
      </c>
      <c r="D24" s="1338">
        <v>78</v>
      </c>
      <c r="E24" s="1338">
        <v>1</v>
      </c>
      <c r="F24" s="1338">
        <v>3</v>
      </c>
      <c r="G24" s="1338">
        <v>0</v>
      </c>
      <c r="H24" s="1346">
        <v>0</v>
      </c>
      <c r="I24" s="1338">
        <v>6</v>
      </c>
      <c r="J24" s="1338">
        <v>0</v>
      </c>
      <c r="K24" s="1338">
        <v>1</v>
      </c>
      <c r="L24" s="1338">
        <v>11</v>
      </c>
      <c r="M24" s="1341"/>
      <c r="N24" s="1338">
        <v>3</v>
      </c>
      <c r="O24" s="1338">
        <v>389</v>
      </c>
      <c r="P24" s="1338">
        <v>96</v>
      </c>
      <c r="Q24" s="1338">
        <v>12</v>
      </c>
      <c r="R24" s="1338">
        <v>0</v>
      </c>
      <c r="S24" s="1338">
        <v>0</v>
      </c>
      <c r="T24" s="1338">
        <v>0</v>
      </c>
      <c r="U24" s="1338">
        <v>72</v>
      </c>
      <c r="V24" s="1338">
        <v>0</v>
      </c>
      <c r="W24" s="1338">
        <v>0</v>
      </c>
      <c r="X24" s="1338">
        <v>8</v>
      </c>
      <c r="Y24" s="1338">
        <v>2</v>
      </c>
      <c r="Z24" s="1338"/>
      <c r="AA24" s="530" t="s">
        <v>272</v>
      </c>
      <c r="AB24" s="1338">
        <v>9</v>
      </c>
      <c r="AC24" s="1338">
        <v>6</v>
      </c>
      <c r="AD24" s="1338">
        <v>0</v>
      </c>
      <c r="AE24" s="1338">
        <v>0</v>
      </c>
      <c r="AF24" s="1338">
        <v>0</v>
      </c>
      <c r="AG24" s="1338">
        <v>1</v>
      </c>
      <c r="AH24" s="1338">
        <v>707</v>
      </c>
      <c r="AI24" s="1338">
        <v>9</v>
      </c>
      <c r="AJ24" s="1338">
        <v>0</v>
      </c>
      <c r="AK24" s="1338">
        <v>0</v>
      </c>
      <c r="AL24" s="1338">
        <v>1</v>
      </c>
      <c r="AM24" s="1338">
        <v>0</v>
      </c>
      <c r="AN24" s="1338"/>
      <c r="AO24" s="1338">
        <v>277</v>
      </c>
      <c r="AP24" s="1338">
        <v>184</v>
      </c>
      <c r="AQ24" s="1338">
        <v>0</v>
      </c>
      <c r="AR24" s="1338">
        <v>0</v>
      </c>
      <c r="AS24" s="1338">
        <v>44</v>
      </c>
      <c r="AT24" s="1338">
        <v>0</v>
      </c>
      <c r="AU24" s="1338">
        <v>2</v>
      </c>
      <c r="AV24" s="1338">
        <v>0</v>
      </c>
      <c r="AW24" s="1338">
        <v>0</v>
      </c>
      <c r="AX24" s="1338">
        <v>0</v>
      </c>
      <c r="AY24" s="1338">
        <v>0</v>
      </c>
      <c r="AZ24" s="1338">
        <v>0</v>
      </c>
      <c r="BA24" s="1341">
        <v>4037</v>
      </c>
      <c r="BB24" s="1338"/>
      <c r="BC24" s="530" t="s">
        <v>272</v>
      </c>
      <c r="BD24" s="1748" t="s">
        <v>3440</v>
      </c>
      <c r="BE24" s="1338">
        <v>0</v>
      </c>
      <c r="BF24" s="1338">
        <v>2</v>
      </c>
      <c r="BG24" s="1338">
        <v>0</v>
      </c>
      <c r="BH24" s="1338">
        <v>0</v>
      </c>
      <c r="BI24" s="1338">
        <v>0</v>
      </c>
      <c r="BJ24" s="1338">
        <v>0</v>
      </c>
      <c r="BK24" s="1338">
        <v>2</v>
      </c>
      <c r="BL24" s="1338">
        <v>0</v>
      </c>
      <c r="BM24" s="1338">
        <v>0</v>
      </c>
      <c r="BN24" s="1338">
        <v>464</v>
      </c>
      <c r="BO24" s="1338">
        <v>0</v>
      </c>
      <c r="BP24" s="1338">
        <v>54</v>
      </c>
      <c r="BQ24" s="1341"/>
      <c r="BR24" s="1338">
        <v>18</v>
      </c>
      <c r="BS24" s="1338">
        <v>5585</v>
      </c>
      <c r="BT24" s="1338">
        <v>219</v>
      </c>
      <c r="BU24" s="1338">
        <v>13</v>
      </c>
      <c r="BV24" s="1338">
        <v>2</v>
      </c>
      <c r="BW24" s="1338">
        <v>0</v>
      </c>
      <c r="BX24" s="1338">
        <v>2495</v>
      </c>
      <c r="BY24" s="1338">
        <v>63</v>
      </c>
      <c r="BZ24" s="1338">
        <v>0</v>
      </c>
      <c r="CA24" s="1338">
        <v>56</v>
      </c>
      <c r="CB24" s="1338">
        <v>4592</v>
      </c>
      <c r="CC24" s="1338">
        <v>157</v>
      </c>
      <c r="CD24" s="1338"/>
      <c r="CE24" s="530" t="s">
        <v>272</v>
      </c>
      <c r="CF24" s="1338">
        <v>24</v>
      </c>
      <c r="CG24" s="1338">
        <v>0</v>
      </c>
      <c r="CH24" s="1338">
        <v>0</v>
      </c>
      <c r="CI24" s="1338">
        <v>0</v>
      </c>
      <c r="CJ24" s="1338">
        <v>26</v>
      </c>
      <c r="CK24" s="1338">
        <v>1679</v>
      </c>
      <c r="CL24" s="1338">
        <v>0</v>
      </c>
      <c r="CM24" s="1338">
        <v>10</v>
      </c>
      <c r="CN24" s="1338">
        <v>0</v>
      </c>
      <c r="CO24" s="1338">
        <v>5</v>
      </c>
      <c r="CP24" s="1338">
        <v>5</v>
      </c>
      <c r="CQ24" s="1338">
        <v>146</v>
      </c>
      <c r="CR24" s="1341"/>
      <c r="CS24" s="1338">
        <v>53</v>
      </c>
      <c r="CT24" s="1338"/>
      <c r="CU24" s="1338">
        <v>8</v>
      </c>
      <c r="CV24" s="1338">
        <v>4</v>
      </c>
      <c r="CW24" s="1338">
        <v>1</v>
      </c>
      <c r="CX24" s="1338">
        <v>32</v>
      </c>
      <c r="CY24" s="1338">
        <v>0</v>
      </c>
      <c r="CZ24" s="1338">
        <v>8</v>
      </c>
      <c r="DA24" s="1338">
        <v>0</v>
      </c>
      <c r="DB24" s="1338"/>
      <c r="DC24" s="1338">
        <v>3192</v>
      </c>
      <c r="DD24" s="1338">
        <v>31</v>
      </c>
      <c r="DE24" s="1338">
        <v>28</v>
      </c>
      <c r="DF24" s="1345">
        <v>0</v>
      </c>
    </row>
    <row r="25" spans="1:211" s="1345" customFormat="1" ht="49.6" hidden="1" customHeight="1" outlineLevel="1">
      <c r="A25" s="530" t="s">
        <v>273</v>
      </c>
      <c r="B25" s="1338">
        <v>19401</v>
      </c>
      <c r="C25" s="1338">
        <v>19317</v>
      </c>
      <c r="D25" s="1338">
        <v>64</v>
      </c>
      <c r="E25" s="1338">
        <v>0</v>
      </c>
      <c r="F25" s="1338">
        <v>2</v>
      </c>
      <c r="G25" s="1338">
        <v>0</v>
      </c>
      <c r="H25" s="1346">
        <v>0</v>
      </c>
      <c r="I25" s="1338">
        <v>5</v>
      </c>
      <c r="J25" s="1338">
        <v>0</v>
      </c>
      <c r="K25" s="1338">
        <v>0</v>
      </c>
      <c r="L25" s="1338">
        <v>10</v>
      </c>
      <c r="M25" s="1341"/>
      <c r="N25" s="1338">
        <v>0</v>
      </c>
      <c r="O25" s="1338">
        <v>358</v>
      </c>
      <c r="P25" s="1338">
        <v>88</v>
      </c>
      <c r="Q25" s="1338">
        <v>14</v>
      </c>
      <c r="R25" s="1338">
        <v>0</v>
      </c>
      <c r="S25" s="1338">
        <v>1</v>
      </c>
      <c r="T25" s="1338">
        <v>1</v>
      </c>
      <c r="U25" s="1338">
        <v>52</v>
      </c>
      <c r="V25" s="1338">
        <v>0</v>
      </c>
      <c r="W25" s="1338">
        <v>2</v>
      </c>
      <c r="X25" s="1338">
        <v>5</v>
      </c>
      <c r="Y25" s="1338">
        <v>3</v>
      </c>
      <c r="Z25" s="1338"/>
      <c r="AA25" s="530" t="s">
        <v>273</v>
      </c>
      <c r="AB25" s="1338">
        <v>6</v>
      </c>
      <c r="AC25" s="1338">
        <v>3</v>
      </c>
      <c r="AD25" s="1338">
        <v>0</v>
      </c>
      <c r="AE25" s="1338">
        <v>0</v>
      </c>
      <c r="AF25" s="1338">
        <v>0</v>
      </c>
      <c r="AG25" s="1338">
        <v>3</v>
      </c>
      <c r="AH25" s="1338">
        <v>489</v>
      </c>
      <c r="AI25" s="1338">
        <v>6</v>
      </c>
      <c r="AJ25" s="1338">
        <v>0</v>
      </c>
      <c r="AK25" s="1348">
        <v>0</v>
      </c>
      <c r="AL25" s="1338">
        <v>0</v>
      </c>
      <c r="AM25" s="1338">
        <v>0</v>
      </c>
      <c r="AN25" s="1338"/>
      <c r="AO25" s="1338">
        <v>315</v>
      </c>
      <c r="AP25" s="1338">
        <v>153</v>
      </c>
      <c r="AQ25" s="1338">
        <v>0</v>
      </c>
      <c r="AR25" s="1338">
        <v>0</v>
      </c>
      <c r="AS25" s="1338">
        <v>38</v>
      </c>
      <c r="AT25" s="1338">
        <v>0</v>
      </c>
      <c r="AU25" s="1338">
        <v>3</v>
      </c>
      <c r="AV25" s="1338">
        <v>0</v>
      </c>
      <c r="AW25" s="1338">
        <v>0</v>
      </c>
      <c r="AX25" s="1338">
        <v>0</v>
      </c>
      <c r="AY25" s="1338">
        <v>0</v>
      </c>
      <c r="AZ25" s="1338">
        <v>0</v>
      </c>
      <c r="BA25" s="1341">
        <v>2612</v>
      </c>
      <c r="BB25" s="1338"/>
      <c r="BC25" s="530" t="s">
        <v>273</v>
      </c>
      <c r="BD25" s="1748" t="s">
        <v>3440</v>
      </c>
      <c r="BE25" s="1338">
        <v>1</v>
      </c>
      <c r="BF25" s="1338">
        <v>3</v>
      </c>
      <c r="BG25" s="1338">
        <v>0</v>
      </c>
      <c r="BH25" s="1338">
        <v>0</v>
      </c>
      <c r="BI25" s="1338">
        <v>0</v>
      </c>
      <c r="BJ25" s="1338">
        <v>0</v>
      </c>
      <c r="BK25" s="1338">
        <v>3</v>
      </c>
      <c r="BL25" s="1338">
        <v>0</v>
      </c>
      <c r="BM25" s="1338">
        <v>0</v>
      </c>
      <c r="BN25" s="1338">
        <v>372</v>
      </c>
      <c r="BO25" s="1338">
        <v>9</v>
      </c>
      <c r="BP25" s="1338">
        <v>152</v>
      </c>
      <c r="BQ25" s="1341"/>
      <c r="BR25" s="1338">
        <v>6</v>
      </c>
      <c r="BS25" s="1338">
        <v>5308</v>
      </c>
      <c r="BT25" s="1338">
        <v>139</v>
      </c>
      <c r="BU25" s="1338">
        <v>3</v>
      </c>
      <c r="BV25" s="1338">
        <v>5</v>
      </c>
      <c r="BW25" s="1338">
        <v>0</v>
      </c>
      <c r="BX25" s="1338">
        <v>1580</v>
      </c>
      <c r="BY25" s="1338">
        <v>77</v>
      </c>
      <c r="BZ25" s="1338">
        <v>0</v>
      </c>
      <c r="CA25" s="1338">
        <v>74</v>
      </c>
      <c r="CB25" s="1338">
        <v>5803</v>
      </c>
      <c r="CC25" s="1338">
        <v>186</v>
      </c>
      <c r="CD25" s="1338"/>
      <c r="CE25" s="530" t="s">
        <v>273</v>
      </c>
      <c r="CF25" s="1338">
        <v>61</v>
      </c>
      <c r="CG25" s="1338">
        <v>0</v>
      </c>
      <c r="CH25" s="1338">
        <v>0</v>
      </c>
      <c r="CI25" s="1338">
        <v>0</v>
      </c>
      <c r="CJ25" s="1338">
        <v>20</v>
      </c>
      <c r="CK25" s="1338">
        <v>1190</v>
      </c>
      <c r="CL25" s="1338">
        <v>0</v>
      </c>
      <c r="CM25" s="1338">
        <v>14</v>
      </c>
      <c r="CN25" s="1338">
        <v>0</v>
      </c>
      <c r="CO25" s="1338">
        <v>0</v>
      </c>
      <c r="CP25" s="1338">
        <v>2</v>
      </c>
      <c r="CQ25" s="1338">
        <v>76</v>
      </c>
      <c r="CR25" s="1341"/>
      <c r="CS25" s="1338">
        <v>84</v>
      </c>
      <c r="CT25" s="1338"/>
      <c r="CU25" s="1338">
        <v>4</v>
      </c>
      <c r="CV25" s="1338">
        <v>2</v>
      </c>
      <c r="CW25" s="1338">
        <v>2</v>
      </c>
      <c r="CX25" s="1338">
        <v>72</v>
      </c>
      <c r="CY25" s="1338">
        <v>1</v>
      </c>
      <c r="CZ25" s="1338">
        <v>3</v>
      </c>
      <c r="DA25" s="1338">
        <v>0</v>
      </c>
      <c r="DB25" s="1338"/>
      <c r="DC25" s="1338">
        <v>4029</v>
      </c>
      <c r="DD25" s="1338">
        <v>46</v>
      </c>
      <c r="DE25" s="1338">
        <v>14</v>
      </c>
      <c r="DF25" s="1345">
        <v>0</v>
      </c>
    </row>
    <row r="26" spans="1:211" s="1345" customFormat="1" ht="49.6" hidden="1" customHeight="1" outlineLevel="1">
      <c r="A26" s="530" t="s">
        <v>274</v>
      </c>
      <c r="B26" s="1338">
        <v>14603</v>
      </c>
      <c r="C26" s="1338">
        <v>14525</v>
      </c>
      <c r="D26" s="1338">
        <v>63</v>
      </c>
      <c r="E26" s="1338">
        <v>0</v>
      </c>
      <c r="F26" s="1338">
        <v>0</v>
      </c>
      <c r="G26" s="1338">
        <v>0</v>
      </c>
      <c r="H26" s="1346">
        <v>0</v>
      </c>
      <c r="I26" s="1338">
        <v>1</v>
      </c>
      <c r="J26" s="1338">
        <v>0</v>
      </c>
      <c r="K26" s="1338">
        <v>0</v>
      </c>
      <c r="L26" s="1338">
        <v>2</v>
      </c>
      <c r="M26" s="1341"/>
      <c r="N26" s="1338">
        <v>0</v>
      </c>
      <c r="O26" s="1338">
        <v>279</v>
      </c>
      <c r="P26" s="1338">
        <v>61</v>
      </c>
      <c r="Q26" s="1338">
        <v>7</v>
      </c>
      <c r="R26" s="1338">
        <v>0</v>
      </c>
      <c r="S26" s="1338">
        <v>0</v>
      </c>
      <c r="T26" s="1338">
        <v>0</v>
      </c>
      <c r="U26" s="1338">
        <v>58</v>
      </c>
      <c r="V26" s="1338">
        <v>0</v>
      </c>
      <c r="W26" s="1338">
        <v>1</v>
      </c>
      <c r="X26" s="1338">
        <v>4</v>
      </c>
      <c r="Y26" s="1338">
        <v>0</v>
      </c>
      <c r="Z26" s="1338"/>
      <c r="AA26" s="530" t="s">
        <v>274</v>
      </c>
      <c r="AB26" s="1338">
        <v>1</v>
      </c>
      <c r="AC26" s="1338">
        <v>2</v>
      </c>
      <c r="AD26" s="1338">
        <v>0</v>
      </c>
      <c r="AE26" s="1338">
        <v>0</v>
      </c>
      <c r="AF26" s="1338">
        <v>0</v>
      </c>
      <c r="AG26" s="1338">
        <v>1</v>
      </c>
      <c r="AH26" s="1338">
        <v>430</v>
      </c>
      <c r="AI26" s="1338">
        <v>4</v>
      </c>
      <c r="AJ26" s="1338">
        <v>0</v>
      </c>
      <c r="AK26" s="1338">
        <v>0</v>
      </c>
      <c r="AL26" s="1338">
        <v>0</v>
      </c>
      <c r="AM26" s="1338">
        <v>0</v>
      </c>
      <c r="AN26" s="1338"/>
      <c r="AO26" s="1338">
        <v>139</v>
      </c>
      <c r="AP26" s="1338">
        <v>153</v>
      </c>
      <c r="AQ26" s="1338">
        <v>0</v>
      </c>
      <c r="AR26" s="1338">
        <v>0</v>
      </c>
      <c r="AS26" s="1338">
        <v>35</v>
      </c>
      <c r="AT26" s="1338">
        <v>0</v>
      </c>
      <c r="AU26" s="1338">
        <v>2</v>
      </c>
      <c r="AV26" s="1338">
        <v>0</v>
      </c>
      <c r="AW26" s="1338">
        <v>1</v>
      </c>
      <c r="AX26" s="1338">
        <v>0</v>
      </c>
      <c r="AY26" s="1338">
        <v>0</v>
      </c>
      <c r="AZ26" s="1338">
        <v>0</v>
      </c>
      <c r="BA26" s="1341">
        <v>1416</v>
      </c>
      <c r="BB26" s="1338"/>
      <c r="BC26" s="530" t="s">
        <v>274</v>
      </c>
      <c r="BD26" s="1748" t="s">
        <v>3440</v>
      </c>
      <c r="BE26" s="1338">
        <v>1</v>
      </c>
      <c r="BF26" s="1338">
        <v>0</v>
      </c>
      <c r="BG26" s="1338">
        <v>0</v>
      </c>
      <c r="BH26" s="1338">
        <v>0</v>
      </c>
      <c r="BI26" s="1338">
        <v>0</v>
      </c>
      <c r="BJ26" s="1338">
        <v>0</v>
      </c>
      <c r="BK26" s="1338">
        <v>0</v>
      </c>
      <c r="BL26" s="1338">
        <v>0</v>
      </c>
      <c r="BM26" s="1338">
        <v>0</v>
      </c>
      <c r="BN26" s="1338">
        <v>214</v>
      </c>
      <c r="BO26" s="1338">
        <v>16</v>
      </c>
      <c r="BP26" s="1338">
        <v>65</v>
      </c>
      <c r="BQ26" s="1341"/>
      <c r="BR26" s="1338">
        <v>0</v>
      </c>
      <c r="BS26" s="1338">
        <v>3367</v>
      </c>
      <c r="BT26" s="1338">
        <v>160</v>
      </c>
      <c r="BU26" s="1338">
        <v>13</v>
      </c>
      <c r="BV26" s="1338">
        <v>1</v>
      </c>
      <c r="BW26" s="1338">
        <v>0</v>
      </c>
      <c r="BX26" s="1338">
        <v>1614</v>
      </c>
      <c r="BY26" s="1338">
        <v>66</v>
      </c>
      <c r="BZ26" s="1338">
        <v>0</v>
      </c>
      <c r="CA26" s="1338">
        <v>60</v>
      </c>
      <c r="CB26" s="1338">
        <v>4854</v>
      </c>
      <c r="CC26" s="1338">
        <v>150</v>
      </c>
      <c r="CD26" s="1338"/>
      <c r="CE26" s="530" t="s">
        <v>274</v>
      </c>
      <c r="CF26" s="1338">
        <v>29</v>
      </c>
      <c r="CG26" s="1338">
        <v>0</v>
      </c>
      <c r="CH26" s="1338">
        <v>0</v>
      </c>
      <c r="CI26" s="1338">
        <v>0</v>
      </c>
      <c r="CJ26" s="1338">
        <v>7</v>
      </c>
      <c r="CK26" s="1338">
        <v>1185</v>
      </c>
      <c r="CL26" s="1338">
        <v>0</v>
      </c>
      <c r="CM26" s="1338">
        <v>17</v>
      </c>
      <c r="CN26" s="1338">
        <v>0</v>
      </c>
      <c r="CO26" s="1338">
        <v>1</v>
      </c>
      <c r="CP26" s="1338">
        <v>14</v>
      </c>
      <c r="CQ26" s="1338">
        <v>31</v>
      </c>
      <c r="CR26" s="1341"/>
      <c r="CS26" s="1338">
        <v>78</v>
      </c>
      <c r="CT26" s="1338"/>
      <c r="CU26" s="1338">
        <v>8</v>
      </c>
      <c r="CV26" s="1338">
        <v>1</v>
      </c>
      <c r="CW26" s="1338">
        <v>0</v>
      </c>
      <c r="CX26" s="1338">
        <v>66</v>
      </c>
      <c r="CY26" s="1338">
        <v>0</v>
      </c>
      <c r="CZ26" s="1338">
        <v>3</v>
      </c>
      <c r="DA26" s="1338">
        <v>0</v>
      </c>
      <c r="DB26" s="1338"/>
      <c r="DC26" s="1338">
        <v>3538</v>
      </c>
      <c r="DD26" s="1338">
        <v>30</v>
      </c>
      <c r="DE26" s="1338">
        <v>22</v>
      </c>
      <c r="DF26" s="1345">
        <v>0</v>
      </c>
    </row>
    <row r="27" spans="1:211" s="1352" customFormat="1" ht="31.6" hidden="1" customHeight="1" outlineLevel="1" thickBot="1">
      <c r="A27" s="531" t="s">
        <v>275</v>
      </c>
      <c r="B27" s="1351">
        <v>10931</v>
      </c>
      <c r="C27" s="1351">
        <v>10829</v>
      </c>
      <c r="D27" s="1351">
        <v>40</v>
      </c>
      <c r="E27" s="1351">
        <v>0</v>
      </c>
      <c r="F27" s="1351">
        <v>0</v>
      </c>
      <c r="G27" s="1351">
        <v>0</v>
      </c>
      <c r="H27" s="1360">
        <v>0</v>
      </c>
      <c r="I27" s="1351">
        <v>3</v>
      </c>
      <c r="J27" s="1351">
        <v>0</v>
      </c>
      <c r="K27" s="1351">
        <v>0</v>
      </c>
      <c r="L27" s="1351">
        <v>7</v>
      </c>
      <c r="M27" s="1341"/>
      <c r="N27" s="1351">
        <v>0</v>
      </c>
      <c r="O27" s="1351">
        <v>205</v>
      </c>
      <c r="P27" s="1351">
        <v>66</v>
      </c>
      <c r="Q27" s="1351">
        <v>5</v>
      </c>
      <c r="R27" s="1351">
        <v>0</v>
      </c>
      <c r="S27" s="1351">
        <v>0</v>
      </c>
      <c r="T27" s="1351">
        <v>0</v>
      </c>
      <c r="U27" s="1351">
        <v>22</v>
      </c>
      <c r="V27" s="1351">
        <v>0</v>
      </c>
      <c r="W27" s="1351">
        <v>0</v>
      </c>
      <c r="X27" s="1351">
        <v>2</v>
      </c>
      <c r="Y27" s="1351">
        <v>4</v>
      </c>
      <c r="Z27" s="1341"/>
      <c r="AA27" s="530" t="s">
        <v>275</v>
      </c>
      <c r="AB27" s="1351">
        <v>1</v>
      </c>
      <c r="AC27" s="1351">
        <v>5</v>
      </c>
      <c r="AD27" s="1351">
        <v>0</v>
      </c>
      <c r="AE27" s="1351">
        <v>0</v>
      </c>
      <c r="AF27" s="1351">
        <v>0</v>
      </c>
      <c r="AG27" s="1351">
        <v>52</v>
      </c>
      <c r="AH27" s="1351">
        <v>125</v>
      </c>
      <c r="AI27" s="1351">
        <v>3</v>
      </c>
      <c r="AJ27" s="1351">
        <v>0</v>
      </c>
      <c r="AK27" s="1351">
        <v>0</v>
      </c>
      <c r="AL27" s="1351">
        <v>0</v>
      </c>
      <c r="AM27" s="1351">
        <v>0</v>
      </c>
      <c r="AN27" s="1341"/>
      <c r="AO27" s="1351">
        <v>74</v>
      </c>
      <c r="AP27" s="1351">
        <v>162</v>
      </c>
      <c r="AQ27" s="1351">
        <v>0</v>
      </c>
      <c r="AR27" s="1351">
        <v>0</v>
      </c>
      <c r="AS27" s="1351">
        <v>25</v>
      </c>
      <c r="AT27" s="1351">
        <v>0</v>
      </c>
      <c r="AU27" s="1351">
        <v>0</v>
      </c>
      <c r="AV27" s="1351">
        <v>0</v>
      </c>
      <c r="AW27" s="1351">
        <v>3</v>
      </c>
      <c r="AX27" s="1351">
        <v>0</v>
      </c>
      <c r="AY27" s="1351">
        <v>2</v>
      </c>
      <c r="AZ27" s="1351">
        <v>0</v>
      </c>
      <c r="BA27" s="1351">
        <v>1084</v>
      </c>
      <c r="BB27" s="1341"/>
      <c r="BC27" s="531" t="s">
        <v>275</v>
      </c>
      <c r="BD27" s="1748" t="s">
        <v>3440</v>
      </c>
      <c r="BE27" s="1351">
        <v>1</v>
      </c>
      <c r="BF27" s="1351">
        <v>0</v>
      </c>
      <c r="BG27" s="1351">
        <v>3</v>
      </c>
      <c r="BH27" s="1351">
        <v>0</v>
      </c>
      <c r="BI27" s="1351">
        <v>0</v>
      </c>
      <c r="BJ27" s="1351">
        <v>0</v>
      </c>
      <c r="BK27" s="1351">
        <v>0</v>
      </c>
      <c r="BL27" s="1351">
        <v>0</v>
      </c>
      <c r="BM27" s="1351">
        <v>2</v>
      </c>
      <c r="BN27" s="1351">
        <v>91</v>
      </c>
      <c r="BO27" s="1351">
        <v>7</v>
      </c>
      <c r="BP27" s="1351">
        <v>64</v>
      </c>
      <c r="BQ27" s="1341"/>
      <c r="BR27" s="1351">
        <v>2</v>
      </c>
      <c r="BS27" s="1351">
        <v>1912</v>
      </c>
      <c r="BT27" s="1351">
        <v>69</v>
      </c>
      <c r="BU27" s="1351">
        <v>3</v>
      </c>
      <c r="BV27" s="1351">
        <v>0</v>
      </c>
      <c r="BW27" s="1351">
        <v>0</v>
      </c>
      <c r="BX27" s="1351">
        <v>640</v>
      </c>
      <c r="BY27" s="1351">
        <v>34</v>
      </c>
      <c r="BZ27" s="1351">
        <v>0</v>
      </c>
      <c r="CA27" s="1351">
        <v>46</v>
      </c>
      <c r="CB27" s="1351">
        <v>5477</v>
      </c>
      <c r="CC27" s="1351">
        <v>108</v>
      </c>
      <c r="CD27" s="1341"/>
      <c r="CE27" s="531" t="s">
        <v>275</v>
      </c>
      <c r="CF27" s="1351">
        <v>28</v>
      </c>
      <c r="CG27" s="1351">
        <v>0</v>
      </c>
      <c r="CH27" s="1351">
        <v>0</v>
      </c>
      <c r="CI27" s="1351">
        <v>0</v>
      </c>
      <c r="CJ27" s="1351">
        <v>2</v>
      </c>
      <c r="CK27" s="1351">
        <v>414</v>
      </c>
      <c r="CL27" s="1351">
        <v>2</v>
      </c>
      <c r="CM27" s="1351">
        <v>11</v>
      </c>
      <c r="CN27" s="1351">
        <v>0</v>
      </c>
      <c r="CO27" s="1351">
        <v>1</v>
      </c>
      <c r="CP27" s="1351">
        <v>6</v>
      </c>
      <c r="CQ27" s="1351">
        <v>16</v>
      </c>
      <c r="CR27" s="1341"/>
      <c r="CS27" s="1351">
        <v>102</v>
      </c>
      <c r="CT27" s="1704"/>
      <c r="CU27" s="1351">
        <v>2</v>
      </c>
      <c r="CV27" s="1351">
        <v>1</v>
      </c>
      <c r="CW27" s="1351">
        <v>1</v>
      </c>
      <c r="CX27" s="1351">
        <v>94</v>
      </c>
      <c r="CY27" s="1351">
        <v>0</v>
      </c>
      <c r="CZ27" s="1351">
        <v>4</v>
      </c>
      <c r="DA27" s="1351">
        <v>0</v>
      </c>
      <c r="DB27" s="1704"/>
      <c r="DC27" s="1351">
        <v>4248</v>
      </c>
      <c r="DD27" s="1351">
        <v>30</v>
      </c>
      <c r="DE27" s="1351">
        <v>20</v>
      </c>
      <c r="DF27" s="1352">
        <v>0</v>
      </c>
      <c r="DG27" s="1353"/>
      <c r="DH27" s="1353"/>
      <c r="DI27" s="1353"/>
      <c r="DJ27" s="1353"/>
      <c r="DK27" s="1353"/>
      <c r="DL27" s="1353"/>
      <c r="DM27" s="1353"/>
      <c r="DN27" s="1353"/>
      <c r="DO27" s="1353"/>
      <c r="DP27" s="1353"/>
      <c r="DQ27" s="1353"/>
      <c r="DR27" s="1353"/>
      <c r="DS27" s="1353"/>
      <c r="DT27" s="1353"/>
      <c r="DU27" s="1353"/>
      <c r="DV27" s="1353"/>
      <c r="DW27" s="1353"/>
      <c r="DX27" s="1353"/>
      <c r="DY27" s="1353"/>
      <c r="DZ27" s="1353"/>
      <c r="EA27" s="1353"/>
      <c r="EB27" s="1353"/>
      <c r="EC27" s="1353"/>
      <c r="ED27" s="1353"/>
      <c r="EE27" s="1353"/>
      <c r="EF27" s="1353"/>
      <c r="EG27" s="1353"/>
      <c r="EH27" s="1353"/>
      <c r="EI27" s="1353"/>
      <c r="EJ27" s="1353"/>
      <c r="EK27" s="1353"/>
      <c r="EL27" s="1353"/>
      <c r="EM27" s="1353"/>
      <c r="EN27" s="1353"/>
      <c r="EO27" s="1353"/>
      <c r="EP27" s="1353"/>
      <c r="EQ27" s="1353"/>
      <c r="ER27" s="1353"/>
      <c r="ES27" s="1353"/>
      <c r="ET27" s="1353"/>
      <c r="EU27" s="1353"/>
      <c r="EV27" s="1353"/>
      <c r="EW27" s="1353"/>
      <c r="EX27" s="1353"/>
      <c r="EY27" s="1353"/>
      <c r="EZ27" s="1353"/>
      <c r="FA27" s="1353"/>
      <c r="FB27" s="1353"/>
      <c r="FC27" s="1353"/>
      <c r="FD27" s="1353"/>
      <c r="FE27" s="1353"/>
      <c r="FF27" s="1353"/>
      <c r="FG27" s="1353"/>
      <c r="FH27" s="1353"/>
      <c r="FI27" s="1353"/>
      <c r="FJ27" s="1353"/>
      <c r="FK27" s="1353"/>
      <c r="FL27" s="1353"/>
      <c r="FM27" s="1353"/>
      <c r="FN27" s="1353"/>
      <c r="FO27" s="1353"/>
      <c r="FP27" s="1353"/>
      <c r="FQ27" s="1353"/>
      <c r="FR27" s="1353"/>
      <c r="FS27" s="1353"/>
      <c r="FT27" s="1353"/>
      <c r="FU27" s="1353"/>
      <c r="FV27" s="1353"/>
      <c r="FW27" s="1353"/>
      <c r="FX27" s="1353"/>
      <c r="FY27" s="1353"/>
      <c r="FZ27" s="1353"/>
      <c r="GA27" s="1353"/>
      <c r="GB27" s="1353"/>
      <c r="GC27" s="1353"/>
      <c r="GD27" s="1353"/>
      <c r="GE27" s="1353"/>
      <c r="GF27" s="1353"/>
      <c r="GG27" s="1353"/>
      <c r="GH27" s="1353"/>
      <c r="GI27" s="1353"/>
      <c r="GJ27" s="1353"/>
      <c r="GK27" s="1353"/>
      <c r="GL27" s="1353"/>
      <c r="GM27" s="1353"/>
      <c r="GN27" s="1353"/>
      <c r="GO27" s="1353"/>
      <c r="GP27" s="1353"/>
      <c r="GQ27" s="1353"/>
      <c r="GR27" s="1353"/>
      <c r="GS27" s="1353"/>
      <c r="GT27" s="1353"/>
      <c r="GU27" s="1353"/>
      <c r="GV27" s="1353"/>
      <c r="GW27" s="1353"/>
      <c r="GX27" s="1353"/>
      <c r="GY27" s="1353"/>
      <c r="GZ27" s="1353"/>
      <c r="HA27" s="1353"/>
      <c r="HB27" s="1353"/>
      <c r="HC27" s="1353"/>
    </row>
    <row r="28" spans="1:211" s="1345" customFormat="1" ht="23.8" customHeight="1" collapsed="1">
      <c r="A28" s="566" t="s">
        <v>534</v>
      </c>
      <c r="B28" s="1338">
        <v>141824</v>
      </c>
      <c r="C28" s="1338">
        <v>140940</v>
      </c>
      <c r="D28" s="1338">
        <v>517</v>
      </c>
      <c r="E28" s="1338">
        <v>4</v>
      </c>
      <c r="F28" s="1338">
        <v>7</v>
      </c>
      <c r="G28" s="1338">
        <v>2</v>
      </c>
      <c r="H28" s="1338">
        <v>1</v>
      </c>
      <c r="I28" s="1338">
        <v>26</v>
      </c>
      <c r="J28" s="1338">
        <v>0</v>
      </c>
      <c r="K28" s="1338">
        <v>1</v>
      </c>
      <c r="L28" s="1341">
        <v>1014</v>
      </c>
      <c r="M28" s="1338"/>
      <c r="N28" s="1338">
        <v>3</v>
      </c>
      <c r="O28" s="1338">
        <v>2115</v>
      </c>
      <c r="P28" s="1338">
        <v>518</v>
      </c>
      <c r="Q28" s="1338">
        <v>46</v>
      </c>
      <c r="R28" s="1338">
        <v>3</v>
      </c>
      <c r="S28" s="1338">
        <v>3</v>
      </c>
      <c r="T28" s="1338">
        <v>0</v>
      </c>
      <c r="U28" s="1338">
        <v>180</v>
      </c>
      <c r="V28" s="1338">
        <v>3</v>
      </c>
      <c r="W28" s="1338">
        <v>1</v>
      </c>
      <c r="X28" s="1338">
        <v>41</v>
      </c>
      <c r="Y28" s="1338">
        <v>12</v>
      </c>
      <c r="Z28" s="1442"/>
      <c r="AA28" s="566" t="s">
        <v>534</v>
      </c>
      <c r="AB28" s="1338">
        <v>13</v>
      </c>
      <c r="AC28" s="1338">
        <v>47</v>
      </c>
      <c r="AD28" s="1338">
        <v>0</v>
      </c>
      <c r="AE28" s="1338">
        <v>0</v>
      </c>
      <c r="AF28" s="1338">
        <v>0</v>
      </c>
      <c r="AG28" s="1338">
        <v>10</v>
      </c>
      <c r="AH28" s="1338">
        <v>2098</v>
      </c>
      <c r="AI28" s="1338">
        <f>SUM(AI29:AI40)</f>
        <v>46</v>
      </c>
      <c r="AJ28" s="1338">
        <f>SUM(AJ29:AJ40)</f>
        <v>43</v>
      </c>
      <c r="AK28" s="1338">
        <f>SUM(AK29:AK40)</f>
        <v>22</v>
      </c>
      <c r="AL28" s="1338">
        <v>13</v>
      </c>
      <c r="AM28" s="1338">
        <v>1</v>
      </c>
      <c r="AN28" s="1338"/>
      <c r="AO28" s="1338">
        <v>821</v>
      </c>
      <c r="AP28" s="1338">
        <f>SUM(AP29:AP40)</f>
        <v>1318</v>
      </c>
      <c r="AQ28" s="1338">
        <f>SUM(AQ29:AQ40)</f>
        <v>1</v>
      </c>
      <c r="AR28" s="1338">
        <v>0</v>
      </c>
      <c r="AS28" s="1338">
        <v>353</v>
      </c>
      <c r="AT28" s="1338">
        <f>SUM(AT29:AT40)</f>
        <v>14</v>
      </c>
      <c r="AU28" s="1338">
        <v>14</v>
      </c>
      <c r="AV28" s="1338">
        <v>1</v>
      </c>
      <c r="AW28" s="1338">
        <v>19</v>
      </c>
      <c r="AX28" s="1338">
        <v>0</v>
      </c>
      <c r="AY28" s="1338">
        <v>17</v>
      </c>
      <c r="AZ28" s="1338">
        <v>0</v>
      </c>
      <c r="BA28" s="1446">
        <v>14382</v>
      </c>
      <c r="BB28" s="1338">
        <v>0</v>
      </c>
      <c r="BC28" s="566" t="s">
        <v>534</v>
      </c>
      <c r="BD28" s="1748" t="s">
        <v>3440</v>
      </c>
      <c r="BE28" s="1338">
        <v>15</v>
      </c>
      <c r="BF28" s="1338">
        <f>SUM(BF29:BF40)</f>
        <v>15</v>
      </c>
      <c r="BG28" s="1338">
        <f>SUM(BG29:BG40)</f>
        <v>4</v>
      </c>
      <c r="BH28" s="1338">
        <v>0</v>
      </c>
      <c r="BI28" s="1338">
        <v>0</v>
      </c>
      <c r="BJ28" s="1338">
        <v>0</v>
      </c>
      <c r="BK28" s="1338">
        <v>20</v>
      </c>
      <c r="BL28" s="1338">
        <v>33</v>
      </c>
      <c r="BM28" s="1338">
        <v>2</v>
      </c>
      <c r="BN28" s="1338">
        <v>2083</v>
      </c>
      <c r="BO28" s="1341">
        <v>187</v>
      </c>
      <c r="BP28" s="1338">
        <v>2165</v>
      </c>
      <c r="BQ28" s="1338"/>
      <c r="BR28" s="1338">
        <v>214</v>
      </c>
      <c r="BS28" s="1338">
        <v>13398</v>
      </c>
      <c r="BT28" s="1338">
        <v>614</v>
      </c>
      <c r="BU28" s="1338">
        <v>8</v>
      </c>
      <c r="BV28" s="1338">
        <v>52</v>
      </c>
      <c r="BW28" s="1338">
        <v>2</v>
      </c>
      <c r="BX28" s="1338">
        <v>12350</v>
      </c>
      <c r="BY28" s="1338">
        <v>1069</v>
      </c>
      <c r="BZ28" s="1338">
        <v>9</v>
      </c>
      <c r="CA28" s="1338">
        <v>4417</v>
      </c>
      <c r="CB28" s="1338">
        <v>70500</v>
      </c>
      <c r="CC28" s="1338">
        <v>2198</v>
      </c>
      <c r="CD28" s="1338"/>
      <c r="CE28" s="566" t="s">
        <v>534</v>
      </c>
      <c r="CF28" s="1338">
        <v>760</v>
      </c>
      <c r="CG28" s="1338">
        <f>SUM(CG29:CG40)</f>
        <v>3815</v>
      </c>
      <c r="CH28" s="1338">
        <v>0</v>
      </c>
      <c r="CI28" s="1338">
        <v>0</v>
      </c>
      <c r="CJ28" s="1338">
        <v>83</v>
      </c>
      <c r="CK28" s="1338">
        <v>2686</v>
      </c>
      <c r="CL28" s="1338">
        <v>0</v>
      </c>
      <c r="CM28" s="1338">
        <v>172</v>
      </c>
      <c r="CN28" s="1338">
        <v>0</v>
      </c>
      <c r="CO28" s="1338">
        <v>18</v>
      </c>
      <c r="CP28" s="1341">
        <v>76</v>
      </c>
      <c r="CQ28" s="1338">
        <v>245</v>
      </c>
      <c r="CR28" s="1338"/>
      <c r="CS28" s="1338">
        <v>884</v>
      </c>
      <c r="CT28" s="1338">
        <v>0</v>
      </c>
      <c r="CU28" s="1492">
        <f>SUM(CU29:CU40)</f>
        <v>24</v>
      </c>
      <c r="CV28" s="1492">
        <f>SUM(CV29:CV40)</f>
        <v>6</v>
      </c>
      <c r="CW28" s="1338">
        <v>12</v>
      </c>
      <c r="CX28" s="1338">
        <v>770</v>
      </c>
      <c r="CY28" s="1338">
        <v>0</v>
      </c>
      <c r="CZ28" s="1338">
        <v>72</v>
      </c>
      <c r="DA28" s="1338">
        <v>0</v>
      </c>
      <c r="DB28" s="1338">
        <v>0</v>
      </c>
      <c r="DC28" s="1338">
        <v>37165</v>
      </c>
      <c r="DD28" s="1345">
        <v>397</v>
      </c>
      <c r="DE28" s="1345">
        <v>188</v>
      </c>
    </row>
    <row r="29" spans="1:211" s="1345" customFormat="1" ht="37.549999999999997" hidden="1" customHeight="1" outlineLevel="1">
      <c r="A29" s="530" t="s">
        <v>1900</v>
      </c>
      <c r="B29" s="1346">
        <v>23127</v>
      </c>
      <c r="C29" s="1346">
        <v>23008</v>
      </c>
      <c r="D29" s="1338">
        <v>72</v>
      </c>
      <c r="E29" s="1338">
        <v>2</v>
      </c>
      <c r="F29" s="1338">
        <v>1</v>
      </c>
      <c r="G29" s="1338">
        <v>0</v>
      </c>
      <c r="H29" s="1338">
        <v>0</v>
      </c>
      <c r="I29" s="1346">
        <v>7</v>
      </c>
      <c r="J29" s="1338">
        <v>0</v>
      </c>
      <c r="K29" s="1338">
        <v>0</v>
      </c>
      <c r="L29" s="1341">
        <v>118</v>
      </c>
      <c r="M29" s="1338"/>
      <c r="N29" s="1338">
        <v>0</v>
      </c>
      <c r="O29" s="1338">
        <v>433</v>
      </c>
      <c r="P29" s="1338">
        <v>121</v>
      </c>
      <c r="Q29" s="1338">
        <v>8</v>
      </c>
      <c r="R29" s="1338">
        <v>2</v>
      </c>
      <c r="S29" s="1338">
        <v>0</v>
      </c>
      <c r="T29" s="1338">
        <v>0</v>
      </c>
      <c r="U29" s="1338">
        <v>52</v>
      </c>
      <c r="V29" s="1338">
        <v>0</v>
      </c>
      <c r="W29" s="1338">
        <v>0</v>
      </c>
      <c r="X29" s="1338">
        <v>18</v>
      </c>
      <c r="Y29" s="1338">
        <v>1</v>
      </c>
      <c r="Z29" s="1443"/>
      <c r="AA29" s="530" t="s">
        <v>1900</v>
      </c>
      <c r="AB29" s="1338">
        <v>7</v>
      </c>
      <c r="AC29" s="1338">
        <v>21</v>
      </c>
      <c r="AD29" s="1338">
        <v>0</v>
      </c>
      <c r="AE29" s="1338">
        <v>0</v>
      </c>
      <c r="AF29" s="1338">
        <v>0</v>
      </c>
      <c r="AG29" s="1338">
        <v>0</v>
      </c>
      <c r="AH29" s="1338">
        <v>484</v>
      </c>
      <c r="AI29" s="1338">
        <v>12</v>
      </c>
      <c r="AJ29" s="1338">
        <v>1</v>
      </c>
      <c r="AK29" s="1338">
        <v>0</v>
      </c>
      <c r="AL29" s="1338">
        <v>0</v>
      </c>
      <c r="AM29" s="1338">
        <v>1</v>
      </c>
      <c r="AN29" s="1338"/>
      <c r="AO29" s="1338">
        <v>103</v>
      </c>
      <c r="AP29" s="1338">
        <v>182</v>
      </c>
      <c r="AQ29" s="1338">
        <v>0</v>
      </c>
      <c r="AR29" s="1338">
        <v>0</v>
      </c>
      <c r="AS29" s="1338">
        <v>39</v>
      </c>
      <c r="AT29" s="1345">
        <v>0</v>
      </c>
      <c r="AU29" s="1338">
        <v>3</v>
      </c>
      <c r="AV29" s="1338">
        <v>0</v>
      </c>
      <c r="AW29" s="1338">
        <v>3</v>
      </c>
      <c r="AX29" s="1338">
        <v>0</v>
      </c>
      <c r="AY29" s="1338">
        <v>9</v>
      </c>
      <c r="AZ29" s="1338">
        <v>0</v>
      </c>
      <c r="BA29" s="1443">
        <v>2003</v>
      </c>
      <c r="BB29" s="1338">
        <v>0</v>
      </c>
      <c r="BC29" s="530" t="s">
        <v>1900</v>
      </c>
      <c r="BD29" s="1748" t="s">
        <v>3440</v>
      </c>
      <c r="BE29" s="1338">
        <v>0</v>
      </c>
      <c r="BF29" s="1338">
        <v>0</v>
      </c>
      <c r="BG29" s="1338">
        <v>0</v>
      </c>
      <c r="BH29" s="1338">
        <v>0</v>
      </c>
      <c r="BI29" s="1338">
        <v>0</v>
      </c>
      <c r="BJ29" s="1338">
        <v>0</v>
      </c>
      <c r="BK29" s="1338">
        <v>0</v>
      </c>
      <c r="BL29" s="1338">
        <v>0</v>
      </c>
      <c r="BM29" s="1338">
        <v>0</v>
      </c>
      <c r="BN29" s="1338">
        <v>888</v>
      </c>
      <c r="BO29" s="1341">
        <v>2</v>
      </c>
      <c r="BP29" s="1338">
        <v>206</v>
      </c>
      <c r="BQ29" s="1338"/>
      <c r="BR29" s="1338">
        <v>39</v>
      </c>
      <c r="BS29" s="1338">
        <v>7555</v>
      </c>
      <c r="BT29" s="1338">
        <v>113</v>
      </c>
      <c r="BU29" s="1338">
        <v>0</v>
      </c>
      <c r="BV29" s="1338">
        <v>0</v>
      </c>
      <c r="BW29" s="1338">
        <v>0</v>
      </c>
      <c r="BX29" s="1338">
        <v>1306</v>
      </c>
      <c r="BY29" s="1338">
        <v>458</v>
      </c>
      <c r="BZ29" s="1338">
        <v>8</v>
      </c>
      <c r="CA29" s="1338">
        <v>114</v>
      </c>
      <c r="CB29" s="1338">
        <v>7741</v>
      </c>
      <c r="CC29" s="1443">
        <v>211</v>
      </c>
      <c r="CD29" s="1338"/>
      <c r="CE29" s="530" t="s">
        <v>1900</v>
      </c>
      <c r="CF29" s="1338">
        <v>22</v>
      </c>
      <c r="CG29" s="1338">
        <v>0</v>
      </c>
      <c r="CH29" s="1338">
        <v>0</v>
      </c>
      <c r="CI29" s="1338">
        <v>0</v>
      </c>
      <c r="CJ29" s="1338">
        <v>18</v>
      </c>
      <c r="CK29" s="1338">
        <v>547</v>
      </c>
      <c r="CL29" s="1338">
        <v>0</v>
      </c>
      <c r="CM29" s="1338">
        <v>17</v>
      </c>
      <c r="CN29" s="1338">
        <v>0</v>
      </c>
      <c r="CO29" s="1338">
        <v>1</v>
      </c>
      <c r="CP29" s="1341">
        <v>6</v>
      </c>
      <c r="CQ29" s="1338">
        <v>53</v>
      </c>
      <c r="CR29" s="1338"/>
      <c r="CS29" s="1338">
        <v>119</v>
      </c>
      <c r="CT29" s="1338">
        <v>0</v>
      </c>
      <c r="CU29" s="1338">
        <v>5</v>
      </c>
      <c r="CV29" s="1338">
        <v>1</v>
      </c>
      <c r="CW29" s="1338">
        <v>1</v>
      </c>
      <c r="CX29" s="1338">
        <v>107</v>
      </c>
      <c r="CY29" s="1338">
        <v>0</v>
      </c>
      <c r="CZ29" s="1338">
        <v>5</v>
      </c>
      <c r="DA29" s="1338">
        <v>0</v>
      </c>
      <c r="DB29" s="1338">
        <v>0</v>
      </c>
      <c r="DC29" s="1338">
        <v>4768</v>
      </c>
      <c r="DD29" s="1345">
        <v>5</v>
      </c>
      <c r="DE29" s="1345">
        <v>31</v>
      </c>
    </row>
    <row r="30" spans="1:211" s="1345" customFormat="1" ht="37.549999999999997" hidden="1" customHeight="1" outlineLevel="1">
      <c r="A30" s="530" t="s">
        <v>2761</v>
      </c>
      <c r="B30" s="1338">
        <v>22141</v>
      </c>
      <c r="C30" s="1338">
        <v>22038</v>
      </c>
      <c r="D30" s="1338">
        <v>66</v>
      </c>
      <c r="E30" s="1338">
        <v>0</v>
      </c>
      <c r="F30" s="1338">
        <v>1</v>
      </c>
      <c r="G30" s="1338">
        <v>1</v>
      </c>
      <c r="H30" s="1338">
        <v>0</v>
      </c>
      <c r="I30" s="1338">
        <v>3</v>
      </c>
      <c r="J30" s="1338">
        <v>0</v>
      </c>
      <c r="K30" s="1338">
        <v>0</v>
      </c>
      <c r="L30" s="1341">
        <v>115</v>
      </c>
      <c r="M30" s="1338"/>
      <c r="N30" s="1338">
        <v>1</v>
      </c>
      <c r="O30" s="1338">
        <v>452</v>
      </c>
      <c r="P30" s="1338">
        <v>93</v>
      </c>
      <c r="Q30" s="1338">
        <v>6</v>
      </c>
      <c r="R30" s="1338">
        <v>0</v>
      </c>
      <c r="S30" s="1338">
        <v>1</v>
      </c>
      <c r="T30" s="1338">
        <v>0</v>
      </c>
      <c r="U30" s="1338">
        <v>45</v>
      </c>
      <c r="V30" s="1338">
        <v>0</v>
      </c>
      <c r="W30" s="1338">
        <v>0</v>
      </c>
      <c r="X30" s="1338">
        <v>1</v>
      </c>
      <c r="Y30" s="1338">
        <v>0</v>
      </c>
      <c r="Z30" s="1443"/>
      <c r="AA30" s="530" t="s">
        <v>2761</v>
      </c>
      <c r="AB30" s="1338">
        <v>0</v>
      </c>
      <c r="AC30" s="1338">
        <v>15</v>
      </c>
      <c r="AD30" s="1338">
        <v>0</v>
      </c>
      <c r="AE30" s="1338">
        <v>0</v>
      </c>
      <c r="AF30" s="1338">
        <v>0</v>
      </c>
      <c r="AG30" s="1338">
        <v>1</v>
      </c>
      <c r="AH30" s="1338">
        <v>352</v>
      </c>
      <c r="AI30" s="1338">
        <v>7</v>
      </c>
      <c r="AJ30" s="1338">
        <v>1</v>
      </c>
      <c r="AK30" s="1338">
        <v>0</v>
      </c>
      <c r="AL30" s="1338">
        <v>0</v>
      </c>
      <c r="AM30" s="1338">
        <v>0</v>
      </c>
      <c r="AN30" s="1338"/>
      <c r="AO30" s="1338">
        <v>157</v>
      </c>
      <c r="AP30" s="1338">
        <v>338</v>
      </c>
      <c r="AQ30" s="1338">
        <v>1</v>
      </c>
      <c r="AR30" s="1338">
        <v>0</v>
      </c>
      <c r="AS30" s="1338">
        <v>78</v>
      </c>
      <c r="AT30" s="1345">
        <v>0</v>
      </c>
      <c r="AU30" s="1338">
        <v>4</v>
      </c>
      <c r="AV30" s="1338">
        <v>0</v>
      </c>
      <c r="AW30" s="1338">
        <v>2</v>
      </c>
      <c r="AX30" s="1338">
        <v>0</v>
      </c>
      <c r="AY30" s="1338">
        <v>0</v>
      </c>
      <c r="AZ30" s="1338">
        <v>0</v>
      </c>
      <c r="BA30" s="1443">
        <v>2596</v>
      </c>
      <c r="BB30" s="1338">
        <v>0</v>
      </c>
      <c r="BC30" s="530" t="s">
        <v>2761</v>
      </c>
      <c r="BD30" s="1748" t="s">
        <v>3440</v>
      </c>
      <c r="BE30" s="1338">
        <v>1</v>
      </c>
      <c r="BF30" s="1338">
        <v>2</v>
      </c>
      <c r="BG30" s="1338">
        <v>0</v>
      </c>
      <c r="BH30" s="1338">
        <v>0</v>
      </c>
      <c r="BI30" s="1338">
        <v>0</v>
      </c>
      <c r="BJ30" s="1338">
        <v>0</v>
      </c>
      <c r="BK30" s="1338">
        <v>2</v>
      </c>
      <c r="BL30" s="1338">
        <v>33</v>
      </c>
      <c r="BM30" s="1338">
        <v>0</v>
      </c>
      <c r="BN30" s="1338">
        <v>246</v>
      </c>
      <c r="BO30" s="1341">
        <v>32</v>
      </c>
      <c r="BP30" s="1338">
        <v>107</v>
      </c>
      <c r="BQ30" s="1338"/>
      <c r="BR30" s="1338">
        <v>0</v>
      </c>
      <c r="BS30" s="1338">
        <v>1798</v>
      </c>
      <c r="BT30" s="1338">
        <v>94</v>
      </c>
      <c r="BU30" s="1338">
        <v>2</v>
      </c>
      <c r="BV30" s="1338">
        <v>0</v>
      </c>
      <c r="BW30" s="1338">
        <v>0</v>
      </c>
      <c r="BX30" s="1338">
        <v>7449</v>
      </c>
      <c r="BY30" s="1338">
        <v>40</v>
      </c>
      <c r="BZ30" s="1338">
        <v>0</v>
      </c>
      <c r="CA30" s="1338">
        <v>261</v>
      </c>
      <c r="CB30" s="1338">
        <v>6664</v>
      </c>
      <c r="CC30" s="1443">
        <v>206</v>
      </c>
      <c r="CD30" s="1338"/>
      <c r="CE30" s="530" t="s">
        <v>2761</v>
      </c>
      <c r="CF30" s="1338">
        <v>11</v>
      </c>
      <c r="CG30" s="1338">
        <v>0</v>
      </c>
      <c r="CH30" s="1338">
        <v>0</v>
      </c>
      <c r="CI30" s="1338">
        <v>0</v>
      </c>
      <c r="CJ30" s="1338">
        <v>27</v>
      </c>
      <c r="CK30" s="1338">
        <v>681</v>
      </c>
      <c r="CL30" s="1338">
        <v>0</v>
      </c>
      <c r="CM30" s="1338">
        <v>14</v>
      </c>
      <c r="CN30" s="1338">
        <v>0</v>
      </c>
      <c r="CO30" s="1338">
        <v>1</v>
      </c>
      <c r="CP30" s="1341">
        <v>3</v>
      </c>
      <c r="CQ30" s="1338">
        <v>27</v>
      </c>
      <c r="CR30" s="1338"/>
      <c r="CS30" s="1338">
        <v>103</v>
      </c>
      <c r="CT30" s="1338">
        <v>0</v>
      </c>
      <c r="CU30" s="1338">
        <v>3</v>
      </c>
      <c r="CV30" s="1338">
        <v>0</v>
      </c>
      <c r="CW30" s="1338">
        <v>0</v>
      </c>
      <c r="CX30" s="1338">
        <v>98</v>
      </c>
      <c r="CY30" s="1338">
        <v>0</v>
      </c>
      <c r="CZ30" s="1338">
        <v>2</v>
      </c>
      <c r="DA30" s="1338">
        <v>0</v>
      </c>
      <c r="DB30" s="1338">
        <v>0</v>
      </c>
      <c r="DC30" s="1338">
        <v>3591</v>
      </c>
      <c r="DD30" s="1345">
        <v>0</v>
      </c>
      <c r="DE30" s="1345">
        <v>0</v>
      </c>
    </row>
    <row r="31" spans="1:211" s="1345" customFormat="1" ht="37.549999999999997" hidden="1" customHeight="1" outlineLevel="1">
      <c r="A31" s="530" t="s">
        <v>2762</v>
      </c>
      <c r="B31" s="1338">
        <v>22806</v>
      </c>
      <c r="C31" s="1338">
        <v>22764</v>
      </c>
      <c r="D31" s="1338">
        <v>52</v>
      </c>
      <c r="E31" s="1346">
        <v>0</v>
      </c>
      <c r="F31" s="1338">
        <v>1</v>
      </c>
      <c r="G31" s="1338">
        <v>0</v>
      </c>
      <c r="H31" s="1338">
        <v>0</v>
      </c>
      <c r="I31" s="1338">
        <v>1</v>
      </c>
      <c r="J31" s="1338">
        <v>0</v>
      </c>
      <c r="K31" s="1346">
        <v>0</v>
      </c>
      <c r="L31" s="1347">
        <v>101</v>
      </c>
      <c r="M31" s="1338"/>
      <c r="N31" s="1338">
        <v>0</v>
      </c>
      <c r="O31" s="1338">
        <v>206</v>
      </c>
      <c r="P31" s="1338">
        <v>56</v>
      </c>
      <c r="Q31" s="1338">
        <v>4</v>
      </c>
      <c r="R31" s="1338">
        <v>0</v>
      </c>
      <c r="S31" s="1338">
        <v>0</v>
      </c>
      <c r="T31" s="1338">
        <v>0</v>
      </c>
      <c r="U31" s="1338">
        <v>33</v>
      </c>
      <c r="V31" s="1338">
        <v>1</v>
      </c>
      <c r="W31" s="1338">
        <v>0</v>
      </c>
      <c r="X31" s="1338">
        <v>6</v>
      </c>
      <c r="Y31" s="1338">
        <v>2</v>
      </c>
      <c r="Z31" s="1443"/>
      <c r="AA31" s="530" t="s">
        <v>2762</v>
      </c>
      <c r="AB31" s="1338">
        <v>1</v>
      </c>
      <c r="AC31" s="1338">
        <v>1</v>
      </c>
      <c r="AD31" s="1338">
        <v>0</v>
      </c>
      <c r="AE31" s="1338">
        <v>0</v>
      </c>
      <c r="AF31" s="1338">
        <v>0</v>
      </c>
      <c r="AG31" s="1338">
        <v>0</v>
      </c>
      <c r="AH31" s="1338">
        <v>350</v>
      </c>
      <c r="AI31" s="1338">
        <v>3</v>
      </c>
      <c r="AJ31" s="1338">
        <v>0</v>
      </c>
      <c r="AK31" s="1338">
        <v>0</v>
      </c>
      <c r="AL31" s="1338">
        <v>0</v>
      </c>
      <c r="AM31" s="1338">
        <v>0</v>
      </c>
      <c r="AN31" s="1338"/>
      <c r="AO31" s="1338">
        <v>293</v>
      </c>
      <c r="AP31" s="1338">
        <v>99</v>
      </c>
      <c r="AQ31" s="1338">
        <v>0</v>
      </c>
      <c r="AR31" s="1338">
        <v>0</v>
      </c>
      <c r="AS31" s="1338">
        <v>36</v>
      </c>
      <c r="AT31" s="1345">
        <v>3</v>
      </c>
      <c r="AU31" s="1338">
        <v>2</v>
      </c>
      <c r="AV31" s="1338">
        <v>0</v>
      </c>
      <c r="AW31" s="1338">
        <v>2</v>
      </c>
      <c r="AX31" s="1338">
        <v>0</v>
      </c>
      <c r="AY31" s="1338">
        <v>2</v>
      </c>
      <c r="AZ31" s="1338">
        <v>0</v>
      </c>
      <c r="BA31" s="1443">
        <v>6170</v>
      </c>
      <c r="BB31" s="1338">
        <v>0</v>
      </c>
      <c r="BC31" s="530" t="s">
        <v>2762</v>
      </c>
      <c r="BD31" s="1748" t="s">
        <v>3440</v>
      </c>
      <c r="BE31" s="1338">
        <v>6</v>
      </c>
      <c r="BF31" s="1338">
        <v>1</v>
      </c>
      <c r="BG31" s="1338">
        <v>0</v>
      </c>
      <c r="BH31" s="1338">
        <v>0</v>
      </c>
      <c r="BI31" s="1338">
        <v>0</v>
      </c>
      <c r="BJ31" s="1338">
        <v>0</v>
      </c>
      <c r="BK31" s="1338">
        <v>6</v>
      </c>
      <c r="BL31" s="1338">
        <v>0</v>
      </c>
      <c r="BM31" s="1338">
        <v>0</v>
      </c>
      <c r="BN31" s="1338">
        <v>300</v>
      </c>
      <c r="BO31" s="1341">
        <v>0</v>
      </c>
      <c r="BP31" s="1338">
        <v>282</v>
      </c>
      <c r="BQ31" s="1338"/>
      <c r="BR31" s="1338">
        <v>2</v>
      </c>
      <c r="BS31" s="1338">
        <v>1886</v>
      </c>
      <c r="BT31" s="1338">
        <v>144</v>
      </c>
      <c r="BU31" s="1338">
        <v>0</v>
      </c>
      <c r="BV31" s="1338">
        <v>0</v>
      </c>
      <c r="BW31" s="1338">
        <v>0</v>
      </c>
      <c r="BX31" s="1338">
        <v>1519</v>
      </c>
      <c r="BY31" s="1338">
        <v>120</v>
      </c>
      <c r="BZ31" s="1338">
        <v>0</v>
      </c>
      <c r="CA31" s="1338">
        <v>452</v>
      </c>
      <c r="CB31" s="1338">
        <v>9724</v>
      </c>
      <c r="CC31" s="1443">
        <v>216</v>
      </c>
      <c r="CD31" s="1338"/>
      <c r="CE31" s="530" t="s">
        <v>2762</v>
      </c>
      <c r="CF31" s="1338">
        <v>20</v>
      </c>
      <c r="CG31" s="1338">
        <v>0</v>
      </c>
      <c r="CH31" s="1338">
        <v>0</v>
      </c>
      <c r="CI31" s="1338">
        <v>0</v>
      </c>
      <c r="CJ31" s="1338">
        <v>5</v>
      </c>
      <c r="CK31" s="1338">
        <v>610</v>
      </c>
      <c r="CL31" s="1338">
        <v>0</v>
      </c>
      <c r="CM31" s="1338">
        <v>12</v>
      </c>
      <c r="CN31" s="1338">
        <v>0</v>
      </c>
      <c r="CO31" s="1338">
        <v>1</v>
      </c>
      <c r="CP31" s="1341">
        <v>3</v>
      </c>
      <c r="CQ31" s="1338">
        <v>30</v>
      </c>
      <c r="CR31" s="1338"/>
      <c r="CS31" s="1338">
        <v>42</v>
      </c>
      <c r="CT31" s="1338">
        <v>0</v>
      </c>
      <c r="CU31" s="1338">
        <v>2</v>
      </c>
      <c r="CV31" s="1338">
        <v>0</v>
      </c>
      <c r="CW31" s="1338">
        <v>0</v>
      </c>
      <c r="CX31" s="1338">
        <v>39</v>
      </c>
      <c r="CY31" s="1338">
        <v>0</v>
      </c>
      <c r="CZ31" s="1338">
        <v>1</v>
      </c>
      <c r="DA31" s="1338">
        <v>0</v>
      </c>
      <c r="DB31" s="1338">
        <v>0</v>
      </c>
      <c r="DC31" s="1338">
        <v>3782</v>
      </c>
      <c r="DD31" s="1345">
        <v>46</v>
      </c>
      <c r="DE31" s="1345">
        <v>77</v>
      </c>
    </row>
    <row r="32" spans="1:211" s="1345" customFormat="1" ht="37.549999999999997" hidden="1" customHeight="1" outlineLevel="1">
      <c r="A32" s="530" t="s">
        <v>2763</v>
      </c>
      <c r="B32" s="1338">
        <v>11748</v>
      </c>
      <c r="C32" s="1338">
        <v>11626</v>
      </c>
      <c r="D32" s="1338">
        <v>59</v>
      </c>
      <c r="E32" s="1338">
        <v>0</v>
      </c>
      <c r="F32" s="1338">
        <v>0</v>
      </c>
      <c r="G32" s="1346">
        <v>0</v>
      </c>
      <c r="H32" s="1346">
        <v>0</v>
      </c>
      <c r="I32" s="1346">
        <v>2</v>
      </c>
      <c r="J32" s="1338">
        <v>0</v>
      </c>
      <c r="K32" s="1338">
        <v>0</v>
      </c>
      <c r="L32" s="1341">
        <v>32</v>
      </c>
      <c r="M32" s="1338"/>
      <c r="N32" s="1338">
        <v>0</v>
      </c>
      <c r="O32" s="1338">
        <v>186</v>
      </c>
      <c r="P32" s="1338">
        <v>55</v>
      </c>
      <c r="Q32" s="1338">
        <v>3</v>
      </c>
      <c r="R32" s="1338">
        <v>1</v>
      </c>
      <c r="S32" s="1338">
        <v>0</v>
      </c>
      <c r="T32" s="1338">
        <v>0</v>
      </c>
      <c r="U32" s="1338">
        <v>12</v>
      </c>
      <c r="V32" s="1338">
        <v>0</v>
      </c>
      <c r="W32" s="1338">
        <v>0</v>
      </c>
      <c r="X32" s="1338">
        <v>2</v>
      </c>
      <c r="Y32" s="1338">
        <v>5</v>
      </c>
      <c r="Z32" s="1443"/>
      <c r="AA32" s="530" t="s">
        <v>2763</v>
      </c>
      <c r="AB32" s="1338">
        <v>1</v>
      </c>
      <c r="AC32" s="1338">
        <v>2</v>
      </c>
      <c r="AD32" s="1338">
        <v>0</v>
      </c>
      <c r="AE32" s="1338">
        <v>0</v>
      </c>
      <c r="AF32" s="1338">
        <v>0</v>
      </c>
      <c r="AG32" s="1338">
        <v>0</v>
      </c>
      <c r="AH32" s="1338">
        <v>200</v>
      </c>
      <c r="AI32" s="1338">
        <v>6</v>
      </c>
      <c r="AJ32" s="1338">
        <v>1</v>
      </c>
      <c r="AK32" s="1338">
        <v>0</v>
      </c>
      <c r="AL32" s="1338">
        <v>0</v>
      </c>
      <c r="AM32" s="1338">
        <v>0</v>
      </c>
      <c r="AN32" s="1338"/>
      <c r="AO32" s="1338">
        <v>83</v>
      </c>
      <c r="AP32" s="1338">
        <v>116</v>
      </c>
      <c r="AQ32" s="1338">
        <v>0</v>
      </c>
      <c r="AR32" s="1338">
        <v>0</v>
      </c>
      <c r="AS32" s="1338">
        <v>25</v>
      </c>
      <c r="AT32" s="1345">
        <v>0</v>
      </c>
      <c r="AU32" s="1338">
        <v>1</v>
      </c>
      <c r="AV32" s="1338">
        <v>0</v>
      </c>
      <c r="AW32" s="1338">
        <v>5</v>
      </c>
      <c r="AX32" s="1338">
        <v>0</v>
      </c>
      <c r="AY32" s="1338">
        <v>1</v>
      </c>
      <c r="AZ32" s="1338">
        <v>0</v>
      </c>
      <c r="BA32" s="1443">
        <v>1959</v>
      </c>
      <c r="BB32" s="1338">
        <v>0</v>
      </c>
      <c r="BC32" s="530" t="s">
        <v>2763</v>
      </c>
      <c r="BD32" s="1748" t="s">
        <v>3440</v>
      </c>
      <c r="BE32" s="1338">
        <v>1</v>
      </c>
      <c r="BF32" s="1338">
        <v>3</v>
      </c>
      <c r="BG32" s="1338">
        <v>0</v>
      </c>
      <c r="BH32" s="1338">
        <v>0</v>
      </c>
      <c r="BI32" s="1338">
        <v>0</v>
      </c>
      <c r="BJ32" s="1338">
        <v>0</v>
      </c>
      <c r="BK32" s="1338">
        <v>3</v>
      </c>
      <c r="BL32" s="1338">
        <v>0</v>
      </c>
      <c r="BM32" s="1338">
        <v>0</v>
      </c>
      <c r="BN32" s="1338">
        <v>190</v>
      </c>
      <c r="BO32" s="1341">
        <v>13</v>
      </c>
      <c r="BP32" s="1338">
        <v>421</v>
      </c>
      <c r="BQ32" s="1338"/>
      <c r="BR32" s="1338">
        <v>7</v>
      </c>
      <c r="BS32" s="1338">
        <v>507</v>
      </c>
      <c r="BT32" s="1338">
        <v>36</v>
      </c>
      <c r="BU32" s="1338">
        <v>0</v>
      </c>
      <c r="BV32" s="1338">
        <v>1</v>
      </c>
      <c r="BW32" s="1338">
        <v>0</v>
      </c>
      <c r="BX32" s="1338">
        <v>471</v>
      </c>
      <c r="BY32" s="1338">
        <v>38</v>
      </c>
      <c r="BZ32" s="1338">
        <v>0</v>
      </c>
      <c r="CA32" s="1338">
        <v>565</v>
      </c>
      <c r="CB32" s="1338">
        <v>6224</v>
      </c>
      <c r="CC32" s="1443">
        <v>267</v>
      </c>
      <c r="CD32" s="1338"/>
      <c r="CE32" s="530" t="s">
        <v>2763</v>
      </c>
      <c r="CF32" s="1338">
        <v>10</v>
      </c>
      <c r="CG32" s="1338">
        <v>0</v>
      </c>
      <c r="CH32" s="1338">
        <v>0</v>
      </c>
      <c r="CI32" s="1338">
        <v>0</v>
      </c>
      <c r="CJ32" s="1338">
        <v>5</v>
      </c>
      <c r="CK32" s="1338">
        <v>62</v>
      </c>
      <c r="CL32" s="1338">
        <v>0</v>
      </c>
      <c r="CM32" s="1338">
        <v>15</v>
      </c>
      <c r="CN32" s="1338">
        <v>0</v>
      </c>
      <c r="CO32" s="1338">
        <v>1</v>
      </c>
      <c r="CP32" s="1341">
        <v>4</v>
      </c>
      <c r="CQ32" s="1338">
        <v>25</v>
      </c>
      <c r="CR32" s="1338"/>
      <c r="CS32" s="1338">
        <v>122</v>
      </c>
      <c r="CT32" s="1338">
        <v>0</v>
      </c>
      <c r="CU32" s="1338">
        <v>2</v>
      </c>
      <c r="CV32" s="1338">
        <v>0</v>
      </c>
      <c r="CW32" s="1338">
        <v>5</v>
      </c>
      <c r="CX32" s="1338">
        <v>110</v>
      </c>
      <c r="CY32" s="1338">
        <v>0</v>
      </c>
      <c r="CZ32" s="1338">
        <v>5</v>
      </c>
      <c r="DA32" s="1338">
        <v>0</v>
      </c>
      <c r="DB32" s="1338">
        <v>0</v>
      </c>
      <c r="DC32" s="1338">
        <v>2967</v>
      </c>
      <c r="DD32" s="1345">
        <v>27</v>
      </c>
      <c r="DE32" s="1345">
        <v>12</v>
      </c>
    </row>
    <row r="33" spans="1:209" s="1345" customFormat="1" ht="37.549999999999997" hidden="1" customHeight="1" outlineLevel="1">
      <c r="A33" s="530" t="s">
        <v>2764</v>
      </c>
      <c r="B33" s="1338">
        <v>6143</v>
      </c>
      <c r="C33" s="1338">
        <v>6082</v>
      </c>
      <c r="D33" s="1338">
        <v>45</v>
      </c>
      <c r="E33" s="1338">
        <v>0</v>
      </c>
      <c r="F33" s="1338">
        <v>2</v>
      </c>
      <c r="G33" s="1338">
        <v>1</v>
      </c>
      <c r="H33" s="1338">
        <v>0</v>
      </c>
      <c r="I33" s="1338">
        <v>1</v>
      </c>
      <c r="J33" s="1346">
        <v>0</v>
      </c>
      <c r="K33" s="1338">
        <v>1</v>
      </c>
      <c r="L33" s="1341">
        <v>35</v>
      </c>
      <c r="M33" s="1338"/>
      <c r="N33" s="1338">
        <v>0</v>
      </c>
      <c r="O33" s="1338">
        <v>157</v>
      </c>
      <c r="P33" s="1338">
        <v>45</v>
      </c>
      <c r="Q33" s="1338">
        <v>8</v>
      </c>
      <c r="R33" s="1338">
        <v>0</v>
      </c>
      <c r="S33" s="1338">
        <v>0</v>
      </c>
      <c r="T33" s="1338">
        <v>0</v>
      </c>
      <c r="U33" s="1338">
        <v>7</v>
      </c>
      <c r="V33" s="1338">
        <v>1</v>
      </c>
      <c r="W33" s="1338">
        <v>1</v>
      </c>
      <c r="X33" s="1338">
        <v>1</v>
      </c>
      <c r="Y33" s="1338">
        <v>0</v>
      </c>
      <c r="Z33" s="1443"/>
      <c r="AA33" s="530" t="s">
        <v>2764</v>
      </c>
      <c r="AB33" s="1338">
        <v>1</v>
      </c>
      <c r="AC33" s="1338">
        <v>1</v>
      </c>
      <c r="AD33" s="1338">
        <v>0</v>
      </c>
      <c r="AE33" s="1338">
        <v>0</v>
      </c>
      <c r="AF33" s="1338">
        <v>0</v>
      </c>
      <c r="AG33" s="1338">
        <v>1</v>
      </c>
      <c r="AH33" s="1338">
        <v>78</v>
      </c>
      <c r="AI33" s="1338">
        <v>6</v>
      </c>
      <c r="AJ33" s="1338">
        <v>2</v>
      </c>
      <c r="AK33" s="1338">
        <v>0</v>
      </c>
      <c r="AL33" s="1338">
        <v>2</v>
      </c>
      <c r="AM33" s="1338">
        <v>0</v>
      </c>
      <c r="AN33" s="1338"/>
      <c r="AO33" s="1338">
        <v>5</v>
      </c>
      <c r="AP33" s="1338">
        <v>90</v>
      </c>
      <c r="AQ33" s="1338">
        <v>0</v>
      </c>
      <c r="AR33" s="1338">
        <v>0</v>
      </c>
      <c r="AS33" s="1338">
        <v>19</v>
      </c>
      <c r="AT33" s="1345">
        <v>0</v>
      </c>
      <c r="AU33" s="1338">
        <v>1</v>
      </c>
      <c r="AV33" s="1338">
        <v>0</v>
      </c>
      <c r="AW33" s="1338">
        <v>3</v>
      </c>
      <c r="AX33" s="1338">
        <v>0</v>
      </c>
      <c r="AY33" s="1338">
        <v>0</v>
      </c>
      <c r="AZ33" s="1338">
        <v>0</v>
      </c>
      <c r="BA33" s="1443">
        <v>85</v>
      </c>
      <c r="BB33" s="1338">
        <v>0</v>
      </c>
      <c r="BC33" s="530" t="s">
        <v>2764</v>
      </c>
      <c r="BD33" s="1748" t="s">
        <v>3440</v>
      </c>
      <c r="BE33" s="1338">
        <v>5</v>
      </c>
      <c r="BF33" s="1338">
        <v>0</v>
      </c>
      <c r="BG33" s="1338">
        <v>0</v>
      </c>
      <c r="BH33" s="1338">
        <v>0</v>
      </c>
      <c r="BI33" s="1338">
        <v>0</v>
      </c>
      <c r="BJ33" s="1338">
        <v>0</v>
      </c>
      <c r="BK33" s="1338">
        <v>0</v>
      </c>
      <c r="BL33" s="1338">
        <v>0</v>
      </c>
      <c r="BM33" s="1338">
        <v>1</v>
      </c>
      <c r="BN33" s="1338">
        <v>43</v>
      </c>
      <c r="BO33" s="1341">
        <v>24</v>
      </c>
      <c r="BP33" s="1338">
        <v>73</v>
      </c>
      <c r="BQ33" s="1338"/>
      <c r="BR33" s="1338">
        <v>13</v>
      </c>
      <c r="BS33" s="1338">
        <v>190</v>
      </c>
      <c r="BT33" s="1338">
        <v>7</v>
      </c>
      <c r="BU33" s="1338">
        <v>1</v>
      </c>
      <c r="BV33" s="1338">
        <v>2</v>
      </c>
      <c r="BW33" s="1338">
        <v>0</v>
      </c>
      <c r="BX33" s="1338">
        <v>192</v>
      </c>
      <c r="BY33" s="1338">
        <v>33</v>
      </c>
      <c r="BZ33" s="1338">
        <v>0</v>
      </c>
      <c r="CA33" s="1338">
        <v>382</v>
      </c>
      <c r="CB33" s="1338">
        <v>4299</v>
      </c>
      <c r="CC33" s="1443">
        <v>130</v>
      </c>
      <c r="CD33" s="1338"/>
      <c r="CE33" s="530" t="s">
        <v>2764</v>
      </c>
      <c r="CF33" s="1338">
        <v>3</v>
      </c>
      <c r="CG33" s="1338">
        <v>0</v>
      </c>
      <c r="CH33" s="1338">
        <v>0</v>
      </c>
      <c r="CI33" s="1338">
        <v>0</v>
      </c>
      <c r="CJ33" s="1338">
        <v>8</v>
      </c>
      <c r="CK33" s="1338">
        <v>34</v>
      </c>
      <c r="CL33" s="1338">
        <v>0</v>
      </c>
      <c r="CM33" s="1338">
        <v>14</v>
      </c>
      <c r="CN33" s="1338">
        <v>0</v>
      </c>
      <c r="CO33" s="1338">
        <v>4</v>
      </c>
      <c r="CP33" s="1341">
        <v>8</v>
      </c>
      <c r="CQ33" s="1338">
        <v>17</v>
      </c>
      <c r="CR33" s="1338"/>
      <c r="CS33" s="1338">
        <v>61</v>
      </c>
      <c r="CT33" s="1338">
        <v>0</v>
      </c>
      <c r="CU33" s="1338">
        <v>2</v>
      </c>
      <c r="CV33" s="1338">
        <v>4</v>
      </c>
      <c r="CW33" s="1338">
        <v>2</v>
      </c>
      <c r="CX33" s="1338">
        <v>44</v>
      </c>
      <c r="CY33" s="1338">
        <v>0</v>
      </c>
      <c r="CZ33" s="1338">
        <v>9</v>
      </c>
      <c r="DA33" s="1338">
        <v>0</v>
      </c>
      <c r="DB33" s="1338">
        <v>0</v>
      </c>
      <c r="DC33" s="1338">
        <v>2087</v>
      </c>
      <c r="DD33" s="1345">
        <v>111</v>
      </c>
      <c r="DE33" s="1345">
        <v>5</v>
      </c>
    </row>
    <row r="34" spans="1:209" s="1350" customFormat="1" ht="37.549999999999997" hidden="1" customHeight="1" outlineLevel="1">
      <c r="A34" s="530" t="s">
        <v>2765</v>
      </c>
      <c r="B34" s="1348">
        <v>6715</v>
      </c>
      <c r="C34" s="1348">
        <v>6648</v>
      </c>
      <c r="D34" s="1348">
        <v>44</v>
      </c>
      <c r="E34" s="1348">
        <v>0</v>
      </c>
      <c r="F34" s="1348">
        <v>0</v>
      </c>
      <c r="G34" s="1348">
        <v>0</v>
      </c>
      <c r="H34" s="1348">
        <v>0</v>
      </c>
      <c r="I34" s="1348">
        <v>5</v>
      </c>
      <c r="J34" s="1348">
        <v>0</v>
      </c>
      <c r="K34" s="1348">
        <v>0</v>
      </c>
      <c r="L34" s="1349">
        <v>27</v>
      </c>
      <c r="M34" s="1348"/>
      <c r="N34" s="1348">
        <v>1</v>
      </c>
      <c r="O34" s="1348">
        <v>117</v>
      </c>
      <c r="P34" s="1348">
        <v>30</v>
      </c>
      <c r="Q34" s="1348">
        <v>2</v>
      </c>
      <c r="R34" s="1348">
        <v>0</v>
      </c>
      <c r="S34" s="1348">
        <v>0</v>
      </c>
      <c r="T34" s="1348">
        <v>0</v>
      </c>
      <c r="U34" s="1348">
        <v>3</v>
      </c>
      <c r="V34" s="1348">
        <v>0</v>
      </c>
      <c r="W34" s="1348">
        <v>0</v>
      </c>
      <c r="X34" s="1338">
        <v>0</v>
      </c>
      <c r="Y34" s="1348">
        <v>2</v>
      </c>
      <c r="Z34" s="1443"/>
      <c r="AA34" s="530" t="s">
        <v>2765</v>
      </c>
      <c r="AB34" s="1348">
        <v>0</v>
      </c>
      <c r="AC34" s="1348">
        <v>1</v>
      </c>
      <c r="AD34" s="1348">
        <v>0</v>
      </c>
      <c r="AE34" s="1348">
        <v>0</v>
      </c>
      <c r="AF34" s="1348">
        <v>0</v>
      </c>
      <c r="AG34" s="1348">
        <v>1</v>
      </c>
      <c r="AH34" s="1348">
        <v>91</v>
      </c>
      <c r="AI34" s="1348">
        <v>4</v>
      </c>
      <c r="AJ34" s="1348">
        <v>0</v>
      </c>
      <c r="AK34" s="1348">
        <v>0</v>
      </c>
      <c r="AL34" s="1348">
        <v>1</v>
      </c>
      <c r="AM34" s="1348">
        <v>0</v>
      </c>
      <c r="AN34" s="1348"/>
      <c r="AO34" s="1338">
        <v>21</v>
      </c>
      <c r="AP34" s="1338">
        <v>84</v>
      </c>
      <c r="AQ34" s="1348">
        <v>0</v>
      </c>
      <c r="AR34" s="1348">
        <v>0</v>
      </c>
      <c r="AS34" s="1348">
        <v>30</v>
      </c>
      <c r="AT34" s="1350">
        <v>0</v>
      </c>
      <c r="AU34" s="1348">
        <v>3</v>
      </c>
      <c r="AV34" s="1348">
        <v>0</v>
      </c>
      <c r="AW34" s="1348">
        <v>1</v>
      </c>
      <c r="AX34" s="1348">
        <v>0</v>
      </c>
      <c r="AY34" s="1348">
        <v>1</v>
      </c>
      <c r="AZ34" s="1348">
        <v>0</v>
      </c>
      <c r="BA34" s="1443">
        <v>162</v>
      </c>
      <c r="BB34" s="1348">
        <v>0</v>
      </c>
      <c r="BC34" s="530" t="s">
        <v>2765</v>
      </c>
      <c r="BD34" s="1748" t="s">
        <v>3440</v>
      </c>
      <c r="BE34" s="1348">
        <v>1</v>
      </c>
      <c r="BF34" s="1348">
        <v>0</v>
      </c>
      <c r="BG34" s="1348">
        <v>0</v>
      </c>
      <c r="BH34" s="1348">
        <v>0</v>
      </c>
      <c r="BI34" s="1348">
        <v>0</v>
      </c>
      <c r="BJ34" s="1348">
        <v>0</v>
      </c>
      <c r="BK34" s="1348">
        <v>0</v>
      </c>
      <c r="BL34" s="1348">
        <v>0</v>
      </c>
      <c r="BM34" s="1348">
        <v>0</v>
      </c>
      <c r="BN34" s="1348">
        <v>48</v>
      </c>
      <c r="BO34" s="1349">
        <v>19</v>
      </c>
      <c r="BP34" s="1348">
        <v>104</v>
      </c>
      <c r="BQ34" s="1338"/>
      <c r="BR34" s="1338">
        <v>19</v>
      </c>
      <c r="BS34" s="1338">
        <v>144</v>
      </c>
      <c r="BT34" s="1338">
        <v>23</v>
      </c>
      <c r="BU34" s="1348">
        <v>1</v>
      </c>
      <c r="BV34" s="1348">
        <v>4</v>
      </c>
      <c r="BW34" s="1348">
        <v>0</v>
      </c>
      <c r="BX34" s="1348">
        <v>183</v>
      </c>
      <c r="BY34" s="1348">
        <v>25</v>
      </c>
      <c r="BZ34" s="1348">
        <v>0</v>
      </c>
      <c r="CA34" s="1348">
        <v>379</v>
      </c>
      <c r="CB34" s="1348">
        <v>4836</v>
      </c>
      <c r="CC34" s="1443">
        <v>126</v>
      </c>
      <c r="CD34" s="1348"/>
      <c r="CE34" s="530" t="s">
        <v>2765</v>
      </c>
      <c r="CF34" s="1348">
        <v>16</v>
      </c>
      <c r="CG34" s="1348">
        <v>0</v>
      </c>
      <c r="CH34" s="1348">
        <v>0</v>
      </c>
      <c r="CI34" s="1348">
        <v>0</v>
      </c>
      <c r="CJ34" s="1348">
        <v>2</v>
      </c>
      <c r="CK34" s="1348">
        <v>45</v>
      </c>
      <c r="CL34" s="1348">
        <v>0</v>
      </c>
      <c r="CM34" s="1348">
        <v>23</v>
      </c>
      <c r="CN34" s="1348">
        <v>0</v>
      </c>
      <c r="CO34" s="1338">
        <v>0</v>
      </c>
      <c r="CP34" s="1349">
        <v>7</v>
      </c>
      <c r="CQ34" s="1348">
        <v>12</v>
      </c>
      <c r="CR34" s="1348"/>
      <c r="CS34" s="1348">
        <v>67</v>
      </c>
      <c r="CT34" s="1338">
        <v>0</v>
      </c>
      <c r="CU34" s="1338">
        <v>2</v>
      </c>
      <c r="CV34" s="1348">
        <v>0</v>
      </c>
      <c r="CW34" s="1348">
        <v>0</v>
      </c>
      <c r="CX34" s="1348">
        <v>56</v>
      </c>
      <c r="CY34" s="1348">
        <v>0</v>
      </c>
      <c r="CZ34" s="1348">
        <v>9</v>
      </c>
      <c r="DA34" s="1348">
        <v>0</v>
      </c>
      <c r="DB34" s="1338">
        <v>0</v>
      </c>
      <c r="DC34" s="1348">
        <v>2330</v>
      </c>
      <c r="DD34" s="1350">
        <v>0</v>
      </c>
      <c r="DE34" s="1350">
        <v>13</v>
      </c>
    </row>
    <row r="35" spans="1:209" s="1350" customFormat="1" ht="37.549999999999997" hidden="1" customHeight="1" outlineLevel="1">
      <c r="A35" s="530" t="s">
        <v>2766</v>
      </c>
      <c r="B35" s="1348">
        <v>7570</v>
      </c>
      <c r="C35" s="1348">
        <v>7507</v>
      </c>
      <c r="D35" s="1348">
        <v>20</v>
      </c>
      <c r="E35" s="1348">
        <v>0</v>
      </c>
      <c r="F35" s="1348">
        <v>0</v>
      </c>
      <c r="G35" s="1348">
        <v>0</v>
      </c>
      <c r="H35" s="1348">
        <v>0</v>
      </c>
      <c r="I35" s="1348">
        <v>0</v>
      </c>
      <c r="J35" s="1348">
        <v>0</v>
      </c>
      <c r="K35" s="1348">
        <v>0</v>
      </c>
      <c r="L35" s="1349">
        <v>12</v>
      </c>
      <c r="M35" s="1348"/>
      <c r="N35" s="1348">
        <v>0</v>
      </c>
      <c r="O35" s="1348">
        <v>81</v>
      </c>
      <c r="P35" s="1348">
        <v>23</v>
      </c>
      <c r="Q35" s="1348">
        <v>4</v>
      </c>
      <c r="R35" s="1348">
        <v>0</v>
      </c>
      <c r="S35" s="1348">
        <v>0</v>
      </c>
      <c r="T35" s="1348">
        <v>0</v>
      </c>
      <c r="U35" s="1348">
        <v>6</v>
      </c>
      <c r="V35" s="1348">
        <v>0</v>
      </c>
      <c r="W35" s="1348">
        <v>0</v>
      </c>
      <c r="X35" s="1338">
        <v>1</v>
      </c>
      <c r="Y35" s="1348">
        <v>2</v>
      </c>
      <c r="Z35" s="1443"/>
      <c r="AA35" s="530" t="s">
        <v>2766</v>
      </c>
      <c r="AB35" s="1348">
        <v>0</v>
      </c>
      <c r="AC35" s="1348">
        <v>0</v>
      </c>
      <c r="AD35" s="1348">
        <v>0</v>
      </c>
      <c r="AE35" s="1348">
        <v>0</v>
      </c>
      <c r="AF35" s="1348">
        <v>0</v>
      </c>
      <c r="AG35" s="1348">
        <v>0</v>
      </c>
      <c r="AH35" s="1348">
        <v>92</v>
      </c>
      <c r="AI35" s="1348">
        <v>0</v>
      </c>
      <c r="AJ35" s="1348">
        <v>7</v>
      </c>
      <c r="AK35" s="1348">
        <v>2</v>
      </c>
      <c r="AL35" s="1348">
        <v>0</v>
      </c>
      <c r="AM35" s="1348">
        <v>0</v>
      </c>
      <c r="AN35" s="1348"/>
      <c r="AO35" s="1348">
        <v>7</v>
      </c>
      <c r="AP35" s="1348">
        <v>81</v>
      </c>
      <c r="AQ35" s="1348">
        <v>0</v>
      </c>
      <c r="AR35" s="1348">
        <v>0</v>
      </c>
      <c r="AS35" s="1348">
        <v>23</v>
      </c>
      <c r="AT35" s="1350">
        <v>3</v>
      </c>
      <c r="AU35" s="1348">
        <v>0</v>
      </c>
      <c r="AV35" s="1348">
        <v>0</v>
      </c>
      <c r="AW35" s="1348">
        <v>1</v>
      </c>
      <c r="AX35" s="1348">
        <v>0</v>
      </c>
      <c r="AY35" s="1348">
        <v>0</v>
      </c>
      <c r="AZ35" s="1348">
        <v>0</v>
      </c>
      <c r="BA35" s="1443">
        <v>332</v>
      </c>
      <c r="BB35" s="1348">
        <v>0</v>
      </c>
      <c r="BC35" s="530" t="s">
        <v>2766</v>
      </c>
      <c r="BD35" s="1748" t="s">
        <v>3440</v>
      </c>
      <c r="BE35" s="1348">
        <v>0</v>
      </c>
      <c r="BF35" s="1348">
        <v>1</v>
      </c>
      <c r="BG35" s="1348">
        <v>0</v>
      </c>
      <c r="BH35" s="1348">
        <v>0</v>
      </c>
      <c r="BI35" s="1348">
        <v>0</v>
      </c>
      <c r="BJ35" s="1348">
        <v>0</v>
      </c>
      <c r="BK35" s="1348">
        <v>1</v>
      </c>
      <c r="BL35" s="1348">
        <v>0</v>
      </c>
      <c r="BM35" s="1348">
        <v>0</v>
      </c>
      <c r="BN35" s="1348">
        <v>33</v>
      </c>
      <c r="BO35" s="1349">
        <v>21</v>
      </c>
      <c r="BP35" s="1348">
        <v>136</v>
      </c>
      <c r="BQ35" s="1348"/>
      <c r="BR35" s="1348">
        <v>58</v>
      </c>
      <c r="BS35" s="1348">
        <v>250</v>
      </c>
      <c r="BT35" s="1348">
        <v>24</v>
      </c>
      <c r="BU35" s="1348">
        <v>0</v>
      </c>
      <c r="BV35" s="1348">
        <v>10</v>
      </c>
      <c r="BW35" s="1348">
        <v>2</v>
      </c>
      <c r="BX35" s="1348">
        <v>203</v>
      </c>
      <c r="BY35" s="1348">
        <v>90</v>
      </c>
      <c r="BZ35" s="1348">
        <v>0</v>
      </c>
      <c r="CA35" s="1348">
        <v>253</v>
      </c>
      <c r="CB35" s="1348">
        <v>4758</v>
      </c>
      <c r="CC35" s="1443">
        <v>146</v>
      </c>
      <c r="CD35" s="1348"/>
      <c r="CE35" s="530" t="s">
        <v>2766</v>
      </c>
      <c r="CF35" s="1348">
        <v>8</v>
      </c>
      <c r="CG35" s="1348">
        <v>657</v>
      </c>
      <c r="CH35" s="1348">
        <v>0</v>
      </c>
      <c r="CI35" s="1348">
        <v>0</v>
      </c>
      <c r="CJ35" s="1348">
        <v>3</v>
      </c>
      <c r="CK35" s="1348">
        <v>120</v>
      </c>
      <c r="CL35" s="1348">
        <v>0</v>
      </c>
      <c r="CM35" s="1348">
        <v>15</v>
      </c>
      <c r="CN35" s="1348">
        <v>0</v>
      </c>
      <c r="CO35" s="1338">
        <v>0</v>
      </c>
      <c r="CP35" s="1349">
        <v>21</v>
      </c>
      <c r="CQ35" s="1348">
        <v>0</v>
      </c>
      <c r="CR35" s="1348"/>
      <c r="CS35" s="1348">
        <v>63</v>
      </c>
      <c r="CT35" s="1338">
        <v>0</v>
      </c>
      <c r="CU35" s="1338">
        <v>1</v>
      </c>
      <c r="CV35" s="1348">
        <v>0</v>
      </c>
      <c r="CW35" s="1348">
        <v>0</v>
      </c>
      <c r="CX35" s="1348">
        <v>56</v>
      </c>
      <c r="CY35" s="1348">
        <v>0</v>
      </c>
      <c r="CZ35" s="1348">
        <v>6</v>
      </c>
      <c r="DA35" s="1348">
        <v>0</v>
      </c>
      <c r="DB35" s="1338">
        <v>0</v>
      </c>
      <c r="DC35" s="1348">
        <v>2831</v>
      </c>
      <c r="DD35" s="1350">
        <v>31</v>
      </c>
      <c r="DE35" s="1350">
        <v>12</v>
      </c>
    </row>
    <row r="36" spans="1:209" s="1345" customFormat="1" ht="37.549999999999997" hidden="1" customHeight="1" outlineLevel="1">
      <c r="A36" s="530" t="s">
        <v>2767</v>
      </c>
      <c r="B36" s="1338">
        <v>6701</v>
      </c>
      <c r="C36" s="1338">
        <v>6637</v>
      </c>
      <c r="D36" s="1338">
        <v>33</v>
      </c>
      <c r="E36" s="1338">
        <v>2</v>
      </c>
      <c r="F36" s="1338">
        <v>0</v>
      </c>
      <c r="G36" s="1338">
        <v>0</v>
      </c>
      <c r="H36" s="1348">
        <v>0</v>
      </c>
      <c r="I36" s="1338">
        <v>3</v>
      </c>
      <c r="J36" s="1338">
        <v>0</v>
      </c>
      <c r="K36" s="1338">
        <v>0</v>
      </c>
      <c r="L36" s="1341">
        <v>5</v>
      </c>
      <c r="M36" s="1338"/>
      <c r="N36" s="1338">
        <v>0</v>
      </c>
      <c r="O36" s="1338">
        <v>70</v>
      </c>
      <c r="P36" s="1338">
        <v>14</v>
      </c>
      <c r="Q36" s="1338">
        <v>0</v>
      </c>
      <c r="R36" s="1338">
        <v>0</v>
      </c>
      <c r="S36" s="1338">
        <v>0</v>
      </c>
      <c r="T36" s="1338">
        <v>0</v>
      </c>
      <c r="U36" s="1338">
        <v>1</v>
      </c>
      <c r="V36" s="1338">
        <v>0</v>
      </c>
      <c r="W36" s="1338">
        <v>0</v>
      </c>
      <c r="X36" s="1338">
        <v>5</v>
      </c>
      <c r="Y36" s="1338">
        <v>0</v>
      </c>
      <c r="Z36" s="1443"/>
      <c r="AA36" s="530" t="s">
        <v>2767</v>
      </c>
      <c r="AB36" s="1338">
        <v>0</v>
      </c>
      <c r="AC36" s="1338">
        <v>0</v>
      </c>
      <c r="AD36" s="1338">
        <v>0</v>
      </c>
      <c r="AE36" s="1338">
        <v>0</v>
      </c>
      <c r="AF36" s="1338">
        <v>0</v>
      </c>
      <c r="AG36" s="1338">
        <v>4</v>
      </c>
      <c r="AH36" s="1338">
        <v>100</v>
      </c>
      <c r="AI36" s="1338">
        <v>1</v>
      </c>
      <c r="AJ36" s="1338">
        <v>7</v>
      </c>
      <c r="AK36" s="1338">
        <v>5</v>
      </c>
      <c r="AL36" s="1338">
        <v>0</v>
      </c>
      <c r="AM36" s="1338">
        <v>0</v>
      </c>
      <c r="AN36" s="1338"/>
      <c r="AO36" s="1338">
        <v>4</v>
      </c>
      <c r="AP36" s="1338">
        <v>52</v>
      </c>
      <c r="AQ36" s="1338">
        <v>0</v>
      </c>
      <c r="AR36" s="1338">
        <v>0</v>
      </c>
      <c r="AS36" s="1338">
        <v>13</v>
      </c>
      <c r="AT36" s="1345">
        <v>1</v>
      </c>
      <c r="AU36" s="1338">
        <v>0</v>
      </c>
      <c r="AV36" s="1338">
        <v>0</v>
      </c>
      <c r="AW36" s="1338">
        <v>0</v>
      </c>
      <c r="AX36" s="1338">
        <v>0</v>
      </c>
      <c r="AY36" s="1338">
        <v>1</v>
      </c>
      <c r="AZ36" s="1338">
        <v>0</v>
      </c>
      <c r="BA36" s="1443">
        <v>298</v>
      </c>
      <c r="BB36" s="1338">
        <v>0</v>
      </c>
      <c r="BC36" s="530" t="s">
        <v>2767</v>
      </c>
      <c r="BD36" s="1748" t="s">
        <v>3440</v>
      </c>
      <c r="BE36" s="1338">
        <v>0</v>
      </c>
      <c r="BF36" s="1338">
        <v>4</v>
      </c>
      <c r="BG36" s="1338">
        <v>1</v>
      </c>
      <c r="BH36" s="1338">
        <v>0</v>
      </c>
      <c r="BI36" s="1338">
        <v>0</v>
      </c>
      <c r="BJ36" s="1338">
        <v>0</v>
      </c>
      <c r="BK36" s="1338">
        <v>4</v>
      </c>
      <c r="BL36" s="1338">
        <v>0</v>
      </c>
      <c r="BM36" s="1338">
        <v>0</v>
      </c>
      <c r="BN36" s="1338">
        <v>59</v>
      </c>
      <c r="BO36" s="1341">
        <v>14</v>
      </c>
      <c r="BP36" s="1338">
        <v>107</v>
      </c>
      <c r="BQ36" s="1338"/>
      <c r="BR36" s="1338">
        <v>13</v>
      </c>
      <c r="BS36" s="1338">
        <v>169</v>
      </c>
      <c r="BT36" s="1338">
        <v>12</v>
      </c>
      <c r="BU36" s="1338">
        <v>1</v>
      </c>
      <c r="BV36" s="1338">
        <v>2</v>
      </c>
      <c r="BW36" s="1338">
        <v>0</v>
      </c>
      <c r="BX36" s="1338">
        <v>197</v>
      </c>
      <c r="BY36" s="1338">
        <v>61</v>
      </c>
      <c r="BZ36" s="1338">
        <v>0</v>
      </c>
      <c r="CA36" s="1338">
        <v>198</v>
      </c>
      <c r="CB36" s="1338">
        <v>4231</v>
      </c>
      <c r="CC36" s="1443">
        <v>182</v>
      </c>
      <c r="CD36" s="1338"/>
      <c r="CE36" s="530" t="s">
        <v>2767</v>
      </c>
      <c r="CF36" s="1338">
        <v>53</v>
      </c>
      <c r="CG36" s="1338">
        <v>534</v>
      </c>
      <c r="CH36" s="1338">
        <v>0</v>
      </c>
      <c r="CI36" s="1338">
        <v>0</v>
      </c>
      <c r="CJ36" s="1338">
        <v>4</v>
      </c>
      <c r="CK36" s="1338">
        <v>135</v>
      </c>
      <c r="CL36" s="1338">
        <v>0</v>
      </c>
      <c r="CM36" s="1338">
        <v>10</v>
      </c>
      <c r="CN36" s="1338">
        <v>0</v>
      </c>
      <c r="CO36" s="1338">
        <v>3</v>
      </c>
      <c r="CP36" s="1341">
        <v>4</v>
      </c>
      <c r="CQ36" s="1338">
        <v>20</v>
      </c>
      <c r="CR36" s="1338"/>
      <c r="CS36" s="1338">
        <v>64</v>
      </c>
      <c r="CT36" s="1338">
        <v>0</v>
      </c>
      <c r="CU36" s="1338">
        <v>0</v>
      </c>
      <c r="CV36" s="1338">
        <v>0</v>
      </c>
      <c r="CW36" s="1338">
        <v>1</v>
      </c>
      <c r="CX36" s="1338">
        <v>53</v>
      </c>
      <c r="CY36" s="1338">
        <v>0</v>
      </c>
      <c r="CZ36" s="1338">
        <v>10</v>
      </c>
      <c r="DA36" s="1338">
        <v>0</v>
      </c>
      <c r="DB36" s="1338">
        <v>0</v>
      </c>
      <c r="DC36" s="1338">
        <v>2931</v>
      </c>
      <c r="DD36" s="1345">
        <v>25</v>
      </c>
      <c r="DE36" s="1345">
        <v>4</v>
      </c>
    </row>
    <row r="37" spans="1:209" s="1345" customFormat="1" ht="37.549999999999997" hidden="1" customHeight="1" outlineLevel="1">
      <c r="A37" s="530" t="s">
        <v>2768</v>
      </c>
      <c r="B37" s="1338">
        <v>8656</v>
      </c>
      <c r="C37" s="1338">
        <v>8590</v>
      </c>
      <c r="D37" s="1338">
        <v>40</v>
      </c>
      <c r="E37" s="1338">
        <v>0</v>
      </c>
      <c r="F37" s="1338">
        <v>2</v>
      </c>
      <c r="G37" s="1338">
        <v>0</v>
      </c>
      <c r="H37" s="1338">
        <v>0</v>
      </c>
      <c r="I37" s="1338">
        <v>2</v>
      </c>
      <c r="J37" s="1338">
        <v>0</v>
      </c>
      <c r="K37" s="1338">
        <v>0</v>
      </c>
      <c r="L37" s="1341">
        <v>244</v>
      </c>
      <c r="M37" s="1338"/>
      <c r="N37" s="1338">
        <v>1</v>
      </c>
      <c r="O37" s="1338">
        <v>98</v>
      </c>
      <c r="P37" s="1338">
        <v>26</v>
      </c>
      <c r="Q37" s="1338">
        <v>3</v>
      </c>
      <c r="R37" s="1338">
        <v>0</v>
      </c>
      <c r="S37" s="1338">
        <v>0</v>
      </c>
      <c r="T37" s="1338">
        <v>0</v>
      </c>
      <c r="U37" s="1338">
        <v>3</v>
      </c>
      <c r="V37" s="1338">
        <v>0</v>
      </c>
      <c r="W37" s="1338">
        <v>0</v>
      </c>
      <c r="X37" s="1338">
        <v>4</v>
      </c>
      <c r="Y37" s="1338">
        <v>0</v>
      </c>
      <c r="Z37" s="1443"/>
      <c r="AA37" s="530" t="s">
        <v>2768</v>
      </c>
      <c r="AB37" s="1338">
        <v>0</v>
      </c>
      <c r="AC37" s="1338">
        <v>3</v>
      </c>
      <c r="AD37" s="1338">
        <v>0</v>
      </c>
      <c r="AE37" s="1338">
        <v>0</v>
      </c>
      <c r="AF37" s="1338">
        <v>0</v>
      </c>
      <c r="AG37" s="1338">
        <v>2</v>
      </c>
      <c r="AH37" s="1338">
        <v>122</v>
      </c>
      <c r="AI37" s="1338">
        <v>1</v>
      </c>
      <c r="AJ37" s="1338">
        <v>6</v>
      </c>
      <c r="AK37" s="1338">
        <v>3</v>
      </c>
      <c r="AL37" s="1338">
        <v>4</v>
      </c>
      <c r="AM37" s="1338">
        <v>0</v>
      </c>
      <c r="AN37" s="1338"/>
      <c r="AO37" s="1338">
        <v>71</v>
      </c>
      <c r="AP37" s="1338">
        <v>66</v>
      </c>
      <c r="AQ37" s="1338">
        <v>0</v>
      </c>
      <c r="AR37" s="1338">
        <v>0</v>
      </c>
      <c r="AS37" s="1338">
        <v>20</v>
      </c>
      <c r="AT37" s="1345">
        <v>0</v>
      </c>
      <c r="AU37" s="1338">
        <v>0</v>
      </c>
      <c r="AV37" s="1338">
        <v>0</v>
      </c>
      <c r="AW37" s="1338">
        <v>0</v>
      </c>
      <c r="AX37" s="1338">
        <v>0</v>
      </c>
      <c r="AY37" s="1338">
        <v>0</v>
      </c>
      <c r="AZ37" s="1338">
        <v>0</v>
      </c>
      <c r="BA37" s="1443">
        <v>281</v>
      </c>
      <c r="BB37" s="1338">
        <v>0</v>
      </c>
      <c r="BC37" s="530" t="s">
        <v>2768</v>
      </c>
      <c r="BD37" s="1748" t="s">
        <v>3440</v>
      </c>
      <c r="BE37" s="1338">
        <v>0</v>
      </c>
      <c r="BF37" s="1338">
        <v>1</v>
      </c>
      <c r="BG37" s="1338">
        <v>2</v>
      </c>
      <c r="BH37" s="1338">
        <v>0</v>
      </c>
      <c r="BI37" s="1338">
        <v>0</v>
      </c>
      <c r="BJ37" s="1338">
        <v>0</v>
      </c>
      <c r="BK37" s="1338">
        <v>1</v>
      </c>
      <c r="BL37" s="1338">
        <v>0</v>
      </c>
      <c r="BM37" s="1338">
        <v>0</v>
      </c>
      <c r="BN37" s="1338">
        <v>90</v>
      </c>
      <c r="BO37" s="1341">
        <v>28</v>
      </c>
      <c r="BP37" s="1338">
        <v>213</v>
      </c>
      <c r="BQ37" s="1338"/>
      <c r="BR37" s="1338">
        <v>28</v>
      </c>
      <c r="BS37" s="1338">
        <v>285</v>
      </c>
      <c r="BT37" s="1338">
        <v>64</v>
      </c>
      <c r="BU37" s="1338">
        <v>0</v>
      </c>
      <c r="BV37" s="1338">
        <v>10</v>
      </c>
      <c r="BW37" s="1338">
        <v>0</v>
      </c>
      <c r="BX37" s="1338">
        <v>337</v>
      </c>
      <c r="BY37" s="1338">
        <v>68</v>
      </c>
      <c r="BZ37" s="1338">
        <v>0</v>
      </c>
      <c r="CA37" s="1338">
        <v>416</v>
      </c>
      <c r="CB37" s="1338">
        <v>4965</v>
      </c>
      <c r="CC37" s="1443">
        <v>151</v>
      </c>
      <c r="CD37" s="1338"/>
      <c r="CE37" s="530" t="s">
        <v>2768</v>
      </c>
      <c r="CF37" s="1338">
        <v>139</v>
      </c>
      <c r="CG37" s="1338">
        <v>596</v>
      </c>
      <c r="CH37" s="1338">
        <v>0</v>
      </c>
      <c r="CI37" s="1338">
        <v>0</v>
      </c>
      <c r="CJ37" s="1338">
        <v>4</v>
      </c>
      <c r="CK37" s="1338">
        <v>156</v>
      </c>
      <c r="CL37" s="1338">
        <v>0</v>
      </c>
      <c r="CM37" s="1338">
        <v>7</v>
      </c>
      <c r="CN37" s="1338">
        <v>0</v>
      </c>
      <c r="CO37" s="1338">
        <v>2</v>
      </c>
      <c r="CP37" s="1341">
        <v>6</v>
      </c>
      <c r="CQ37" s="1338">
        <v>19</v>
      </c>
      <c r="CR37" s="1338"/>
      <c r="CS37" s="1338">
        <v>66</v>
      </c>
      <c r="CT37" s="1338">
        <v>0</v>
      </c>
      <c r="CU37" s="1338">
        <v>2</v>
      </c>
      <c r="CV37" s="1338">
        <v>1</v>
      </c>
      <c r="CW37" s="1338">
        <v>2</v>
      </c>
      <c r="CX37" s="1338">
        <v>50</v>
      </c>
      <c r="CY37" s="1338">
        <v>0</v>
      </c>
      <c r="CZ37" s="1338">
        <v>11</v>
      </c>
      <c r="DA37" s="1338">
        <v>0</v>
      </c>
      <c r="DB37" s="1338">
        <v>0</v>
      </c>
      <c r="DC37" s="1338">
        <v>2986</v>
      </c>
      <c r="DD37" s="1345">
        <v>39</v>
      </c>
      <c r="DE37" s="1345">
        <v>5</v>
      </c>
    </row>
    <row r="38" spans="1:209" s="1345" customFormat="1" ht="37.549999999999997" hidden="1" customHeight="1" outlineLevel="1">
      <c r="A38" s="530" t="s">
        <v>2769</v>
      </c>
      <c r="B38" s="1338">
        <v>9874</v>
      </c>
      <c r="C38" s="1338">
        <v>9808</v>
      </c>
      <c r="D38" s="1338">
        <v>35</v>
      </c>
      <c r="E38" s="1338">
        <v>0</v>
      </c>
      <c r="F38" s="1338">
        <v>0</v>
      </c>
      <c r="G38" s="1338">
        <v>0</v>
      </c>
      <c r="H38" s="1338">
        <v>0</v>
      </c>
      <c r="I38" s="1338">
        <v>1</v>
      </c>
      <c r="J38" s="1338">
        <v>0</v>
      </c>
      <c r="K38" s="1338">
        <v>0</v>
      </c>
      <c r="L38" s="1341">
        <v>225</v>
      </c>
      <c r="M38" s="1338"/>
      <c r="N38" s="1338">
        <v>0</v>
      </c>
      <c r="O38" s="1338">
        <v>123</v>
      </c>
      <c r="P38" s="1338">
        <v>19</v>
      </c>
      <c r="Q38" s="1338">
        <v>3</v>
      </c>
      <c r="R38" s="1338">
        <v>0</v>
      </c>
      <c r="S38" s="1338">
        <v>0</v>
      </c>
      <c r="T38" s="1338">
        <v>0</v>
      </c>
      <c r="U38" s="1338">
        <v>5</v>
      </c>
      <c r="V38" s="1338">
        <v>0</v>
      </c>
      <c r="W38" s="1338">
        <v>0</v>
      </c>
      <c r="X38" s="1338">
        <v>0</v>
      </c>
      <c r="Y38" s="1338">
        <v>0</v>
      </c>
      <c r="Z38" s="1443"/>
      <c r="AA38" s="530" t="s">
        <v>2769</v>
      </c>
      <c r="AB38" s="1338">
        <v>2</v>
      </c>
      <c r="AC38" s="1338">
        <v>0</v>
      </c>
      <c r="AD38" s="1338">
        <v>0</v>
      </c>
      <c r="AE38" s="1338">
        <v>0</v>
      </c>
      <c r="AF38" s="1338">
        <v>0</v>
      </c>
      <c r="AG38" s="1338">
        <v>1</v>
      </c>
      <c r="AH38" s="1338">
        <v>122</v>
      </c>
      <c r="AI38" s="1338">
        <v>0</v>
      </c>
      <c r="AJ38" s="1338">
        <v>7</v>
      </c>
      <c r="AK38" s="1338">
        <v>3</v>
      </c>
      <c r="AL38" s="1338">
        <v>1</v>
      </c>
      <c r="AM38" s="1338">
        <v>0</v>
      </c>
      <c r="AN38" s="1338"/>
      <c r="AO38" s="1338">
        <v>64</v>
      </c>
      <c r="AP38" s="1338">
        <v>67</v>
      </c>
      <c r="AQ38" s="1338">
        <v>0</v>
      </c>
      <c r="AR38" s="1338">
        <v>0</v>
      </c>
      <c r="AS38" s="1338">
        <v>15</v>
      </c>
      <c r="AT38" s="1345">
        <v>1</v>
      </c>
      <c r="AU38" s="1338">
        <v>0</v>
      </c>
      <c r="AV38" s="1338">
        <v>0</v>
      </c>
      <c r="AW38" s="1338">
        <v>0</v>
      </c>
      <c r="AX38" s="1338">
        <v>0</v>
      </c>
      <c r="AY38" s="1338">
        <v>1</v>
      </c>
      <c r="AZ38" s="1338">
        <v>0</v>
      </c>
      <c r="BA38" s="1443">
        <v>151</v>
      </c>
      <c r="BB38" s="1338">
        <v>0</v>
      </c>
      <c r="BC38" s="530" t="s">
        <v>2769</v>
      </c>
      <c r="BD38" s="1748" t="s">
        <v>3440</v>
      </c>
      <c r="BE38" s="1338">
        <v>1</v>
      </c>
      <c r="BF38" s="1338">
        <v>0</v>
      </c>
      <c r="BG38" s="1338">
        <v>1</v>
      </c>
      <c r="BH38" s="1338">
        <v>0</v>
      </c>
      <c r="BI38" s="1338">
        <v>0</v>
      </c>
      <c r="BJ38" s="1338">
        <v>0</v>
      </c>
      <c r="BK38" s="1338">
        <v>0</v>
      </c>
      <c r="BL38" s="1338">
        <v>0</v>
      </c>
      <c r="BM38" s="1338">
        <v>1</v>
      </c>
      <c r="BN38" s="1338">
        <v>95</v>
      </c>
      <c r="BO38" s="1341">
        <v>18</v>
      </c>
      <c r="BP38" s="1338">
        <v>274</v>
      </c>
      <c r="BQ38" s="1338"/>
      <c r="BR38" s="1338">
        <v>16</v>
      </c>
      <c r="BS38" s="1338">
        <v>275</v>
      </c>
      <c r="BT38" s="1338">
        <v>54</v>
      </c>
      <c r="BU38" s="1338">
        <v>1</v>
      </c>
      <c r="BV38" s="1338">
        <v>16</v>
      </c>
      <c r="BW38" s="1338">
        <v>0</v>
      </c>
      <c r="BX38" s="1338">
        <v>225</v>
      </c>
      <c r="BY38" s="1338">
        <v>55</v>
      </c>
      <c r="BZ38" s="1338">
        <v>1</v>
      </c>
      <c r="CA38" s="1338">
        <v>310</v>
      </c>
      <c r="CB38" s="1338">
        <v>6434</v>
      </c>
      <c r="CC38" s="1443">
        <v>202</v>
      </c>
      <c r="CD38" s="1338"/>
      <c r="CE38" s="530" t="s">
        <v>2769</v>
      </c>
      <c r="CF38" s="1338">
        <v>223</v>
      </c>
      <c r="CG38" s="1338">
        <v>600</v>
      </c>
      <c r="CH38" s="1338">
        <v>0</v>
      </c>
      <c r="CI38" s="1338">
        <v>0</v>
      </c>
      <c r="CJ38" s="1338">
        <v>3</v>
      </c>
      <c r="CK38" s="1338">
        <v>131</v>
      </c>
      <c r="CL38" s="1338">
        <v>0</v>
      </c>
      <c r="CM38" s="1338">
        <v>14</v>
      </c>
      <c r="CN38" s="1338">
        <v>0</v>
      </c>
      <c r="CO38" s="1338">
        <v>0</v>
      </c>
      <c r="CP38" s="1341">
        <v>1</v>
      </c>
      <c r="CQ38" s="1338">
        <v>11</v>
      </c>
      <c r="CR38" s="1338"/>
      <c r="CS38" s="1338">
        <v>66</v>
      </c>
      <c r="CT38" s="1338">
        <v>0</v>
      </c>
      <c r="CU38" s="1338">
        <v>0</v>
      </c>
      <c r="CV38" s="1338">
        <v>0</v>
      </c>
      <c r="CW38" s="1338">
        <v>0</v>
      </c>
      <c r="CX38" s="1338">
        <v>64</v>
      </c>
      <c r="CY38" s="1338">
        <v>0</v>
      </c>
      <c r="CZ38" s="1338">
        <v>2</v>
      </c>
      <c r="DA38" s="1338">
        <v>0</v>
      </c>
      <c r="DB38" s="1338">
        <v>0</v>
      </c>
      <c r="DC38" s="1338">
        <v>3276</v>
      </c>
      <c r="DD38" s="1345">
        <v>25</v>
      </c>
      <c r="DE38" s="1345">
        <v>8</v>
      </c>
    </row>
    <row r="39" spans="1:209" s="1345" customFormat="1" ht="37.549999999999997" hidden="1" customHeight="1" outlineLevel="1">
      <c r="A39" s="530" t="s">
        <v>2770</v>
      </c>
      <c r="B39" s="1338">
        <v>8255</v>
      </c>
      <c r="C39" s="1338">
        <v>8176</v>
      </c>
      <c r="D39" s="1338">
        <v>34</v>
      </c>
      <c r="E39" s="1338">
        <v>0</v>
      </c>
      <c r="F39" s="1338">
        <v>0</v>
      </c>
      <c r="G39" s="1338">
        <v>0</v>
      </c>
      <c r="H39" s="1338">
        <v>0</v>
      </c>
      <c r="I39" s="1338">
        <v>0</v>
      </c>
      <c r="J39" s="1338">
        <v>0</v>
      </c>
      <c r="K39" s="1338">
        <v>0</v>
      </c>
      <c r="L39" s="1341">
        <v>79</v>
      </c>
      <c r="M39" s="1338"/>
      <c r="N39" s="1338">
        <v>0</v>
      </c>
      <c r="O39" s="1338">
        <v>115</v>
      </c>
      <c r="P39" s="1338">
        <v>23</v>
      </c>
      <c r="Q39" s="1338">
        <v>2</v>
      </c>
      <c r="R39" s="1338">
        <v>0</v>
      </c>
      <c r="S39" s="1338">
        <v>2</v>
      </c>
      <c r="T39" s="1338">
        <v>0</v>
      </c>
      <c r="U39" s="1338">
        <v>5</v>
      </c>
      <c r="V39" s="1338">
        <v>0</v>
      </c>
      <c r="W39" s="1338">
        <v>0</v>
      </c>
      <c r="X39" s="1338">
        <v>1</v>
      </c>
      <c r="Y39" s="1338">
        <v>0</v>
      </c>
      <c r="Z39" s="1443"/>
      <c r="AA39" s="530" t="s">
        <v>2770</v>
      </c>
      <c r="AB39" s="1338">
        <v>0</v>
      </c>
      <c r="AC39" s="1338">
        <v>1</v>
      </c>
      <c r="AD39" s="1338">
        <v>0</v>
      </c>
      <c r="AE39" s="1338">
        <v>0</v>
      </c>
      <c r="AF39" s="1338">
        <v>0</v>
      </c>
      <c r="AG39" s="1338">
        <v>0</v>
      </c>
      <c r="AH39" s="1338">
        <v>63</v>
      </c>
      <c r="AI39" s="1338">
        <v>2</v>
      </c>
      <c r="AJ39" s="1338">
        <v>6</v>
      </c>
      <c r="AK39" s="1338">
        <v>4</v>
      </c>
      <c r="AL39" s="1338">
        <v>4</v>
      </c>
      <c r="AM39" s="1338">
        <v>0</v>
      </c>
      <c r="AN39" s="1338"/>
      <c r="AO39" s="1338">
        <v>5</v>
      </c>
      <c r="AP39" s="1338">
        <v>78</v>
      </c>
      <c r="AQ39" s="1338">
        <v>0</v>
      </c>
      <c r="AR39" s="1338">
        <v>0</v>
      </c>
      <c r="AS39" s="1338">
        <v>24</v>
      </c>
      <c r="AT39" s="1345">
        <v>1</v>
      </c>
      <c r="AU39" s="1338">
        <v>0</v>
      </c>
      <c r="AV39" s="1338">
        <v>1</v>
      </c>
      <c r="AW39" s="1338">
        <v>1</v>
      </c>
      <c r="AX39" s="1338">
        <v>0</v>
      </c>
      <c r="AY39" s="1338">
        <v>1</v>
      </c>
      <c r="AZ39" s="1338">
        <v>0</v>
      </c>
      <c r="BA39" s="1443">
        <v>149</v>
      </c>
      <c r="BB39" s="1338">
        <v>0</v>
      </c>
      <c r="BC39" s="530" t="s">
        <v>2770</v>
      </c>
      <c r="BD39" s="1748" t="s">
        <v>3440</v>
      </c>
      <c r="BE39" s="1338">
        <v>0</v>
      </c>
      <c r="BF39" s="1338">
        <v>2</v>
      </c>
      <c r="BG39" s="1338">
        <v>0</v>
      </c>
      <c r="BH39" s="1338">
        <v>0</v>
      </c>
      <c r="BI39" s="1338">
        <v>0</v>
      </c>
      <c r="BJ39" s="1338">
        <v>0</v>
      </c>
      <c r="BK39" s="1338">
        <v>2</v>
      </c>
      <c r="BL39" s="1338">
        <v>0</v>
      </c>
      <c r="BM39" s="1338">
        <v>0</v>
      </c>
      <c r="BN39" s="1338">
        <v>37</v>
      </c>
      <c r="BO39" s="1341">
        <v>13</v>
      </c>
      <c r="BP39" s="1338">
        <v>157</v>
      </c>
      <c r="BQ39" s="1338"/>
      <c r="BR39" s="1338">
        <v>9</v>
      </c>
      <c r="BS39" s="1338">
        <v>179</v>
      </c>
      <c r="BT39" s="1338">
        <v>22</v>
      </c>
      <c r="BU39" s="1338">
        <v>0</v>
      </c>
      <c r="BV39" s="1338">
        <v>4</v>
      </c>
      <c r="BW39" s="1338">
        <v>0</v>
      </c>
      <c r="BX39" s="1338">
        <v>143</v>
      </c>
      <c r="BY39" s="1338">
        <v>40</v>
      </c>
      <c r="BZ39" s="1338">
        <v>0</v>
      </c>
      <c r="CA39" s="1338">
        <v>529</v>
      </c>
      <c r="CB39" s="1338">
        <v>5391</v>
      </c>
      <c r="CC39" s="1443">
        <v>151</v>
      </c>
      <c r="CD39" s="1338"/>
      <c r="CE39" s="530" t="s">
        <v>2770</v>
      </c>
      <c r="CF39" s="1338">
        <v>78</v>
      </c>
      <c r="CG39" s="1338">
        <v>698</v>
      </c>
      <c r="CH39" s="1338">
        <v>0</v>
      </c>
      <c r="CI39" s="1338">
        <v>0</v>
      </c>
      <c r="CJ39" s="1338">
        <v>2</v>
      </c>
      <c r="CK39" s="1338">
        <v>82</v>
      </c>
      <c r="CL39" s="1338">
        <v>0</v>
      </c>
      <c r="CM39" s="1338">
        <v>17</v>
      </c>
      <c r="CN39" s="1338">
        <v>0</v>
      </c>
      <c r="CO39" s="1338">
        <v>2</v>
      </c>
      <c r="CP39" s="1341">
        <v>5</v>
      </c>
      <c r="CQ39" s="1338">
        <v>12</v>
      </c>
      <c r="CR39" s="1338"/>
      <c r="CS39" s="1338">
        <v>79</v>
      </c>
      <c r="CT39" s="1338">
        <v>0</v>
      </c>
      <c r="CU39" s="1338">
        <v>4</v>
      </c>
      <c r="CV39" s="1338">
        <v>0</v>
      </c>
      <c r="CW39" s="1338">
        <v>1</v>
      </c>
      <c r="CX39" s="1338">
        <v>67</v>
      </c>
      <c r="CY39" s="1338">
        <v>0</v>
      </c>
      <c r="CZ39" s="1338">
        <v>7</v>
      </c>
      <c r="DA39" s="1338">
        <v>0</v>
      </c>
      <c r="DB39" s="1338">
        <v>0</v>
      </c>
      <c r="DC39" s="1338">
        <v>2803</v>
      </c>
      <c r="DD39" s="1345">
        <v>63</v>
      </c>
      <c r="DE39" s="1345">
        <v>9</v>
      </c>
    </row>
    <row r="40" spans="1:209" s="1352" customFormat="1" ht="37.549999999999997" hidden="1" customHeight="1" outlineLevel="1" thickBot="1">
      <c r="A40" s="531" t="s">
        <v>2771</v>
      </c>
      <c r="B40" s="1351">
        <v>8088</v>
      </c>
      <c r="C40" s="1351">
        <v>8056</v>
      </c>
      <c r="D40" s="1351">
        <v>17</v>
      </c>
      <c r="E40" s="1351">
        <v>0</v>
      </c>
      <c r="F40" s="1351">
        <v>0</v>
      </c>
      <c r="G40" s="1351">
        <v>0</v>
      </c>
      <c r="H40" s="1351">
        <v>1</v>
      </c>
      <c r="I40" s="1351">
        <v>1</v>
      </c>
      <c r="J40" s="1351">
        <v>0</v>
      </c>
      <c r="K40" s="1351">
        <v>0</v>
      </c>
      <c r="L40" s="1351">
        <v>21</v>
      </c>
      <c r="M40" s="1341"/>
      <c r="N40" s="1351">
        <v>0</v>
      </c>
      <c r="O40" s="1351">
        <v>77</v>
      </c>
      <c r="P40" s="1351">
        <v>13</v>
      </c>
      <c r="Q40" s="1351">
        <v>3</v>
      </c>
      <c r="R40" s="1351">
        <v>0</v>
      </c>
      <c r="S40" s="1351">
        <v>0</v>
      </c>
      <c r="T40" s="1351">
        <v>0</v>
      </c>
      <c r="U40" s="1351">
        <v>8</v>
      </c>
      <c r="V40" s="1351">
        <v>1</v>
      </c>
      <c r="W40" s="1351">
        <v>0</v>
      </c>
      <c r="X40" s="1351">
        <v>2</v>
      </c>
      <c r="Y40" s="1351">
        <v>0</v>
      </c>
      <c r="Z40" s="1443"/>
      <c r="AA40" s="531" t="s">
        <v>2771</v>
      </c>
      <c r="AB40" s="1351">
        <v>1</v>
      </c>
      <c r="AC40" s="1351">
        <v>2</v>
      </c>
      <c r="AD40" s="1351">
        <v>0</v>
      </c>
      <c r="AE40" s="1351">
        <v>0</v>
      </c>
      <c r="AF40" s="1351">
        <v>0</v>
      </c>
      <c r="AG40" s="1351">
        <v>0</v>
      </c>
      <c r="AH40" s="1351">
        <v>44</v>
      </c>
      <c r="AI40" s="1351">
        <v>4</v>
      </c>
      <c r="AJ40" s="1351">
        <v>5</v>
      </c>
      <c r="AK40" s="1351">
        <v>5</v>
      </c>
      <c r="AL40" s="1351">
        <v>1</v>
      </c>
      <c r="AM40" s="1351">
        <v>0</v>
      </c>
      <c r="AN40" s="1341"/>
      <c r="AO40" s="1351">
        <v>8</v>
      </c>
      <c r="AP40" s="1351">
        <v>65</v>
      </c>
      <c r="AQ40" s="1351">
        <v>0</v>
      </c>
      <c r="AR40" s="1351">
        <v>0</v>
      </c>
      <c r="AS40" s="1351">
        <v>31</v>
      </c>
      <c r="AT40" s="1352">
        <v>5</v>
      </c>
      <c r="AU40" s="1351">
        <v>0</v>
      </c>
      <c r="AV40" s="1351">
        <v>0</v>
      </c>
      <c r="AW40" s="1351">
        <v>1</v>
      </c>
      <c r="AX40" s="1351">
        <v>0</v>
      </c>
      <c r="AY40" s="1351">
        <v>1</v>
      </c>
      <c r="AZ40" s="1351">
        <v>0</v>
      </c>
      <c r="BA40" s="1444">
        <v>196</v>
      </c>
      <c r="BB40" s="1341">
        <v>0</v>
      </c>
      <c r="BC40" s="531" t="s">
        <v>2771</v>
      </c>
      <c r="BD40" s="1748" t="s">
        <v>3440</v>
      </c>
      <c r="BE40" s="1351">
        <v>0</v>
      </c>
      <c r="BF40" s="1351">
        <v>1</v>
      </c>
      <c r="BG40" s="1351">
        <v>0</v>
      </c>
      <c r="BH40" s="1351">
        <v>0</v>
      </c>
      <c r="BI40" s="1351">
        <v>0</v>
      </c>
      <c r="BJ40" s="1351">
        <v>0</v>
      </c>
      <c r="BK40" s="1351">
        <v>1</v>
      </c>
      <c r="BL40" s="1351">
        <v>0</v>
      </c>
      <c r="BM40" s="1351">
        <v>0</v>
      </c>
      <c r="BN40" s="1351">
        <v>54</v>
      </c>
      <c r="BO40" s="1351">
        <v>3</v>
      </c>
      <c r="BP40" s="1351">
        <v>85</v>
      </c>
      <c r="BQ40" s="1341"/>
      <c r="BR40" s="1351">
        <v>10</v>
      </c>
      <c r="BS40" s="1351">
        <v>160</v>
      </c>
      <c r="BT40" s="1351">
        <v>21</v>
      </c>
      <c r="BU40" s="1351">
        <v>2</v>
      </c>
      <c r="BV40" s="1351">
        <v>3</v>
      </c>
      <c r="BW40" s="1351">
        <v>0</v>
      </c>
      <c r="BX40" s="1351">
        <v>125</v>
      </c>
      <c r="BY40" s="1351">
        <v>41</v>
      </c>
      <c r="BZ40" s="1351">
        <v>0</v>
      </c>
      <c r="CA40" s="1351">
        <v>558</v>
      </c>
      <c r="CB40" s="1351">
        <v>5233</v>
      </c>
      <c r="CC40" s="1444">
        <v>210</v>
      </c>
      <c r="CD40" s="1341"/>
      <c r="CE40" s="531" t="s">
        <v>2771</v>
      </c>
      <c r="CF40" s="1351">
        <v>177</v>
      </c>
      <c r="CG40" s="1351">
        <v>730</v>
      </c>
      <c r="CH40" s="1351">
        <v>0</v>
      </c>
      <c r="CI40" s="1351">
        <v>0</v>
      </c>
      <c r="CJ40" s="1351">
        <v>2</v>
      </c>
      <c r="CK40" s="1351">
        <v>83</v>
      </c>
      <c r="CL40" s="1351">
        <v>0</v>
      </c>
      <c r="CM40" s="1351">
        <v>14</v>
      </c>
      <c r="CN40" s="1351">
        <v>0</v>
      </c>
      <c r="CO40" s="1351">
        <v>3</v>
      </c>
      <c r="CP40" s="1351">
        <v>8</v>
      </c>
      <c r="CQ40" s="1351">
        <v>19</v>
      </c>
      <c r="CR40" s="1341"/>
      <c r="CS40" s="1351">
        <v>32</v>
      </c>
      <c r="CT40" s="1338">
        <v>0</v>
      </c>
      <c r="CU40" s="1351">
        <v>1</v>
      </c>
      <c r="CV40" s="1351">
        <v>0</v>
      </c>
      <c r="CW40" s="1351">
        <v>0</v>
      </c>
      <c r="CX40" s="1351">
        <v>26</v>
      </c>
      <c r="CY40" s="1351">
        <v>0</v>
      </c>
      <c r="CZ40" s="1351">
        <v>5</v>
      </c>
      <c r="DA40" s="1351">
        <v>0</v>
      </c>
      <c r="DB40" s="1338">
        <v>0</v>
      </c>
      <c r="DC40" s="1351">
        <v>2813</v>
      </c>
      <c r="DD40" s="1352">
        <v>25</v>
      </c>
      <c r="DE40" s="1352">
        <v>12</v>
      </c>
      <c r="DF40" s="1353"/>
      <c r="DG40" s="1353"/>
      <c r="DH40" s="1353"/>
      <c r="DI40" s="1353"/>
      <c r="DJ40" s="1353"/>
      <c r="DK40" s="1353"/>
      <c r="DL40" s="1353"/>
      <c r="DM40" s="1353"/>
      <c r="DN40" s="1353"/>
      <c r="DO40" s="1353"/>
      <c r="DP40" s="1353"/>
      <c r="DQ40" s="1353"/>
      <c r="DR40" s="1353"/>
      <c r="DS40" s="1353"/>
      <c r="DT40" s="1353"/>
      <c r="DU40" s="1353"/>
      <c r="DV40" s="1353"/>
      <c r="DW40" s="1353"/>
      <c r="DX40" s="1353"/>
      <c r="DY40" s="1353"/>
      <c r="DZ40" s="1353"/>
      <c r="EA40" s="1353"/>
      <c r="EB40" s="1353"/>
      <c r="EC40" s="1353"/>
      <c r="ED40" s="1353"/>
      <c r="EE40" s="1353"/>
      <c r="EF40" s="1353"/>
      <c r="EG40" s="1353"/>
      <c r="EH40" s="1353"/>
      <c r="EI40" s="1353"/>
      <c r="EJ40" s="1353"/>
      <c r="EK40" s="1353"/>
      <c r="EL40" s="1353"/>
      <c r="EM40" s="1353"/>
      <c r="EN40" s="1353"/>
      <c r="EO40" s="1353"/>
      <c r="EP40" s="1353"/>
      <c r="EQ40" s="1353"/>
      <c r="ER40" s="1353"/>
      <c r="ES40" s="1353"/>
      <c r="ET40" s="1353"/>
      <c r="EU40" s="1353"/>
      <c r="EV40" s="1353"/>
      <c r="EW40" s="1353"/>
      <c r="EX40" s="1353"/>
      <c r="EY40" s="1353"/>
      <c r="EZ40" s="1353"/>
      <c r="FA40" s="1353"/>
      <c r="FB40" s="1353"/>
      <c r="FC40" s="1353"/>
      <c r="FD40" s="1353"/>
      <c r="FE40" s="1353"/>
      <c r="FF40" s="1353"/>
      <c r="FG40" s="1353"/>
      <c r="FH40" s="1353"/>
      <c r="FI40" s="1353"/>
      <c r="FJ40" s="1353"/>
      <c r="FK40" s="1353"/>
      <c r="FL40" s="1353"/>
      <c r="FM40" s="1353"/>
      <c r="FN40" s="1353"/>
      <c r="FO40" s="1353"/>
      <c r="FP40" s="1353"/>
      <c r="FQ40" s="1353"/>
      <c r="FR40" s="1353"/>
      <c r="FS40" s="1353"/>
      <c r="FT40" s="1353"/>
      <c r="FU40" s="1353"/>
      <c r="FV40" s="1353"/>
      <c r="FW40" s="1353"/>
      <c r="FX40" s="1353"/>
      <c r="FY40" s="1353"/>
      <c r="FZ40" s="1353"/>
      <c r="GA40" s="1353"/>
      <c r="GB40" s="1353"/>
      <c r="GC40" s="1353"/>
      <c r="GD40" s="1353"/>
      <c r="GE40" s="1353"/>
      <c r="GF40" s="1353"/>
      <c r="GG40" s="1353"/>
      <c r="GH40" s="1353"/>
      <c r="GI40" s="1353"/>
      <c r="GJ40" s="1353"/>
      <c r="GK40" s="1353"/>
      <c r="GL40" s="1353"/>
      <c r="GM40" s="1353"/>
      <c r="GN40" s="1353"/>
      <c r="GO40" s="1353"/>
      <c r="GP40" s="1353"/>
      <c r="GQ40" s="1353"/>
      <c r="GR40" s="1353"/>
      <c r="GS40" s="1353"/>
      <c r="GT40" s="1353"/>
      <c r="GU40" s="1353"/>
      <c r="GV40" s="1353"/>
      <c r="GW40" s="1353"/>
      <c r="GX40" s="1353"/>
      <c r="GY40" s="1353"/>
      <c r="GZ40" s="1353"/>
      <c r="HA40" s="1353"/>
    </row>
    <row r="41" spans="1:209" s="1345" customFormat="1" ht="23.8" customHeight="1" collapsed="1">
      <c r="A41" s="566" t="s">
        <v>3188</v>
      </c>
      <c r="B41" s="1338">
        <v>180853</v>
      </c>
      <c r="C41" s="1338">
        <v>180254</v>
      </c>
      <c r="D41" s="1338">
        <v>455</v>
      </c>
      <c r="E41" s="1338">
        <v>5</v>
      </c>
      <c r="F41" s="1338">
        <v>5</v>
      </c>
      <c r="G41" s="1338">
        <v>2</v>
      </c>
      <c r="H41" s="1338">
        <f>SUM(H42:H53)</f>
        <v>7</v>
      </c>
      <c r="I41" s="1338">
        <v>15</v>
      </c>
      <c r="J41" s="1338">
        <v>0</v>
      </c>
      <c r="K41" s="1338">
        <v>3</v>
      </c>
      <c r="L41" s="1341">
        <v>3890</v>
      </c>
      <c r="M41" s="1338"/>
      <c r="N41" s="1338">
        <v>3</v>
      </c>
      <c r="O41" s="1338">
        <v>2331</v>
      </c>
      <c r="P41" s="1338">
        <v>516</v>
      </c>
      <c r="Q41" s="1338">
        <v>35</v>
      </c>
      <c r="R41" s="1338">
        <v>0</v>
      </c>
      <c r="S41" s="1338">
        <v>1</v>
      </c>
      <c r="T41" s="1338">
        <v>0</v>
      </c>
      <c r="U41" s="1338">
        <v>119</v>
      </c>
      <c r="V41" s="1338">
        <v>5</v>
      </c>
      <c r="W41" s="1338">
        <v>0</v>
      </c>
      <c r="X41" s="1338">
        <v>3</v>
      </c>
      <c r="Y41" s="1338">
        <v>3</v>
      </c>
      <c r="Z41" s="1442"/>
      <c r="AA41" s="566" t="s">
        <v>3193</v>
      </c>
      <c r="AB41" s="1338">
        <v>4</v>
      </c>
      <c r="AC41" s="1338">
        <v>11</v>
      </c>
      <c r="AD41" s="1338">
        <v>2</v>
      </c>
      <c r="AE41" s="1338">
        <v>0</v>
      </c>
      <c r="AF41" s="1338">
        <v>0</v>
      </c>
      <c r="AG41" s="1338">
        <v>12</v>
      </c>
      <c r="AH41" s="1338">
        <v>2316</v>
      </c>
      <c r="AI41" s="1493">
        <f>SUM(AI42:AI53)</f>
        <v>50</v>
      </c>
      <c r="AJ41" s="1493">
        <f>SUM(AJ42:AJ53)</f>
        <v>735</v>
      </c>
      <c r="AK41" s="1493">
        <f>SUM(AK42:AK53)</f>
        <v>56</v>
      </c>
      <c r="AL41" s="1493">
        <f t="shared" ref="AL41:AM41" si="8">SUM(AL42:AL53)</f>
        <v>9</v>
      </c>
      <c r="AM41" s="1493">
        <f t="shared" si="8"/>
        <v>1</v>
      </c>
      <c r="AN41" s="1338"/>
      <c r="AO41" s="1633">
        <f>SUM(AO42:AO53)</f>
        <v>816</v>
      </c>
      <c r="AP41" s="1493">
        <f>SUM(AP42:AP53)</f>
        <v>1264</v>
      </c>
      <c r="AQ41" s="1493">
        <f t="shared" ref="AQ41:AW41" si="9">SUM(AQ42:AQ53)</f>
        <v>1</v>
      </c>
      <c r="AR41" s="1493">
        <f t="shared" si="9"/>
        <v>0</v>
      </c>
      <c r="AS41" s="1493">
        <f t="shared" si="9"/>
        <v>413</v>
      </c>
      <c r="AT41" s="1493">
        <f t="shared" si="9"/>
        <v>23</v>
      </c>
      <c r="AU41" s="1493">
        <f>SUM(AU42:AU53)</f>
        <v>33</v>
      </c>
      <c r="AV41" s="1338">
        <f t="shared" si="9"/>
        <v>0</v>
      </c>
      <c r="AW41" s="1338">
        <f t="shared" si="9"/>
        <v>22</v>
      </c>
      <c r="AX41" s="1338">
        <f>SUM(AX42:AX53)</f>
        <v>0</v>
      </c>
      <c r="AY41" s="1338">
        <f>SUM(AY42:AY53)</f>
        <v>18</v>
      </c>
      <c r="AZ41" s="1338">
        <f t="shared" ref="AZ41:BA41" si="10">SUM(AZ42:AZ53)</f>
        <v>0</v>
      </c>
      <c r="BA41" s="1338">
        <f t="shared" si="10"/>
        <v>50363</v>
      </c>
      <c r="BB41" s="1338">
        <v>0</v>
      </c>
      <c r="BC41" s="566" t="s">
        <v>3194</v>
      </c>
      <c r="BD41" s="1748" t="s">
        <v>3440</v>
      </c>
      <c r="BE41" s="1338">
        <v>17</v>
      </c>
      <c r="BF41" s="1338">
        <v>48</v>
      </c>
      <c r="BG41" s="1493">
        <f>SUM(BG42:BG53)</f>
        <v>3</v>
      </c>
      <c r="BH41" s="1493">
        <f t="shared" ref="BH41:BI41" si="11">SUM(BH42:BH53)</f>
        <v>5</v>
      </c>
      <c r="BI41" s="1493">
        <f t="shared" si="11"/>
        <v>1</v>
      </c>
      <c r="BJ41" s="1338">
        <v>0</v>
      </c>
      <c r="BK41" s="1338">
        <v>49</v>
      </c>
      <c r="BL41" s="1338">
        <v>0</v>
      </c>
      <c r="BM41" s="1338">
        <v>3</v>
      </c>
      <c r="BN41" s="1338">
        <v>1926</v>
      </c>
      <c r="BO41" s="1341">
        <v>205</v>
      </c>
      <c r="BP41" s="1338">
        <v>3107</v>
      </c>
      <c r="BQ41" s="1338"/>
      <c r="BR41" s="1338">
        <v>141</v>
      </c>
      <c r="BS41" s="1338">
        <v>9065</v>
      </c>
      <c r="BT41" s="1338">
        <v>758</v>
      </c>
      <c r="BU41" s="1338">
        <v>3</v>
      </c>
      <c r="BV41" s="1338">
        <v>91</v>
      </c>
      <c r="BW41" s="1338">
        <v>0</v>
      </c>
      <c r="BX41" s="1338">
        <v>8797</v>
      </c>
      <c r="BY41" s="1338">
        <v>2166</v>
      </c>
      <c r="BZ41" s="1338">
        <v>0</v>
      </c>
      <c r="CA41" s="1338">
        <v>9773</v>
      </c>
      <c r="CB41" s="1338">
        <v>63174</v>
      </c>
      <c r="CC41" s="1338">
        <v>2770</v>
      </c>
      <c r="CD41" s="1338"/>
      <c r="CE41" s="566" t="s">
        <v>3194</v>
      </c>
      <c r="CF41" s="1338">
        <v>2369</v>
      </c>
      <c r="CG41" s="1338">
        <f>SUM(CG42:CG53)</f>
        <v>7955</v>
      </c>
      <c r="CH41" s="1338">
        <v>1</v>
      </c>
      <c r="CI41" s="1338">
        <v>1</v>
      </c>
      <c r="CJ41" s="1338">
        <v>73</v>
      </c>
      <c r="CK41" s="1338">
        <v>3593</v>
      </c>
      <c r="CL41" s="1338">
        <v>1</v>
      </c>
      <c r="CM41" s="1338">
        <v>212</v>
      </c>
      <c r="CN41" s="1338">
        <v>2</v>
      </c>
      <c r="CO41" s="1338">
        <v>37</v>
      </c>
      <c r="CP41" s="1341">
        <v>53</v>
      </c>
      <c r="CQ41" s="1338">
        <v>308</v>
      </c>
      <c r="CR41" s="1338"/>
      <c r="CS41" s="1338">
        <v>599</v>
      </c>
      <c r="CT41" s="1338">
        <v>0</v>
      </c>
      <c r="CU41" s="1493">
        <f>SUM(CU42:CU53)</f>
        <v>34</v>
      </c>
      <c r="CV41" s="1493">
        <f t="shared" ref="CV41:CX41" si="12">SUM(CV42:CV53)</f>
        <v>3</v>
      </c>
      <c r="CW41" s="1338">
        <f t="shared" si="12"/>
        <v>19</v>
      </c>
      <c r="CX41" s="1338">
        <f t="shared" si="12"/>
        <v>488</v>
      </c>
      <c r="CY41" s="1338">
        <v>0</v>
      </c>
      <c r="CZ41" s="1338">
        <v>55</v>
      </c>
      <c r="DA41" s="1338">
        <v>0</v>
      </c>
      <c r="DB41" s="1338">
        <v>0</v>
      </c>
      <c r="DC41" s="1338">
        <v>33261</v>
      </c>
      <c r="DD41" s="1345">
        <v>345</v>
      </c>
      <c r="DE41" s="1345">
        <v>238</v>
      </c>
    </row>
    <row r="42" spans="1:209" s="1345" customFormat="1" ht="35.35" hidden="1" customHeight="1" outlineLevel="1">
      <c r="A42" s="530" t="s">
        <v>1899</v>
      </c>
      <c r="B42" s="1346">
        <v>9492</v>
      </c>
      <c r="C42" s="1346">
        <v>9465</v>
      </c>
      <c r="D42" s="1338">
        <v>38</v>
      </c>
      <c r="E42" s="1338">
        <v>1</v>
      </c>
      <c r="F42" s="1338">
        <v>0</v>
      </c>
      <c r="G42" s="1338">
        <v>1</v>
      </c>
      <c r="H42" s="1338">
        <v>0</v>
      </c>
      <c r="I42" s="1346">
        <v>4</v>
      </c>
      <c r="J42" s="1338">
        <v>0</v>
      </c>
      <c r="K42" s="1338">
        <v>0</v>
      </c>
      <c r="L42" s="1341">
        <v>40</v>
      </c>
      <c r="M42" s="1338"/>
      <c r="N42" s="1338">
        <v>1</v>
      </c>
      <c r="O42" s="1338">
        <v>108</v>
      </c>
      <c r="P42" s="1338">
        <v>20</v>
      </c>
      <c r="Q42" s="1338">
        <v>3</v>
      </c>
      <c r="R42" s="1338">
        <v>0</v>
      </c>
      <c r="S42" s="1338">
        <v>0</v>
      </c>
      <c r="T42" s="1338">
        <v>0</v>
      </c>
      <c r="U42" s="1338">
        <v>7</v>
      </c>
      <c r="V42" s="1338">
        <v>0</v>
      </c>
      <c r="W42" s="1338">
        <v>0</v>
      </c>
      <c r="X42" s="1338">
        <v>0</v>
      </c>
      <c r="Y42" s="1338">
        <v>0</v>
      </c>
      <c r="Z42" s="1443"/>
      <c r="AA42" s="530" t="s">
        <v>1899</v>
      </c>
      <c r="AB42" s="1338">
        <v>0</v>
      </c>
      <c r="AC42" s="1338">
        <v>0</v>
      </c>
      <c r="AD42" s="1338">
        <v>0</v>
      </c>
      <c r="AE42" s="1338">
        <v>0</v>
      </c>
      <c r="AF42" s="1338">
        <v>0</v>
      </c>
      <c r="AG42" s="1338">
        <v>1</v>
      </c>
      <c r="AH42" s="1338">
        <v>68</v>
      </c>
      <c r="AI42" s="1338">
        <v>1</v>
      </c>
      <c r="AJ42" s="1338">
        <v>8</v>
      </c>
      <c r="AK42" s="1338">
        <v>4</v>
      </c>
      <c r="AL42" s="1338">
        <v>0</v>
      </c>
      <c r="AM42" s="1338">
        <v>0</v>
      </c>
      <c r="AN42" s="1338"/>
      <c r="AO42" s="1633">
        <v>10</v>
      </c>
      <c r="AP42" s="1338">
        <v>61</v>
      </c>
      <c r="AQ42" s="1338">
        <v>0</v>
      </c>
      <c r="AR42" s="1338">
        <v>0</v>
      </c>
      <c r="AS42" s="1338">
        <v>18</v>
      </c>
      <c r="AT42" s="1345">
        <v>2</v>
      </c>
      <c r="AU42" s="1338">
        <v>0</v>
      </c>
      <c r="AV42" s="1338">
        <v>0</v>
      </c>
      <c r="AW42" s="1338">
        <v>1</v>
      </c>
      <c r="AX42" s="1338">
        <v>0</v>
      </c>
      <c r="AY42" s="1338">
        <v>0</v>
      </c>
      <c r="AZ42" s="1338">
        <v>0</v>
      </c>
      <c r="BA42" s="1443">
        <v>136</v>
      </c>
      <c r="BB42" s="1338">
        <v>0</v>
      </c>
      <c r="BC42" s="530" t="s">
        <v>1899</v>
      </c>
      <c r="BD42" s="1748" t="s">
        <v>3440</v>
      </c>
      <c r="BE42" s="1338">
        <v>6</v>
      </c>
      <c r="BF42" s="1338">
        <v>0</v>
      </c>
      <c r="BG42" s="1338">
        <v>0</v>
      </c>
      <c r="BH42" s="1338">
        <v>0</v>
      </c>
      <c r="BI42" s="1338">
        <v>0</v>
      </c>
      <c r="BJ42" s="1338">
        <v>0</v>
      </c>
      <c r="BK42" s="1338">
        <v>0</v>
      </c>
      <c r="BL42" s="1338">
        <v>0</v>
      </c>
      <c r="BM42" s="1338">
        <v>1</v>
      </c>
      <c r="BN42" s="1338">
        <v>105</v>
      </c>
      <c r="BO42" s="1341">
        <v>22</v>
      </c>
      <c r="BP42" s="1338">
        <v>86</v>
      </c>
      <c r="BQ42" s="1338"/>
      <c r="BR42" s="1338">
        <v>14</v>
      </c>
      <c r="BS42" s="1338">
        <v>340</v>
      </c>
      <c r="BT42" s="1338">
        <v>32</v>
      </c>
      <c r="BU42" s="1338">
        <v>0</v>
      </c>
      <c r="BV42" s="1338">
        <v>1</v>
      </c>
      <c r="BW42" s="1338">
        <v>0</v>
      </c>
      <c r="BX42" s="1338">
        <v>494</v>
      </c>
      <c r="BY42" s="1338">
        <v>56</v>
      </c>
      <c r="BZ42" s="1338">
        <v>0</v>
      </c>
      <c r="CA42" s="1338">
        <v>1983</v>
      </c>
      <c r="CB42" s="1338">
        <v>4674</v>
      </c>
      <c r="CC42" s="1443">
        <v>158</v>
      </c>
      <c r="CD42" s="1338"/>
      <c r="CE42" s="530" t="s">
        <v>1899</v>
      </c>
      <c r="CF42" s="1338">
        <v>141</v>
      </c>
      <c r="CG42" s="1338">
        <v>633</v>
      </c>
      <c r="CH42" s="1338">
        <v>0</v>
      </c>
      <c r="CI42" s="1338">
        <v>1</v>
      </c>
      <c r="CJ42" s="1338">
        <v>0</v>
      </c>
      <c r="CK42" s="1338">
        <v>137</v>
      </c>
      <c r="CL42" s="1338">
        <v>0</v>
      </c>
      <c r="CM42" s="1338">
        <v>12</v>
      </c>
      <c r="CN42" s="1338">
        <v>2</v>
      </c>
      <c r="CO42" s="1338">
        <v>0</v>
      </c>
      <c r="CP42" s="1341">
        <v>4</v>
      </c>
      <c r="CQ42" s="1338">
        <v>30</v>
      </c>
      <c r="CR42" s="1338"/>
      <c r="CS42" s="1338">
        <v>27</v>
      </c>
      <c r="CT42" s="1338">
        <v>0</v>
      </c>
      <c r="CU42" s="1338">
        <v>0</v>
      </c>
      <c r="CV42" s="1338">
        <v>0</v>
      </c>
      <c r="CW42" s="1338">
        <v>1</v>
      </c>
      <c r="CX42" s="1338">
        <v>25</v>
      </c>
      <c r="CY42" s="1338">
        <v>0</v>
      </c>
      <c r="CZ42" s="1338">
        <v>1</v>
      </c>
      <c r="DA42" s="1338">
        <v>0</v>
      </c>
      <c r="DB42" s="1338">
        <v>0</v>
      </c>
      <c r="DC42" s="1338">
        <v>2480</v>
      </c>
      <c r="DD42" s="1345">
        <v>32</v>
      </c>
      <c r="DE42" s="1345">
        <v>9</v>
      </c>
    </row>
    <row r="43" spans="1:209" s="1345" customFormat="1" ht="35.35" hidden="1" customHeight="1" outlineLevel="1">
      <c r="A43" s="530" t="s">
        <v>951</v>
      </c>
      <c r="B43" s="1338">
        <v>10386</v>
      </c>
      <c r="C43" s="1338">
        <v>10365</v>
      </c>
      <c r="D43" s="1338">
        <v>20</v>
      </c>
      <c r="E43" s="1338">
        <v>1</v>
      </c>
      <c r="F43" s="1338">
        <v>0</v>
      </c>
      <c r="G43" s="1338">
        <v>1</v>
      </c>
      <c r="H43" s="1338">
        <v>1</v>
      </c>
      <c r="I43" s="1338">
        <v>0</v>
      </c>
      <c r="J43" s="1338">
        <v>0</v>
      </c>
      <c r="K43" s="1338">
        <v>0</v>
      </c>
      <c r="L43" s="1341">
        <v>24</v>
      </c>
      <c r="M43" s="1338"/>
      <c r="N43" s="1338">
        <v>0</v>
      </c>
      <c r="O43" s="1338">
        <v>116</v>
      </c>
      <c r="P43" s="1338">
        <v>51</v>
      </c>
      <c r="Q43" s="1338">
        <v>2</v>
      </c>
      <c r="R43" s="1338">
        <v>0</v>
      </c>
      <c r="S43" s="1338">
        <v>0</v>
      </c>
      <c r="T43" s="1338">
        <v>0</v>
      </c>
      <c r="U43" s="1338">
        <v>8</v>
      </c>
      <c r="V43" s="1338">
        <v>0</v>
      </c>
      <c r="W43" s="1338">
        <v>0</v>
      </c>
      <c r="X43" s="1338">
        <v>2</v>
      </c>
      <c r="Y43" s="1338">
        <v>0</v>
      </c>
      <c r="Z43" s="1443"/>
      <c r="AA43" s="530" t="s">
        <v>951</v>
      </c>
      <c r="AB43" s="1338">
        <v>0</v>
      </c>
      <c r="AC43" s="1338">
        <v>0</v>
      </c>
      <c r="AD43" s="1338">
        <v>0</v>
      </c>
      <c r="AE43" s="1338">
        <v>0</v>
      </c>
      <c r="AF43" s="1338">
        <v>0</v>
      </c>
      <c r="AG43" s="1338">
        <v>0</v>
      </c>
      <c r="AH43" s="1338">
        <v>59</v>
      </c>
      <c r="AI43" s="1338">
        <v>0</v>
      </c>
      <c r="AJ43" s="1338">
        <v>2</v>
      </c>
      <c r="AK43" s="1338">
        <v>2</v>
      </c>
      <c r="AL43" s="1338">
        <v>1</v>
      </c>
      <c r="AM43" s="1338">
        <v>0</v>
      </c>
      <c r="AN43" s="1338"/>
      <c r="AO43" s="1633">
        <v>16</v>
      </c>
      <c r="AP43" s="1338">
        <v>166</v>
      </c>
      <c r="AQ43" s="1338">
        <v>0</v>
      </c>
      <c r="AR43" s="1338">
        <v>0</v>
      </c>
      <c r="AS43" s="1338">
        <v>47</v>
      </c>
      <c r="AT43" s="1345">
        <v>6</v>
      </c>
      <c r="AU43" s="1338">
        <v>0</v>
      </c>
      <c r="AV43" s="1338">
        <v>0</v>
      </c>
      <c r="AW43" s="1338">
        <v>1</v>
      </c>
      <c r="AX43" s="1338">
        <v>0</v>
      </c>
      <c r="AY43" s="1338">
        <v>0</v>
      </c>
      <c r="AZ43" s="1338">
        <v>0</v>
      </c>
      <c r="BA43" s="1443">
        <v>2976</v>
      </c>
      <c r="BB43" s="1338">
        <v>0</v>
      </c>
      <c r="BC43" s="530" t="s">
        <v>951</v>
      </c>
      <c r="BD43" s="1748" t="s">
        <v>3440</v>
      </c>
      <c r="BE43" s="1338">
        <v>0</v>
      </c>
      <c r="BF43" s="1338">
        <v>9</v>
      </c>
      <c r="BG43" s="1338">
        <v>0</v>
      </c>
      <c r="BH43" s="1338">
        <v>1</v>
      </c>
      <c r="BI43" s="1338">
        <v>0</v>
      </c>
      <c r="BJ43" s="1338">
        <v>0</v>
      </c>
      <c r="BK43" s="1338">
        <v>9</v>
      </c>
      <c r="BL43" s="1338">
        <v>0</v>
      </c>
      <c r="BM43" s="1338">
        <v>0</v>
      </c>
      <c r="BN43" s="1338">
        <v>63</v>
      </c>
      <c r="BO43" s="1341">
        <v>7</v>
      </c>
      <c r="BP43" s="1338">
        <v>73</v>
      </c>
      <c r="BQ43" s="1338"/>
      <c r="BR43" s="1338">
        <v>10</v>
      </c>
      <c r="BS43" s="1338">
        <v>358</v>
      </c>
      <c r="BT43" s="1338">
        <v>17</v>
      </c>
      <c r="BU43" s="1338">
        <v>1</v>
      </c>
      <c r="BV43" s="1338">
        <v>1</v>
      </c>
      <c r="BW43" s="1338">
        <v>0</v>
      </c>
      <c r="BX43" s="1338">
        <v>1671</v>
      </c>
      <c r="BY43" s="1338">
        <v>70</v>
      </c>
      <c r="BZ43" s="1338">
        <v>0</v>
      </c>
      <c r="CA43" s="1338">
        <v>488</v>
      </c>
      <c r="CB43" s="1338">
        <v>3309</v>
      </c>
      <c r="CC43" s="1443">
        <v>117</v>
      </c>
      <c r="CD43" s="1338"/>
      <c r="CE43" s="530" t="s">
        <v>951</v>
      </c>
      <c r="CF43" s="1338">
        <v>111</v>
      </c>
      <c r="CG43" s="1338">
        <v>406</v>
      </c>
      <c r="CH43" s="1338">
        <v>0</v>
      </c>
      <c r="CI43" s="1338">
        <v>0</v>
      </c>
      <c r="CJ43" s="1338">
        <v>6</v>
      </c>
      <c r="CK43" s="1338">
        <v>103</v>
      </c>
      <c r="CL43" s="1338">
        <v>0</v>
      </c>
      <c r="CM43" s="1338">
        <v>14</v>
      </c>
      <c r="CN43" s="1338">
        <v>0</v>
      </c>
      <c r="CO43" s="1338">
        <v>3</v>
      </c>
      <c r="CP43" s="1341">
        <v>3</v>
      </c>
      <c r="CQ43" s="1338">
        <v>13</v>
      </c>
      <c r="CR43" s="1338"/>
      <c r="CS43" s="1338">
        <v>21</v>
      </c>
      <c r="CT43" s="1338">
        <v>0</v>
      </c>
      <c r="CU43" s="1338">
        <v>1</v>
      </c>
      <c r="CV43" s="1338">
        <v>0</v>
      </c>
      <c r="CW43" s="1338">
        <v>0</v>
      </c>
      <c r="CX43" s="1338">
        <v>19</v>
      </c>
      <c r="CY43" s="1338">
        <v>0</v>
      </c>
      <c r="CZ43" s="1338">
        <v>1</v>
      </c>
      <c r="DA43" s="1338">
        <v>0</v>
      </c>
      <c r="DB43" s="1338">
        <v>0</v>
      </c>
      <c r="DC43" s="1338">
        <v>1949</v>
      </c>
      <c r="DD43" s="1345">
        <v>18</v>
      </c>
      <c r="DE43" s="1345">
        <v>35</v>
      </c>
    </row>
    <row r="44" spans="1:209" s="1345" customFormat="1" ht="35.35" hidden="1" customHeight="1" outlineLevel="1">
      <c r="A44" s="530" t="s">
        <v>952</v>
      </c>
      <c r="B44" s="1338">
        <v>16761</v>
      </c>
      <c r="C44" s="1338">
        <v>16714</v>
      </c>
      <c r="D44" s="1338">
        <v>44</v>
      </c>
      <c r="E44" s="1346">
        <v>1</v>
      </c>
      <c r="F44" s="1338">
        <v>1</v>
      </c>
      <c r="G44" s="1338">
        <v>0</v>
      </c>
      <c r="H44" s="1338">
        <v>0</v>
      </c>
      <c r="I44" s="1338">
        <v>0</v>
      </c>
      <c r="J44" s="1338">
        <v>0</v>
      </c>
      <c r="K44" s="1346">
        <v>0</v>
      </c>
      <c r="L44" s="1347">
        <v>192</v>
      </c>
      <c r="M44" s="1338"/>
      <c r="N44" s="1338">
        <v>1</v>
      </c>
      <c r="O44" s="1338">
        <v>181</v>
      </c>
      <c r="P44" s="1338">
        <v>52</v>
      </c>
      <c r="Q44" s="1338">
        <v>4</v>
      </c>
      <c r="R44" s="1338">
        <v>0</v>
      </c>
      <c r="S44" s="1338">
        <v>0</v>
      </c>
      <c r="T44" s="1338">
        <v>0</v>
      </c>
      <c r="U44" s="1338">
        <v>10</v>
      </c>
      <c r="V44" s="1338">
        <v>1</v>
      </c>
      <c r="W44" s="1338">
        <v>0</v>
      </c>
      <c r="X44" s="1338">
        <v>1</v>
      </c>
      <c r="Y44" s="1338">
        <v>0</v>
      </c>
      <c r="Z44" s="1443"/>
      <c r="AA44" s="530" t="s">
        <v>952</v>
      </c>
      <c r="AB44" s="1338">
        <v>2</v>
      </c>
      <c r="AC44" s="1338">
        <v>2</v>
      </c>
      <c r="AD44" s="1338">
        <v>0</v>
      </c>
      <c r="AE44" s="1338">
        <v>0</v>
      </c>
      <c r="AF44" s="1338">
        <v>0</v>
      </c>
      <c r="AG44" s="1338">
        <v>0</v>
      </c>
      <c r="AH44" s="1338">
        <v>237</v>
      </c>
      <c r="AI44" s="1338">
        <v>1</v>
      </c>
      <c r="AJ44" s="1338">
        <v>4</v>
      </c>
      <c r="AK44" s="1338">
        <v>3</v>
      </c>
      <c r="AL44" s="1338">
        <v>0</v>
      </c>
      <c r="AM44" s="1338">
        <v>1</v>
      </c>
      <c r="AN44" s="1338"/>
      <c r="AO44" s="1633">
        <v>198</v>
      </c>
      <c r="AP44" s="1338">
        <v>91</v>
      </c>
      <c r="AQ44" s="1338">
        <v>1</v>
      </c>
      <c r="AR44" s="1338">
        <v>0</v>
      </c>
      <c r="AS44" s="1338">
        <v>22</v>
      </c>
      <c r="AT44" s="1345">
        <v>0</v>
      </c>
      <c r="AU44" s="1338">
        <v>3</v>
      </c>
      <c r="AV44" s="1338">
        <v>0</v>
      </c>
      <c r="AW44" s="1338">
        <v>1</v>
      </c>
      <c r="AX44" s="1338">
        <v>0</v>
      </c>
      <c r="AY44" s="1338">
        <v>1</v>
      </c>
      <c r="AZ44" s="1338">
        <v>0</v>
      </c>
      <c r="BA44" s="1443">
        <v>4504</v>
      </c>
      <c r="BB44" s="1338">
        <v>0</v>
      </c>
      <c r="BC44" s="530" t="s">
        <v>952</v>
      </c>
      <c r="BD44" s="1748" t="s">
        <v>3440</v>
      </c>
      <c r="BE44" s="1338">
        <v>0</v>
      </c>
      <c r="BF44" s="1338">
        <v>13</v>
      </c>
      <c r="BG44" s="1338">
        <v>0</v>
      </c>
      <c r="BH44" s="1338">
        <v>0</v>
      </c>
      <c r="BI44" s="1338">
        <v>0</v>
      </c>
      <c r="BJ44" s="1338">
        <v>0</v>
      </c>
      <c r="BK44" s="1338">
        <v>13</v>
      </c>
      <c r="BL44" s="1338">
        <v>0</v>
      </c>
      <c r="BM44" s="1338">
        <v>1</v>
      </c>
      <c r="BN44" s="1338">
        <v>285</v>
      </c>
      <c r="BO44" s="1341">
        <v>15</v>
      </c>
      <c r="BP44" s="1338">
        <v>155</v>
      </c>
      <c r="BQ44" s="1338"/>
      <c r="BR44" s="1338">
        <v>22</v>
      </c>
      <c r="BS44" s="1338">
        <v>1295</v>
      </c>
      <c r="BT44" s="1338">
        <v>44</v>
      </c>
      <c r="BU44" s="1338">
        <v>1</v>
      </c>
      <c r="BV44" s="1338">
        <v>6</v>
      </c>
      <c r="BW44" s="1338">
        <v>0</v>
      </c>
      <c r="BX44" s="1338">
        <v>392</v>
      </c>
      <c r="BY44" s="1338">
        <v>65</v>
      </c>
      <c r="BZ44" s="1338">
        <v>0</v>
      </c>
      <c r="CA44" s="1338">
        <v>1510</v>
      </c>
      <c r="CB44" s="1338">
        <v>5529</v>
      </c>
      <c r="CC44" s="1443">
        <v>240</v>
      </c>
      <c r="CD44" s="1338"/>
      <c r="CE44" s="530" t="s">
        <v>952</v>
      </c>
      <c r="CF44" s="1338">
        <v>170</v>
      </c>
      <c r="CG44" s="1338">
        <v>1178</v>
      </c>
      <c r="CH44" s="1338">
        <v>0</v>
      </c>
      <c r="CI44" s="1338">
        <v>0</v>
      </c>
      <c r="CJ44" s="1338">
        <v>5</v>
      </c>
      <c r="CK44" s="1338">
        <v>167</v>
      </c>
      <c r="CL44" s="1338">
        <v>0</v>
      </c>
      <c r="CM44" s="1338">
        <v>19</v>
      </c>
      <c r="CN44" s="1338">
        <v>0</v>
      </c>
      <c r="CO44" s="1338">
        <v>0</v>
      </c>
      <c r="CP44" s="1341">
        <v>4</v>
      </c>
      <c r="CQ44" s="1338">
        <v>26</v>
      </c>
      <c r="CR44" s="1338"/>
      <c r="CS44" s="1338">
        <v>47</v>
      </c>
      <c r="CT44" s="1338">
        <v>0</v>
      </c>
      <c r="CU44" s="1338">
        <v>1</v>
      </c>
      <c r="CV44" s="1338">
        <v>0</v>
      </c>
      <c r="CW44" s="1338">
        <v>0</v>
      </c>
      <c r="CX44" s="1338">
        <v>40</v>
      </c>
      <c r="CY44" s="1338">
        <v>0</v>
      </c>
      <c r="CZ44" s="1338">
        <v>6</v>
      </c>
      <c r="DA44" s="1338">
        <v>0</v>
      </c>
      <c r="DB44" s="1338">
        <v>0</v>
      </c>
      <c r="DC44" s="1338">
        <v>2728</v>
      </c>
      <c r="DD44" s="1345">
        <v>23</v>
      </c>
      <c r="DE44" s="1345">
        <v>14</v>
      </c>
    </row>
    <row r="45" spans="1:209" s="1345" customFormat="1" ht="35.35" hidden="1" customHeight="1" outlineLevel="1">
      <c r="A45" s="530" t="s">
        <v>953</v>
      </c>
      <c r="B45" s="1338">
        <v>15281</v>
      </c>
      <c r="C45" s="1338">
        <v>15211</v>
      </c>
      <c r="D45" s="1338">
        <v>43</v>
      </c>
      <c r="E45" s="1338">
        <v>0</v>
      </c>
      <c r="F45" s="1338">
        <v>2</v>
      </c>
      <c r="G45" s="1346">
        <v>0</v>
      </c>
      <c r="H45" s="1346">
        <v>0</v>
      </c>
      <c r="I45" s="1346">
        <v>2</v>
      </c>
      <c r="J45" s="1338">
        <v>0</v>
      </c>
      <c r="K45" s="1338">
        <v>0</v>
      </c>
      <c r="L45" s="1341">
        <v>998</v>
      </c>
      <c r="M45" s="1338"/>
      <c r="N45" s="1338">
        <v>0</v>
      </c>
      <c r="O45" s="1338">
        <v>277</v>
      </c>
      <c r="P45" s="1338">
        <v>34</v>
      </c>
      <c r="Q45" s="1338">
        <v>3</v>
      </c>
      <c r="R45" s="1338">
        <v>0</v>
      </c>
      <c r="S45" s="1338">
        <v>0</v>
      </c>
      <c r="T45" s="1338">
        <v>0</v>
      </c>
      <c r="U45" s="1338">
        <v>17</v>
      </c>
      <c r="V45" s="1338">
        <v>0</v>
      </c>
      <c r="W45" s="1338">
        <v>0</v>
      </c>
      <c r="X45" s="1338">
        <v>0</v>
      </c>
      <c r="Y45" s="1338">
        <v>0</v>
      </c>
      <c r="Z45" s="1443"/>
      <c r="AA45" s="530" t="s">
        <v>953</v>
      </c>
      <c r="AB45" s="1338">
        <v>0</v>
      </c>
      <c r="AC45" s="1338">
        <v>0</v>
      </c>
      <c r="AD45" s="1338">
        <v>0</v>
      </c>
      <c r="AE45" s="1338">
        <v>0</v>
      </c>
      <c r="AF45" s="1338">
        <v>0</v>
      </c>
      <c r="AG45" s="1338">
        <v>0</v>
      </c>
      <c r="AH45" s="1338">
        <v>272</v>
      </c>
      <c r="AI45" s="1338">
        <v>0</v>
      </c>
      <c r="AJ45" s="1338">
        <v>3</v>
      </c>
      <c r="AK45" s="1338">
        <v>1</v>
      </c>
      <c r="AL45" s="1338">
        <v>0</v>
      </c>
      <c r="AM45" s="1338">
        <v>0</v>
      </c>
      <c r="AN45" s="1338"/>
      <c r="AO45" s="1633">
        <v>40</v>
      </c>
      <c r="AP45" s="1338">
        <v>91</v>
      </c>
      <c r="AQ45" s="1338">
        <v>0</v>
      </c>
      <c r="AR45" s="1338">
        <v>0</v>
      </c>
      <c r="AS45" s="1338">
        <v>25</v>
      </c>
      <c r="AT45" s="1345">
        <v>8</v>
      </c>
      <c r="AU45" s="1338">
        <v>0</v>
      </c>
      <c r="AV45" s="1338">
        <v>0</v>
      </c>
      <c r="AW45" s="1338">
        <v>0</v>
      </c>
      <c r="AX45" s="1338">
        <v>0</v>
      </c>
      <c r="AY45" s="1338">
        <v>1</v>
      </c>
      <c r="AZ45" s="1338">
        <v>0</v>
      </c>
      <c r="BA45" s="1443">
        <v>3861</v>
      </c>
      <c r="BB45" s="1338">
        <v>0</v>
      </c>
      <c r="BC45" s="530" t="s">
        <v>953</v>
      </c>
      <c r="BD45" s="1748" t="s">
        <v>3440</v>
      </c>
      <c r="BE45" s="1338">
        <v>3</v>
      </c>
      <c r="BF45" s="1338">
        <v>0</v>
      </c>
      <c r="BG45" s="1338">
        <v>0</v>
      </c>
      <c r="BH45" s="1338">
        <v>0</v>
      </c>
      <c r="BI45" s="1338">
        <v>0</v>
      </c>
      <c r="BJ45" s="1338">
        <v>0</v>
      </c>
      <c r="BK45" s="1338">
        <v>0</v>
      </c>
      <c r="BL45" s="1338">
        <v>0</v>
      </c>
      <c r="BM45" s="1338">
        <v>0</v>
      </c>
      <c r="BN45" s="1338">
        <v>242</v>
      </c>
      <c r="BO45" s="1341">
        <v>16</v>
      </c>
      <c r="BP45" s="1338">
        <v>268</v>
      </c>
      <c r="BQ45" s="1338"/>
      <c r="BR45" s="1338">
        <v>10</v>
      </c>
      <c r="BS45" s="1338">
        <v>1274</v>
      </c>
      <c r="BT45" s="1338">
        <v>23</v>
      </c>
      <c r="BU45" s="1338">
        <v>0</v>
      </c>
      <c r="BV45" s="1338">
        <v>4</v>
      </c>
      <c r="BW45" s="1338">
        <v>0</v>
      </c>
      <c r="BX45" s="1338">
        <v>526</v>
      </c>
      <c r="BY45" s="1338">
        <v>65</v>
      </c>
      <c r="BZ45" s="1338">
        <v>0</v>
      </c>
      <c r="CA45" s="1338">
        <v>933</v>
      </c>
      <c r="CB45" s="1338">
        <v>4666</v>
      </c>
      <c r="CC45" s="1443">
        <v>203</v>
      </c>
      <c r="CD45" s="1338"/>
      <c r="CE45" s="530" t="s">
        <v>953</v>
      </c>
      <c r="CF45" s="1338">
        <v>168</v>
      </c>
      <c r="CG45" s="1338">
        <v>937</v>
      </c>
      <c r="CH45" s="1338">
        <v>0</v>
      </c>
      <c r="CI45" s="1338">
        <v>0</v>
      </c>
      <c r="CJ45" s="1338">
        <v>5</v>
      </c>
      <c r="CK45" s="1338">
        <v>145</v>
      </c>
      <c r="CL45" s="1338">
        <v>0</v>
      </c>
      <c r="CM45" s="1338">
        <v>16</v>
      </c>
      <c r="CN45" s="1338">
        <v>0</v>
      </c>
      <c r="CO45" s="1338">
        <v>2</v>
      </c>
      <c r="CP45" s="1341">
        <v>9</v>
      </c>
      <c r="CQ45" s="1338">
        <v>18</v>
      </c>
      <c r="CR45" s="1338"/>
      <c r="CS45" s="1338">
        <v>70</v>
      </c>
      <c r="CT45" s="1338">
        <v>0</v>
      </c>
      <c r="CU45" s="1338">
        <v>1</v>
      </c>
      <c r="CV45" s="1338">
        <v>0</v>
      </c>
      <c r="CW45" s="1338">
        <v>2</v>
      </c>
      <c r="CX45" s="1338">
        <v>64</v>
      </c>
      <c r="CY45" s="1338">
        <v>0</v>
      </c>
      <c r="CZ45" s="1338">
        <v>3</v>
      </c>
      <c r="DA45" s="1338">
        <v>0</v>
      </c>
      <c r="DB45" s="1338">
        <v>0</v>
      </c>
      <c r="DC45" s="1338">
        <v>2829</v>
      </c>
      <c r="DD45" s="1345">
        <v>32</v>
      </c>
      <c r="DE45" s="1345">
        <v>18</v>
      </c>
    </row>
    <row r="46" spans="1:209" s="1345" customFormat="1" ht="35.35" hidden="1" customHeight="1" outlineLevel="1">
      <c r="A46" s="530" t="s">
        <v>954</v>
      </c>
      <c r="B46" s="1338">
        <v>23952</v>
      </c>
      <c r="C46" s="1338">
        <v>23878</v>
      </c>
      <c r="D46" s="1338">
        <v>38</v>
      </c>
      <c r="E46" s="1338">
        <v>0</v>
      </c>
      <c r="F46" s="1338">
        <v>1</v>
      </c>
      <c r="G46" s="1338">
        <v>0</v>
      </c>
      <c r="H46" s="1338">
        <v>0</v>
      </c>
      <c r="I46" s="1338">
        <v>2</v>
      </c>
      <c r="J46" s="1346">
        <v>0</v>
      </c>
      <c r="K46" s="1338">
        <v>1</v>
      </c>
      <c r="L46" s="1341">
        <v>445</v>
      </c>
      <c r="M46" s="1338"/>
      <c r="N46" s="1338">
        <v>0</v>
      </c>
      <c r="O46" s="1338">
        <v>244</v>
      </c>
      <c r="P46" s="1338">
        <v>41</v>
      </c>
      <c r="Q46" s="1338">
        <v>7</v>
      </c>
      <c r="R46" s="1338">
        <v>0</v>
      </c>
      <c r="S46" s="1338">
        <v>0</v>
      </c>
      <c r="T46" s="1338">
        <v>0</v>
      </c>
      <c r="U46" s="1338">
        <v>12</v>
      </c>
      <c r="V46" s="1338">
        <v>0</v>
      </c>
      <c r="W46" s="1338">
        <v>0</v>
      </c>
      <c r="X46" s="1338">
        <v>0</v>
      </c>
      <c r="Y46" s="1338">
        <v>0</v>
      </c>
      <c r="Z46" s="1443"/>
      <c r="AA46" s="530" t="s">
        <v>954</v>
      </c>
      <c r="AB46" s="1338">
        <v>0</v>
      </c>
      <c r="AC46" s="1338">
        <v>0</v>
      </c>
      <c r="AD46" s="1338">
        <v>0</v>
      </c>
      <c r="AE46" s="1338">
        <v>0</v>
      </c>
      <c r="AF46" s="1338">
        <v>0</v>
      </c>
      <c r="AG46" s="1338">
        <v>0</v>
      </c>
      <c r="AH46" s="1338">
        <v>269</v>
      </c>
      <c r="AI46" s="1338">
        <v>0</v>
      </c>
      <c r="AJ46" s="1338">
        <v>17</v>
      </c>
      <c r="AK46" s="1338">
        <v>3</v>
      </c>
      <c r="AL46" s="1338">
        <v>0</v>
      </c>
      <c r="AM46" s="1338">
        <v>0</v>
      </c>
      <c r="AN46" s="1338"/>
      <c r="AO46" s="1633">
        <v>154</v>
      </c>
      <c r="AP46" s="1338">
        <v>135</v>
      </c>
      <c r="AQ46" s="1338">
        <v>0</v>
      </c>
      <c r="AR46" s="1338">
        <v>0</v>
      </c>
      <c r="AS46" s="1338">
        <v>42</v>
      </c>
      <c r="AT46" s="1345">
        <v>0</v>
      </c>
      <c r="AU46" s="1338">
        <v>2</v>
      </c>
      <c r="AV46" s="1338">
        <v>0</v>
      </c>
      <c r="AW46" s="1338">
        <v>0</v>
      </c>
      <c r="AX46" s="1338">
        <v>0</v>
      </c>
      <c r="AY46" s="1338">
        <v>3</v>
      </c>
      <c r="AZ46" s="1338">
        <v>0</v>
      </c>
      <c r="BA46" s="1443">
        <v>10486</v>
      </c>
      <c r="BB46" s="1338">
        <v>0</v>
      </c>
      <c r="BC46" s="530" t="s">
        <v>954</v>
      </c>
      <c r="BD46" s="1748" t="s">
        <v>3440</v>
      </c>
      <c r="BE46" s="1338">
        <v>1</v>
      </c>
      <c r="BF46" s="1338">
        <v>7</v>
      </c>
      <c r="BG46" s="1338">
        <v>0</v>
      </c>
      <c r="BH46" s="1338">
        <v>1</v>
      </c>
      <c r="BI46" s="1338">
        <v>0</v>
      </c>
      <c r="BJ46" s="1338">
        <v>0</v>
      </c>
      <c r="BK46" s="1338">
        <v>7</v>
      </c>
      <c r="BL46" s="1338">
        <v>0</v>
      </c>
      <c r="BM46" s="1338">
        <v>0</v>
      </c>
      <c r="BN46" s="1338">
        <v>295</v>
      </c>
      <c r="BO46" s="1341">
        <v>26</v>
      </c>
      <c r="BP46" s="1338">
        <v>280</v>
      </c>
      <c r="BQ46" s="1338"/>
      <c r="BR46" s="1338">
        <v>14</v>
      </c>
      <c r="BS46" s="1338">
        <v>870</v>
      </c>
      <c r="BT46" s="1338">
        <v>114</v>
      </c>
      <c r="BU46" s="1338">
        <v>0</v>
      </c>
      <c r="BV46" s="1338">
        <v>13</v>
      </c>
      <c r="BW46" s="1338">
        <v>0</v>
      </c>
      <c r="BX46" s="1338">
        <v>985</v>
      </c>
      <c r="BY46" s="1338">
        <v>293</v>
      </c>
      <c r="BZ46" s="1338">
        <v>0</v>
      </c>
      <c r="CA46" s="1338">
        <v>1118</v>
      </c>
      <c r="CB46" s="1338">
        <v>5918</v>
      </c>
      <c r="CC46" s="1443">
        <v>219</v>
      </c>
      <c r="CD46" s="1338"/>
      <c r="CE46" s="530" t="s">
        <v>954</v>
      </c>
      <c r="CF46" s="1338">
        <v>160</v>
      </c>
      <c r="CG46" s="1338">
        <v>1038</v>
      </c>
      <c r="CH46" s="1338">
        <v>1</v>
      </c>
      <c r="CI46" s="1338">
        <v>0</v>
      </c>
      <c r="CJ46" s="1338">
        <v>11</v>
      </c>
      <c r="CK46" s="1338">
        <v>555</v>
      </c>
      <c r="CL46" s="1338">
        <v>1</v>
      </c>
      <c r="CM46" s="1338">
        <v>23</v>
      </c>
      <c r="CN46" s="1338">
        <v>0</v>
      </c>
      <c r="CO46" s="1338">
        <v>0</v>
      </c>
      <c r="CP46" s="1341">
        <v>6</v>
      </c>
      <c r="CQ46" s="1338">
        <v>20</v>
      </c>
      <c r="CR46" s="1338"/>
      <c r="CS46" s="1338">
        <v>74</v>
      </c>
      <c r="CT46" s="1338">
        <v>0</v>
      </c>
      <c r="CU46" s="1338">
        <v>5</v>
      </c>
      <c r="CV46" s="1338">
        <v>0</v>
      </c>
      <c r="CW46" s="1338">
        <v>7</v>
      </c>
      <c r="CX46" s="1338">
        <v>56</v>
      </c>
      <c r="CY46" s="1338">
        <v>0</v>
      </c>
      <c r="CZ46" s="1338">
        <v>6</v>
      </c>
      <c r="DA46" s="1338">
        <v>0</v>
      </c>
      <c r="DB46" s="1338">
        <v>0</v>
      </c>
      <c r="DC46" s="1338">
        <v>3073</v>
      </c>
      <c r="DD46" s="1345">
        <v>15</v>
      </c>
      <c r="DE46" s="1345">
        <v>27</v>
      </c>
    </row>
    <row r="47" spans="1:209" s="1350" customFormat="1" ht="35.35" hidden="1" customHeight="1" outlineLevel="1">
      <c r="A47" s="530" t="s">
        <v>955</v>
      </c>
      <c r="B47" s="1348">
        <v>20094</v>
      </c>
      <c r="C47" s="1348">
        <v>20022</v>
      </c>
      <c r="D47" s="1348">
        <v>52</v>
      </c>
      <c r="E47" s="1348">
        <v>0</v>
      </c>
      <c r="F47" s="1348">
        <v>1</v>
      </c>
      <c r="G47" s="1348">
        <v>0</v>
      </c>
      <c r="H47" s="1348">
        <v>0</v>
      </c>
      <c r="I47" s="1348">
        <v>1</v>
      </c>
      <c r="J47" s="1348">
        <v>0</v>
      </c>
      <c r="K47" s="1348">
        <v>0</v>
      </c>
      <c r="L47" s="1349">
        <v>283</v>
      </c>
      <c r="M47" s="1348"/>
      <c r="N47" s="1348">
        <v>0</v>
      </c>
      <c r="O47" s="1348">
        <v>205</v>
      </c>
      <c r="P47" s="1348">
        <v>62</v>
      </c>
      <c r="Q47" s="1348">
        <v>3</v>
      </c>
      <c r="R47" s="1348">
        <v>0</v>
      </c>
      <c r="S47" s="1348">
        <v>0</v>
      </c>
      <c r="T47" s="1348">
        <v>0</v>
      </c>
      <c r="U47" s="1348">
        <v>10</v>
      </c>
      <c r="V47" s="1348">
        <v>1</v>
      </c>
      <c r="W47" s="1348">
        <v>0</v>
      </c>
      <c r="X47" s="1338">
        <v>0</v>
      </c>
      <c r="Y47" s="1348">
        <v>0</v>
      </c>
      <c r="Z47" s="1443"/>
      <c r="AA47" s="530" t="s">
        <v>955</v>
      </c>
      <c r="AB47" s="1348">
        <v>0</v>
      </c>
      <c r="AC47" s="1348">
        <v>1</v>
      </c>
      <c r="AD47" s="1348">
        <v>1</v>
      </c>
      <c r="AE47" s="1348">
        <v>0</v>
      </c>
      <c r="AF47" s="1348">
        <v>0</v>
      </c>
      <c r="AG47" s="1348">
        <v>1</v>
      </c>
      <c r="AH47" s="1348">
        <v>209</v>
      </c>
      <c r="AI47" s="1348">
        <v>4</v>
      </c>
      <c r="AJ47" s="1348">
        <v>32</v>
      </c>
      <c r="AK47" s="1348">
        <v>6</v>
      </c>
      <c r="AL47" s="1348">
        <v>0</v>
      </c>
      <c r="AM47" s="1348">
        <v>0</v>
      </c>
      <c r="AN47" s="1348"/>
      <c r="AO47" s="1633">
        <v>171</v>
      </c>
      <c r="AP47" s="1338">
        <v>140</v>
      </c>
      <c r="AQ47" s="1348">
        <v>0</v>
      </c>
      <c r="AR47" s="1348">
        <v>0</v>
      </c>
      <c r="AS47" s="1348">
        <v>50</v>
      </c>
      <c r="AT47" s="1350">
        <v>4</v>
      </c>
      <c r="AU47" s="1348">
        <v>0</v>
      </c>
      <c r="AV47" s="1348">
        <v>0</v>
      </c>
      <c r="AW47" s="1348">
        <v>0</v>
      </c>
      <c r="AX47" s="1348">
        <v>0</v>
      </c>
      <c r="AY47" s="1348">
        <v>6</v>
      </c>
      <c r="AZ47" s="1348">
        <v>0</v>
      </c>
      <c r="BA47" s="1443">
        <v>8569</v>
      </c>
      <c r="BB47" s="1348">
        <v>0</v>
      </c>
      <c r="BC47" s="530" t="s">
        <v>955</v>
      </c>
      <c r="BD47" s="1748" t="s">
        <v>3440</v>
      </c>
      <c r="BE47" s="1348">
        <v>2</v>
      </c>
      <c r="BF47" s="1348">
        <v>5</v>
      </c>
      <c r="BG47" s="1348">
        <v>1</v>
      </c>
      <c r="BH47" s="1348">
        <v>0</v>
      </c>
      <c r="BI47" s="1348">
        <v>0</v>
      </c>
      <c r="BJ47" s="1348">
        <v>0</v>
      </c>
      <c r="BK47" s="1348">
        <v>5</v>
      </c>
      <c r="BL47" s="1348">
        <v>0</v>
      </c>
      <c r="BM47" s="1348">
        <v>0</v>
      </c>
      <c r="BN47" s="1348">
        <v>201</v>
      </c>
      <c r="BO47" s="1349">
        <v>29</v>
      </c>
      <c r="BP47" s="1348">
        <v>528</v>
      </c>
      <c r="BQ47" s="1338"/>
      <c r="BR47" s="1338">
        <v>12</v>
      </c>
      <c r="BS47" s="1338">
        <v>704</v>
      </c>
      <c r="BT47" s="1338">
        <v>87</v>
      </c>
      <c r="BU47" s="1348">
        <v>0</v>
      </c>
      <c r="BV47" s="1348">
        <v>4</v>
      </c>
      <c r="BW47" s="1348">
        <v>0</v>
      </c>
      <c r="BX47" s="1348">
        <v>828</v>
      </c>
      <c r="BY47" s="1348">
        <v>216</v>
      </c>
      <c r="BZ47" s="1348">
        <v>0</v>
      </c>
      <c r="CA47" s="1348">
        <v>536</v>
      </c>
      <c r="CB47" s="1348">
        <v>5504</v>
      </c>
      <c r="CC47" s="1443">
        <v>202</v>
      </c>
      <c r="CD47" s="1348"/>
      <c r="CE47" s="530" t="s">
        <v>955</v>
      </c>
      <c r="CF47" s="1348">
        <v>167</v>
      </c>
      <c r="CG47" s="1348">
        <v>692</v>
      </c>
      <c r="CH47" s="1348">
        <v>0</v>
      </c>
      <c r="CI47" s="1348">
        <v>0</v>
      </c>
      <c r="CJ47" s="1348">
        <v>7</v>
      </c>
      <c r="CK47" s="1348">
        <v>429</v>
      </c>
      <c r="CL47" s="1348">
        <v>0</v>
      </c>
      <c r="CM47" s="1348">
        <v>12</v>
      </c>
      <c r="CN47" s="1348">
        <v>0</v>
      </c>
      <c r="CO47" s="1338">
        <v>7</v>
      </c>
      <c r="CP47" s="1349">
        <v>3</v>
      </c>
      <c r="CQ47" s="1348">
        <v>29</v>
      </c>
      <c r="CR47" s="1348"/>
      <c r="CS47" s="1348">
        <v>72</v>
      </c>
      <c r="CT47" s="1338">
        <v>0</v>
      </c>
      <c r="CU47" s="1338">
        <v>2</v>
      </c>
      <c r="CV47" s="1348">
        <v>0</v>
      </c>
      <c r="CW47" s="1348">
        <v>5</v>
      </c>
      <c r="CX47" s="1348">
        <v>61</v>
      </c>
      <c r="CY47" s="1348">
        <v>0</v>
      </c>
      <c r="CZ47" s="1348">
        <v>4</v>
      </c>
      <c r="DA47" s="1348">
        <v>0</v>
      </c>
      <c r="DB47" s="1338">
        <v>0</v>
      </c>
      <c r="DC47" s="1348">
        <v>2783</v>
      </c>
      <c r="DD47" s="1350">
        <v>7</v>
      </c>
      <c r="DE47" s="1350">
        <v>23</v>
      </c>
    </row>
    <row r="48" spans="1:209" s="1350" customFormat="1" ht="35.35" hidden="1" customHeight="1" outlineLevel="1">
      <c r="A48" s="530" t="s">
        <v>956</v>
      </c>
      <c r="B48" s="1348">
        <v>15244</v>
      </c>
      <c r="C48" s="1348">
        <v>15159</v>
      </c>
      <c r="D48" s="1348">
        <v>41</v>
      </c>
      <c r="E48" s="1348">
        <v>0</v>
      </c>
      <c r="F48" s="1348">
        <v>0</v>
      </c>
      <c r="G48" s="1348">
        <v>0</v>
      </c>
      <c r="H48" s="1348">
        <v>0</v>
      </c>
      <c r="I48" s="1348">
        <v>2</v>
      </c>
      <c r="J48" s="1348">
        <v>0</v>
      </c>
      <c r="K48" s="1348">
        <v>1</v>
      </c>
      <c r="L48" s="1349">
        <v>500</v>
      </c>
      <c r="M48" s="1348"/>
      <c r="N48" s="1348">
        <v>1</v>
      </c>
      <c r="O48" s="1348">
        <v>292</v>
      </c>
      <c r="P48" s="1348">
        <v>56</v>
      </c>
      <c r="Q48" s="1348">
        <v>5</v>
      </c>
      <c r="R48" s="1348">
        <v>0</v>
      </c>
      <c r="S48" s="1348">
        <v>0</v>
      </c>
      <c r="T48" s="1348">
        <v>0</v>
      </c>
      <c r="U48" s="1348">
        <v>10</v>
      </c>
      <c r="V48" s="1348">
        <v>1</v>
      </c>
      <c r="W48" s="1348">
        <v>0</v>
      </c>
      <c r="X48" s="1338">
        <v>0</v>
      </c>
      <c r="Y48" s="1348">
        <v>2</v>
      </c>
      <c r="Z48" s="1443"/>
      <c r="AA48" s="530" t="s">
        <v>956</v>
      </c>
      <c r="AB48" s="1348">
        <v>0</v>
      </c>
      <c r="AC48" s="1348">
        <v>0</v>
      </c>
      <c r="AD48" s="1348">
        <v>0</v>
      </c>
      <c r="AE48" s="1348">
        <v>0</v>
      </c>
      <c r="AF48" s="1348">
        <v>0</v>
      </c>
      <c r="AG48" s="1348">
        <v>3</v>
      </c>
      <c r="AH48" s="1348">
        <v>324</v>
      </c>
      <c r="AI48" s="1348">
        <v>3</v>
      </c>
      <c r="AJ48" s="1348">
        <v>56</v>
      </c>
      <c r="AK48" s="1348">
        <v>7</v>
      </c>
      <c r="AL48" s="1348">
        <v>0</v>
      </c>
      <c r="AM48" s="1348">
        <v>0</v>
      </c>
      <c r="AN48" s="1348"/>
      <c r="AO48" s="1634">
        <v>16</v>
      </c>
      <c r="AP48" s="1348">
        <v>154</v>
      </c>
      <c r="AQ48" s="1348">
        <v>0</v>
      </c>
      <c r="AR48" s="1348">
        <v>0</v>
      </c>
      <c r="AS48" s="1348">
        <v>51</v>
      </c>
      <c r="AT48" s="1350">
        <v>0</v>
      </c>
      <c r="AU48" s="1348">
        <v>5</v>
      </c>
      <c r="AV48" s="1348">
        <v>0</v>
      </c>
      <c r="AW48" s="1348">
        <v>0</v>
      </c>
      <c r="AX48" s="1348">
        <v>0</v>
      </c>
      <c r="AY48" s="1348">
        <v>4</v>
      </c>
      <c r="AZ48" s="1348">
        <v>0</v>
      </c>
      <c r="BA48" s="1443">
        <v>3696</v>
      </c>
      <c r="BB48" s="1348">
        <v>0</v>
      </c>
      <c r="BC48" s="530" t="s">
        <v>956</v>
      </c>
      <c r="BD48" s="1748" t="s">
        <v>3440</v>
      </c>
      <c r="BE48" s="1348">
        <v>1</v>
      </c>
      <c r="BF48" s="1348">
        <v>0</v>
      </c>
      <c r="BG48" s="1348">
        <v>0</v>
      </c>
      <c r="BH48" s="1348">
        <v>1</v>
      </c>
      <c r="BI48" s="1348">
        <v>1</v>
      </c>
      <c r="BJ48" s="1348">
        <v>0</v>
      </c>
      <c r="BK48" s="1348">
        <v>0</v>
      </c>
      <c r="BL48" s="1348">
        <v>0</v>
      </c>
      <c r="BM48" s="1348">
        <v>0</v>
      </c>
      <c r="BN48" s="1348">
        <v>206</v>
      </c>
      <c r="BO48" s="1349">
        <v>6</v>
      </c>
      <c r="BP48" s="1348">
        <v>465</v>
      </c>
      <c r="BQ48" s="1348"/>
      <c r="BR48" s="1348">
        <v>12</v>
      </c>
      <c r="BS48" s="1348">
        <v>883</v>
      </c>
      <c r="BT48" s="1348">
        <v>44</v>
      </c>
      <c r="BU48" s="1348">
        <v>0</v>
      </c>
      <c r="BV48" s="1348">
        <v>5</v>
      </c>
      <c r="BW48" s="1348">
        <v>0</v>
      </c>
      <c r="BX48" s="1348">
        <v>1158</v>
      </c>
      <c r="BY48" s="1348">
        <v>250</v>
      </c>
      <c r="BZ48" s="1348">
        <v>0</v>
      </c>
      <c r="CA48" s="1348">
        <v>541</v>
      </c>
      <c r="CB48" s="1348">
        <v>4665</v>
      </c>
      <c r="CC48" s="1443">
        <v>190</v>
      </c>
      <c r="CD48" s="1348"/>
      <c r="CE48" s="530" t="s">
        <v>956</v>
      </c>
      <c r="CF48" s="1348">
        <v>227</v>
      </c>
      <c r="CG48" s="1348">
        <v>644</v>
      </c>
      <c r="CH48" s="1348">
        <v>0</v>
      </c>
      <c r="CI48" s="1348">
        <v>0</v>
      </c>
      <c r="CJ48" s="1348">
        <v>6</v>
      </c>
      <c r="CK48" s="1348">
        <v>571</v>
      </c>
      <c r="CL48" s="1348">
        <v>0</v>
      </c>
      <c r="CM48" s="1348">
        <v>10</v>
      </c>
      <c r="CN48" s="1348">
        <v>0</v>
      </c>
      <c r="CO48" s="1338">
        <v>2</v>
      </c>
      <c r="CP48" s="1349">
        <v>6</v>
      </c>
      <c r="CQ48" s="1348">
        <v>35</v>
      </c>
      <c r="CR48" s="1348"/>
      <c r="CS48" s="1348">
        <v>85</v>
      </c>
      <c r="CT48" s="1338">
        <v>0</v>
      </c>
      <c r="CU48" s="1338">
        <v>9</v>
      </c>
      <c r="CV48" s="1348">
        <v>0</v>
      </c>
      <c r="CW48" s="1348">
        <v>0</v>
      </c>
      <c r="CX48" s="1348">
        <v>73</v>
      </c>
      <c r="CY48" s="1348">
        <v>0</v>
      </c>
      <c r="CZ48" s="1348">
        <v>3</v>
      </c>
      <c r="DA48" s="1348">
        <v>0</v>
      </c>
      <c r="DB48" s="1338">
        <v>0</v>
      </c>
      <c r="DC48" s="1348">
        <v>2728</v>
      </c>
      <c r="DD48" s="1350">
        <v>23</v>
      </c>
      <c r="DE48" s="1350">
        <v>27</v>
      </c>
    </row>
    <row r="49" spans="1:209" s="1345" customFormat="1" ht="35.35" hidden="1" customHeight="1" outlineLevel="1">
      <c r="A49" s="530" t="s">
        <v>957</v>
      </c>
      <c r="B49" s="1338">
        <v>16774</v>
      </c>
      <c r="C49" s="1338">
        <v>16710</v>
      </c>
      <c r="D49" s="1338">
        <v>45</v>
      </c>
      <c r="E49" s="1338">
        <v>0</v>
      </c>
      <c r="F49" s="1338">
        <v>0</v>
      </c>
      <c r="G49" s="1338">
        <v>0</v>
      </c>
      <c r="H49" s="1348">
        <v>3</v>
      </c>
      <c r="I49" s="1338">
        <v>0</v>
      </c>
      <c r="J49" s="1338">
        <v>0</v>
      </c>
      <c r="K49" s="1338">
        <v>0</v>
      </c>
      <c r="L49" s="1341">
        <v>270</v>
      </c>
      <c r="M49" s="1338"/>
      <c r="N49" s="1338">
        <v>0</v>
      </c>
      <c r="O49" s="1338">
        <v>233</v>
      </c>
      <c r="P49" s="1338">
        <v>54</v>
      </c>
      <c r="Q49" s="1338">
        <v>2</v>
      </c>
      <c r="R49" s="1338">
        <v>0</v>
      </c>
      <c r="S49" s="1338">
        <v>0</v>
      </c>
      <c r="T49" s="1338">
        <v>0</v>
      </c>
      <c r="U49" s="1338">
        <v>18</v>
      </c>
      <c r="V49" s="1338">
        <v>0</v>
      </c>
      <c r="W49" s="1338">
        <v>0</v>
      </c>
      <c r="X49" s="1338">
        <v>0</v>
      </c>
      <c r="Y49" s="1338">
        <v>0</v>
      </c>
      <c r="Z49" s="1443"/>
      <c r="AA49" s="530" t="s">
        <v>957</v>
      </c>
      <c r="AB49" s="1338">
        <v>0</v>
      </c>
      <c r="AC49" s="1338">
        <v>3</v>
      </c>
      <c r="AD49" s="1338">
        <v>0</v>
      </c>
      <c r="AE49" s="1338">
        <v>0</v>
      </c>
      <c r="AF49" s="1338">
        <v>0</v>
      </c>
      <c r="AG49" s="1338">
        <v>0</v>
      </c>
      <c r="AH49" s="1338">
        <v>283</v>
      </c>
      <c r="AI49" s="1338">
        <v>19</v>
      </c>
      <c r="AJ49" s="1338">
        <v>315</v>
      </c>
      <c r="AK49" s="1338">
        <v>2</v>
      </c>
      <c r="AL49" s="1338">
        <v>0</v>
      </c>
      <c r="AM49" s="1338">
        <v>0</v>
      </c>
      <c r="AN49" s="1338"/>
      <c r="AO49" s="1633">
        <v>52</v>
      </c>
      <c r="AP49" s="1338">
        <v>93</v>
      </c>
      <c r="AQ49" s="1338">
        <v>0</v>
      </c>
      <c r="AR49" s="1338">
        <v>0</v>
      </c>
      <c r="AS49" s="1338">
        <v>35</v>
      </c>
      <c r="AT49" s="1345">
        <v>3</v>
      </c>
      <c r="AU49" s="1338">
        <v>3</v>
      </c>
      <c r="AV49" s="1338">
        <v>0</v>
      </c>
      <c r="AW49" s="1338">
        <v>1</v>
      </c>
      <c r="AX49" s="1338">
        <v>0</v>
      </c>
      <c r="AY49" s="1338">
        <v>0</v>
      </c>
      <c r="AZ49" s="1338">
        <v>0</v>
      </c>
      <c r="BA49" s="1443">
        <v>5201</v>
      </c>
      <c r="BB49" s="1338">
        <v>0</v>
      </c>
      <c r="BC49" s="530" t="s">
        <v>957</v>
      </c>
      <c r="BD49" s="1748" t="s">
        <v>3440</v>
      </c>
      <c r="BE49" s="1338">
        <v>1</v>
      </c>
      <c r="BF49" s="1338">
        <v>2</v>
      </c>
      <c r="BG49" s="1338">
        <v>0</v>
      </c>
      <c r="BH49" s="1338">
        <v>0</v>
      </c>
      <c r="BI49" s="1338">
        <v>0</v>
      </c>
      <c r="BJ49" s="1338">
        <v>0</v>
      </c>
      <c r="BK49" s="1338">
        <v>2</v>
      </c>
      <c r="BL49" s="1338">
        <v>0</v>
      </c>
      <c r="BM49" s="1338">
        <v>0</v>
      </c>
      <c r="BN49" s="1338">
        <v>242</v>
      </c>
      <c r="BO49" s="1341">
        <v>9</v>
      </c>
      <c r="BP49" s="1338">
        <v>222</v>
      </c>
      <c r="BQ49" s="1338"/>
      <c r="BR49" s="1338">
        <v>4</v>
      </c>
      <c r="BS49" s="1338">
        <v>823</v>
      </c>
      <c r="BT49" s="1338">
        <v>69</v>
      </c>
      <c r="BU49" s="1338">
        <v>0</v>
      </c>
      <c r="BV49" s="1338">
        <v>6</v>
      </c>
      <c r="BW49" s="1338">
        <v>0</v>
      </c>
      <c r="BX49" s="1338">
        <v>887</v>
      </c>
      <c r="BY49" s="1338">
        <v>305</v>
      </c>
      <c r="BZ49" s="1338">
        <v>0</v>
      </c>
      <c r="CA49" s="1338">
        <v>442</v>
      </c>
      <c r="CB49" s="1338">
        <v>5619</v>
      </c>
      <c r="CC49" s="1443">
        <v>236</v>
      </c>
      <c r="CD49" s="1338"/>
      <c r="CE49" s="530" t="s">
        <v>957</v>
      </c>
      <c r="CF49" s="1338">
        <v>242</v>
      </c>
      <c r="CG49" s="1338">
        <v>585</v>
      </c>
      <c r="CH49" s="1338">
        <v>0</v>
      </c>
      <c r="CI49" s="1338">
        <v>0</v>
      </c>
      <c r="CJ49" s="1338">
        <v>5</v>
      </c>
      <c r="CK49" s="1338">
        <v>321</v>
      </c>
      <c r="CL49" s="1338">
        <v>0</v>
      </c>
      <c r="CM49" s="1338">
        <v>23</v>
      </c>
      <c r="CN49" s="1338">
        <v>0</v>
      </c>
      <c r="CO49" s="1338">
        <v>4</v>
      </c>
      <c r="CP49" s="1341">
        <v>2</v>
      </c>
      <c r="CQ49" s="1338">
        <v>24</v>
      </c>
      <c r="CR49" s="1338"/>
      <c r="CS49" s="1338">
        <v>64</v>
      </c>
      <c r="CT49" s="1338">
        <v>0</v>
      </c>
      <c r="CU49" s="1338">
        <v>3</v>
      </c>
      <c r="CV49" s="1338">
        <v>1</v>
      </c>
      <c r="CW49" s="1338">
        <v>1</v>
      </c>
      <c r="CX49" s="1338">
        <v>52</v>
      </c>
      <c r="CY49" s="1338">
        <v>0</v>
      </c>
      <c r="CZ49" s="1338">
        <v>7</v>
      </c>
      <c r="DA49" s="1338">
        <v>0</v>
      </c>
      <c r="DB49" s="1338">
        <v>0</v>
      </c>
      <c r="DC49" s="1338">
        <v>3168</v>
      </c>
      <c r="DD49" s="1345">
        <v>21</v>
      </c>
      <c r="DE49" s="1345">
        <v>17</v>
      </c>
    </row>
    <row r="50" spans="1:209" s="1345" customFormat="1" ht="35.35" hidden="1" customHeight="1" outlineLevel="1">
      <c r="A50" s="530" t="s">
        <v>958</v>
      </c>
      <c r="B50" s="1338">
        <v>12026</v>
      </c>
      <c r="C50" s="1338">
        <v>11996</v>
      </c>
      <c r="D50" s="1338">
        <v>28</v>
      </c>
      <c r="E50" s="1338">
        <v>1</v>
      </c>
      <c r="F50" s="1338">
        <v>0</v>
      </c>
      <c r="G50" s="1338">
        <v>0</v>
      </c>
      <c r="H50" s="1338">
        <v>0</v>
      </c>
      <c r="I50" s="1338">
        <v>0</v>
      </c>
      <c r="J50" s="1338">
        <v>0</v>
      </c>
      <c r="K50" s="1338">
        <v>0</v>
      </c>
      <c r="L50" s="1341">
        <v>242</v>
      </c>
      <c r="M50" s="1338"/>
      <c r="N50" s="1338">
        <v>0</v>
      </c>
      <c r="O50" s="1338">
        <v>149</v>
      </c>
      <c r="P50" s="1338">
        <v>44</v>
      </c>
      <c r="Q50" s="1338">
        <v>1</v>
      </c>
      <c r="R50" s="1338">
        <v>0</v>
      </c>
      <c r="S50" s="1338">
        <v>0</v>
      </c>
      <c r="T50" s="1338">
        <v>0</v>
      </c>
      <c r="U50" s="1338">
        <v>11</v>
      </c>
      <c r="V50" s="1338">
        <v>2</v>
      </c>
      <c r="W50" s="1338">
        <v>0</v>
      </c>
      <c r="X50" s="1338">
        <v>0</v>
      </c>
      <c r="Y50" s="1338">
        <v>0</v>
      </c>
      <c r="Z50" s="1443"/>
      <c r="AA50" s="530" t="s">
        <v>958</v>
      </c>
      <c r="AB50" s="1338">
        <v>1</v>
      </c>
      <c r="AC50" s="1338">
        <v>1</v>
      </c>
      <c r="AD50" s="1338">
        <v>0</v>
      </c>
      <c r="AE50" s="1338">
        <v>0</v>
      </c>
      <c r="AF50" s="1338">
        <v>0</v>
      </c>
      <c r="AG50" s="1338">
        <v>0</v>
      </c>
      <c r="AH50" s="1338">
        <v>191</v>
      </c>
      <c r="AI50" s="1338">
        <v>7</v>
      </c>
      <c r="AJ50" s="1338">
        <v>138</v>
      </c>
      <c r="AK50" s="1338">
        <v>6</v>
      </c>
      <c r="AL50" s="1338">
        <v>4</v>
      </c>
      <c r="AM50" s="1338">
        <v>0</v>
      </c>
      <c r="AN50" s="1338"/>
      <c r="AO50" s="1633">
        <v>37</v>
      </c>
      <c r="AP50" s="1338">
        <v>86</v>
      </c>
      <c r="AQ50" s="1338">
        <v>0</v>
      </c>
      <c r="AR50" s="1338">
        <v>0</v>
      </c>
      <c r="AS50" s="1338">
        <v>25</v>
      </c>
      <c r="AT50" s="1345">
        <v>0</v>
      </c>
      <c r="AU50" s="1338">
        <v>4</v>
      </c>
      <c r="AV50" s="1338">
        <v>0</v>
      </c>
      <c r="AW50" s="1338">
        <v>2</v>
      </c>
      <c r="AX50" s="1338">
        <v>0</v>
      </c>
      <c r="AY50" s="1338">
        <v>1</v>
      </c>
      <c r="AZ50" s="1338">
        <v>0</v>
      </c>
      <c r="BA50" s="1443">
        <v>3187</v>
      </c>
      <c r="BB50" s="1338">
        <v>0</v>
      </c>
      <c r="BC50" s="530" t="s">
        <v>958</v>
      </c>
      <c r="BD50" s="1748" t="s">
        <v>3440</v>
      </c>
      <c r="BE50" s="1338">
        <v>2</v>
      </c>
      <c r="BF50" s="1338">
        <v>2</v>
      </c>
      <c r="BG50" s="1338">
        <v>1</v>
      </c>
      <c r="BH50" s="1338">
        <v>0</v>
      </c>
      <c r="BI50" s="1338">
        <v>0</v>
      </c>
      <c r="BJ50" s="1338">
        <v>0</v>
      </c>
      <c r="BK50" s="1338">
        <v>3</v>
      </c>
      <c r="BL50" s="1338">
        <v>0</v>
      </c>
      <c r="BM50" s="1338">
        <v>1</v>
      </c>
      <c r="BN50" s="1338">
        <v>103</v>
      </c>
      <c r="BO50" s="1341">
        <v>9</v>
      </c>
      <c r="BP50" s="1338">
        <v>165</v>
      </c>
      <c r="BQ50" s="1338"/>
      <c r="BR50" s="1338">
        <v>9</v>
      </c>
      <c r="BS50" s="1338">
        <v>572</v>
      </c>
      <c r="BT50" s="1338">
        <v>50</v>
      </c>
      <c r="BU50" s="1338">
        <v>0</v>
      </c>
      <c r="BV50" s="1338">
        <v>6</v>
      </c>
      <c r="BW50" s="1338">
        <v>0</v>
      </c>
      <c r="BX50" s="1338">
        <v>513</v>
      </c>
      <c r="BY50" s="1338">
        <v>218</v>
      </c>
      <c r="BZ50" s="1338">
        <v>0</v>
      </c>
      <c r="CA50" s="1338">
        <v>446</v>
      </c>
      <c r="CB50" s="1338">
        <v>4574</v>
      </c>
      <c r="CC50" s="1443">
        <v>244</v>
      </c>
      <c r="CD50" s="1338"/>
      <c r="CE50" s="530" t="s">
        <v>958</v>
      </c>
      <c r="CF50" s="1338">
        <v>236</v>
      </c>
      <c r="CG50" s="1338">
        <v>356</v>
      </c>
      <c r="CH50" s="1338">
        <v>0</v>
      </c>
      <c r="CI50" s="1338">
        <v>0</v>
      </c>
      <c r="CJ50" s="1338">
        <v>6</v>
      </c>
      <c r="CK50" s="1338">
        <v>265</v>
      </c>
      <c r="CL50" s="1338">
        <v>0</v>
      </c>
      <c r="CM50" s="1338">
        <v>21</v>
      </c>
      <c r="CN50" s="1338">
        <v>0</v>
      </c>
      <c r="CO50" s="1338">
        <v>3</v>
      </c>
      <c r="CP50" s="1341">
        <v>4</v>
      </c>
      <c r="CQ50" s="1338">
        <v>19</v>
      </c>
      <c r="CR50" s="1338"/>
      <c r="CS50" s="1338">
        <v>30</v>
      </c>
      <c r="CT50" s="1338">
        <v>0</v>
      </c>
      <c r="CU50" s="1338">
        <v>3</v>
      </c>
      <c r="CV50" s="1338">
        <v>0</v>
      </c>
      <c r="CW50" s="1338">
        <v>1</v>
      </c>
      <c r="CX50" s="1338">
        <v>20</v>
      </c>
      <c r="CY50" s="1338">
        <v>0</v>
      </c>
      <c r="CZ50" s="1338">
        <v>6</v>
      </c>
      <c r="DA50" s="1338">
        <v>0</v>
      </c>
      <c r="DB50" s="1338">
        <v>0</v>
      </c>
      <c r="DC50" s="1338">
        <v>2361</v>
      </c>
      <c r="DD50" s="1345">
        <v>25</v>
      </c>
      <c r="DE50" s="1345">
        <v>13</v>
      </c>
    </row>
    <row r="51" spans="1:209" s="1345" customFormat="1" ht="35.35" hidden="1" customHeight="1" outlineLevel="1">
      <c r="A51" s="530" t="s">
        <v>959</v>
      </c>
      <c r="B51" s="1338">
        <v>12624</v>
      </c>
      <c r="C51" s="1338">
        <v>12595</v>
      </c>
      <c r="D51" s="1338">
        <v>41</v>
      </c>
      <c r="E51" s="1338">
        <v>0</v>
      </c>
      <c r="F51" s="1338">
        <v>0</v>
      </c>
      <c r="G51" s="1338">
        <v>0</v>
      </c>
      <c r="H51" s="1338">
        <v>1</v>
      </c>
      <c r="I51" s="1338">
        <v>2</v>
      </c>
      <c r="J51" s="1338">
        <v>0</v>
      </c>
      <c r="K51" s="1338">
        <v>1</v>
      </c>
      <c r="L51" s="1341">
        <v>369</v>
      </c>
      <c r="M51" s="1338"/>
      <c r="N51" s="1338">
        <v>0</v>
      </c>
      <c r="O51" s="1338">
        <v>214</v>
      </c>
      <c r="P51" s="1338">
        <v>37</v>
      </c>
      <c r="Q51" s="1338">
        <v>2</v>
      </c>
      <c r="R51" s="1338">
        <v>0</v>
      </c>
      <c r="S51" s="1338">
        <v>1</v>
      </c>
      <c r="T51" s="1338">
        <v>0</v>
      </c>
      <c r="U51" s="1338">
        <v>3</v>
      </c>
      <c r="V51" s="1338">
        <v>0</v>
      </c>
      <c r="W51" s="1338">
        <v>0</v>
      </c>
      <c r="X51" s="1338">
        <v>0</v>
      </c>
      <c r="Y51" s="1338">
        <v>1</v>
      </c>
      <c r="Z51" s="1443"/>
      <c r="AA51" s="530" t="s">
        <v>959</v>
      </c>
      <c r="AB51" s="1338">
        <v>1</v>
      </c>
      <c r="AC51" s="1338">
        <v>2</v>
      </c>
      <c r="AD51" s="1338">
        <v>1</v>
      </c>
      <c r="AE51" s="1338">
        <v>0</v>
      </c>
      <c r="AF51" s="1338">
        <v>0</v>
      </c>
      <c r="AG51" s="1338">
        <v>0</v>
      </c>
      <c r="AH51" s="1338">
        <v>206</v>
      </c>
      <c r="AI51" s="1338">
        <v>4</v>
      </c>
      <c r="AJ51" s="1338">
        <v>69</v>
      </c>
      <c r="AK51" s="1338">
        <v>4</v>
      </c>
      <c r="AL51" s="1338">
        <v>1</v>
      </c>
      <c r="AM51" s="1338">
        <v>0</v>
      </c>
      <c r="AN51" s="1338"/>
      <c r="AO51" s="1633">
        <v>44</v>
      </c>
      <c r="AP51" s="1338">
        <v>101</v>
      </c>
      <c r="AQ51" s="1338">
        <v>0</v>
      </c>
      <c r="AR51" s="1338">
        <v>0</v>
      </c>
      <c r="AS51" s="1338">
        <v>41</v>
      </c>
      <c r="AT51" s="1345">
        <v>0</v>
      </c>
      <c r="AU51" s="1338">
        <v>10</v>
      </c>
      <c r="AV51" s="1338">
        <v>0</v>
      </c>
      <c r="AW51" s="1338">
        <v>5</v>
      </c>
      <c r="AX51" s="1338">
        <v>0</v>
      </c>
      <c r="AY51" s="1338">
        <v>2</v>
      </c>
      <c r="AZ51" s="1338">
        <v>0</v>
      </c>
      <c r="BA51" s="1443">
        <v>3296</v>
      </c>
      <c r="BB51" s="1338">
        <v>0</v>
      </c>
      <c r="BC51" s="530" t="s">
        <v>959</v>
      </c>
      <c r="BD51" s="1748" t="s">
        <v>3440</v>
      </c>
      <c r="BE51" s="1338">
        <v>0</v>
      </c>
      <c r="BF51" s="1338">
        <v>3</v>
      </c>
      <c r="BG51" s="1338">
        <v>0</v>
      </c>
      <c r="BH51" s="1338">
        <v>0</v>
      </c>
      <c r="BI51" s="1338">
        <v>0</v>
      </c>
      <c r="BJ51" s="1338">
        <v>0</v>
      </c>
      <c r="BK51" s="1338">
        <v>3</v>
      </c>
      <c r="BL51" s="1338">
        <v>0</v>
      </c>
      <c r="BM51" s="1338">
        <v>0</v>
      </c>
      <c r="BN51" s="1338">
        <v>75</v>
      </c>
      <c r="BO51" s="1341">
        <v>9</v>
      </c>
      <c r="BP51" s="1338">
        <v>190</v>
      </c>
      <c r="BQ51" s="1338"/>
      <c r="BR51" s="1338">
        <v>7</v>
      </c>
      <c r="BS51" s="1338">
        <v>708</v>
      </c>
      <c r="BT51" s="1338">
        <v>57</v>
      </c>
      <c r="BU51" s="1338">
        <v>0</v>
      </c>
      <c r="BV51" s="1338">
        <v>11</v>
      </c>
      <c r="BW51" s="1338">
        <v>0</v>
      </c>
      <c r="BX51" s="1338">
        <v>509</v>
      </c>
      <c r="BY51" s="1338">
        <v>207</v>
      </c>
      <c r="BZ51" s="1338">
        <v>0</v>
      </c>
      <c r="CA51" s="1338">
        <v>424</v>
      </c>
      <c r="CB51" s="1338">
        <v>4772</v>
      </c>
      <c r="CC51" s="1443">
        <v>224</v>
      </c>
      <c r="CD51" s="1338"/>
      <c r="CE51" s="530" t="s">
        <v>959</v>
      </c>
      <c r="CF51" s="1338">
        <v>210</v>
      </c>
      <c r="CG51" s="1338">
        <v>451</v>
      </c>
      <c r="CH51" s="1338">
        <v>0</v>
      </c>
      <c r="CI51" s="1338">
        <v>0</v>
      </c>
      <c r="CJ51" s="1338">
        <v>12</v>
      </c>
      <c r="CK51" s="1338">
        <v>206</v>
      </c>
      <c r="CL51" s="1338">
        <v>0</v>
      </c>
      <c r="CM51" s="1338">
        <v>23</v>
      </c>
      <c r="CN51" s="1338">
        <v>0</v>
      </c>
      <c r="CO51" s="1338">
        <v>5</v>
      </c>
      <c r="CP51" s="1341">
        <v>4</v>
      </c>
      <c r="CQ51" s="1338">
        <v>26</v>
      </c>
      <c r="CR51" s="1338"/>
      <c r="CS51" s="1338">
        <v>29</v>
      </c>
      <c r="CT51" s="1338">
        <v>0</v>
      </c>
      <c r="CU51" s="1338">
        <v>0</v>
      </c>
      <c r="CV51" s="1338">
        <v>2</v>
      </c>
      <c r="CW51" s="1338">
        <v>0</v>
      </c>
      <c r="CX51" s="1338">
        <v>17</v>
      </c>
      <c r="CY51" s="1338">
        <v>0</v>
      </c>
      <c r="CZ51" s="1338">
        <v>10</v>
      </c>
      <c r="DA51" s="1338">
        <v>0</v>
      </c>
      <c r="DB51" s="1338">
        <v>0</v>
      </c>
      <c r="DC51" s="1338">
        <v>3009</v>
      </c>
      <c r="DD51" s="1345">
        <v>68</v>
      </c>
      <c r="DE51" s="1345">
        <v>28</v>
      </c>
    </row>
    <row r="52" spans="1:209" s="1345" customFormat="1" ht="35.35" hidden="1" customHeight="1" outlineLevel="1">
      <c r="A52" s="530" t="s">
        <v>960</v>
      </c>
      <c r="B52" s="1338">
        <v>13610</v>
      </c>
      <c r="C52" s="1338">
        <v>13569</v>
      </c>
      <c r="D52" s="1338">
        <v>27</v>
      </c>
      <c r="E52" s="1338">
        <v>0</v>
      </c>
      <c r="F52" s="1338">
        <v>0</v>
      </c>
      <c r="G52" s="1338">
        <v>0</v>
      </c>
      <c r="H52" s="1338">
        <v>1</v>
      </c>
      <c r="I52" s="1338">
        <v>2</v>
      </c>
      <c r="J52" s="1338">
        <v>0</v>
      </c>
      <c r="K52" s="1338">
        <v>0</v>
      </c>
      <c r="L52" s="1341">
        <v>299</v>
      </c>
      <c r="M52" s="1338"/>
      <c r="N52" s="1338">
        <v>0</v>
      </c>
      <c r="O52" s="1338">
        <v>183</v>
      </c>
      <c r="P52" s="1338">
        <v>41</v>
      </c>
      <c r="Q52" s="1338">
        <v>1</v>
      </c>
      <c r="R52" s="1338">
        <v>0</v>
      </c>
      <c r="S52" s="1338">
        <v>0</v>
      </c>
      <c r="T52" s="1338">
        <v>0</v>
      </c>
      <c r="U52" s="1338">
        <v>8</v>
      </c>
      <c r="V52" s="1338">
        <v>0</v>
      </c>
      <c r="W52" s="1338">
        <v>0</v>
      </c>
      <c r="X52" s="1338">
        <v>0</v>
      </c>
      <c r="Y52" s="1338">
        <v>0</v>
      </c>
      <c r="Z52" s="1443"/>
      <c r="AA52" s="530" t="s">
        <v>960</v>
      </c>
      <c r="AB52" s="1338">
        <v>0</v>
      </c>
      <c r="AC52" s="1338">
        <v>2</v>
      </c>
      <c r="AD52" s="1338">
        <v>0</v>
      </c>
      <c r="AE52" s="1338">
        <v>0</v>
      </c>
      <c r="AF52" s="1338">
        <v>0</v>
      </c>
      <c r="AG52" s="1338">
        <v>4</v>
      </c>
      <c r="AH52" s="1338">
        <v>124</v>
      </c>
      <c r="AI52" s="1338">
        <v>9</v>
      </c>
      <c r="AJ52" s="1338">
        <v>64</v>
      </c>
      <c r="AK52" s="1338">
        <v>8</v>
      </c>
      <c r="AL52" s="1338">
        <v>0</v>
      </c>
      <c r="AM52" s="1338">
        <v>0</v>
      </c>
      <c r="AN52" s="1338"/>
      <c r="AO52" s="1633">
        <v>38</v>
      </c>
      <c r="AP52" s="1338">
        <v>82</v>
      </c>
      <c r="AQ52" s="1338">
        <v>0</v>
      </c>
      <c r="AR52" s="1338">
        <v>0</v>
      </c>
      <c r="AS52" s="1338">
        <v>36</v>
      </c>
      <c r="AT52" s="1345">
        <v>0</v>
      </c>
      <c r="AU52" s="1338">
        <v>4</v>
      </c>
      <c r="AV52" s="1338">
        <v>0</v>
      </c>
      <c r="AW52" s="1338">
        <v>4</v>
      </c>
      <c r="AX52" s="1338">
        <v>0</v>
      </c>
      <c r="AY52" s="1338">
        <v>0</v>
      </c>
      <c r="AZ52" s="1338">
        <v>0</v>
      </c>
      <c r="BA52" s="1443">
        <v>1927</v>
      </c>
      <c r="BB52" s="1338">
        <v>0</v>
      </c>
      <c r="BC52" s="530" t="s">
        <v>960</v>
      </c>
      <c r="BD52" s="1748" t="s">
        <v>3440</v>
      </c>
      <c r="BE52" s="1338">
        <v>0</v>
      </c>
      <c r="BF52" s="1338">
        <v>3</v>
      </c>
      <c r="BG52" s="1338">
        <v>1</v>
      </c>
      <c r="BH52" s="1338">
        <v>0</v>
      </c>
      <c r="BI52" s="1338">
        <v>0</v>
      </c>
      <c r="BJ52" s="1338">
        <v>0</v>
      </c>
      <c r="BK52" s="1338">
        <v>3</v>
      </c>
      <c r="BL52" s="1338">
        <v>0</v>
      </c>
      <c r="BM52" s="1338">
        <v>0</v>
      </c>
      <c r="BN52" s="1338">
        <v>64</v>
      </c>
      <c r="BO52" s="1341">
        <v>22</v>
      </c>
      <c r="BP52" s="1338">
        <v>295</v>
      </c>
      <c r="BQ52" s="1338"/>
      <c r="BR52" s="1338">
        <v>19</v>
      </c>
      <c r="BS52" s="1338">
        <v>669</v>
      </c>
      <c r="BT52" s="1338">
        <v>104</v>
      </c>
      <c r="BU52" s="1338">
        <v>1</v>
      </c>
      <c r="BV52" s="1338">
        <v>24</v>
      </c>
      <c r="BW52" s="1338">
        <v>0</v>
      </c>
      <c r="BX52" s="1338">
        <v>431</v>
      </c>
      <c r="BY52" s="1338">
        <v>210</v>
      </c>
      <c r="BZ52" s="1338">
        <v>0</v>
      </c>
      <c r="CA52" s="1338">
        <v>676</v>
      </c>
      <c r="CB52" s="1338">
        <v>6570</v>
      </c>
      <c r="CC52" s="1443">
        <v>362</v>
      </c>
      <c r="CD52" s="1338"/>
      <c r="CE52" s="530" t="s">
        <v>960</v>
      </c>
      <c r="CF52" s="1338">
        <v>201</v>
      </c>
      <c r="CG52" s="1338">
        <v>630</v>
      </c>
      <c r="CH52" s="1338">
        <v>0</v>
      </c>
      <c r="CI52" s="1338">
        <v>0</v>
      </c>
      <c r="CJ52" s="1338">
        <v>6</v>
      </c>
      <c r="CK52" s="1338">
        <v>336</v>
      </c>
      <c r="CL52" s="1338">
        <v>0</v>
      </c>
      <c r="CM52" s="1338">
        <v>23</v>
      </c>
      <c r="CN52" s="1338">
        <v>0</v>
      </c>
      <c r="CO52" s="1338">
        <v>7</v>
      </c>
      <c r="CP52" s="1341">
        <v>6</v>
      </c>
      <c r="CQ52" s="1338">
        <v>42</v>
      </c>
      <c r="CR52" s="1338"/>
      <c r="CS52" s="1338">
        <v>41</v>
      </c>
      <c r="CT52" s="1338">
        <v>0</v>
      </c>
      <c r="CU52" s="1338">
        <v>3</v>
      </c>
      <c r="CV52" s="1338">
        <v>0</v>
      </c>
      <c r="CW52" s="1338">
        <v>1</v>
      </c>
      <c r="CX52" s="1338">
        <v>31</v>
      </c>
      <c r="CY52" s="1338">
        <v>0</v>
      </c>
      <c r="CZ52" s="1338">
        <v>6</v>
      </c>
      <c r="DA52" s="1338">
        <v>0</v>
      </c>
      <c r="DB52" s="1338">
        <v>0</v>
      </c>
      <c r="DC52" s="1338">
        <v>2712</v>
      </c>
      <c r="DD52" s="1345">
        <v>37</v>
      </c>
      <c r="DE52" s="1345">
        <v>17</v>
      </c>
    </row>
    <row r="53" spans="1:209" s="1352" customFormat="1" ht="35.35" hidden="1" customHeight="1" outlineLevel="1" thickBot="1">
      <c r="A53" s="531" t="s">
        <v>961</v>
      </c>
      <c r="B53" s="1351">
        <v>14609</v>
      </c>
      <c r="C53" s="1351">
        <v>14570</v>
      </c>
      <c r="D53" s="1351">
        <v>38</v>
      </c>
      <c r="E53" s="1351">
        <v>1</v>
      </c>
      <c r="F53" s="1351">
        <v>0</v>
      </c>
      <c r="G53" s="1351">
        <v>0</v>
      </c>
      <c r="H53" s="1351">
        <v>1</v>
      </c>
      <c r="I53" s="1351">
        <v>0</v>
      </c>
      <c r="J53" s="1351">
        <v>0</v>
      </c>
      <c r="K53" s="1351">
        <v>0</v>
      </c>
      <c r="L53" s="1351">
        <v>228</v>
      </c>
      <c r="M53" s="1341"/>
      <c r="N53" s="1351">
        <v>0</v>
      </c>
      <c r="O53" s="1351">
        <v>129</v>
      </c>
      <c r="P53" s="1351">
        <v>24</v>
      </c>
      <c r="Q53" s="1351">
        <v>2</v>
      </c>
      <c r="R53" s="1351">
        <v>0</v>
      </c>
      <c r="S53" s="1351">
        <v>0</v>
      </c>
      <c r="T53" s="1351">
        <v>0</v>
      </c>
      <c r="U53" s="1351">
        <v>5</v>
      </c>
      <c r="V53" s="1351">
        <v>0</v>
      </c>
      <c r="W53" s="1351">
        <v>0</v>
      </c>
      <c r="X53" s="1351">
        <v>0</v>
      </c>
      <c r="Y53" s="1351">
        <v>0</v>
      </c>
      <c r="Z53" s="1443"/>
      <c r="AA53" s="531" t="s">
        <v>961</v>
      </c>
      <c r="AB53" s="1351">
        <v>0</v>
      </c>
      <c r="AC53" s="1351">
        <v>0</v>
      </c>
      <c r="AD53" s="1351">
        <v>0</v>
      </c>
      <c r="AE53" s="1351">
        <v>0</v>
      </c>
      <c r="AF53" s="1351">
        <v>0</v>
      </c>
      <c r="AG53" s="1351">
        <v>3</v>
      </c>
      <c r="AH53" s="1351">
        <v>74</v>
      </c>
      <c r="AI53" s="1351">
        <v>2</v>
      </c>
      <c r="AJ53" s="1351">
        <v>27</v>
      </c>
      <c r="AK53" s="1351">
        <v>10</v>
      </c>
      <c r="AL53" s="1351">
        <v>3</v>
      </c>
      <c r="AM53" s="1351">
        <v>0</v>
      </c>
      <c r="AN53" s="1341"/>
      <c r="AO53" s="1635">
        <v>40</v>
      </c>
      <c r="AP53" s="1351">
        <v>64</v>
      </c>
      <c r="AQ53" s="1351">
        <v>0</v>
      </c>
      <c r="AR53" s="1351">
        <v>0</v>
      </c>
      <c r="AS53" s="1351">
        <v>21</v>
      </c>
      <c r="AT53" s="1352">
        <v>0</v>
      </c>
      <c r="AU53" s="1351">
        <v>2</v>
      </c>
      <c r="AV53" s="1351">
        <v>0</v>
      </c>
      <c r="AW53" s="1351">
        <v>7</v>
      </c>
      <c r="AX53" s="1351">
        <v>0</v>
      </c>
      <c r="AY53" s="1351">
        <v>0</v>
      </c>
      <c r="AZ53" s="1351">
        <v>0</v>
      </c>
      <c r="BA53" s="1444">
        <v>2524</v>
      </c>
      <c r="BB53" s="1341">
        <v>0</v>
      </c>
      <c r="BC53" s="531" t="s">
        <v>961</v>
      </c>
      <c r="BD53" s="1748" t="s">
        <v>3440</v>
      </c>
      <c r="BE53" s="1351">
        <v>1</v>
      </c>
      <c r="BF53" s="1351">
        <v>4</v>
      </c>
      <c r="BG53" s="1351">
        <v>0</v>
      </c>
      <c r="BH53" s="1351">
        <v>2</v>
      </c>
      <c r="BI53" s="1351">
        <v>0</v>
      </c>
      <c r="BJ53" s="1351">
        <v>0</v>
      </c>
      <c r="BK53" s="1351">
        <v>4</v>
      </c>
      <c r="BL53" s="1351">
        <v>0</v>
      </c>
      <c r="BM53" s="1351">
        <v>0</v>
      </c>
      <c r="BN53" s="1351">
        <v>45</v>
      </c>
      <c r="BO53" s="1351">
        <v>35</v>
      </c>
      <c r="BP53" s="1351">
        <v>380</v>
      </c>
      <c r="BQ53" s="1341"/>
      <c r="BR53" s="1351">
        <v>8</v>
      </c>
      <c r="BS53" s="1351">
        <v>569</v>
      </c>
      <c r="BT53" s="1351">
        <v>117</v>
      </c>
      <c r="BU53" s="1351">
        <v>0</v>
      </c>
      <c r="BV53" s="1351">
        <v>10</v>
      </c>
      <c r="BW53" s="1351">
        <v>0</v>
      </c>
      <c r="BX53" s="1351">
        <v>403</v>
      </c>
      <c r="BY53" s="1351">
        <v>211</v>
      </c>
      <c r="BZ53" s="1351">
        <v>0</v>
      </c>
      <c r="CA53" s="1351">
        <v>676</v>
      </c>
      <c r="CB53" s="1351">
        <v>7374</v>
      </c>
      <c r="CC53" s="1444">
        <v>375</v>
      </c>
      <c r="CD53" s="1341"/>
      <c r="CE53" s="531" t="s">
        <v>961</v>
      </c>
      <c r="CF53" s="1351">
        <v>336</v>
      </c>
      <c r="CG53" s="1351">
        <v>405</v>
      </c>
      <c r="CH53" s="1351">
        <v>0</v>
      </c>
      <c r="CI53" s="1351">
        <v>0</v>
      </c>
      <c r="CJ53" s="1351">
        <v>4</v>
      </c>
      <c r="CK53" s="1351">
        <v>358</v>
      </c>
      <c r="CL53" s="1351">
        <v>0</v>
      </c>
      <c r="CM53" s="1351">
        <v>16</v>
      </c>
      <c r="CN53" s="1351">
        <v>0</v>
      </c>
      <c r="CO53" s="1351">
        <v>4</v>
      </c>
      <c r="CP53" s="1351">
        <v>2</v>
      </c>
      <c r="CQ53" s="1351">
        <v>26</v>
      </c>
      <c r="CR53" s="1341"/>
      <c r="CS53" s="1351">
        <v>39</v>
      </c>
      <c r="CT53" s="1338">
        <v>0</v>
      </c>
      <c r="CU53" s="1351">
        <v>6</v>
      </c>
      <c r="CV53" s="1351">
        <v>0</v>
      </c>
      <c r="CW53" s="1351">
        <v>1</v>
      </c>
      <c r="CX53" s="1351">
        <v>30</v>
      </c>
      <c r="CY53" s="1351">
        <v>0</v>
      </c>
      <c r="CZ53" s="1351">
        <v>2</v>
      </c>
      <c r="DA53" s="1351">
        <v>0</v>
      </c>
      <c r="DB53" s="1338">
        <v>0</v>
      </c>
      <c r="DC53" s="1351">
        <v>3441</v>
      </c>
      <c r="DD53" s="1352">
        <v>44</v>
      </c>
      <c r="DE53" s="1352">
        <v>10</v>
      </c>
      <c r="DF53" s="1353"/>
      <c r="DG53" s="1353"/>
      <c r="DH53" s="1353"/>
      <c r="DI53" s="1353"/>
      <c r="DJ53" s="1353"/>
      <c r="DK53" s="1353"/>
      <c r="DL53" s="1353"/>
      <c r="DM53" s="1353"/>
      <c r="DN53" s="1353"/>
      <c r="DO53" s="1353"/>
      <c r="DP53" s="1353"/>
      <c r="DQ53" s="1353"/>
      <c r="DR53" s="1353"/>
      <c r="DS53" s="1353"/>
      <c r="DT53" s="1353"/>
      <c r="DU53" s="1353"/>
      <c r="DV53" s="1353"/>
      <c r="DW53" s="1353"/>
      <c r="DX53" s="1353"/>
      <c r="DY53" s="1353"/>
      <c r="DZ53" s="1353"/>
      <c r="EA53" s="1353"/>
      <c r="EB53" s="1353"/>
      <c r="EC53" s="1353"/>
      <c r="ED53" s="1353"/>
      <c r="EE53" s="1353"/>
      <c r="EF53" s="1353"/>
      <c r="EG53" s="1353"/>
      <c r="EH53" s="1353"/>
      <c r="EI53" s="1353"/>
      <c r="EJ53" s="1353"/>
      <c r="EK53" s="1353"/>
      <c r="EL53" s="1353"/>
      <c r="EM53" s="1353"/>
      <c r="EN53" s="1353"/>
      <c r="EO53" s="1353"/>
      <c r="EP53" s="1353"/>
      <c r="EQ53" s="1353"/>
      <c r="ER53" s="1353"/>
      <c r="ES53" s="1353"/>
      <c r="ET53" s="1353"/>
      <c r="EU53" s="1353"/>
      <c r="EV53" s="1353"/>
      <c r="EW53" s="1353"/>
      <c r="EX53" s="1353"/>
      <c r="EY53" s="1353"/>
      <c r="EZ53" s="1353"/>
      <c r="FA53" s="1353"/>
      <c r="FB53" s="1353"/>
      <c r="FC53" s="1353"/>
      <c r="FD53" s="1353"/>
      <c r="FE53" s="1353"/>
      <c r="FF53" s="1353"/>
      <c r="FG53" s="1353"/>
      <c r="FH53" s="1353"/>
      <c r="FI53" s="1353"/>
      <c r="FJ53" s="1353"/>
      <c r="FK53" s="1353"/>
      <c r="FL53" s="1353"/>
      <c r="FM53" s="1353"/>
      <c r="FN53" s="1353"/>
      <c r="FO53" s="1353"/>
      <c r="FP53" s="1353"/>
      <c r="FQ53" s="1353"/>
      <c r="FR53" s="1353"/>
      <c r="FS53" s="1353"/>
      <c r="FT53" s="1353"/>
      <c r="FU53" s="1353"/>
      <c r="FV53" s="1353"/>
      <c r="FW53" s="1353"/>
      <c r="FX53" s="1353"/>
      <c r="FY53" s="1353"/>
      <c r="FZ53" s="1353"/>
      <c r="GA53" s="1353"/>
      <c r="GB53" s="1353"/>
      <c r="GC53" s="1353"/>
      <c r="GD53" s="1353"/>
      <c r="GE53" s="1353"/>
      <c r="GF53" s="1353"/>
      <c r="GG53" s="1353"/>
      <c r="GH53" s="1353"/>
      <c r="GI53" s="1353"/>
      <c r="GJ53" s="1353"/>
      <c r="GK53" s="1353"/>
      <c r="GL53" s="1353"/>
      <c r="GM53" s="1353"/>
      <c r="GN53" s="1353"/>
      <c r="GO53" s="1353"/>
      <c r="GP53" s="1353"/>
      <c r="GQ53" s="1353"/>
      <c r="GR53" s="1353"/>
      <c r="GS53" s="1353"/>
      <c r="GT53" s="1353"/>
      <c r="GU53" s="1353"/>
      <c r="GV53" s="1353"/>
      <c r="GW53" s="1353"/>
      <c r="GX53" s="1353"/>
      <c r="GY53" s="1353"/>
      <c r="GZ53" s="1353"/>
      <c r="HA53" s="1353"/>
    </row>
    <row r="54" spans="1:209" s="1345" customFormat="1" ht="25.15" customHeight="1" collapsed="1">
      <c r="A54" s="566" t="s">
        <v>3231</v>
      </c>
      <c r="B54" s="1338">
        <v>192645</v>
      </c>
      <c r="C54" s="1338">
        <v>192161</v>
      </c>
      <c r="D54" s="1338">
        <v>245</v>
      </c>
      <c r="E54" s="1338">
        <v>0</v>
      </c>
      <c r="F54" s="1338">
        <v>9</v>
      </c>
      <c r="G54" s="1338">
        <v>0</v>
      </c>
      <c r="H54" s="1633">
        <f>SUM(H55:H66)</f>
        <v>232</v>
      </c>
      <c r="I54" s="1338">
        <v>11</v>
      </c>
      <c r="J54" s="1338">
        <v>0</v>
      </c>
      <c r="K54" s="1338">
        <v>1</v>
      </c>
      <c r="L54" s="1341">
        <v>2135</v>
      </c>
      <c r="M54" s="1338"/>
      <c r="N54" s="1338">
        <v>0</v>
      </c>
      <c r="O54" s="1338">
        <v>1870</v>
      </c>
      <c r="P54" s="1338">
        <v>407</v>
      </c>
      <c r="Q54" s="1338">
        <v>36</v>
      </c>
      <c r="R54" s="1338">
        <v>0</v>
      </c>
      <c r="S54" s="1338">
        <v>1</v>
      </c>
      <c r="T54" s="1338">
        <v>0</v>
      </c>
      <c r="U54" s="1338">
        <v>130</v>
      </c>
      <c r="V54" s="1338">
        <v>5</v>
      </c>
      <c r="W54" s="1338">
        <v>7</v>
      </c>
      <c r="X54" s="1338">
        <v>0</v>
      </c>
      <c r="Y54" s="1338">
        <v>1</v>
      </c>
      <c r="Z54" s="1442"/>
      <c r="AA54" s="566" t="s">
        <v>3302</v>
      </c>
      <c r="AB54" s="1338">
        <v>2</v>
      </c>
      <c r="AC54" s="1338">
        <v>38</v>
      </c>
      <c r="AD54" s="1338">
        <v>0</v>
      </c>
      <c r="AE54" s="1338">
        <v>1</v>
      </c>
      <c r="AF54" s="1338">
        <v>1</v>
      </c>
      <c r="AG54" s="1338">
        <v>35</v>
      </c>
      <c r="AH54" s="1338">
        <v>1150</v>
      </c>
      <c r="AI54" s="1493">
        <f>SUM(AI55:AI66)</f>
        <v>77</v>
      </c>
      <c r="AJ54" s="1493">
        <f>SUM(AJ55:AJ66)</f>
        <v>562</v>
      </c>
      <c r="AK54" s="1493">
        <f>SUM(AK55:AK66)</f>
        <v>111</v>
      </c>
      <c r="AL54" s="1493">
        <f>SUM(AL55:AL66)</f>
        <v>7</v>
      </c>
      <c r="AM54" s="1493">
        <v>0</v>
      </c>
      <c r="AN54" s="1338"/>
      <c r="AO54" s="1633">
        <v>629</v>
      </c>
      <c r="AP54" s="1493">
        <f>SUM(AP55:AP66)</f>
        <v>954</v>
      </c>
      <c r="AQ54" s="1493">
        <f>SUM(AQ55:AQ66)</f>
        <v>5</v>
      </c>
      <c r="AR54" s="1493">
        <v>0</v>
      </c>
      <c r="AS54" s="1493">
        <f t="shared" ref="AS54:AU54" si="13">SUM(AS55:AS66)</f>
        <v>293</v>
      </c>
      <c r="AT54" s="1493">
        <f t="shared" si="13"/>
        <v>2</v>
      </c>
      <c r="AU54" s="1493">
        <f t="shared" si="13"/>
        <v>84</v>
      </c>
      <c r="AV54" s="1338">
        <v>1</v>
      </c>
      <c r="AW54" s="1338">
        <v>25</v>
      </c>
      <c r="AX54" s="1338">
        <v>2</v>
      </c>
      <c r="AY54" s="1338">
        <v>12</v>
      </c>
      <c r="AZ54" s="1338">
        <v>0</v>
      </c>
      <c r="BA54" s="1338">
        <v>44738</v>
      </c>
      <c r="BB54" s="1338">
        <v>0</v>
      </c>
      <c r="BC54" s="566" t="s">
        <v>3302</v>
      </c>
      <c r="BD54" s="1748" t="s">
        <v>3440</v>
      </c>
      <c r="BE54" s="1338">
        <v>6</v>
      </c>
      <c r="BF54" s="1338">
        <v>29</v>
      </c>
      <c r="BG54" s="1493">
        <f>SUM(BG55:BG66)</f>
        <v>5</v>
      </c>
      <c r="BH54" s="1493">
        <f t="shared" ref="BH54" si="14">SUM(BH55:BH66)</f>
        <v>7</v>
      </c>
      <c r="BI54" s="1493">
        <v>0</v>
      </c>
      <c r="BJ54" s="1338">
        <v>0</v>
      </c>
      <c r="BK54" s="1338">
        <v>27</v>
      </c>
      <c r="BL54" s="1338">
        <v>0</v>
      </c>
      <c r="BM54" s="1338">
        <v>5</v>
      </c>
      <c r="BN54" s="1338">
        <v>1050</v>
      </c>
      <c r="BO54" s="1341">
        <v>382</v>
      </c>
      <c r="BP54" s="1338">
        <v>4379</v>
      </c>
      <c r="BQ54" s="1338"/>
      <c r="BR54" s="1338">
        <v>257</v>
      </c>
      <c r="BS54" s="1338">
        <v>8059</v>
      </c>
      <c r="BT54" s="1338">
        <v>1279</v>
      </c>
      <c r="BU54" s="1338">
        <v>7</v>
      </c>
      <c r="BV54" s="1338">
        <v>455</v>
      </c>
      <c r="BW54" s="1338">
        <v>1</v>
      </c>
      <c r="BX54" s="1338">
        <v>7437</v>
      </c>
      <c r="BY54" s="1338">
        <v>2755</v>
      </c>
      <c r="BZ54" s="1338">
        <v>0</v>
      </c>
      <c r="CA54" s="1338">
        <v>19943</v>
      </c>
      <c r="CB54" s="1338">
        <v>73138</v>
      </c>
      <c r="CC54" s="1338">
        <v>2534</v>
      </c>
      <c r="CD54" s="1338"/>
      <c r="CE54" s="566" t="s">
        <v>3290</v>
      </c>
      <c r="CF54" s="1338">
        <v>3331</v>
      </c>
      <c r="CG54" s="1338">
        <f>SUM(CG55:CG66)</f>
        <v>6792</v>
      </c>
      <c r="CH54" s="1338">
        <v>0</v>
      </c>
      <c r="CI54" s="1338">
        <v>0</v>
      </c>
      <c r="CJ54" s="1338">
        <v>59</v>
      </c>
      <c r="CK54" s="1338">
        <v>5393</v>
      </c>
      <c r="CL54" s="1338">
        <v>6</v>
      </c>
      <c r="CM54" s="1338">
        <v>293</v>
      </c>
      <c r="CN54" s="1338">
        <v>0</v>
      </c>
      <c r="CO54" s="1338">
        <v>53</v>
      </c>
      <c r="CP54" s="1341">
        <v>69</v>
      </c>
      <c r="CQ54" s="1338">
        <v>591</v>
      </c>
      <c r="CR54" s="1338"/>
      <c r="CS54" s="1338">
        <v>484</v>
      </c>
      <c r="CT54" s="1338">
        <v>0</v>
      </c>
      <c r="CU54" s="1493">
        <f>SUM(CU55:CU66)</f>
        <v>39</v>
      </c>
      <c r="CV54" s="1493">
        <f t="shared" ref="CV54" si="15">SUM(CV55:CV66)</f>
        <v>14</v>
      </c>
      <c r="CW54" s="1338">
        <v>15</v>
      </c>
      <c r="CX54" s="1338">
        <v>366</v>
      </c>
      <c r="CY54" s="1338">
        <v>0</v>
      </c>
      <c r="CZ54" s="1338">
        <v>50</v>
      </c>
      <c r="DA54" s="1338">
        <v>0</v>
      </c>
      <c r="DB54" s="1338">
        <v>0</v>
      </c>
      <c r="DC54" s="1493">
        <f>SUM(DC55:DC66)</f>
        <v>32411</v>
      </c>
      <c r="DD54" s="1493">
        <f t="shared" ref="DD54:DE54" si="16">SUM(DD55:DD66)</f>
        <v>329</v>
      </c>
      <c r="DE54" s="1493">
        <f t="shared" si="16"/>
        <v>172</v>
      </c>
    </row>
    <row r="55" spans="1:209" s="1345" customFormat="1" ht="35.35" hidden="1" customHeight="1" outlineLevel="1">
      <c r="A55" s="530" t="s">
        <v>1899</v>
      </c>
      <c r="B55" s="1346">
        <v>11775</v>
      </c>
      <c r="C55" s="1346">
        <v>11730</v>
      </c>
      <c r="D55" s="1338">
        <v>19</v>
      </c>
      <c r="E55" s="1338">
        <v>0</v>
      </c>
      <c r="F55" s="1338">
        <v>1</v>
      </c>
      <c r="G55" s="1338">
        <v>0</v>
      </c>
      <c r="H55" s="1633">
        <v>0</v>
      </c>
      <c r="I55" s="1346">
        <v>0</v>
      </c>
      <c r="J55" s="1338">
        <v>0</v>
      </c>
      <c r="K55" s="1338">
        <v>0</v>
      </c>
      <c r="L55" s="1341">
        <v>258</v>
      </c>
      <c r="M55" s="1338"/>
      <c r="N55" s="1338">
        <v>0</v>
      </c>
      <c r="O55" s="1338">
        <v>183</v>
      </c>
      <c r="P55" s="1338">
        <v>44</v>
      </c>
      <c r="Q55" s="1338">
        <v>2</v>
      </c>
      <c r="R55" s="1338">
        <v>0</v>
      </c>
      <c r="S55" s="1338">
        <v>0</v>
      </c>
      <c r="T55" s="1338">
        <v>0</v>
      </c>
      <c r="U55" s="1338">
        <v>9</v>
      </c>
      <c r="V55" s="1338">
        <v>0</v>
      </c>
      <c r="W55" s="1338">
        <v>0</v>
      </c>
      <c r="X55" s="1338">
        <v>0</v>
      </c>
      <c r="Y55" s="1338">
        <v>0</v>
      </c>
      <c r="Z55" s="1443"/>
      <c r="AA55" s="530" t="s">
        <v>1899</v>
      </c>
      <c r="AB55" s="1338">
        <v>1</v>
      </c>
      <c r="AC55" s="1338">
        <v>0</v>
      </c>
      <c r="AD55" s="1338">
        <v>0</v>
      </c>
      <c r="AE55" s="1338">
        <v>0</v>
      </c>
      <c r="AF55" s="1338">
        <v>0</v>
      </c>
      <c r="AG55" s="1338">
        <v>1</v>
      </c>
      <c r="AH55" s="1338">
        <v>93</v>
      </c>
      <c r="AI55" s="1338">
        <v>2</v>
      </c>
      <c r="AJ55" s="1338">
        <v>34</v>
      </c>
      <c r="AK55" s="1338">
        <v>3</v>
      </c>
      <c r="AL55" s="1338">
        <v>0</v>
      </c>
      <c r="AM55" s="1338">
        <v>0</v>
      </c>
      <c r="AN55" s="1338"/>
      <c r="AO55" s="1338">
        <v>38</v>
      </c>
      <c r="AP55" s="1338">
        <v>188</v>
      </c>
      <c r="AQ55" s="1338">
        <v>0</v>
      </c>
      <c r="AR55" s="1338">
        <v>0</v>
      </c>
      <c r="AS55" s="1338">
        <v>55</v>
      </c>
      <c r="AT55" s="1345">
        <v>1</v>
      </c>
      <c r="AU55" s="1338">
        <v>5</v>
      </c>
      <c r="AV55" s="1338">
        <v>0</v>
      </c>
      <c r="AW55" s="1338">
        <v>0</v>
      </c>
      <c r="AX55" s="1338">
        <v>2</v>
      </c>
      <c r="AY55" s="1338">
        <v>1</v>
      </c>
      <c r="AZ55" s="1338">
        <v>0</v>
      </c>
      <c r="BA55" s="1443">
        <v>2248</v>
      </c>
      <c r="BB55" s="1338">
        <v>0</v>
      </c>
      <c r="BC55" s="530" t="s">
        <v>1899</v>
      </c>
      <c r="BD55" s="1748" t="s">
        <v>3440</v>
      </c>
      <c r="BE55" s="1338">
        <v>1</v>
      </c>
      <c r="BF55" s="1338">
        <v>2</v>
      </c>
      <c r="BG55" s="1338">
        <v>0</v>
      </c>
      <c r="BH55" s="1338">
        <v>0</v>
      </c>
      <c r="BI55" s="1338">
        <v>0</v>
      </c>
      <c r="BJ55" s="1338">
        <v>0</v>
      </c>
      <c r="BK55" s="1338">
        <v>2</v>
      </c>
      <c r="BL55" s="1338">
        <v>0</v>
      </c>
      <c r="BM55" s="1338">
        <v>0</v>
      </c>
      <c r="BN55" s="1338">
        <v>81</v>
      </c>
      <c r="BO55" s="1341">
        <v>18</v>
      </c>
      <c r="BP55" s="1338">
        <v>220</v>
      </c>
      <c r="BQ55" s="1338"/>
      <c r="BR55" s="1338">
        <v>10</v>
      </c>
      <c r="BS55" s="1338">
        <v>790</v>
      </c>
      <c r="BT55" s="1338">
        <v>47</v>
      </c>
      <c r="BU55" s="1338">
        <v>0</v>
      </c>
      <c r="BV55" s="1338">
        <v>9</v>
      </c>
      <c r="BW55" s="1338">
        <v>0</v>
      </c>
      <c r="BX55" s="1338">
        <v>1320</v>
      </c>
      <c r="BY55" s="1338">
        <v>110</v>
      </c>
      <c r="BZ55" s="1338">
        <v>0</v>
      </c>
      <c r="CA55" s="1338">
        <v>730</v>
      </c>
      <c r="CB55" s="1338">
        <v>4250</v>
      </c>
      <c r="CC55" s="1443">
        <v>155</v>
      </c>
      <c r="CD55" s="1338"/>
      <c r="CE55" s="530" t="s">
        <v>1899</v>
      </c>
      <c r="CF55" s="1338">
        <v>55</v>
      </c>
      <c r="CG55" s="1338">
        <v>352</v>
      </c>
      <c r="CH55" s="1338">
        <v>0</v>
      </c>
      <c r="CI55" s="1338">
        <v>0</v>
      </c>
      <c r="CJ55" s="1338">
        <v>3</v>
      </c>
      <c r="CK55" s="1338">
        <v>322</v>
      </c>
      <c r="CL55" s="1338">
        <v>1</v>
      </c>
      <c r="CM55" s="1338">
        <v>29</v>
      </c>
      <c r="CN55" s="1338">
        <v>0</v>
      </c>
      <c r="CO55" s="1338">
        <v>2</v>
      </c>
      <c r="CP55" s="1341">
        <v>2</v>
      </c>
      <c r="CQ55" s="1338">
        <v>31</v>
      </c>
      <c r="CR55" s="1338"/>
      <c r="CS55" s="1338">
        <v>45</v>
      </c>
      <c r="CT55" s="1338">
        <v>0</v>
      </c>
      <c r="CU55" s="1338">
        <v>4</v>
      </c>
      <c r="CV55" s="1338">
        <v>2</v>
      </c>
      <c r="CW55" s="1338">
        <v>0</v>
      </c>
      <c r="CX55" s="1338">
        <v>33</v>
      </c>
      <c r="CY55" s="1338">
        <v>0</v>
      </c>
      <c r="CZ55" s="1338">
        <v>6</v>
      </c>
      <c r="DA55" s="1338">
        <v>0</v>
      </c>
      <c r="DB55" s="1338">
        <v>0</v>
      </c>
      <c r="DC55" s="1338">
        <v>160</v>
      </c>
      <c r="DD55" s="1345">
        <v>28</v>
      </c>
      <c r="DE55" s="1345">
        <v>37</v>
      </c>
    </row>
    <row r="56" spans="1:209" s="1345" customFormat="1" ht="35.35" hidden="1" customHeight="1" outlineLevel="1">
      <c r="A56" s="530" t="s">
        <v>951</v>
      </c>
      <c r="B56" s="1338">
        <v>13399</v>
      </c>
      <c r="C56" s="1338">
        <v>13381</v>
      </c>
      <c r="D56" s="1338">
        <v>17</v>
      </c>
      <c r="E56" s="1338">
        <v>0</v>
      </c>
      <c r="F56" s="1338">
        <v>1</v>
      </c>
      <c r="G56" s="1338">
        <v>0</v>
      </c>
      <c r="H56" s="1633">
        <v>10</v>
      </c>
      <c r="I56" s="1338">
        <v>1</v>
      </c>
      <c r="J56" s="1338">
        <v>0</v>
      </c>
      <c r="K56" s="1338">
        <v>0</v>
      </c>
      <c r="L56" s="1341">
        <v>221</v>
      </c>
      <c r="M56" s="1338"/>
      <c r="N56" s="1338">
        <v>0</v>
      </c>
      <c r="O56" s="1338">
        <v>163</v>
      </c>
      <c r="P56" s="1338">
        <v>33</v>
      </c>
      <c r="Q56" s="1338">
        <v>2</v>
      </c>
      <c r="R56" s="1338">
        <v>0</v>
      </c>
      <c r="S56" s="1338">
        <v>0</v>
      </c>
      <c r="T56" s="1338">
        <v>0</v>
      </c>
      <c r="U56" s="1338">
        <v>10</v>
      </c>
      <c r="V56" s="1338">
        <v>0</v>
      </c>
      <c r="W56" s="1338">
        <v>0</v>
      </c>
      <c r="X56" s="1338">
        <v>0</v>
      </c>
      <c r="Y56" s="1338">
        <v>0</v>
      </c>
      <c r="Z56" s="1443"/>
      <c r="AA56" s="530" t="s">
        <v>951</v>
      </c>
      <c r="AB56" s="1338">
        <v>0</v>
      </c>
      <c r="AC56" s="1338">
        <v>6</v>
      </c>
      <c r="AD56" s="1338">
        <v>0</v>
      </c>
      <c r="AE56" s="1338">
        <v>0</v>
      </c>
      <c r="AF56" s="1338">
        <v>0</v>
      </c>
      <c r="AG56" s="1338">
        <v>1</v>
      </c>
      <c r="AH56" s="1338">
        <v>68</v>
      </c>
      <c r="AI56" s="1338">
        <v>9</v>
      </c>
      <c r="AJ56" s="1338">
        <v>31</v>
      </c>
      <c r="AK56" s="1338">
        <v>3</v>
      </c>
      <c r="AL56" s="1338">
        <v>0</v>
      </c>
      <c r="AM56" s="1338">
        <v>0</v>
      </c>
      <c r="AN56" s="1338"/>
      <c r="AO56" s="1338">
        <v>57</v>
      </c>
      <c r="AP56" s="1338">
        <v>49</v>
      </c>
      <c r="AQ56" s="1338">
        <v>0</v>
      </c>
      <c r="AR56" s="1338">
        <v>0</v>
      </c>
      <c r="AS56" s="1338">
        <v>13</v>
      </c>
      <c r="AT56" s="1345">
        <v>0</v>
      </c>
      <c r="AU56" s="1338">
        <v>3</v>
      </c>
      <c r="AV56" s="1338">
        <v>0</v>
      </c>
      <c r="AW56" s="1338">
        <v>0</v>
      </c>
      <c r="AX56" s="1338">
        <v>0</v>
      </c>
      <c r="AY56" s="1338">
        <v>1</v>
      </c>
      <c r="AZ56" s="1338">
        <v>0</v>
      </c>
      <c r="BA56" s="1443">
        <v>3467</v>
      </c>
      <c r="BB56" s="1338">
        <v>0</v>
      </c>
      <c r="BC56" s="530" t="s">
        <v>951</v>
      </c>
      <c r="BD56" s="1748" t="s">
        <v>3440</v>
      </c>
      <c r="BE56" s="1338">
        <v>0</v>
      </c>
      <c r="BF56" s="1338">
        <v>7</v>
      </c>
      <c r="BG56" s="1338">
        <v>0</v>
      </c>
      <c r="BH56" s="1338">
        <v>1</v>
      </c>
      <c r="BI56" s="1338">
        <v>0</v>
      </c>
      <c r="BJ56" s="1338">
        <v>0</v>
      </c>
      <c r="BK56" s="1338">
        <v>8</v>
      </c>
      <c r="BL56" s="1338">
        <v>0</v>
      </c>
      <c r="BM56" s="1338">
        <v>0</v>
      </c>
      <c r="BN56" s="1338">
        <v>124</v>
      </c>
      <c r="BO56" s="1341">
        <v>12</v>
      </c>
      <c r="BP56" s="1338">
        <v>187</v>
      </c>
      <c r="BQ56" s="1338"/>
      <c r="BR56" s="1338">
        <v>14</v>
      </c>
      <c r="BS56" s="1338">
        <v>419</v>
      </c>
      <c r="BT56" s="1338">
        <v>61</v>
      </c>
      <c r="BU56" s="1338">
        <v>0</v>
      </c>
      <c r="BV56" s="1338">
        <v>9</v>
      </c>
      <c r="BW56" s="1338">
        <v>0</v>
      </c>
      <c r="BX56" s="1338">
        <v>556</v>
      </c>
      <c r="BY56" s="1338">
        <v>246</v>
      </c>
      <c r="BZ56" s="1338">
        <v>0</v>
      </c>
      <c r="CA56" s="1338">
        <v>723</v>
      </c>
      <c r="CB56" s="1338">
        <v>5571</v>
      </c>
      <c r="CC56" s="1443">
        <v>202</v>
      </c>
      <c r="CD56" s="1338"/>
      <c r="CE56" s="530" t="s">
        <v>951</v>
      </c>
      <c r="CF56" s="1338">
        <v>259</v>
      </c>
      <c r="CG56" s="1338">
        <v>358</v>
      </c>
      <c r="CH56" s="1338">
        <v>0</v>
      </c>
      <c r="CI56" s="1338">
        <v>0</v>
      </c>
      <c r="CJ56" s="1338">
        <v>6</v>
      </c>
      <c r="CK56" s="1338">
        <v>398</v>
      </c>
      <c r="CL56" s="1338">
        <v>2</v>
      </c>
      <c r="CM56" s="1338">
        <v>19</v>
      </c>
      <c r="CN56" s="1338">
        <v>0</v>
      </c>
      <c r="CO56" s="1338">
        <v>6</v>
      </c>
      <c r="CP56" s="1341">
        <v>3</v>
      </c>
      <c r="CQ56" s="1338">
        <v>24</v>
      </c>
      <c r="CR56" s="1338"/>
      <c r="CS56" s="1338">
        <v>18</v>
      </c>
      <c r="CT56" s="1338">
        <v>0</v>
      </c>
      <c r="CU56" s="1338">
        <v>3</v>
      </c>
      <c r="CV56" s="1338">
        <v>4</v>
      </c>
      <c r="CW56" s="1338">
        <v>0</v>
      </c>
      <c r="CX56" s="1338">
        <v>7</v>
      </c>
      <c r="CY56" s="1338">
        <v>0</v>
      </c>
      <c r="CZ56" s="1338">
        <v>4</v>
      </c>
      <c r="DA56" s="1338">
        <v>0</v>
      </c>
      <c r="DB56" s="1338">
        <v>0</v>
      </c>
      <c r="DC56" s="1338">
        <v>2605</v>
      </c>
      <c r="DD56" s="1345">
        <v>34</v>
      </c>
      <c r="DE56" s="1345">
        <v>9</v>
      </c>
    </row>
    <row r="57" spans="1:209" s="1345" customFormat="1" ht="35.35" hidden="1" customHeight="1" outlineLevel="1">
      <c r="A57" s="530" t="s">
        <v>952</v>
      </c>
      <c r="B57" s="1338">
        <v>16847</v>
      </c>
      <c r="C57" s="1338">
        <v>16803</v>
      </c>
      <c r="D57" s="1338">
        <v>30</v>
      </c>
      <c r="E57" s="1346">
        <v>0</v>
      </c>
      <c r="F57" s="1338">
        <v>0</v>
      </c>
      <c r="G57" s="1338">
        <v>0</v>
      </c>
      <c r="H57" s="1633">
        <v>28</v>
      </c>
      <c r="I57" s="1338">
        <v>0</v>
      </c>
      <c r="J57" s="1338">
        <v>0</v>
      </c>
      <c r="K57" s="1346">
        <v>0</v>
      </c>
      <c r="L57" s="1347">
        <v>265</v>
      </c>
      <c r="M57" s="1338"/>
      <c r="N57" s="1338">
        <v>0</v>
      </c>
      <c r="O57" s="1338">
        <v>205</v>
      </c>
      <c r="P57" s="1338">
        <v>31</v>
      </c>
      <c r="Q57" s="1338">
        <v>1</v>
      </c>
      <c r="R57" s="1338">
        <v>0</v>
      </c>
      <c r="S57" s="1338">
        <v>0</v>
      </c>
      <c r="T57" s="1338">
        <v>0</v>
      </c>
      <c r="U57" s="1338">
        <v>13</v>
      </c>
      <c r="V57" s="1338">
        <v>0</v>
      </c>
      <c r="W57" s="1338">
        <v>0</v>
      </c>
      <c r="X57" s="1338">
        <v>0</v>
      </c>
      <c r="Y57" s="1338">
        <v>0</v>
      </c>
      <c r="Z57" s="1443"/>
      <c r="AA57" s="530" t="s">
        <v>952</v>
      </c>
      <c r="AB57" s="1338">
        <v>0</v>
      </c>
      <c r="AC57" s="1338">
        <v>2</v>
      </c>
      <c r="AD57" s="1338">
        <v>0</v>
      </c>
      <c r="AE57" s="1338">
        <v>0</v>
      </c>
      <c r="AF57" s="1338">
        <v>0</v>
      </c>
      <c r="AG57" s="1338">
        <v>5</v>
      </c>
      <c r="AH57" s="1338">
        <v>71</v>
      </c>
      <c r="AI57" s="1338">
        <v>14</v>
      </c>
      <c r="AJ57" s="1338">
        <v>52</v>
      </c>
      <c r="AK57" s="1338">
        <v>10</v>
      </c>
      <c r="AL57" s="1338">
        <v>1</v>
      </c>
      <c r="AM57" s="1338">
        <v>0</v>
      </c>
      <c r="AN57" s="1338"/>
      <c r="AO57" s="1338">
        <v>28</v>
      </c>
      <c r="AP57" s="1338">
        <v>63</v>
      </c>
      <c r="AQ57" s="1338">
        <v>0</v>
      </c>
      <c r="AR57" s="1338">
        <v>0</v>
      </c>
      <c r="AS57" s="1338">
        <v>21</v>
      </c>
      <c r="AT57" s="1345">
        <v>1</v>
      </c>
      <c r="AU57" s="1338">
        <v>4</v>
      </c>
      <c r="AV57" s="1338">
        <v>0</v>
      </c>
      <c r="AW57" s="1338">
        <v>2</v>
      </c>
      <c r="AX57" s="1338">
        <v>0</v>
      </c>
      <c r="AY57" s="1338">
        <v>1</v>
      </c>
      <c r="AZ57" s="1338">
        <v>0</v>
      </c>
      <c r="BA57" s="1443">
        <v>2673</v>
      </c>
      <c r="BB57" s="1338">
        <v>0</v>
      </c>
      <c r="BC57" s="530" t="s">
        <v>952</v>
      </c>
      <c r="BD57" s="1748" t="s">
        <v>3440</v>
      </c>
      <c r="BE57" s="1338">
        <v>0</v>
      </c>
      <c r="BF57" s="1338">
        <v>3</v>
      </c>
      <c r="BG57" s="1338">
        <v>0</v>
      </c>
      <c r="BH57" s="1338">
        <v>0</v>
      </c>
      <c r="BI57" s="1338">
        <v>0</v>
      </c>
      <c r="BJ57" s="1338">
        <v>0</v>
      </c>
      <c r="BK57" s="1338">
        <v>3</v>
      </c>
      <c r="BL57" s="1338">
        <v>0</v>
      </c>
      <c r="BM57" s="1338">
        <v>0</v>
      </c>
      <c r="BN57" s="1338">
        <v>93</v>
      </c>
      <c r="BO57" s="1341">
        <v>29</v>
      </c>
      <c r="BP57" s="1338">
        <v>484</v>
      </c>
      <c r="BQ57" s="1338"/>
      <c r="BR57" s="1338">
        <v>45</v>
      </c>
      <c r="BS57" s="1338">
        <v>734</v>
      </c>
      <c r="BT57" s="1338">
        <v>210</v>
      </c>
      <c r="BU57" s="1338">
        <v>1</v>
      </c>
      <c r="BV57" s="1338">
        <v>61</v>
      </c>
      <c r="BW57" s="1338">
        <v>0</v>
      </c>
      <c r="BX57" s="1338">
        <v>684</v>
      </c>
      <c r="BY57" s="1338">
        <v>261</v>
      </c>
      <c r="BZ57" s="1338">
        <v>0</v>
      </c>
      <c r="CA57" s="1338">
        <v>1520</v>
      </c>
      <c r="CB57" s="1338">
        <v>7370</v>
      </c>
      <c r="CC57" s="1443">
        <v>262</v>
      </c>
      <c r="CD57" s="1338"/>
      <c r="CE57" s="530" t="s">
        <v>952</v>
      </c>
      <c r="CF57" s="1338">
        <v>304</v>
      </c>
      <c r="CG57" s="1338">
        <v>460</v>
      </c>
      <c r="CH57" s="1338">
        <v>0</v>
      </c>
      <c r="CI57" s="1338">
        <v>0</v>
      </c>
      <c r="CJ57" s="1338">
        <v>7</v>
      </c>
      <c r="CK57" s="1338">
        <v>641</v>
      </c>
      <c r="CL57" s="1338">
        <v>1</v>
      </c>
      <c r="CM57" s="1338">
        <v>34</v>
      </c>
      <c r="CN57" s="1338">
        <v>0</v>
      </c>
      <c r="CO57" s="1338">
        <v>4</v>
      </c>
      <c r="CP57" s="1341">
        <v>8</v>
      </c>
      <c r="CQ57" s="1338">
        <v>63</v>
      </c>
      <c r="CR57" s="1338"/>
      <c r="CS57" s="1338">
        <v>44</v>
      </c>
      <c r="CT57" s="1338">
        <v>0</v>
      </c>
      <c r="CU57" s="1338">
        <v>5</v>
      </c>
      <c r="CV57" s="1338">
        <v>1</v>
      </c>
      <c r="CW57" s="1338">
        <v>0</v>
      </c>
      <c r="CX57" s="1338">
        <v>35</v>
      </c>
      <c r="CY57" s="1338">
        <v>0</v>
      </c>
      <c r="CZ57" s="1338">
        <v>3</v>
      </c>
      <c r="DA57" s="1338">
        <v>0</v>
      </c>
      <c r="DB57" s="1338">
        <v>0</v>
      </c>
      <c r="DC57" s="1338">
        <v>3372</v>
      </c>
      <c r="DD57" s="1345">
        <v>26</v>
      </c>
      <c r="DE57" s="1345">
        <v>7</v>
      </c>
    </row>
    <row r="58" spans="1:209" s="1345" customFormat="1" ht="35.35" hidden="1" customHeight="1" outlineLevel="1">
      <c r="A58" s="530" t="s">
        <v>953</v>
      </c>
      <c r="B58" s="1338">
        <v>13272</v>
      </c>
      <c r="C58" s="1338">
        <v>13234</v>
      </c>
      <c r="D58" s="1338">
        <v>27</v>
      </c>
      <c r="E58" s="1338">
        <v>0</v>
      </c>
      <c r="F58" s="1338">
        <v>0</v>
      </c>
      <c r="G58" s="1346">
        <v>0</v>
      </c>
      <c r="H58" s="1693">
        <v>21</v>
      </c>
      <c r="I58" s="1346">
        <v>0</v>
      </c>
      <c r="J58" s="1338">
        <v>0</v>
      </c>
      <c r="K58" s="1338">
        <v>0</v>
      </c>
      <c r="L58" s="1341">
        <v>294</v>
      </c>
      <c r="M58" s="1338"/>
      <c r="N58" s="1338">
        <v>0</v>
      </c>
      <c r="O58" s="1338">
        <v>157</v>
      </c>
      <c r="P58" s="1338">
        <v>26</v>
      </c>
      <c r="Q58" s="1338">
        <v>3</v>
      </c>
      <c r="R58" s="1338">
        <v>0</v>
      </c>
      <c r="S58" s="1338">
        <v>0</v>
      </c>
      <c r="T58" s="1338">
        <v>0</v>
      </c>
      <c r="U58" s="1338">
        <v>6</v>
      </c>
      <c r="V58" s="1338">
        <v>0</v>
      </c>
      <c r="W58" s="1338">
        <v>0</v>
      </c>
      <c r="X58" s="1338">
        <v>0</v>
      </c>
      <c r="Y58" s="1338">
        <v>0</v>
      </c>
      <c r="Z58" s="1443"/>
      <c r="AA58" s="530" t="s">
        <v>953</v>
      </c>
      <c r="AB58" s="1338">
        <v>0</v>
      </c>
      <c r="AC58" s="1338">
        <v>5</v>
      </c>
      <c r="AD58" s="1338">
        <v>0</v>
      </c>
      <c r="AE58" s="1338">
        <v>0</v>
      </c>
      <c r="AF58" s="1338">
        <v>0</v>
      </c>
      <c r="AG58" s="1338">
        <v>0</v>
      </c>
      <c r="AH58" s="1338">
        <v>79</v>
      </c>
      <c r="AI58" s="1338">
        <v>9</v>
      </c>
      <c r="AJ58" s="1338">
        <v>36</v>
      </c>
      <c r="AK58" s="1338">
        <v>7</v>
      </c>
      <c r="AL58" s="1338">
        <v>0</v>
      </c>
      <c r="AM58" s="1338">
        <v>0</v>
      </c>
      <c r="AN58" s="1338"/>
      <c r="AO58" s="1338">
        <v>44</v>
      </c>
      <c r="AP58" s="1338">
        <v>61</v>
      </c>
      <c r="AQ58" s="1338">
        <v>3</v>
      </c>
      <c r="AR58" s="1338">
        <v>0</v>
      </c>
      <c r="AS58" s="1338">
        <v>24</v>
      </c>
      <c r="AT58" s="1345">
        <v>0</v>
      </c>
      <c r="AU58" s="1338">
        <v>13</v>
      </c>
      <c r="AV58" s="1338">
        <v>0</v>
      </c>
      <c r="AW58" s="1338">
        <v>2</v>
      </c>
      <c r="AX58" s="1338">
        <v>0</v>
      </c>
      <c r="AY58" s="1338">
        <v>1</v>
      </c>
      <c r="AZ58" s="1338">
        <v>0</v>
      </c>
      <c r="BA58" s="1443">
        <v>2415</v>
      </c>
      <c r="BB58" s="1338">
        <v>0</v>
      </c>
      <c r="BC58" s="530" t="s">
        <v>953</v>
      </c>
      <c r="BD58" s="1748" t="s">
        <v>3440</v>
      </c>
      <c r="BE58" s="1338">
        <v>1</v>
      </c>
      <c r="BF58" s="1338">
        <v>2</v>
      </c>
      <c r="BG58" s="1338">
        <v>0</v>
      </c>
      <c r="BH58" s="1338">
        <v>0</v>
      </c>
      <c r="BI58" s="1338">
        <v>0</v>
      </c>
      <c r="BJ58" s="1338">
        <v>0</v>
      </c>
      <c r="BK58" s="1338">
        <v>2</v>
      </c>
      <c r="BL58" s="1338">
        <v>0</v>
      </c>
      <c r="BM58" s="1338">
        <v>1</v>
      </c>
      <c r="BN58" s="1338">
        <v>59</v>
      </c>
      <c r="BO58" s="1341">
        <v>25</v>
      </c>
      <c r="BP58" s="1338">
        <v>385</v>
      </c>
      <c r="BQ58" s="1338"/>
      <c r="BR58" s="1338">
        <v>11</v>
      </c>
      <c r="BS58" s="1338">
        <v>605</v>
      </c>
      <c r="BT58" s="1338">
        <v>141</v>
      </c>
      <c r="BU58" s="1338">
        <v>2</v>
      </c>
      <c r="BV58" s="1338">
        <v>49</v>
      </c>
      <c r="BW58" s="1338">
        <v>0</v>
      </c>
      <c r="BX58" s="1338">
        <v>626</v>
      </c>
      <c r="BY58" s="1338">
        <v>250</v>
      </c>
      <c r="BZ58" s="1338">
        <v>0</v>
      </c>
      <c r="CA58" s="1338">
        <v>1474</v>
      </c>
      <c r="CB58" s="1338">
        <v>4897</v>
      </c>
      <c r="CC58" s="1443">
        <v>337</v>
      </c>
      <c r="CD58" s="1338"/>
      <c r="CE58" s="530" t="s">
        <v>953</v>
      </c>
      <c r="CF58" s="1338">
        <v>272</v>
      </c>
      <c r="CG58" s="1338">
        <v>317</v>
      </c>
      <c r="CH58" s="1338">
        <v>0</v>
      </c>
      <c r="CI58" s="1338">
        <v>0</v>
      </c>
      <c r="CJ58" s="1338">
        <v>7</v>
      </c>
      <c r="CK58" s="1338">
        <v>468</v>
      </c>
      <c r="CL58" s="1338">
        <v>0</v>
      </c>
      <c r="CM58" s="1338">
        <v>18</v>
      </c>
      <c r="CN58" s="1338">
        <v>0</v>
      </c>
      <c r="CO58" s="1338">
        <v>3</v>
      </c>
      <c r="CP58" s="1341">
        <v>4</v>
      </c>
      <c r="CQ58" s="1338">
        <v>45</v>
      </c>
      <c r="CR58" s="1338"/>
      <c r="CS58" s="1338">
        <v>38</v>
      </c>
      <c r="CT58" s="1338">
        <v>0</v>
      </c>
      <c r="CU58" s="1338">
        <v>0</v>
      </c>
      <c r="CV58" s="1338">
        <v>0</v>
      </c>
      <c r="CW58" s="1338">
        <v>1</v>
      </c>
      <c r="CX58" s="1338">
        <v>30</v>
      </c>
      <c r="CY58" s="1338">
        <v>0</v>
      </c>
      <c r="CZ58" s="1338">
        <v>7</v>
      </c>
      <c r="DA58" s="1338">
        <v>0</v>
      </c>
      <c r="DB58" s="1338">
        <v>0</v>
      </c>
      <c r="DC58" s="1338">
        <v>3085</v>
      </c>
      <c r="DD58" s="1345">
        <v>20</v>
      </c>
      <c r="DE58" s="1345">
        <v>18</v>
      </c>
    </row>
    <row r="59" spans="1:209" s="1345" customFormat="1" ht="35.35" hidden="1" customHeight="1" outlineLevel="1">
      <c r="A59" s="530" t="s">
        <v>954</v>
      </c>
      <c r="B59" s="1338">
        <v>11668</v>
      </c>
      <c r="C59" s="1338">
        <v>11619</v>
      </c>
      <c r="D59" s="1338">
        <v>21</v>
      </c>
      <c r="E59" s="1338">
        <v>0</v>
      </c>
      <c r="F59" s="1338">
        <v>2</v>
      </c>
      <c r="G59" s="1338">
        <v>0</v>
      </c>
      <c r="H59" s="1633">
        <v>25</v>
      </c>
      <c r="I59" s="1338">
        <v>1</v>
      </c>
      <c r="J59" s="1346">
        <v>0</v>
      </c>
      <c r="K59" s="1338">
        <v>0</v>
      </c>
      <c r="L59" s="1341">
        <v>320</v>
      </c>
      <c r="M59" s="1338"/>
      <c r="N59" s="1338">
        <v>0</v>
      </c>
      <c r="O59" s="1338">
        <v>147</v>
      </c>
      <c r="P59" s="1338">
        <v>37</v>
      </c>
      <c r="Q59" s="1338">
        <v>2</v>
      </c>
      <c r="R59" s="1338">
        <v>0</v>
      </c>
      <c r="S59" s="1338">
        <v>1</v>
      </c>
      <c r="T59" s="1338">
        <v>0</v>
      </c>
      <c r="U59" s="1338">
        <v>12</v>
      </c>
      <c r="V59" s="1338">
        <v>1</v>
      </c>
      <c r="W59" s="1338">
        <v>0</v>
      </c>
      <c r="X59" s="1338">
        <v>0</v>
      </c>
      <c r="Y59" s="1338">
        <v>0</v>
      </c>
      <c r="Z59" s="1443"/>
      <c r="AA59" s="530" t="s">
        <v>954</v>
      </c>
      <c r="AB59" s="1338">
        <v>0</v>
      </c>
      <c r="AC59" s="1338">
        <v>4</v>
      </c>
      <c r="AD59" s="1338">
        <v>0</v>
      </c>
      <c r="AE59" s="1338">
        <v>0</v>
      </c>
      <c r="AF59" s="1338">
        <v>0</v>
      </c>
      <c r="AG59" s="1338">
        <v>1</v>
      </c>
      <c r="AH59" s="1338">
        <v>91</v>
      </c>
      <c r="AI59" s="1338">
        <v>6</v>
      </c>
      <c r="AJ59" s="1338">
        <v>42</v>
      </c>
      <c r="AK59" s="1338">
        <v>11</v>
      </c>
      <c r="AL59" s="1338">
        <v>2</v>
      </c>
      <c r="AM59" s="1338">
        <v>0</v>
      </c>
      <c r="AN59" s="1338"/>
      <c r="AO59" s="1338">
        <v>83</v>
      </c>
      <c r="AP59" s="1338">
        <v>93</v>
      </c>
      <c r="AQ59" s="1338">
        <v>1</v>
      </c>
      <c r="AR59" s="1338">
        <v>0</v>
      </c>
      <c r="AS59" s="1338">
        <v>30</v>
      </c>
      <c r="AT59" s="1345">
        <v>0</v>
      </c>
      <c r="AU59" s="1338">
        <v>11</v>
      </c>
      <c r="AV59" s="1338">
        <v>0</v>
      </c>
      <c r="AW59" s="1338">
        <v>1</v>
      </c>
      <c r="AX59" s="1338">
        <v>0</v>
      </c>
      <c r="AY59" s="1338">
        <v>0</v>
      </c>
      <c r="AZ59" s="1338">
        <v>0</v>
      </c>
      <c r="BA59" s="1443">
        <v>1258</v>
      </c>
      <c r="BB59" s="1338">
        <v>0</v>
      </c>
      <c r="BC59" s="530" t="s">
        <v>954</v>
      </c>
      <c r="BD59" s="1748" t="s">
        <v>3440</v>
      </c>
      <c r="BE59" s="1338">
        <v>1</v>
      </c>
      <c r="BF59" s="1338">
        <v>3</v>
      </c>
      <c r="BG59" s="1338">
        <v>0</v>
      </c>
      <c r="BH59" s="1338">
        <v>0</v>
      </c>
      <c r="BI59" s="1338">
        <v>0</v>
      </c>
      <c r="BJ59" s="1338">
        <v>0</v>
      </c>
      <c r="BK59" s="1338">
        <v>3</v>
      </c>
      <c r="BL59" s="1338">
        <v>0</v>
      </c>
      <c r="BM59" s="1338">
        <v>0</v>
      </c>
      <c r="BN59" s="1338">
        <v>32</v>
      </c>
      <c r="BO59" s="1341">
        <v>30</v>
      </c>
      <c r="BP59" s="1338">
        <v>253</v>
      </c>
      <c r="BQ59" s="1338"/>
      <c r="BR59" s="1338">
        <v>9</v>
      </c>
      <c r="BS59" s="1338">
        <v>464</v>
      </c>
      <c r="BT59" s="1338">
        <v>58</v>
      </c>
      <c r="BU59" s="1338">
        <v>0</v>
      </c>
      <c r="BV59" s="1338">
        <v>27</v>
      </c>
      <c r="BW59" s="1338">
        <v>1</v>
      </c>
      <c r="BX59" s="1338">
        <v>469</v>
      </c>
      <c r="BY59" s="1338">
        <v>161</v>
      </c>
      <c r="BZ59" s="1338">
        <v>0</v>
      </c>
      <c r="CA59" s="1338">
        <v>1252</v>
      </c>
      <c r="CB59" s="1338">
        <v>5224</v>
      </c>
      <c r="CC59" s="1443">
        <v>203</v>
      </c>
      <c r="CD59" s="1338"/>
      <c r="CE59" s="530" t="s">
        <v>954</v>
      </c>
      <c r="CF59" s="1338">
        <v>340</v>
      </c>
      <c r="CG59" s="1338">
        <v>532</v>
      </c>
      <c r="CH59" s="1338">
        <v>0</v>
      </c>
      <c r="CI59" s="1338">
        <v>0</v>
      </c>
      <c r="CJ59" s="1338">
        <v>7</v>
      </c>
      <c r="CK59" s="1338">
        <v>285</v>
      </c>
      <c r="CL59" s="1338">
        <v>0</v>
      </c>
      <c r="CM59" s="1338">
        <v>18</v>
      </c>
      <c r="CN59" s="1338">
        <v>0</v>
      </c>
      <c r="CO59" s="1338">
        <v>7</v>
      </c>
      <c r="CP59" s="1341">
        <v>4</v>
      </c>
      <c r="CQ59" s="1338">
        <v>33</v>
      </c>
      <c r="CR59" s="1338"/>
      <c r="CS59" s="1338">
        <v>49</v>
      </c>
      <c r="CT59" s="1338">
        <v>0</v>
      </c>
      <c r="CU59" s="1338">
        <v>3</v>
      </c>
      <c r="CV59" s="1338">
        <v>2</v>
      </c>
      <c r="CW59" s="1338">
        <v>2</v>
      </c>
      <c r="CX59" s="1338">
        <v>40</v>
      </c>
      <c r="CY59" s="1338">
        <v>0</v>
      </c>
      <c r="CZ59" s="1338">
        <v>2</v>
      </c>
      <c r="DA59" s="1338">
        <v>0</v>
      </c>
      <c r="DB59" s="1338">
        <v>0</v>
      </c>
      <c r="DC59" s="1338">
        <v>3129</v>
      </c>
      <c r="DD59" s="1345">
        <v>41</v>
      </c>
      <c r="DE59" s="1345">
        <v>17</v>
      </c>
    </row>
    <row r="60" spans="1:209" s="1350" customFormat="1" ht="35.35" hidden="1" customHeight="1" outlineLevel="1">
      <c r="A60" s="530" t="s">
        <v>955</v>
      </c>
      <c r="B60" s="1348">
        <v>15219</v>
      </c>
      <c r="C60" s="1348">
        <v>15155</v>
      </c>
      <c r="D60" s="1348">
        <v>16</v>
      </c>
      <c r="E60" s="1348">
        <v>0</v>
      </c>
      <c r="F60" s="1348">
        <v>2</v>
      </c>
      <c r="G60" s="1348">
        <v>0</v>
      </c>
      <c r="H60" s="1634">
        <v>15</v>
      </c>
      <c r="I60" s="1348">
        <v>1</v>
      </c>
      <c r="J60" s="1348">
        <v>0</v>
      </c>
      <c r="K60" s="1348">
        <v>0</v>
      </c>
      <c r="L60" s="1349">
        <v>149</v>
      </c>
      <c r="M60" s="1348"/>
      <c r="N60" s="1348">
        <v>0</v>
      </c>
      <c r="O60" s="1348">
        <v>131</v>
      </c>
      <c r="P60" s="1348">
        <v>32</v>
      </c>
      <c r="Q60" s="1348">
        <v>5</v>
      </c>
      <c r="R60" s="1348">
        <v>0</v>
      </c>
      <c r="S60" s="1348">
        <v>0</v>
      </c>
      <c r="T60" s="1348">
        <v>0</v>
      </c>
      <c r="U60" s="1348">
        <v>10</v>
      </c>
      <c r="V60" s="1348">
        <v>1</v>
      </c>
      <c r="W60" s="1348">
        <v>0</v>
      </c>
      <c r="X60" s="1338">
        <v>0</v>
      </c>
      <c r="Y60" s="1348">
        <v>0</v>
      </c>
      <c r="Z60" s="1443"/>
      <c r="AA60" s="530" t="s">
        <v>955</v>
      </c>
      <c r="AB60" s="1348">
        <v>0</v>
      </c>
      <c r="AC60" s="1348">
        <v>1</v>
      </c>
      <c r="AD60" s="1348">
        <v>0</v>
      </c>
      <c r="AE60" s="1348">
        <v>0</v>
      </c>
      <c r="AF60" s="1348">
        <v>0</v>
      </c>
      <c r="AG60" s="1348">
        <v>1</v>
      </c>
      <c r="AH60" s="1348">
        <v>102</v>
      </c>
      <c r="AI60" s="1348">
        <v>3</v>
      </c>
      <c r="AJ60" s="1348">
        <v>31</v>
      </c>
      <c r="AK60" s="1348">
        <v>9</v>
      </c>
      <c r="AL60" s="1348">
        <v>1</v>
      </c>
      <c r="AM60" s="1348">
        <v>0</v>
      </c>
      <c r="AN60" s="1348"/>
      <c r="AO60" s="1338">
        <v>39</v>
      </c>
      <c r="AP60" s="1338">
        <v>78</v>
      </c>
      <c r="AQ60" s="1348">
        <v>0</v>
      </c>
      <c r="AR60" s="1348">
        <v>0</v>
      </c>
      <c r="AS60" s="1348">
        <v>26</v>
      </c>
      <c r="AT60" s="1350">
        <v>0</v>
      </c>
      <c r="AU60" s="1348">
        <v>6</v>
      </c>
      <c r="AV60" s="1348">
        <v>0</v>
      </c>
      <c r="AW60" s="1348">
        <v>5</v>
      </c>
      <c r="AX60" s="1348">
        <v>0</v>
      </c>
      <c r="AY60" s="1348">
        <v>2</v>
      </c>
      <c r="AZ60" s="1348">
        <v>0</v>
      </c>
      <c r="BA60" s="1443">
        <v>2195</v>
      </c>
      <c r="BB60" s="1348">
        <v>0</v>
      </c>
      <c r="BC60" s="530" t="s">
        <v>955</v>
      </c>
      <c r="BD60" s="1748" t="s">
        <v>3440</v>
      </c>
      <c r="BE60" s="1348">
        <v>0</v>
      </c>
      <c r="BF60" s="1348">
        <v>1</v>
      </c>
      <c r="BG60" s="1348">
        <v>1</v>
      </c>
      <c r="BH60" s="1348">
        <v>1</v>
      </c>
      <c r="BI60" s="1348">
        <v>0</v>
      </c>
      <c r="BJ60" s="1348">
        <v>0</v>
      </c>
      <c r="BK60" s="1348">
        <v>1</v>
      </c>
      <c r="BL60" s="1348">
        <v>0</v>
      </c>
      <c r="BM60" s="1348">
        <v>0</v>
      </c>
      <c r="BN60" s="1348">
        <v>44</v>
      </c>
      <c r="BO60" s="1349">
        <v>48</v>
      </c>
      <c r="BP60" s="1348">
        <v>489</v>
      </c>
      <c r="BQ60" s="1338"/>
      <c r="BR60" s="1338">
        <v>19</v>
      </c>
      <c r="BS60" s="1338">
        <v>688</v>
      </c>
      <c r="BT60" s="1338">
        <v>146</v>
      </c>
      <c r="BU60" s="1348">
        <v>0</v>
      </c>
      <c r="BV60" s="1348">
        <v>37</v>
      </c>
      <c r="BW60" s="1348">
        <v>0</v>
      </c>
      <c r="BX60" s="1348">
        <v>386</v>
      </c>
      <c r="BY60" s="1348">
        <v>214</v>
      </c>
      <c r="BZ60" s="1348">
        <v>0</v>
      </c>
      <c r="CA60" s="1348">
        <v>1761</v>
      </c>
      <c r="CB60" s="1348">
        <v>6705</v>
      </c>
      <c r="CC60" s="1443">
        <v>240</v>
      </c>
      <c r="CD60" s="1348"/>
      <c r="CE60" s="530" t="s">
        <v>955</v>
      </c>
      <c r="CF60" s="1348">
        <v>316</v>
      </c>
      <c r="CG60" s="1348">
        <v>670</v>
      </c>
      <c r="CH60" s="1348">
        <v>0</v>
      </c>
      <c r="CI60" s="1348">
        <v>0</v>
      </c>
      <c r="CJ60" s="1348">
        <v>5</v>
      </c>
      <c r="CK60" s="1348">
        <v>427</v>
      </c>
      <c r="CL60" s="1348">
        <v>0</v>
      </c>
      <c r="CM60" s="1348">
        <v>30</v>
      </c>
      <c r="CN60" s="1348">
        <v>0</v>
      </c>
      <c r="CO60" s="1338">
        <v>5</v>
      </c>
      <c r="CP60" s="1349">
        <v>4</v>
      </c>
      <c r="CQ60" s="1348">
        <v>56</v>
      </c>
      <c r="CR60" s="1348"/>
      <c r="CS60" s="1348">
        <v>64</v>
      </c>
      <c r="CT60" s="1338">
        <v>0</v>
      </c>
      <c r="CU60" s="1338">
        <v>3</v>
      </c>
      <c r="CV60" s="1348">
        <v>0</v>
      </c>
      <c r="CW60" s="1348">
        <v>1</v>
      </c>
      <c r="CX60" s="1348">
        <v>57</v>
      </c>
      <c r="CY60" s="1348">
        <v>0</v>
      </c>
      <c r="CZ60" s="1348">
        <v>3</v>
      </c>
      <c r="DA60" s="1348">
        <v>0</v>
      </c>
      <c r="DB60" s="1338">
        <v>0</v>
      </c>
      <c r="DC60" s="1348">
        <v>2436</v>
      </c>
      <c r="DD60" s="1350">
        <v>24</v>
      </c>
      <c r="DE60" s="1350">
        <v>15</v>
      </c>
    </row>
    <row r="61" spans="1:209" s="1350" customFormat="1" ht="35.35" hidden="1" customHeight="1" outlineLevel="1">
      <c r="A61" s="530" t="s">
        <v>956</v>
      </c>
      <c r="B61" s="1348">
        <v>16043</v>
      </c>
      <c r="C61" s="1348">
        <v>15985</v>
      </c>
      <c r="D61" s="1348">
        <v>24</v>
      </c>
      <c r="E61" s="1348">
        <v>0</v>
      </c>
      <c r="F61" s="1348">
        <v>1</v>
      </c>
      <c r="G61" s="1348">
        <v>0</v>
      </c>
      <c r="H61" s="1634">
        <v>22</v>
      </c>
      <c r="I61" s="1348">
        <v>0</v>
      </c>
      <c r="J61" s="1348">
        <v>0</v>
      </c>
      <c r="K61" s="1348">
        <v>0</v>
      </c>
      <c r="L61" s="1349">
        <v>144</v>
      </c>
      <c r="M61" s="1348"/>
      <c r="N61" s="1348">
        <v>0</v>
      </c>
      <c r="O61" s="1348">
        <v>159</v>
      </c>
      <c r="P61" s="1348">
        <v>33</v>
      </c>
      <c r="Q61" s="1348">
        <v>2</v>
      </c>
      <c r="R61" s="1348">
        <v>0</v>
      </c>
      <c r="S61" s="1348">
        <v>0</v>
      </c>
      <c r="T61" s="1348">
        <v>0</v>
      </c>
      <c r="U61" s="1348">
        <v>16</v>
      </c>
      <c r="V61" s="1348">
        <v>0</v>
      </c>
      <c r="W61" s="1348">
        <v>0</v>
      </c>
      <c r="X61" s="1338">
        <v>0</v>
      </c>
      <c r="Y61" s="1348">
        <v>0</v>
      </c>
      <c r="Z61" s="1443"/>
      <c r="AA61" s="530" t="s">
        <v>956</v>
      </c>
      <c r="AB61" s="1348">
        <v>0</v>
      </c>
      <c r="AC61" s="1348">
        <v>3</v>
      </c>
      <c r="AD61" s="1348">
        <v>0</v>
      </c>
      <c r="AE61" s="1348">
        <v>0</v>
      </c>
      <c r="AF61" s="1348">
        <v>1</v>
      </c>
      <c r="AG61" s="1348">
        <v>4</v>
      </c>
      <c r="AH61" s="1348">
        <v>120</v>
      </c>
      <c r="AI61" s="1348">
        <v>4</v>
      </c>
      <c r="AJ61" s="1348">
        <v>44</v>
      </c>
      <c r="AK61" s="1348">
        <v>13</v>
      </c>
      <c r="AL61" s="1348">
        <v>1</v>
      </c>
      <c r="AM61" s="1348">
        <v>0</v>
      </c>
      <c r="AN61" s="1348"/>
      <c r="AO61" s="1348">
        <v>38</v>
      </c>
      <c r="AP61" s="1348">
        <v>85</v>
      </c>
      <c r="AQ61" s="1348">
        <v>0</v>
      </c>
      <c r="AR61" s="1348">
        <v>0</v>
      </c>
      <c r="AS61" s="1348">
        <v>22</v>
      </c>
      <c r="AT61" s="1350">
        <v>0</v>
      </c>
      <c r="AU61" s="1348">
        <v>3</v>
      </c>
      <c r="AV61" s="1348">
        <v>0</v>
      </c>
      <c r="AW61" s="1348">
        <v>3</v>
      </c>
      <c r="AX61" s="1348">
        <v>0</v>
      </c>
      <c r="AY61" s="1348">
        <v>1</v>
      </c>
      <c r="AZ61" s="1348">
        <v>0</v>
      </c>
      <c r="BA61" s="1443">
        <v>3873</v>
      </c>
      <c r="BB61" s="1348">
        <v>0</v>
      </c>
      <c r="BC61" s="530" t="s">
        <v>956</v>
      </c>
      <c r="BD61" s="1748" t="s">
        <v>3440</v>
      </c>
      <c r="BE61" s="1348">
        <v>0</v>
      </c>
      <c r="BF61" s="1348">
        <v>1</v>
      </c>
      <c r="BG61" s="1348">
        <v>0</v>
      </c>
      <c r="BH61" s="1348">
        <v>1</v>
      </c>
      <c r="BI61" s="1348">
        <v>0</v>
      </c>
      <c r="BJ61" s="1348">
        <v>0</v>
      </c>
      <c r="BK61" s="1348">
        <v>1</v>
      </c>
      <c r="BL61" s="1348">
        <v>0</v>
      </c>
      <c r="BM61" s="1348">
        <v>0</v>
      </c>
      <c r="BN61" s="1348">
        <v>125</v>
      </c>
      <c r="BO61" s="1349">
        <v>23</v>
      </c>
      <c r="BP61" s="1348">
        <v>301</v>
      </c>
      <c r="BQ61" s="1348"/>
      <c r="BR61" s="1348">
        <v>25</v>
      </c>
      <c r="BS61" s="1348">
        <v>670</v>
      </c>
      <c r="BT61" s="1348">
        <v>90</v>
      </c>
      <c r="BU61" s="1348">
        <v>1</v>
      </c>
      <c r="BV61" s="1348">
        <v>31</v>
      </c>
      <c r="BW61" s="1348">
        <v>0</v>
      </c>
      <c r="BX61" s="1348">
        <v>578</v>
      </c>
      <c r="BY61" s="1348">
        <v>204</v>
      </c>
      <c r="BZ61" s="1348">
        <v>0</v>
      </c>
      <c r="CA61" s="1348">
        <v>1583</v>
      </c>
      <c r="CB61" s="1348">
        <v>6292</v>
      </c>
      <c r="CC61" s="1443">
        <v>147</v>
      </c>
      <c r="CD61" s="1348"/>
      <c r="CE61" s="530" t="s">
        <v>956</v>
      </c>
      <c r="CF61" s="1348">
        <v>288</v>
      </c>
      <c r="CG61" s="1348">
        <v>486</v>
      </c>
      <c r="CH61" s="1348">
        <v>0</v>
      </c>
      <c r="CI61" s="1348">
        <v>0</v>
      </c>
      <c r="CJ61" s="1348">
        <v>6</v>
      </c>
      <c r="CK61" s="1348">
        <v>428</v>
      </c>
      <c r="CL61" s="1348">
        <v>0</v>
      </c>
      <c r="CM61" s="1348">
        <v>28</v>
      </c>
      <c r="CN61" s="1348">
        <v>0</v>
      </c>
      <c r="CO61" s="1338">
        <v>2</v>
      </c>
      <c r="CP61" s="1349">
        <v>7</v>
      </c>
      <c r="CQ61" s="1348">
        <v>51</v>
      </c>
      <c r="CR61" s="1348"/>
      <c r="CS61" s="1348">
        <v>58</v>
      </c>
      <c r="CT61" s="1338">
        <v>0</v>
      </c>
      <c r="CU61" s="1338">
        <v>3</v>
      </c>
      <c r="CV61" s="1348">
        <v>1</v>
      </c>
      <c r="CW61" s="1348">
        <v>3</v>
      </c>
      <c r="CX61" s="1348">
        <v>45</v>
      </c>
      <c r="CY61" s="1348">
        <v>0</v>
      </c>
      <c r="CZ61" s="1348">
        <v>6</v>
      </c>
      <c r="DA61" s="1348">
        <v>0</v>
      </c>
      <c r="DB61" s="1338">
        <v>0</v>
      </c>
      <c r="DC61" s="1348">
        <v>3208</v>
      </c>
      <c r="DD61" s="1350">
        <v>24</v>
      </c>
      <c r="DE61" s="1350">
        <v>0</v>
      </c>
    </row>
    <row r="62" spans="1:209" s="1345" customFormat="1" ht="35.35" hidden="1" customHeight="1" outlineLevel="1">
      <c r="A62" s="530" t="s">
        <v>957</v>
      </c>
      <c r="B62" s="1338">
        <v>18334</v>
      </c>
      <c r="C62" s="1338">
        <v>18303</v>
      </c>
      <c r="D62" s="1338">
        <v>22</v>
      </c>
      <c r="E62" s="1338">
        <v>0</v>
      </c>
      <c r="F62" s="1338">
        <v>0</v>
      </c>
      <c r="G62" s="1338">
        <v>0</v>
      </c>
      <c r="H62" s="1634">
        <v>23</v>
      </c>
      <c r="I62" s="1338">
        <v>2</v>
      </c>
      <c r="J62" s="1338">
        <v>0</v>
      </c>
      <c r="K62" s="1338">
        <v>0</v>
      </c>
      <c r="L62" s="1341">
        <v>117</v>
      </c>
      <c r="M62" s="1338"/>
      <c r="N62" s="1338">
        <v>0</v>
      </c>
      <c r="O62" s="1338">
        <v>154</v>
      </c>
      <c r="P62" s="1338">
        <v>30</v>
      </c>
      <c r="Q62" s="1338">
        <v>3</v>
      </c>
      <c r="R62" s="1338">
        <v>0</v>
      </c>
      <c r="S62" s="1338">
        <v>0</v>
      </c>
      <c r="T62" s="1338">
        <v>0</v>
      </c>
      <c r="U62" s="1338">
        <v>11</v>
      </c>
      <c r="V62" s="1338">
        <v>0</v>
      </c>
      <c r="W62" s="1338">
        <v>0</v>
      </c>
      <c r="X62" s="1338">
        <v>0</v>
      </c>
      <c r="Y62" s="1338">
        <v>1</v>
      </c>
      <c r="Z62" s="1443"/>
      <c r="AA62" s="530" t="s">
        <v>957</v>
      </c>
      <c r="AB62" s="1338">
        <v>0</v>
      </c>
      <c r="AC62" s="1338">
        <v>1</v>
      </c>
      <c r="AD62" s="1338">
        <v>0</v>
      </c>
      <c r="AE62" s="1338">
        <v>0</v>
      </c>
      <c r="AF62" s="1338">
        <v>0</v>
      </c>
      <c r="AG62" s="1338">
        <v>6</v>
      </c>
      <c r="AH62" s="1338">
        <v>80</v>
      </c>
      <c r="AI62" s="1338">
        <v>3</v>
      </c>
      <c r="AJ62" s="1338">
        <v>46</v>
      </c>
      <c r="AK62" s="1338">
        <v>4</v>
      </c>
      <c r="AL62" s="1338">
        <v>0</v>
      </c>
      <c r="AM62" s="1338">
        <v>0</v>
      </c>
      <c r="AN62" s="1338"/>
      <c r="AO62" s="1338">
        <v>63</v>
      </c>
      <c r="AP62" s="1338">
        <v>74</v>
      </c>
      <c r="AQ62" s="1338">
        <v>0</v>
      </c>
      <c r="AR62" s="1338">
        <v>0</v>
      </c>
      <c r="AS62" s="1338">
        <v>16</v>
      </c>
      <c r="AT62" s="1345">
        <v>0</v>
      </c>
      <c r="AU62" s="1338">
        <v>8</v>
      </c>
      <c r="AV62" s="1338">
        <v>0</v>
      </c>
      <c r="AW62" s="1338">
        <v>5</v>
      </c>
      <c r="AX62" s="1338">
        <v>0</v>
      </c>
      <c r="AY62" s="1338">
        <v>1</v>
      </c>
      <c r="AZ62" s="1338">
        <v>0</v>
      </c>
      <c r="BA62" s="1443">
        <v>5703</v>
      </c>
      <c r="BB62" s="1338">
        <v>0</v>
      </c>
      <c r="BC62" s="530" t="s">
        <v>957</v>
      </c>
      <c r="BD62" s="1748" t="s">
        <v>3440</v>
      </c>
      <c r="BE62" s="1338">
        <v>1</v>
      </c>
      <c r="BF62" s="1338">
        <v>1</v>
      </c>
      <c r="BG62" s="1338">
        <v>1</v>
      </c>
      <c r="BH62" s="1338">
        <v>1</v>
      </c>
      <c r="BI62" s="1338">
        <v>0</v>
      </c>
      <c r="BJ62" s="1338">
        <v>0</v>
      </c>
      <c r="BK62" s="1338">
        <v>0</v>
      </c>
      <c r="BL62" s="1338">
        <v>0</v>
      </c>
      <c r="BM62" s="1338">
        <v>2</v>
      </c>
      <c r="BN62" s="1338">
        <v>71</v>
      </c>
      <c r="BO62" s="1341">
        <v>33</v>
      </c>
      <c r="BP62" s="1338">
        <v>294</v>
      </c>
      <c r="BQ62" s="1338"/>
      <c r="BR62" s="1338">
        <v>19</v>
      </c>
      <c r="BS62" s="1338">
        <v>478</v>
      </c>
      <c r="BT62" s="1338">
        <v>109</v>
      </c>
      <c r="BU62" s="1338">
        <v>0</v>
      </c>
      <c r="BV62" s="1338">
        <v>17</v>
      </c>
      <c r="BW62" s="1338">
        <v>0</v>
      </c>
      <c r="BX62" s="1338">
        <v>493</v>
      </c>
      <c r="BY62" s="1338">
        <v>271</v>
      </c>
      <c r="BZ62" s="1338">
        <v>0</v>
      </c>
      <c r="CA62" s="1338">
        <v>1764</v>
      </c>
      <c r="CB62" s="1338">
        <v>6773</v>
      </c>
      <c r="CC62" s="1443">
        <v>201</v>
      </c>
      <c r="CD62" s="1338"/>
      <c r="CE62" s="530" t="s">
        <v>957</v>
      </c>
      <c r="CF62" s="1338">
        <v>318</v>
      </c>
      <c r="CG62" s="1338">
        <v>479</v>
      </c>
      <c r="CH62" s="1338">
        <v>0</v>
      </c>
      <c r="CI62" s="1338">
        <v>0</v>
      </c>
      <c r="CJ62" s="1338">
        <v>7</v>
      </c>
      <c r="CK62" s="1338">
        <v>513</v>
      </c>
      <c r="CL62" s="1338">
        <v>0</v>
      </c>
      <c r="CM62" s="1338">
        <v>19</v>
      </c>
      <c r="CN62" s="1338">
        <v>0</v>
      </c>
      <c r="CO62" s="1338">
        <v>8</v>
      </c>
      <c r="CP62" s="1341">
        <v>6</v>
      </c>
      <c r="CQ62" s="1338">
        <v>51</v>
      </c>
      <c r="CR62" s="1338"/>
      <c r="CS62" s="1338">
        <v>31</v>
      </c>
      <c r="CT62" s="1338">
        <v>0</v>
      </c>
      <c r="CU62" s="1338">
        <v>2</v>
      </c>
      <c r="CV62" s="1338">
        <v>0</v>
      </c>
      <c r="CW62" s="1338">
        <v>0</v>
      </c>
      <c r="CX62" s="1338">
        <v>23</v>
      </c>
      <c r="CY62" s="1338">
        <v>0</v>
      </c>
      <c r="CZ62" s="1338">
        <v>6</v>
      </c>
      <c r="DA62" s="1338">
        <v>0</v>
      </c>
      <c r="DB62" s="1338">
        <v>0</v>
      </c>
      <c r="DC62" s="1338">
        <v>3299</v>
      </c>
      <c r="DD62" s="1345">
        <v>25</v>
      </c>
      <c r="DE62" s="1345">
        <v>11</v>
      </c>
    </row>
    <row r="63" spans="1:209" s="1345" customFormat="1" ht="35.35" hidden="1" customHeight="1" outlineLevel="1">
      <c r="A63" s="530" t="s">
        <v>958</v>
      </c>
      <c r="B63" s="1338">
        <v>19994</v>
      </c>
      <c r="C63" s="1338">
        <v>19952</v>
      </c>
      <c r="D63" s="1338">
        <v>19</v>
      </c>
      <c r="E63" s="1338">
        <v>0</v>
      </c>
      <c r="F63" s="1338">
        <v>0</v>
      </c>
      <c r="G63" s="1338">
        <v>0</v>
      </c>
      <c r="H63" s="1633">
        <v>20</v>
      </c>
      <c r="I63" s="1338">
        <v>0</v>
      </c>
      <c r="J63" s="1338">
        <v>0</v>
      </c>
      <c r="K63" s="1338">
        <v>0</v>
      </c>
      <c r="L63" s="1341">
        <v>118</v>
      </c>
      <c r="M63" s="1338"/>
      <c r="N63" s="1338">
        <v>0</v>
      </c>
      <c r="O63" s="1338">
        <v>162</v>
      </c>
      <c r="P63" s="1338">
        <v>37</v>
      </c>
      <c r="Q63" s="1338">
        <v>3</v>
      </c>
      <c r="R63" s="1338">
        <v>0</v>
      </c>
      <c r="S63" s="1338">
        <v>0</v>
      </c>
      <c r="T63" s="1338">
        <v>0</v>
      </c>
      <c r="U63" s="1338">
        <v>8</v>
      </c>
      <c r="V63" s="1338">
        <v>1</v>
      </c>
      <c r="W63" s="1338">
        <v>1</v>
      </c>
      <c r="X63" s="1338">
        <v>0</v>
      </c>
      <c r="Y63" s="1338">
        <v>0</v>
      </c>
      <c r="Z63" s="1443"/>
      <c r="AA63" s="530" t="s">
        <v>958</v>
      </c>
      <c r="AB63" s="1338">
        <v>0</v>
      </c>
      <c r="AC63" s="1338">
        <v>8</v>
      </c>
      <c r="AD63" s="1338">
        <v>0</v>
      </c>
      <c r="AE63" s="1338">
        <v>0</v>
      </c>
      <c r="AF63" s="1338">
        <v>0</v>
      </c>
      <c r="AG63" s="1338">
        <v>1</v>
      </c>
      <c r="AH63" s="1338">
        <v>137</v>
      </c>
      <c r="AI63" s="1338">
        <v>18</v>
      </c>
      <c r="AJ63" s="1338">
        <v>80</v>
      </c>
      <c r="AK63" s="1338">
        <v>24</v>
      </c>
      <c r="AL63" s="1338">
        <v>1</v>
      </c>
      <c r="AM63" s="1338">
        <v>0</v>
      </c>
      <c r="AN63" s="1338"/>
      <c r="AO63" s="1338">
        <v>71</v>
      </c>
      <c r="AP63" s="1338">
        <v>80</v>
      </c>
      <c r="AQ63" s="1338">
        <v>1</v>
      </c>
      <c r="AR63" s="1338">
        <v>0</v>
      </c>
      <c r="AS63" s="1338">
        <v>19</v>
      </c>
      <c r="AT63" s="1345">
        <v>0</v>
      </c>
      <c r="AU63" s="1338">
        <v>5</v>
      </c>
      <c r="AV63" s="1338">
        <v>1</v>
      </c>
      <c r="AW63" s="1338">
        <v>2</v>
      </c>
      <c r="AX63" s="1338">
        <v>0</v>
      </c>
      <c r="AY63" s="1338">
        <v>2</v>
      </c>
      <c r="AZ63" s="1338">
        <v>0</v>
      </c>
      <c r="BA63" s="1443">
        <v>8090</v>
      </c>
      <c r="BB63" s="1338">
        <v>0</v>
      </c>
      <c r="BC63" s="530" t="s">
        <v>958</v>
      </c>
      <c r="BD63" s="1748" t="s">
        <v>3440</v>
      </c>
      <c r="BE63" s="1338">
        <v>2</v>
      </c>
      <c r="BF63" s="1338">
        <v>3</v>
      </c>
      <c r="BG63" s="1338">
        <v>3</v>
      </c>
      <c r="BH63" s="1338">
        <v>0</v>
      </c>
      <c r="BI63" s="1338">
        <v>0</v>
      </c>
      <c r="BJ63" s="1338">
        <v>0</v>
      </c>
      <c r="BK63" s="1338">
        <v>3</v>
      </c>
      <c r="BL63" s="1338">
        <v>0</v>
      </c>
      <c r="BM63" s="1338">
        <v>0</v>
      </c>
      <c r="BN63" s="1338">
        <v>79</v>
      </c>
      <c r="BO63" s="1341">
        <v>16</v>
      </c>
      <c r="BP63" s="1338">
        <v>321</v>
      </c>
      <c r="BQ63" s="1338"/>
      <c r="BR63" s="1338">
        <v>43</v>
      </c>
      <c r="BS63" s="1338">
        <v>554</v>
      </c>
      <c r="BT63" s="1338">
        <v>89</v>
      </c>
      <c r="BU63" s="1338">
        <v>2</v>
      </c>
      <c r="BV63" s="1338">
        <v>33</v>
      </c>
      <c r="BW63" s="1338">
        <v>0</v>
      </c>
      <c r="BX63" s="1338">
        <v>624</v>
      </c>
      <c r="BY63" s="1338">
        <v>201</v>
      </c>
      <c r="BZ63" s="1338">
        <v>0</v>
      </c>
      <c r="CA63" s="1338">
        <v>1596</v>
      </c>
      <c r="CB63" s="1338">
        <v>5777</v>
      </c>
      <c r="CC63" s="1443">
        <v>172</v>
      </c>
      <c r="CD63" s="1338"/>
      <c r="CE63" s="530" t="s">
        <v>958</v>
      </c>
      <c r="CF63" s="1338">
        <v>292</v>
      </c>
      <c r="CG63" s="1338">
        <v>751</v>
      </c>
      <c r="CH63" s="1338">
        <v>0</v>
      </c>
      <c r="CI63" s="1338">
        <v>0</v>
      </c>
      <c r="CJ63" s="1338">
        <v>8</v>
      </c>
      <c r="CK63" s="1338">
        <v>407</v>
      </c>
      <c r="CL63" s="1338">
        <v>1</v>
      </c>
      <c r="CM63" s="1338">
        <v>19</v>
      </c>
      <c r="CN63" s="1338">
        <v>0</v>
      </c>
      <c r="CO63" s="1338">
        <v>5</v>
      </c>
      <c r="CP63" s="1341">
        <v>6</v>
      </c>
      <c r="CQ63" s="1338">
        <v>36</v>
      </c>
      <c r="CR63" s="1338"/>
      <c r="CS63" s="1338">
        <v>42</v>
      </c>
      <c r="CT63" s="1338">
        <v>0</v>
      </c>
      <c r="CU63" s="1338">
        <v>4</v>
      </c>
      <c r="CV63" s="1338">
        <v>0</v>
      </c>
      <c r="CW63" s="1338">
        <v>4</v>
      </c>
      <c r="CX63" s="1338">
        <v>32</v>
      </c>
      <c r="CY63" s="1338">
        <v>0</v>
      </c>
      <c r="CZ63" s="1338">
        <v>2</v>
      </c>
      <c r="DA63" s="1338">
        <v>0</v>
      </c>
      <c r="DB63" s="1338">
        <v>0</v>
      </c>
      <c r="DC63" s="1338">
        <v>2864</v>
      </c>
      <c r="DD63" s="1345">
        <v>27</v>
      </c>
      <c r="DE63" s="1345">
        <v>12</v>
      </c>
    </row>
    <row r="64" spans="1:209" s="1345" customFormat="1" ht="35.35" hidden="1" customHeight="1" outlineLevel="1">
      <c r="A64" s="530" t="s">
        <v>959</v>
      </c>
      <c r="B64" s="1338">
        <v>16735</v>
      </c>
      <c r="C64" s="1338">
        <v>16703</v>
      </c>
      <c r="D64" s="1338">
        <v>21</v>
      </c>
      <c r="E64" s="1338">
        <v>0</v>
      </c>
      <c r="F64" s="1338">
        <v>1</v>
      </c>
      <c r="G64" s="1338">
        <v>0</v>
      </c>
      <c r="H64" s="1633">
        <v>27</v>
      </c>
      <c r="I64" s="1338">
        <v>5</v>
      </c>
      <c r="J64" s="1338">
        <v>0</v>
      </c>
      <c r="K64" s="1338">
        <v>1</v>
      </c>
      <c r="L64" s="1341">
        <v>110</v>
      </c>
      <c r="M64" s="1338"/>
      <c r="N64" s="1338">
        <v>0</v>
      </c>
      <c r="O64" s="1338">
        <v>136</v>
      </c>
      <c r="P64" s="1338">
        <v>36</v>
      </c>
      <c r="Q64" s="1338">
        <v>5</v>
      </c>
      <c r="R64" s="1338">
        <v>0</v>
      </c>
      <c r="S64" s="1338">
        <v>0</v>
      </c>
      <c r="T64" s="1338">
        <v>0</v>
      </c>
      <c r="U64" s="1338">
        <v>17</v>
      </c>
      <c r="V64" s="1338">
        <v>0</v>
      </c>
      <c r="W64" s="1338">
        <v>0</v>
      </c>
      <c r="X64" s="1338">
        <v>0</v>
      </c>
      <c r="Y64" s="1338">
        <v>0</v>
      </c>
      <c r="Z64" s="1443"/>
      <c r="AA64" s="530" t="s">
        <v>959</v>
      </c>
      <c r="AB64" s="1338">
        <v>0</v>
      </c>
      <c r="AC64" s="1338">
        <v>0</v>
      </c>
      <c r="AD64" s="1338">
        <v>0</v>
      </c>
      <c r="AE64" s="1338">
        <v>0</v>
      </c>
      <c r="AF64" s="1338">
        <v>0</v>
      </c>
      <c r="AG64" s="1338">
        <v>4</v>
      </c>
      <c r="AH64" s="1338">
        <v>129</v>
      </c>
      <c r="AI64" s="1338">
        <v>3</v>
      </c>
      <c r="AJ64" s="1338">
        <v>55</v>
      </c>
      <c r="AK64" s="1338">
        <v>16</v>
      </c>
      <c r="AL64" s="1338">
        <v>0</v>
      </c>
      <c r="AM64" s="1338">
        <v>0</v>
      </c>
      <c r="AN64" s="1338"/>
      <c r="AO64" s="1338">
        <v>49</v>
      </c>
      <c r="AP64" s="1338">
        <v>62</v>
      </c>
      <c r="AQ64" s="1338">
        <v>0</v>
      </c>
      <c r="AR64" s="1338">
        <v>0</v>
      </c>
      <c r="AS64" s="1338">
        <v>23</v>
      </c>
      <c r="AT64" s="1345">
        <v>0</v>
      </c>
      <c r="AU64" s="1338">
        <v>5</v>
      </c>
      <c r="AV64" s="1338">
        <v>0</v>
      </c>
      <c r="AW64" s="1338">
        <v>2</v>
      </c>
      <c r="AX64" s="1338">
        <v>0</v>
      </c>
      <c r="AY64" s="1338">
        <v>1</v>
      </c>
      <c r="AZ64" s="1338">
        <v>0</v>
      </c>
      <c r="BA64" s="1443">
        <v>3172</v>
      </c>
      <c r="BB64" s="1338">
        <v>0</v>
      </c>
      <c r="BC64" s="530" t="s">
        <v>959</v>
      </c>
      <c r="BD64" s="1748" t="s">
        <v>3440</v>
      </c>
      <c r="BE64" s="1338">
        <v>0</v>
      </c>
      <c r="BF64" s="1338">
        <v>1</v>
      </c>
      <c r="BG64" s="1338">
        <v>0</v>
      </c>
      <c r="BH64" s="1338">
        <v>1</v>
      </c>
      <c r="BI64" s="1338">
        <v>0</v>
      </c>
      <c r="BJ64" s="1338">
        <v>0</v>
      </c>
      <c r="BK64" s="1338">
        <v>1</v>
      </c>
      <c r="BL64" s="1338">
        <v>0</v>
      </c>
      <c r="BM64" s="1338">
        <v>1</v>
      </c>
      <c r="BN64" s="1338">
        <v>79</v>
      </c>
      <c r="BO64" s="1341">
        <v>40</v>
      </c>
      <c r="BP64" s="1338">
        <v>407</v>
      </c>
      <c r="BQ64" s="1338"/>
      <c r="BR64" s="1338">
        <v>30</v>
      </c>
      <c r="BS64" s="1338">
        <v>695</v>
      </c>
      <c r="BT64" s="1338">
        <v>92</v>
      </c>
      <c r="BU64" s="1338">
        <v>0</v>
      </c>
      <c r="BV64" s="1338">
        <v>33</v>
      </c>
      <c r="BW64" s="1338">
        <v>0</v>
      </c>
      <c r="BX64" s="1338">
        <v>510</v>
      </c>
      <c r="BY64" s="1338">
        <v>163</v>
      </c>
      <c r="BZ64" s="1338">
        <v>0</v>
      </c>
      <c r="CA64" s="1338">
        <v>2065</v>
      </c>
      <c r="CB64" s="1338">
        <v>6829</v>
      </c>
      <c r="CC64" s="1443">
        <v>226</v>
      </c>
      <c r="CD64" s="1338"/>
      <c r="CE64" s="530" t="s">
        <v>959</v>
      </c>
      <c r="CF64" s="1338">
        <v>291</v>
      </c>
      <c r="CG64" s="1338">
        <v>893</v>
      </c>
      <c r="CH64" s="1338">
        <v>0</v>
      </c>
      <c r="CI64" s="1338">
        <v>0</v>
      </c>
      <c r="CJ64" s="1338">
        <v>2</v>
      </c>
      <c r="CK64" s="1338">
        <v>372</v>
      </c>
      <c r="CL64" s="1338">
        <v>0</v>
      </c>
      <c r="CM64" s="1338">
        <v>20</v>
      </c>
      <c r="CN64" s="1338">
        <v>0</v>
      </c>
      <c r="CO64" s="1338">
        <v>5</v>
      </c>
      <c r="CP64" s="1341">
        <v>9</v>
      </c>
      <c r="CQ64" s="1338">
        <v>58</v>
      </c>
      <c r="CR64" s="1338"/>
      <c r="CS64" s="1338">
        <v>32</v>
      </c>
      <c r="CT64" s="1338">
        <v>0</v>
      </c>
      <c r="CU64" s="1338">
        <v>7</v>
      </c>
      <c r="CV64" s="1338">
        <v>1</v>
      </c>
      <c r="CW64" s="1338">
        <v>0</v>
      </c>
      <c r="CX64" s="1338">
        <v>15</v>
      </c>
      <c r="CY64" s="1338">
        <v>0</v>
      </c>
      <c r="CZ64" s="1338">
        <v>9</v>
      </c>
      <c r="DA64" s="1338">
        <v>0</v>
      </c>
      <c r="DB64" s="1338">
        <v>0</v>
      </c>
      <c r="DC64" s="1338">
        <v>2744</v>
      </c>
      <c r="DD64" s="1345">
        <v>22</v>
      </c>
      <c r="DE64" s="1345">
        <v>13</v>
      </c>
    </row>
    <row r="65" spans="1:209" s="1345" customFormat="1" ht="35.35" hidden="1" customHeight="1" outlineLevel="1">
      <c r="A65" s="530" t="s">
        <v>960</v>
      </c>
      <c r="B65" s="1338">
        <v>21077</v>
      </c>
      <c r="C65" s="1338">
        <v>21055</v>
      </c>
      <c r="D65" s="1338">
        <v>22</v>
      </c>
      <c r="E65" s="1338">
        <v>0</v>
      </c>
      <c r="F65" s="1338">
        <v>1</v>
      </c>
      <c r="G65" s="1338">
        <v>0</v>
      </c>
      <c r="H65" s="1633">
        <v>28</v>
      </c>
      <c r="I65" s="1338">
        <v>1</v>
      </c>
      <c r="J65" s="1338">
        <v>0</v>
      </c>
      <c r="K65" s="1338">
        <v>0</v>
      </c>
      <c r="L65" s="1341">
        <v>78</v>
      </c>
      <c r="M65" s="1338"/>
      <c r="N65" s="1338">
        <v>0</v>
      </c>
      <c r="O65" s="1338">
        <v>160</v>
      </c>
      <c r="P65" s="1338">
        <v>30</v>
      </c>
      <c r="Q65" s="1338">
        <v>5</v>
      </c>
      <c r="R65" s="1338">
        <v>0</v>
      </c>
      <c r="S65" s="1338">
        <v>0</v>
      </c>
      <c r="T65" s="1338">
        <v>0</v>
      </c>
      <c r="U65" s="1338">
        <v>12</v>
      </c>
      <c r="V65" s="1338">
        <v>0</v>
      </c>
      <c r="W65" s="1338">
        <v>0</v>
      </c>
      <c r="X65" s="1338">
        <v>0</v>
      </c>
      <c r="Y65" s="1338">
        <v>0</v>
      </c>
      <c r="Z65" s="1443"/>
      <c r="AA65" s="530" t="s">
        <v>960</v>
      </c>
      <c r="AB65" s="1338">
        <v>0</v>
      </c>
      <c r="AC65" s="1338">
        <v>7</v>
      </c>
      <c r="AD65" s="1338">
        <v>0</v>
      </c>
      <c r="AE65" s="1338">
        <v>1</v>
      </c>
      <c r="AF65" s="1338">
        <v>0</v>
      </c>
      <c r="AG65" s="1338">
        <v>7</v>
      </c>
      <c r="AH65" s="1338">
        <v>118</v>
      </c>
      <c r="AI65" s="1338">
        <v>4</v>
      </c>
      <c r="AJ65" s="1338">
        <v>76</v>
      </c>
      <c r="AK65" s="1338">
        <v>7</v>
      </c>
      <c r="AL65" s="1338">
        <v>1</v>
      </c>
      <c r="AM65" s="1338">
        <v>0</v>
      </c>
      <c r="AN65" s="1338"/>
      <c r="AO65" s="1338">
        <v>75</v>
      </c>
      <c r="AP65" s="1338">
        <v>63</v>
      </c>
      <c r="AQ65" s="1338">
        <v>0</v>
      </c>
      <c r="AR65" s="1338">
        <v>0</v>
      </c>
      <c r="AS65" s="1338">
        <v>25</v>
      </c>
      <c r="AT65" s="1345">
        <v>0</v>
      </c>
      <c r="AU65" s="1338">
        <v>8</v>
      </c>
      <c r="AV65" s="1338">
        <v>0</v>
      </c>
      <c r="AW65" s="1338">
        <v>1</v>
      </c>
      <c r="AX65" s="1338">
        <v>0</v>
      </c>
      <c r="AY65" s="1338">
        <v>1</v>
      </c>
      <c r="AZ65" s="1338">
        <v>0</v>
      </c>
      <c r="BA65" s="1443">
        <v>5141</v>
      </c>
      <c r="BB65" s="1338">
        <v>0</v>
      </c>
      <c r="BC65" s="530" t="s">
        <v>960</v>
      </c>
      <c r="BD65" s="1748" t="s">
        <v>3440</v>
      </c>
      <c r="BE65" s="1338">
        <v>0</v>
      </c>
      <c r="BF65" s="1338">
        <v>3</v>
      </c>
      <c r="BG65" s="1338">
        <v>0</v>
      </c>
      <c r="BH65" s="1338">
        <v>0</v>
      </c>
      <c r="BI65" s="1338">
        <v>0</v>
      </c>
      <c r="BJ65" s="1338">
        <v>0</v>
      </c>
      <c r="BK65" s="1338">
        <v>3</v>
      </c>
      <c r="BL65" s="1338">
        <v>0</v>
      </c>
      <c r="BM65" s="1338">
        <v>1</v>
      </c>
      <c r="BN65" s="1338">
        <v>148</v>
      </c>
      <c r="BO65" s="1341">
        <v>44</v>
      </c>
      <c r="BP65" s="1338">
        <v>513</v>
      </c>
      <c r="BQ65" s="1338"/>
      <c r="BR65" s="1338">
        <v>10</v>
      </c>
      <c r="BS65" s="1338">
        <v>984</v>
      </c>
      <c r="BT65" s="1338">
        <v>136</v>
      </c>
      <c r="BU65" s="1338">
        <v>0</v>
      </c>
      <c r="BV65" s="1338">
        <v>77</v>
      </c>
      <c r="BW65" s="1338">
        <v>0</v>
      </c>
      <c r="BX65" s="1338">
        <v>675</v>
      </c>
      <c r="BY65" s="1338">
        <v>342</v>
      </c>
      <c r="BZ65" s="1338">
        <v>0</v>
      </c>
      <c r="CA65" s="1338">
        <v>2513</v>
      </c>
      <c r="CB65" s="1338">
        <v>7513</v>
      </c>
      <c r="CC65" s="1443">
        <v>208</v>
      </c>
      <c r="CD65" s="1338"/>
      <c r="CE65" s="530" t="s">
        <v>960</v>
      </c>
      <c r="CF65" s="1338">
        <v>338</v>
      </c>
      <c r="CG65" s="1338">
        <v>985</v>
      </c>
      <c r="CH65" s="1338">
        <v>0</v>
      </c>
      <c r="CI65" s="1338">
        <v>0</v>
      </c>
      <c r="CJ65" s="1338">
        <v>1</v>
      </c>
      <c r="CK65" s="1338">
        <v>564</v>
      </c>
      <c r="CL65" s="1338">
        <v>1</v>
      </c>
      <c r="CM65" s="1338">
        <v>31</v>
      </c>
      <c r="CN65" s="1338">
        <v>0</v>
      </c>
      <c r="CO65" s="1338">
        <v>1</v>
      </c>
      <c r="CP65" s="1341">
        <v>10</v>
      </c>
      <c r="CQ65" s="1338">
        <v>82</v>
      </c>
      <c r="CR65" s="1338"/>
      <c r="CS65" s="1338">
        <v>22</v>
      </c>
      <c r="CT65" s="1338">
        <v>0</v>
      </c>
      <c r="CU65" s="1338">
        <v>1</v>
      </c>
      <c r="CV65" s="1338">
        <v>3</v>
      </c>
      <c r="CW65" s="1338">
        <v>1</v>
      </c>
      <c r="CX65" s="1338">
        <v>16</v>
      </c>
      <c r="CY65" s="1338">
        <v>0</v>
      </c>
      <c r="CZ65" s="1338">
        <v>1</v>
      </c>
      <c r="DA65" s="1338">
        <v>0</v>
      </c>
      <c r="DB65" s="1338">
        <v>0</v>
      </c>
      <c r="DC65" s="1338">
        <v>2890</v>
      </c>
      <c r="DD65" s="1345">
        <v>35</v>
      </c>
      <c r="DE65" s="1345">
        <v>17</v>
      </c>
    </row>
    <row r="66" spans="1:209" s="1352" customFormat="1" ht="35.35" hidden="1" customHeight="1" outlineLevel="1" thickBot="1">
      <c r="A66" s="531" t="s">
        <v>961</v>
      </c>
      <c r="B66" s="1351">
        <v>18282</v>
      </c>
      <c r="C66" s="1351">
        <v>18241</v>
      </c>
      <c r="D66" s="1351">
        <v>7</v>
      </c>
      <c r="E66" s="1351">
        <v>0</v>
      </c>
      <c r="F66" s="1351">
        <v>0</v>
      </c>
      <c r="G66" s="1351">
        <v>0</v>
      </c>
      <c r="H66" s="1635">
        <v>13</v>
      </c>
      <c r="I66" s="1351">
        <v>0</v>
      </c>
      <c r="J66" s="1351">
        <v>0</v>
      </c>
      <c r="K66" s="1351">
        <v>0</v>
      </c>
      <c r="L66" s="1351">
        <v>61</v>
      </c>
      <c r="M66" s="1341"/>
      <c r="N66" s="1351">
        <v>0</v>
      </c>
      <c r="O66" s="1351">
        <v>113</v>
      </c>
      <c r="P66" s="1351">
        <v>38</v>
      </c>
      <c r="Q66" s="1351">
        <v>3</v>
      </c>
      <c r="R66" s="1351">
        <v>0</v>
      </c>
      <c r="S66" s="1351">
        <v>0</v>
      </c>
      <c r="T66" s="1351">
        <v>0</v>
      </c>
      <c r="U66" s="1351">
        <v>6</v>
      </c>
      <c r="V66" s="1351">
        <v>2</v>
      </c>
      <c r="W66" s="1351">
        <v>6</v>
      </c>
      <c r="X66" s="1351">
        <v>0</v>
      </c>
      <c r="Y66" s="1351">
        <v>0</v>
      </c>
      <c r="Z66" s="1443"/>
      <c r="AA66" s="531" t="s">
        <v>961</v>
      </c>
      <c r="AB66" s="1351">
        <v>1</v>
      </c>
      <c r="AC66" s="1351">
        <v>1</v>
      </c>
      <c r="AD66" s="1351">
        <v>0</v>
      </c>
      <c r="AE66" s="1351">
        <v>0</v>
      </c>
      <c r="AF66" s="1351">
        <v>0</v>
      </c>
      <c r="AG66" s="1351">
        <v>4</v>
      </c>
      <c r="AH66" s="1351">
        <v>62</v>
      </c>
      <c r="AI66" s="1351">
        <v>2</v>
      </c>
      <c r="AJ66" s="1351">
        <v>35</v>
      </c>
      <c r="AK66" s="1351">
        <v>4</v>
      </c>
      <c r="AL66" s="1351">
        <v>0</v>
      </c>
      <c r="AM66" s="1351">
        <v>0</v>
      </c>
      <c r="AN66" s="1341"/>
      <c r="AO66" s="1351">
        <v>44</v>
      </c>
      <c r="AP66" s="1351">
        <v>58</v>
      </c>
      <c r="AQ66" s="1351">
        <v>0</v>
      </c>
      <c r="AR66" s="1351">
        <v>0</v>
      </c>
      <c r="AS66" s="1351">
        <v>19</v>
      </c>
      <c r="AT66" s="1352">
        <v>0</v>
      </c>
      <c r="AU66" s="1351">
        <v>13</v>
      </c>
      <c r="AV66" s="1351">
        <v>0</v>
      </c>
      <c r="AW66" s="1351">
        <v>2</v>
      </c>
      <c r="AX66" s="1351">
        <v>0</v>
      </c>
      <c r="AY66" s="1351">
        <v>0</v>
      </c>
      <c r="AZ66" s="1351">
        <v>0</v>
      </c>
      <c r="BA66" s="1444">
        <v>4503</v>
      </c>
      <c r="BB66" s="1341">
        <v>0</v>
      </c>
      <c r="BC66" s="531" t="s">
        <v>961</v>
      </c>
      <c r="BD66" s="1748" t="s">
        <v>3440</v>
      </c>
      <c r="BE66" s="1351">
        <v>0</v>
      </c>
      <c r="BF66" s="1351">
        <v>2</v>
      </c>
      <c r="BG66" s="1351">
        <v>0</v>
      </c>
      <c r="BH66" s="1351">
        <v>2</v>
      </c>
      <c r="BI66" s="1351">
        <v>0</v>
      </c>
      <c r="BJ66" s="1351">
        <v>0</v>
      </c>
      <c r="BK66" s="1351">
        <v>0</v>
      </c>
      <c r="BL66" s="1351">
        <v>0</v>
      </c>
      <c r="BM66" s="1351">
        <v>0</v>
      </c>
      <c r="BN66" s="1351">
        <v>115</v>
      </c>
      <c r="BO66" s="1351">
        <v>64</v>
      </c>
      <c r="BP66" s="1351">
        <v>525</v>
      </c>
      <c r="BQ66" s="1341"/>
      <c r="BR66" s="1351">
        <v>22</v>
      </c>
      <c r="BS66" s="1351">
        <v>978</v>
      </c>
      <c r="BT66" s="1351">
        <v>100</v>
      </c>
      <c r="BU66" s="1351">
        <v>1</v>
      </c>
      <c r="BV66" s="1351">
        <v>72</v>
      </c>
      <c r="BW66" s="1351">
        <v>0</v>
      </c>
      <c r="BX66" s="1351">
        <v>516</v>
      </c>
      <c r="BY66" s="1351">
        <v>332</v>
      </c>
      <c r="BZ66" s="1351">
        <v>0</v>
      </c>
      <c r="CA66" s="1351">
        <v>2962</v>
      </c>
      <c r="CB66" s="1351">
        <v>5937</v>
      </c>
      <c r="CC66" s="1444">
        <v>181</v>
      </c>
      <c r="CD66" s="1341"/>
      <c r="CE66" s="531" t="s">
        <v>961</v>
      </c>
      <c r="CF66" s="1351">
        <v>258</v>
      </c>
      <c r="CG66" s="1351">
        <v>509</v>
      </c>
      <c r="CH66" s="1351">
        <v>0</v>
      </c>
      <c r="CI66" s="1351">
        <v>0</v>
      </c>
      <c r="CJ66" s="1351">
        <v>0</v>
      </c>
      <c r="CK66" s="1351">
        <v>568</v>
      </c>
      <c r="CL66" s="1351">
        <v>0</v>
      </c>
      <c r="CM66" s="1351">
        <v>28</v>
      </c>
      <c r="CN66" s="1351">
        <v>0</v>
      </c>
      <c r="CO66" s="1351">
        <v>5</v>
      </c>
      <c r="CP66" s="1351">
        <v>6</v>
      </c>
      <c r="CQ66" s="1351">
        <v>61</v>
      </c>
      <c r="CR66" s="1341"/>
      <c r="CS66" s="1351">
        <v>41</v>
      </c>
      <c r="CT66" s="1338">
        <v>0</v>
      </c>
      <c r="CU66" s="1351">
        <v>4</v>
      </c>
      <c r="CV66" s="1351">
        <v>0</v>
      </c>
      <c r="CW66" s="1351">
        <v>3</v>
      </c>
      <c r="CX66" s="1351">
        <v>33</v>
      </c>
      <c r="CY66" s="1351">
        <v>0</v>
      </c>
      <c r="CZ66" s="1351">
        <v>1</v>
      </c>
      <c r="DA66" s="1351">
        <v>0</v>
      </c>
      <c r="DB66" s="1338">
        <v>0</v>
      </c>
      <c r="DC66" s="1351">
        <v>2619</v>
      </c>
      <c r="DD66" s="1352">
        <v>23</v>
      </c>
      <c r="DE66" s="1352">
        <v>16</v>
      </c>
      <c r="DF66" s="1353"/>
      <c r="DG66" s="1353"/>
      <c r="DH66" s="1353"/>
      <c r="DI66" s="1353"/>
      <c r="DJ66" s="1353"/>
      <c r="DK66" s="1353"/>
      <c r="DL66" s="1353"/>
      <c r="DM66" s="1353"/>
      <c r="DN66" s="1353"/>
      <c r="DO66" s="1353"/>
      <c r="DP66" s="1353"/>
      <c r="DQ66" s="1353"/>
      <c r="DR66" s="1353"/>
      <c r="DS66" s="1353"/>
      <c r="DT66" s="1353"/>
      <c r="DU66" s="1353"/>
      <c r="DV66" s="1353"/>
      <c r="DW66" s="1353"/>
      <c r="DX66" s="1353"/>
      <c r="DY66" s="1353"/>
      <c r="DZ66" s="1353"/>
      <c r="EA66" s="1353"/>
      <c r="EB66" s="1353"/>
      <c r="EC66" s="1353"/>
      <c r="ED66" s="1353"/>
      <c r="EE66" s="1353"/>
      <c r="EF66" s="1353"/>
      <c r="EG66" s="1353"/>
      <c r="EH66" s="1353"/>
      <c r="EI66" s="1353"/>
      <c r="EJ66" s="1353"/>
      <c r="EK66" s="1353"/>
      <c r="EL66" s="1353"/>
      <c r="EM66" s="1353"/>
      <c r="EN66" s="1353"/>
      <c r="EO66" s="1353"/>
      <c r="EP66" s="1353"/>
      <c r="EQ66" s="1353"/>
      <c r="ER66" s="1353"/>
      <c r="ES66" s="1353"/>
      <c r="ET66" s="1353"/>
      <c r="EU66" s="1353"/>
      <c r="EV66" s="1353"/>
      <c r="EW66" s="1353"/>
      <c r="EX66" s="1353"/>
      <c r="EY66" s="1353"/>
      <c r="EZ66" s="1353"/>
      <c r="FA66" s="1353"/>
      <c r="FB66" s="1353"/>
      <c r="FC66" s="1353"/>
      <c r="FD66" s="1353"/>
      <c r="FE66" s="1353"/>
      <c r="FF66" s="1353"/>
      <c r="FG66" s="1353"/>
      <c r="FH66" s="1353"/>
      <c r="FI66" s="1353"/>
      <c r="FJ66" s="1353"/>
      <c r="FK66" s="1353"/>
      <c r="FL66" s="1353"/>
      <c r="FM66" s="1353"/>
      <c r="FN66" s="1353"/>
      <c r="FO66" s="1353"/>
      <c r="FP66" s="1353"/>
      <c r="FQ66" s="1353"/>
      <c r="FR66" s="1353"/>
      <c r="FS66" s="1353"/>
      <c r="FT66" s="1353"/>
      <c r="FU66" s="1353"/>
      <c r="FV66" s="1353"/>
      <c r="FW66" s="1353"/>
      <c r="FX66" s="1353"/>
      <c r="FY66" s="1353"/>
      <c r="FZ66" s="1353"/>
      <c r="GA66" s="1353"/>
      <c r="GB66" s="1353"/>
      <c r="GC66" s="1353"/>
      <c r="GD66" s="1353"/>
      <c r="GE66" s="1353"/>
      <c r="GF66" s="1353"/>
      <c r="GG66" s="1353"/>
      <c r="GH66" s="1353"/>
      <c r="GI66" s="1353"/>
      <c r="GJ66" s="1353"/>
      <c r="GK66" s="1353"/>
      <c r="GL66" s="1353"/>
      <c r="GM66" s="1353"/>
      <c r="GN66" s="1353"/>
      <c r="GO66" s="1353"/>
      <c r="GP66" s="1353"/>
      <c r="GQ66" s="1353"/>
      <c r="GR66" s="1353"/>
      <c r="GS66" s="1353"/>
      <c r="GT66" s="1353"/>
      <c r="GU66" s="1353"/>
      <c r="GV66" s="1353"/>
      <c r="GW66" s="1353"/>
      <c r="GX66" s="1353"/>
      <c r="GY66" s="1353"/>
      <c r="GZ66" s="1353"/>
      <c r="HA66" s="1353"/>
    </row>
    <row r="67" spans="1:209" s="1345" customFormat="1" ht="25.15" customHeight="1" collapsed="1">
      <c r="A67" s="566" t="s">
        <v>3330</v>
      </c>
      <c r="B67" s="1338">
        <v>177454</v>
      </c>
      <c r="C67" s="1338">
        <v>177008</v>
      </c>
      <c r="D67" s="1338">
        <v>230</v>
      </c>
      <c r="E67" s="1338">
        <v>0</v>
      </c>
      <c r="F67" s="1338">
        <v>1</v>
      </c>
      <c r="G67" s="1338">
        <v>0</v>
      </c>
      <c r="H67" s="1633">
        <f>SUM(H68:H79)</f>
        <v>242</v>
      </c>
      <c r="I67" s="1338">
        <v>15</v>
      </c>
      <c r="J67" s="1338">
        <v>0</v>
      </c>
      <c r="K67" s="1338">
        <v>0</v>
      </c>
      <c r="L67" s="1341">
        <v>1003</v>
      </c>
      <c r="M67" s="1338"/>
      <c r="N67" s="1338">
        <v>3</v>
      </c>
      <c r="O67" s="1338">
        <v>2156</v>
      </c>
      <c r="P67" s="1338">
        <v>510</v>
      </c>
      <c r="Q67" s="1338">
        <v>38</v>
      </c>
      <c r="R67" s="1338">
        <v>0</v>
      </c>
      <c r="S67" s="1338">
        <v>1</v>
      </c>
      <c r="T67" s="1338">
        <v>0</v>
      </c>
      <c r="U67" s="1338">
        <v>174</v>
      </c>
      <c r="V67" s="1338">
        <v>3</v>
      </c>
      <c r="W67" s="1338">
        <v>25</v>
      </c>
      <c r="X67" s="1338">
        <v>30</v>
      </c>
      <c r="Y67" s="1338">
        <v>0</v>
      </c>
      <c r="Z67" s="1442"/>
      <c r="AA67" s="566" t="s">
        <v>3330</v>
      </c>
      <c r="AB67" s="1338">
        <v>12</v>
      </c>
      <c r="AC67" s="1338">
        <v>31</v>
      </c>
      <c r="AD67" s="1338">
        <v>0</v>
      </c>
      <c r="AE67" s="1338">
        <v>0</v>
      </c>
      <c r="AF67" s="1338">
        <v>0</v>
      </c>
      <c r="AG67" s="1338">
        <v>46</v>
      </c>
      <c r="AH67" s="1338">
        <v>1218</v>
      </c>
      <c r="AI67" s="1493">
        <f>SUM(AI68:AI79)</f>
        <v>80</v>
      </c>
      <c r="AJ67" s="1493">
        <f>SUM(AJ68:AJ79)</f>
        <v>324</v>
      </c>
      <c r="AK67" s="1493">
        <f>SUM(AK68:AK79)</f>
        <v>88</v>
      </c>
      <c r="AL67" s="1493">
        <f>SUM(AL68:AL79)</f>
        <v>6</v>
      </c>
      <c r="AM67" s="1493">
        <v>0</v>
      </c>
      <c r="AN67" s="1338"/>
      <c r="AO67" s="1633">
        <v>644</v>
      </c>
      <c r="AP67" s="1493">
        <f>SUM(AP68:AP79)</f>
        <v>985</v>
      </c>
      <c r="AQ67" s="1493">
        <f>SUM(AQ68:AQ79)</f>
        <v>0</v>
      </c>
      <c r="AR67" s="1493">
        <v>0</v>
      </c>
      <c r="AS67" s="1493">
        <f t="shared" ref="AS67:AU67" si="17">SUM(AS68:AS79)</f>
        <v>270</v>
      </c>
      <c r="AT67" s="1493">
        <f t="shared" si="17"/>
        <v>0</v>
      </c>
      <c r="AU67" s="1493">
        <f t="shared" si="17"/>
        <v>71</v>
      </c>
      <c r="AV67" s="1338">
        <v>1</v>
      </c>
      <c r="AW67" s="1338">
        <v>25</v>
      </c>
      <c r="AX67" s="1338">
        <v>0</v>
      </c>
      <c r="AY67" s="1338">
        <v>11</v>
      </c>
      <c r="AZ67" s="1338">
        <v>0</v>
      </c>
      <c r="BA67" s="1338">
        <v>33075</v>
      </c>
      <c r="BB67" s="1338">
        <v>0</v>
      </c>
      <c r="BC67" s="566" t="s">
        <v>3330</v>
      </c>
      <c r="BD67" s="1748" t="s">
        <v>3440</v>
      </c>
      <c r="BE67" s="1338">
        <v>6</v>
      </c>
      <c r="BF67" s="1338">
        <v>28</v>
      </c>
      <c r="BG67" s="1493">
        <f>SUM(BG68:BG79)</f>
        <v>9</v>
      </c>
      <c r="BH67" s="1493">
        <f t="shared" ref="BH67" si="18">SUM(BH68:BH79)</f>
        <v>15</v>
      </c>
      <c r="BI67" s="1493">
        <v>0</v>
      </c>
      <c r="BJ67" s="1338">
        <v>0</v>
      </c>
      <c r="BK67" s="1338">
        <v>34</v>
      </c>
      <c r="BL67" s="1338">
        <v>4</v>
      </c>
      <c r="BM67" s="1338">
        <v>18</v>
      </c>
      <c r="BN67" s="1338">
        <v>1186</v>
      </c>
      <c r="BO67" s="1341">
        <v>369</v>
      </c>
      <c r="BP67" s="1338">
        <v>5949</v>
      </c>
      <c r="BQ67" s="1338"/>
      <c r="BR67" s="1338">
        <v>192</v>
      </c>
      <c r="BS67" s="1338">
        <v>10563</v>
      </c>
      <c r="BT67" s="1338">
        <v>1107</v>
      </c>
      <c r="BU67" s="1338">
        <v>4</v>
      </c>
      <c r="BV67" s="1338">
        <v>570</v>
      </c>
      <c r="BW67" s="1338">
        <v>2</v>
      </c>
      <c r="BX67" s="1338">
        <v>7354</v>
      </c>
      <c r="BY67" s="1338">
        <v>2552</v>
      </c>
      <c r="BZ67" s="1338">
        <v>1</v>
      </c>
      <c r="CA67" s="1338">
        <v>25630</v>
      </c>
      <c r="CB67" s="1338">
        <v>63989</v>
      </c>
      <c r="CC67" s="1338">
        <v>2538</v>
      </c>
      <c r="CD67" s="1338"/>
      <c r="CE67" s="566" t="s">
        <v>3330</v>
      </c>
      <c r="CF67" s="1338">
        <v>2556</v>
      </c>
      <c r="CG67" s="1633">
        <f>SUM(CG68:CG79)</f>
        <v>4858</v>
      </c>
      <c r="CH67" s="1338">
        <v>0</v>
      </c>
      <c r="CI67" s="1338">
        <v>3</v>
      </c>
      <c r="CJ67" s="1338">
        <v>69</v>
      </c>
      <c r="CK67" s="1338">
        <v>5092</v>
      </c>
      <c r="CL67" s="1338">
        <v>0</v>
      </c>
      <c r="CM67" s="1338">
        <v>225</v>
      </c>
      <c r="CN67" s="1338">
        <v>0</v>
      </c>
      <c r="CO67" s="1338">
        <v>29</v>
      </c>
      <c r="CP67" s="1341">
        <v>92</v>
      </c>
      <c r="CQ67" s="1338">
        <v>646</v>
      </c>
      <c r="CR67" s="1338"/>
      <c r="CS67" s="1338">
        <v>446</v>
      </c>
      <c r="CT67" s="1338">
        <v>0</v>
      </c>
      <c r="CU67" s="1493">
        <f>SUM(CU68:CU79)</f>
        <v>18</v>
      </c>
      <c r="CV67" s="1493">
        <f t="shared" ref="CV67" si="19">SUM(CV68:CV79)</f>
        <v>14</v>
      </c>
      <c r="CW67" s="1338">
        <v>15</v>
      </c>
      <c r="CX67" s="1338">
        <v>385</v>
      </c>
      <c r="CY67" s="1338">
        <v>1</v>
      </c>
      <c r="CZ67" s="1338">
        <v>13</v>
      </c>
      <c r="DA67" s="1338">
        <v>0</v>
      </c>
      <c r="DB67" s="1338">
        <v>0</v>
      </c>
      <c r="DC67" s="1493">
        <f>SUM(DC68:DC79)</f>
        <v>26972</v>
      </c>
      <c r="DD67" s="1493">
        <f t="shared" ref="DD67:DE67" si="20">SUM(DD68:DD79)</f>
        <v>477</v>
      </c>
      <c r="DE67" s="1493">
        <f t="shared" si="20"/>
        <v>185</v>
      </c>
    </row>
    <row r="68" spans="1:209" s="1345" customFormat="1" ht="35.35" hidden="1" customHeight="1" outlineLevel="1">
      <c r="A68" s="530" t="s">
        <v>1899</v>
      </c>
      <c r="B68" s="1346">
        <v>14717</v>
      </c>
      <c r="C68" s="1346">
        <v>14664</v>
      </c>
      <c r="D68" s="1338">
        <v>13</v>
      </c>
      <c r="E68" s="1338">
        <v>0</v>
      </c>
      <c r="F68" s="1338">
        <v>0</v>
      </c>
      <c r="G68" s="1338">
        <v>0</v>
      </c>
      <c r="H68" s="1338">
        <v>12</v>
      </c>
      <c r="I68" s="1346">
        <v>0</v>
      </c>
      <c r="J68" s="1338">
        <v>0</v>
      </c>
      <c r="K68" s="1338">
        <v>0</v>
      </c>
      <c r="L68" s="1341">
        <v>50</v>
      </c>
      <c r="M68" s="1338"/>
      <c r="N68" s="1338">
        <v>0</v>
      </c>
      <c r="O68" s="1338">
        <v>143</v>
      </c>
      <c r="P68" s="1338">
        <v>49</v>
      </c>
      <c r="Q68" s="1338">
        <v>1</v>
      </c>
      <c r="R68" s="1338">
        <v>0</v>
      </c>
      <c r="S68" s="1338">
        <v>0</v>
      </c>
      <c r="T68" s="1338">
        <v>0</v>
      </c>
      <c r="U68" s="1338">
        <v>16</v>
      </c>
      <c r="V68" s="1338">
        <v>0</v>
      </c>
      <c r="W68" s="1338">
        <v>3</v>
      </c>
      <c r="X68" s="1338">
        <v>0</v>
      </c>
      <c r="Y68" s="1338">
        <v>0</v>
      </c>
      <c r="Z68" s="1443"/>
      <c r="AA68" s="530" t="s">
        <v>1899</v>
      </c>
      <c r="AB68" s="1338">
        <v>2</v>
      </c>
      <c r="AC68" s="1338">
        <v>0</v>
      </c>
      <c r="AD68" s="1338">
        <v>0</v>
      </c>
      <c r="AE68" s="1338">
        <v>0</v>
      </c>
      <c r="AF68" s="1338">
        <v>0</v>
      </c>
      <c r="AG68" s="1338">
        <v>3</v>
      </c>
      <c r="AH68" s="1338">
        <v>70</v>
      </c>
      <c r="AI68" s="1338">
        <v>5</v>
      </c>
      <c r="AJ68" s="1338">
        <v>24</v>
      </c>
      <c r="AK68" s="1338">
        <v>6</v>
      </c>
      <c r="AL68" s="1338">
        <v>0</v>
      </c>
      <c r="AM68" s="1338">
        <v>0</v>
      </c>
      <c r="AN68" s="1338"/>
      <c r="AO68" s="1338">
        <v>43</v>
      </c>
      <c r="AP68" s="1338">
        <v>68</v>
      </c>
      <c r="AQ68" s="1338">
        <v>0</v>
      </c>
      <c r="AR68" s="1338">
        <v>0</v>
      </c>
      <c r="AS68" s="1338">
        <v>27</v>
      </c>
      <c r="AT68" s="1345">
        <v>0</v>
      </c>
      <c r="AU68" s="1338">
        <v>7</v>
      </c>
      <c r="AV68" s="1338">
        <v>0</v>
      </c>
      <c r="AW68" s="1338">
        <v>1</v>
      </c>
      <c r="AX68" s="1338">
        <v>0</v>
      </c>
      <c r="AY68" s="1338">
        <v>0</v>
      </c>
      <c r="AZ68" s="1338">
        <v>0</v>
      </c>
      <c r="BA68" s="1443">
        <v>2935</v>
      </c>
      <c r="BB68" s="1338">
        <v>0</v>
      </c>
      <c r="BC68" s="530" t="s">
        <v>1899</v>
      </c>
      <c r="BD68" s="1443"/>
      <c r="BE68" s="1338">
        <v>0</v>
      </c>
      <c r="BF68" s="1338">
        <v>1</v>
      </c>
      <c r="BG68" s="1338">
        <v>0</v>
      </c>
      <c r="BH68" s="1338">
        <v>1</v>
      </c>
      <c r="BI68" s="1338">
        <v>0</v>
      </c>
      <c r="BJ68" s="1338">
        <v>0</v>
      </c>
      <c r="BK68" s="1338">
        <v>1</v>
      </c>
      <c r="BL68" s="1338">
        <v>1</v>
      </c>
      <c r="BM68" s="1338">
        <v>0</v>
      </c>
      <c r="BN68" s="1338">
        <v>155</v>
      </c>
      <c r="BO68" s="1341">
        <v>25</v>
      </c>
      <c r="BP68" s="1338">
        <v>485</v>
      </c>
      <c r="BQ68" s="1338"/>
      <c r="BR68" s="1338">
        <v>20</v>
      </c>
      <c r="BS68" s="1338">
        <v>977</v>
      </c>
      <c r="BT68" s="1338">
        <v>83</v>
      </c>
      <c r="BU68" s="1338">
        <v>0</v>
      </c>
      <c r="BV68" s="1338">
        <v>23</v>
      </c>
      <c r="BW68" s="1338">
        <v>0</v>
      </c>
      <c r="BX68" s="1338">
        <v>457</v>
      </c>
      <c r="BY68" s="1338">
        <v>175</v>
      </c>
      <c r="BZ68" s="1338">
        <v>0</v>
      </c>
      <c r="CA68" s="1338">
        <v>2209</v>
      </c>
      <c r="CB68" s="1338">
        <v>5228</v>
      </c>
      <c r="CC68" s="1443">
        <v>136</v>
      </c>
      <c r="CD68" s="1338"/>
      <c r="CE68" s="530" t="s">
        <v>1899</v>
      </c>
      <c r="CF68" s="1338">
        <v>242</v>
      </c>
      <c r="CG68" s="1338">
        <v>490</v>
      </c>
      <c r="CH68" s="1338">
        <v>0</v>
      </c>
      <c r="CI68" s="1338">
        <v>1</v>
      </c>
      <c r="CJ68" s="1338">
        <v>5</v>
      </c>
      <c r="CK68" s="1338">
        <v>385</v>
      </c>
      <c r="CL68" s="1338">
        <v>0</v>
      </c>
      <c r="CM68" s="1338">
        <v>29</v>
      </c>
      <c r="CN68" s="1338">
        <v>0</v>
      </c>
      <c r="CO68" s="1338">
        <v>6</v>
      </c>
      <c r="CP68" s="1341">
        <v>11</v>
      </c>
      <c r="CQ68" s="1338">
        <v>40</v>
      </c>
      <c r="CR68" s="1338"/>
      <c r="CS68" s="1338">
        <v>53</v>
      </c>
      <c r="CT68" s="1338">
        <v>0</v>
      </c>
      <c r="CU68" s="1338">
        <v>4</v>
      </c>
      <c r="CV68" s="1338">
        <v>1</v>
      </c>
      <c r="CW68" s="1338">
        <v>2</v>
      </c>
      <c r="CX68" s="1338">
        <v>44</v>
      </c>
      <c r="CY68" s="1338">
        <v>0</v>
      </c>
      <c r="CZ68" s="1338">
        <v>2</v>
      </c>
      <c r="DA68" s="1338">
        <v>0</v>
      </c>
      <c r="DB68" s="1338">
        <v>0</v>
      </c>
      <c r="DC68" s="1338">
        <v>2187</v>
      </c>
      <c r="DD68" s="1345">
        <v>19</v>
      </c>
      <c r="DE68" s="1345">
        <v>17</v>
      </c>
    </row>
    <row r="69" spans="1:209" s="1345" customFormat="1" ht="35.35" hidden="1" customHeight="1" outlineLevel="1">
      <c r="A69" s="530" t="s">
        <v>951</v>
      </c>
      <c r="B69" s="1338">
        <v>11205</v>
      </c>
      <c r="C69" s="1338">
        <v>11179</v>
      </c>
      <c r="D69" s="1338">
        <v>24</v>
      </c>
      <c r="E69" s="1338">
        <v>0</v>
      </c>
      <c r="F69" s="1338">
        <v>0</v>
      </c>
      <c r="G69" s="1338">
        <v>0</v>
      </c>
      <c r="H69" s="1338">
        <v>11</v>
      </c>
      <c r="I69" s="1338">
        <v>0</v>
      </c>
      <c r="J69" s="1338">
        <v>0</v>
      </c>
      <c r="K69" s="1338">
        <v>0</v>
      </c>
      <c r="L69" s="1341">
        <v>35</v>
      </c>
      <c r="M69" s="1338"/>
      <c r="N69" s="1338">
        <v>0</v>
      </c>
      <c r="O69" s="1338">
        <v>161</v>
      </c>
      <c r="P69" s="1338">
        <v>34</v>
      </c>
      <c r="Q69" s="1338">
        <v>3</v>
      </c>
      <c r="R69" s="1338">
        <v>0</v>
      </c>
      <c r="S69" s="1338">
        <v>1</v>
      </c>
      <c r="T69" s="1338">
        <v>0</v>
      </c>
      <c r="U69" s="1338">
        <v>12</v>
      </c>
      <c r="V69" s="1338">
        <v>0</v>
      </c>
      <c r="W69" s="1338">
        <v>2</v>
      </c>
      <c r="X69" s="1338">
        <v>0</v>
      </c>
      <c r="Y69" s="1338">
        <v>0</v>
      </c>
      <c r="Z69" s="1443"/>
      <c r="AA69" s="530" t="s">
        <v>951</v>
      </c>
      <c r="AB69" s="1338">
        <v>1</v>
      </c>
      <c r="AC69" s="1338">
        <v>2</v>
      </c>
      <c r="AD69" s="1338">
        <v>0</v>
      </c>
      <c r="AE69" s="1338">
        <v>0</v>
      </c>
      <c r="AF69" s="1338">
        <v>0</v>
      </c>
      <c r="AG69" s="1338">
        <v>3</v>
      </c>
      <c r="AH69" s="1338">
        <v>47</v>
      </c>
      <c r="AI69" s="1338">
        <v>13</v>
      </c>
      <c r="AJ69" s="1338">
        <v>31</v>
      </c>
      <c r="AK69" s="1338">
        <v>6</v>
      </c>
      <c r="AL69" s="1338">
        <v>0</v>
      </c>
      <c r="AM69" s="1338">
        <v>0</v>
      </c>
      <c r="AN69" s="1338"/>
      <c r="AO69" s="1338">
        <v>44</v>
      </c>
      <c r="AP69" s="1338">
        <v>74</v>
      </c>
      <c r="AQ69" s="1338">
        <v>0</v>
      </c>
      <c r="AR69" s="1338">
        <v>0</v>
      </c>
      <c r="AS69" s="1338">
        <v>33</v>
      </c>
      <c r="AT69" s="1345">
        <v>0</v>
      </c>
      <c r="AU69" s="1338">
        <v>5</v>
      </c>
      <c r="AV69" s="1338">
        <v>0</v>
      </c>
      <c r="AW69" s="1338">
        <v>1</v>
      </c>
      <c r="AX69" s="1338">
        <v>0</v>
      </c>
      <c r="AY69" s="1338">
        <v>2</v>
      </c>
      <c r="AZ69" s="1338">
        <v>0</v>
      </c>
      <c r="BA69" s="1443">
        <v>2497</v>
      </c>
      <c r="BB69" s="1338">
        <v>0</v>
      </c>
      <c r="BC69" s="530" t="s">
        <v>951</v>
      </c>
      <c r="BD69" s="1443"/>
      <c r="BE69" s="1338">
        <v>0</v>
      </c>
      <c r="BF69" s="1338">
        <v>4</v>
      </c>
      <c r="BG69" s="1338">
        <v>0</v>
      </c>
      <c r="BH69" s="1338">
        <v>2</v>
      </c>
      <c r="BI69" s="1338">
        <v>0</v>
      </c>
      <c r="BJ69" s="1338">
        <v>0</v>
      </c>
      <c r="BK69" s="1338">
        <v>4</v>
      </c>
      <c r="BL69" s="1338">
        <v>0</v>
      </c>
      <c r="BM69" s="1338">
        <v>0</v>
      </c>
      <c r="BN69" s="1338">
        <v>79</v>
      </c>
      <c r="BO69" s="1341">
        <v>10</v>
      </c>
      <c r="BP69" s="1338">
        <v>221</v>
      </c>
      <c r="BQ69" s="1338"/>
      <c r="BR69" s="1338">
        <v>11</v>
      </c>
      <c r="BS69" s="1338">
        <v>490</v>
      </c>
      <c r="BT69" s="1338">
        <v>51</v>
      </c>
      <c r="BU69" s="1338">
        <v>0</v>
      </c>
      <c r="BV69" s="1338">
        <v>20</v>
      </c>
      <c r="BW69" s="1338">
        <v>0</v>
      </c>
      <c r="BX69" s="1338">
        <v>926</v>
      </c>
      <c r="BY69" s="1338">
        <v>173</v>
      </c>
      <c r="BZ69" s="1338">
        <v>0</v>
      </c>
      <c r="CA69" s="1338">
        <v>1499</v>
      </c>
      <c r="CB69" s="1338">
        <v>3530</v>
      </c>
      <c r="CC69" s="1443">
        <v>229</v>
      </c>
      <c r="CD69" s="1338"/>
      <c r="CE69" s="530" t="s">
        <v>951</v>
      </c>
      <c r="CF69" s="1338">
        <v>141</v>
      </c>
      <c r="CG69" s="1338">
        <v>353</v>
      </c>
      <c r="CH69" s="1338">
        <v>0</v>
      </c>
      <c r="CI69" s="1338">
        <v>0</v>
      </c>
      <c r="CJ69" s="1338">
        <v>3</v>
      </c>
      <c r="CK69" s="1338">
        <v>343</v>
      </c>
      <c r="CL69" s="1338">
        <v>0</v>
      </c>
      <c r="CM69" s="1338">
        <v>13</v>
      </c>
      <c r="CN69" s="1338">
        <v>0</v>
      </c>
      <c r="CO69" s="1338">
        <v>2</v>
      </c>
      <c r="CP69" s="1341">
        <v>5</v>
      </c>
      <c r="CQ69" s="1338">
        <v>28</v>
      </c>
      <c r="CR69" s="1338"/>
      <c r="CS69" s="1338">
        <v>26</v>
      </c>
      <c r="CT69" s="1338">
        <v>0</v>
      </c>
      <c r="CU69" s="1338">
        <v>1</v>
      </c>
      <c r="CV69" s="1338">
        <v>1</v>
      </c>
      <c r="CW69" s="1338">
        <v>1</v>
      </c>
      <c r="CX69" s="1338">
        <v>23</v>
      </c>
      <c r="CY69" s="1338">
        <v>0</v>
      </c>
      <c r="CZ69" s="1338">
        <v>0</v>
      </c>
      <c r="DA69" s="1338">
        <v>0</v>
      </c>
      <c r="DB69" s="1338">
        <v>0</v>
      </c>
      <c r="DC69" s="1338">
        <v>1535</v>
      </c>
      <c r="DD69" s="1345">
        <v>19</v>
      </c>
      <c r="DE69" s="1345">
        <v>8</v>
      </c>
    </row>
    <row r="70" spans="1:209" s="1345" customFormat="1" ht="35.35" hidden="1" customHeight="1" outlineLevel="1">
      <c r="A70" s="530" t="s">
        <v>952</v>
      </c>
      <c r="B70" s="1338">
        <v>19498</v>
      </c>
      <c r="C70" s="1338">
        <v>19426</v>
      </c>
      <c r="D70" s="1338">
        <v>30</v>
      </c>
      <c r="E70" s="1346">
        <v>0</v>
      </c>
      <c r="F70" s="1338">
        <v>0</v>
      </c>
      <c r="G70" s="1338">
        <v>0</v>
      </c>
      <c r="H70" s="1338">
        <v>15</v>
      </c>
      <c r="I70" s="1338">
        <v>5</v>
      </c>
      <c r="J70" s="1338">
        <v>0</v>
      </c>
      <c r="K70" s="1346">
        <v>0</v>
      </c>
      <c r="L70" s="1347">
        <v>59</v>
      </c>
      <c r="M70" s="1338"/>
      <c r="N70" s="1338">
        <v>1</v>
      </c>
      <c r="O70" s="1338">
        <v>222</v>
      </c>
      <c r="P70" s="1338">
        <v>54</v>
      </c>
      <c r="Q70" s="1338">
        <v>5</v>
      </c>
      <c r="R70" s="1338">
        <v>0</v>
      </c>
      <c r="S70" s="1338">
        <v>0</v>
      </c>
      <c r="T70" s="1338">
        <v>0</v>
      </c>
      <c r="U70" s="1338">
        <v>15</v>
      </c>
      <c r="V70" s="1338">
        <v>0</v>
      </c>
      <c r="W70" s="1338">
        <v>4</v>
      </c>
      <c r="X70" s="1338">
        <v>0</v>
      </c>
      <c r="Y70" s="1338">
        <v>0</v>
      </c>
      <c r="Z70" s="1443"/>
      <c r="AA70" s="530" t="s">
        <v>952</v>
      </c>
      <c r="AB70" s="1338">
        <v>0</v>
      </c>
      <c r="AC70" s="1338">
        <v>5</v>
      </c>
      <c r="AD70" s="1338">
        <v>0</v>
      </c>
      <c r="AE70" s="1338">
        <v>0</v>
      </c>
      <c r="AF70" s="1338">
        <v>0</v>
      </c>
      <c r="AG70" s="1338">
        <v>1</v>
      </c>
      <c r="AH70" s="1338">
        <v>129</v>
      </c>
      <c r="AI70" s="1338">
        <v>9</v>
      </c>
      <c r="AJ70" s="1338">
        <v>44</v>
      </c>
      <c r="AK70" s="1338">
        <v>3</v>
      </c>
      <c r="AL70" s="1338">
        <v>0</v>
      </c>
      <c r="AM70" s="1338">
        <v>0</v>
      </c>
      <c r="AN70" s="1338"/>
      <c r="AO70" s="1338">
        <v>25</v>
      </c>
      <c r="AP70" s="1338">
        <v>109</v>
      </c>
      <c r="AQ70" s="1338">
        <v>0</v>
      </c>
      <c r="AR70" s="1338">
        <v>0</v>
      </c>
      <c r="AS70" s="1338">
        <v>32</v>
      </c>
      <c r="AT70" s="1345">
        <v>0</v>
      </c>
      <c r="AU70" s="1338">
        <v>4</v>
      </c>
      <c r="AV70" s="1338">
        <v>0</v>
      </c>
      <c r="AW70" s="1338">
        <v>3</v>
      </c>
      <c r="AX70" s="1338">
        <v>0</v>
      </c>
      <c r="AY70" s="1338">
        <v>1</v>
      </c>
      <c r="AZ70" s="1338">
        <v>0</v>
      </c>
      <c r="BA70" s="1443">
        <v>4263</v>
      </c>
      <c r="BB70" s="1338">
        <v>0</v>
      </c>
      <c r="BC70" s="530" t="s">
        <v>952</v>
      </c>
      <c r="BD70" s="1443"/>
      <c r="BE70" s="1338">
        <v>0</v>
      </c>
      <c r="BF70" s="1338">
        <v>5</v>
      </c>
      <c r="BG70" s="1338">
        <v>0</v>
      </c>
      <c r="BH70" s="1338">
        <v>1</v>
      </c>
      <c r="BI70" s="1338">
        <v>0</v>
      </c>
      <c r="BJ70" s="1338">
        <v>0</v>
      </c>
      <c r="BK70" s="1338">
        <v>5</v>
      </c>
      <c r="BL70" s="1338">
        <v>0</v>
      </c>
      <c r="BM70" s="1338">
        <v>0</v>
      </c>
      <c r="BN70" s="1338">
        <v>139</v>
      </c>
      <c r="BO70" s="1341">
        <v>45</v>
      </c>
      <c r="BP70" s="1338">
        <v>420</v>
      </c>
      <c r="BQ70" s="1338"/>
      <c r="BR70" s="1338">
        <v>33</v>
      </c>
      <c r="BS70" s="1338">
        <v>980</v>
      </c>
      <c r="BT70" s="1338">
        <v>115</v>
      </c>
      <c r="BU70" s="1338">
        <v>1</v>
      </c>
      <c r="BV70" s="1338">
        <v>55</v>
      </c>
      <c r="BW70" s="1338">
        <v>1</v>
      </c>
      <c r="BX70" s="1338">
        <v>785</v>
      </c>
      <c r="BY70" s="1338">
        <v>308</v>
      </c>
      <c r="BZ70" s="1338">
        <v>0</v>
      </c>
      <c r="CA70" s="1338">
        <v>2564</v>
      </c>
      <c r="CB70" s="1338">
        <v>6692</v>
      </c>
      <c r="CC70" s="1443">
        <v>423</v>
      </c>
      <c r="CD70" s="1338"/>
      <c r="CE70" s="530" t="s">
        <v>952</v>
      </c>
      <c r="CF70" s="1338">
        <v>289</v>
      </c>
      <c r="CG70" s="1338">
        <v>842</v>
      </c>
      <c r="CH70" s="1338">
        <v>0</v>
      </c>
      <c r="CI70" s="1338">
        <v>0</v>
      </c>
      <c r="CJ70" s="1338">
        <v>4</v>
      </c>
      <c r="CK70" s="1338">
        <v>576</v>
      </c>
      <c r="CL70" s="1338">
        <v>0</v>
      </c>
      <c r="CM70" s="1338">
        <v>32</v>
      </c>
      <c r="CN70" s="1338">
        <v>0</v>
      </c>
      <c r="CO70" s="1338">
        <v>4</v>
      </c>
      <c r="CP70" s="1341">
        <v>9</v>
      </c>
      <c r="CQ70" s="1338">
        <v>60</v>
      </c>
      <c r="CR70" s="1338"/>
      <c r="CS70" s="1338">
        <v>72</v>
      </c>
      <c r="CT70" s="1338">
        <v>0</v>
      </c>
      <c r="CU70" s="1338">
        <v>3</v>
      </c>
      <c r="CV70" s="1338">
        <v>1</v>
      </c>
      <c r="CW70" s="1338">
        <v>4</v>
      </c>
      <c r="CX70" s="1338">
        <v>64</v>
      </c>
      <c r="CY70" s="1338">
        <v>0</v>
      </c>
      <c r="CZ70" s="1338">
        <v>0</v>
      </c>
      <c r="DA70" s="1338">
        <v>0</v>
      </c>
      <c r="DB70" s="1338">
        <v>0</v>
      </c>
      <c r="DC70" s="1338">
        <v>2769</v>
      </c>
      <c r="DD70" s="1345">
        <v>63</v>
      </c>
      <c r="DE70" s="1345">
        <v>26</v>
      </c>
    </row>
    <row r="71" spans="1:209" s="1345" customFormat="1" ht="35.35" hidden="1" customHeight="1" outlineLevel="1">
      <c r="A71" s="530" t="s">
        <v>953</v>
      </c>
      <c r="B71" s="1338">
        <v>17650</v>
      </c>
      <c r="C71" s="1338">
        <v>17575</v>
      </c>
      <c r="D71" s="1338">
        <v>27</v>
      </c>
      <c r="E71" s="1338">
        <v>0</v>
      </c>
      <c r="F71" s="1338">
        <v>0</v>
      </c>
      <c r="G71" s="1346">
        <v>0</v>
      </c>
      <c r="H71" s="1346">
        <v>24</v>
      </c>
      <c r="I71" s="1346">
        <v>1</v>
      </c>
      <c r="J71" s="1338">
        <v>0</v>
      </c>
      <c r="K71" s="1338">
        <v>0</v>
      </c>
      <c r="L71" s="1341">
        <v>62</v>
      </c>
      <c r="M71" s="1338"/>
      <c r="N71" s="1338">
        <v>0</v>
      </c>
      <c r="O71" s="1338">
        <v>200</v>
      </c>
      <c r="P71" s="1338">
        <v>45</v>
      </c>
      <c r="Q71" s="1338">
        <v>3</v>
      </c>
      <c r="R71" s="1338">
        <v>0</v>
      </c>
      <c r="S71" s="1338">
        <v>0</v>
      </c>
      <c r="T71" s="1338">
        <v>0</v>
      </c>
      <c r="U71" s="1338">
        <v>11</v>
      </c>
      <c r="V71" s="1338">
        <v>0</v>
      </c>
      <c r="W71" s="1338">
        <v>5</v>
      </c>
      <c r="X71" s="1338">
        <v>0</v>
      </c>
      <c r="Y71" s="1338">
        <v>0</v>
      </c>
      <c r="Z71" s="1443"/>
      <c r="AA71" s="530" t="s">
        <v>953</v>
      </c>
      <c r="AB71" s="1338">
        <v>2</v>
      </c>
      <c r="AC71" s="1338">
        <v>3</v>
      </c>
      <c r="AD71" s="1338">
        <v>0</v>
      </c>
      <c r="AE71" s="1338">
        <v>0</v>
      </c>
      <c r="AF71" s="1338">
        <v>0</v>
      </c>
      <c r="AG71" s="1338">
        <v>3</v>
      </c>
      <c r="AH71" s="1338">
        <v>139</v>
      </c>
      <c r="AI71" s="1338">
        <v>5</v>
      </c>
      <c r="AJ71" s="1338">
        <v>25</v>
      </c>
      <c r="AK71" s="1338">
        <v>7</v>
      </c>
      <c r="AL71" s="1338">
        <v>3</v>
      </c>
      <c r="AM71" s="1338">
        <v>0</v>
      </c>
      <c r="AN71" s="1338"/>
      <c r="AO71" s="1338">
        <v>53</v>
      </c>
      <c r="AP71" s="1338">
        <v>80</v>
      </c>
      <c r="AQ71" s="1338">
        <v>0</v>
      </c>
      <c r="AR71" s="1338">
        <v>0</v>
      </c>
      <c r="AS71" s="1338">
        <v>27</v>
      </c>
      <c r="AT71" s="1345">
        <v>0</v>
      </c>
      <c r="AU71" s="1338">
        <v>8</v>
      </c>
      <c r="AV71" s="1338">
        <v>0</v>
      </c>
      <c r="AW71" s="1338">
        <v>2</v>
      </c>
      <c r="AX71" s="1338">
        <v>0</v>
      </c>
      <c r="AY71" s="1338">
        <v>2</v>
      </c>
      <c r="AZ71" s="1338">
        <v>0</v>
      </c>
      <c r="BA71" s="1443">
        <v>3161</v>
      </c>
      <c r="BB71" s="1338">
        <v>0</v>
      </c>
      <c r="BC71" s="530" t="s">
        <v>953</v>
      </c>
      <c r="BD71" s="1443"/>
      <c r="BE71" s="1338">
        <v>0</v>
      </c>
      <c r="BF71" s="1338">
        <v>3</v>
      </c>
      <c r="BG71" s="1338">
        <v>1</v>
      </c>
      <c r="BH71" s="1338">
        <v>1</v>
      </c>
      <c r="BI71" s="1338">
        <v>0</v>
      </c>
      <c r="BJ71" s="1338">
        <v>0</v>
      </c>
      <c r="BK71" s="1338">
        <v>4</v>
      </c>
      <c r="BL71" s="1338">
        <v>0</v>
      </c>
      <c r="BM71" s="1338">
        <v>1</v>
      </c>
      <c r="BN71" s="1338">
        <v>148</v>
      </c>
      <c r="BO71" s="1341">
        <v>19</v>
      </c>
      <c r="BP71" s="1338">
        <v>668</v>
      </c>
      <c r="BQ71" s="1338"/>
      <c r="BR71" s="1338">
        <v>14</v>
      </c>
      <c r="BS71" s="1338">
        <v>995</v>
      </c>
      <c r="BT71" s="1338">
        <v>67</v>
      </c>
      <c r="BU71" s="1338">
        <v>0</v>
      </c>
      <c r="BV71" s="1338">
        <v>34</v>
      </c>
      <c r="BW71" s="1338">
        <v>0</v>
      </c>
      <c r="BX71" s="1338">
        <v>638</v>
      </c>
      <c r="BY71" s="1338">
        <v>174</v>
      </c>
      <c r="BZ71" s="1338">
        <v>0</v>
      </c>
      <c r="CA71" s="1338">
        <v>2357</v>
      </c>
      <c r="CB71" s="1338">
        <v>7017</v>
      </c>
      <c r="CC71" s="1443">
        <v>221</v>
      </c>
      <c r="CD71" s="1338"/>
      <c r="CE71" s="530" t="s">
        <v>953</v>
      </c>
      <c r="CF71" s="1338">
        <v>251</v>
      </c>
      <c r="CG71" s="1338">
        <v>536</v>
      </c>
      <c r="CH71" s="1338">
        <v>0</v>
      </c>
      <c r="CI71" s="1338">
        <v>0</v>
      </c>
      <c r="CJ71" s="1338">
        <v>5</v>
      </c>
      <c r="CK71" s="1338">
        <v>444</v>
      </c>
      <c r="CL71" s="1338">
        <v>0</v>
      </c>
      <c r="CM71" s="1338">
        <v>23</v>
      </c>
      <c r="CN71" s="1338">
        <v>0</v>
      </c>
      <c r="CO71" s="1338">
        <v>0</v>
      </c>
      <c r="CP71" s="1341">
        <v>7</v>
      </c>
      <c r="CQ71" s="1338">
        <v>49</v>
      </c>
      <c r="CR71" s="1338"/>
      <c r="CS71" s="1338">
        <v>75</v>
      </c>
      <c r="CT71" s="1338">
        <v>0</v>
      </c>
      <c r="CU71" s="1338">
        <v>2</v>
      </c>
      <c r="CV71" s="1338">
        <v>4</v>
      </c>
      <c r="CW71" s="1338">
        <v>1</v>
      </c>
      <c r="CX71" s="1338">
        <v>68</v>
      </c>
      <c r="CY71" s="1338">
        <v>0</v>
      </c>
      <c r="CZ71" s="1338">
        <v>0</v>
      </c>
      <c r="DA71" s="1338">
        <v>0</v>
      </c>
      <c r="DB71" s="1338">
        <v>0</v>
      </c>
      <c r="DC71" s="1338">
        <v>2483</v>
      </c>
      <c r="DD71" s="1345">
        <v>67</v>
      </c>
      <c r="DE71" s="1345">
        <v>14</v>
      </c>
    </row>
    <row r="72" spans="1:209" s="1345" customFormat="1" ht="35.35" hidden="1" customHeight="1" outlineLevel="1">
      <c r="A72" s="530" t="s">
        <v>954</v>
      </c>
      <c r="B72" s="1338">
        <v>21009</v>
      </c>
      <c r="C72" s="1338">
        <v>20965</v>
      </c>
      <c r="D72" s="1338">
        <v>19</v>
      </c>
      <c r="E72" s="1338">
        <v>0</v>
      </c>
      <c r="F72" s="1338">
        <v>0</v>
      </c>
      <c r="G72" s="1338">
        <v>0</v>
      </c>
      <c r="H72" s="1338">
        <v>28</v>
      </c>
      <c r="I72" s="1338">
        <v>0</v>
      </c>
      <c r="J72" s="1346">
        <v>0</v>
      </c>
      <c r="K72" s="1338">
        <v>0</v>
      </c>
      <c r="L72" s="1341">
        <v>59</v>
      </c>
      <c r="M72" s="1338"/>
      <c r="N72" s="1338">
        <v>0</v>
      </c>
      <c r="O72" s="1338">
        <v>203</v>
      </c>
      <c r="P72" s="1338">
        <v>46</v>
      </c>
      <c r="Q72" s="1338">
        <v>3</v>
      </c>
      <c r="R72" s="1338">
        <v>0</v>
      </c>
      <c r="S72" s="1338">
        <v>0</v>
      </c>
      <c r="T72" s="1338">
        <v>0</v>
      </c>
      <c r="U72" s="1338">
        <v>16</v>
      </c>
      <c r="V72" s="1338">
        <v>1</v>
      </c>
      <c r="W72" s="1338">
        <v>11</v>
      </c>
      <c r="X72" s="1338">
        <v>0</v>
      </c>
      <c r="Y72" s="1338">
        <v>0</v>
      </c>
      <c r="Z72" s="1443"/>
      <c r="AA72" s="530" t="s">
        <v>954</v>
      </c>
      <c r="AB72" s="1338">
        <v>3</v>
      </c>
      <c r="AC72" s="1338">
        <v>2</v>
      </c>
      <c r="AD72" s="1338">
        <v>0</v>
      </c>
      <c r="AE72" s="1338">
        <v>0</v>
      </c>
      <c r="AF72" s="1338">
        <v>0</v>
      </c>
      <c r="AG72" s="1338">
        <v>4</v>
      </c>
      <c r="AH72" s="1338">
        <v>121</v>
      </c>
      <c r="AI72" s="1338">
        <v>4</v>
      </c>
      <c r="AJ72" s="1338">
        <v>23</v>
      </c>
      <c r="AK72" s="1338">
        <v>3</v>
      </c>
      <c r="AL72" s="1338">
        <v>0</v>
      </c>
      <c r="AM72" s="1338">
        <v>0</v>
      </c>
      <c r="AN72" s="1338"/>
      <c r="AO72" s="1338">
        <v>25</v>
      </c>
      <c r="AP72" s="1338">
        <v>110</v>
      </c>
      <c r="AQ72" s="1338">
        <v>0</v>
      </c>
      <c r="AR72" s="1338">
        <v>0</v>
      </c>
      <c r="AS72" s="1338">
        <v>24</v>
      </c>
      <c r="AT72" s="1345">
        <v>0</v>
      </c>
      <c r="AU72" s="1338">
        <v>13</v>
      </c>
      <c r="AV72" s="1338">
        <v>0</v>
      </c>
      <c r="AW72" s="1338">
        <v>5</v>
      </c>
      <c r="AX72" s="1338">
        <v>0</v>
      </c>
      <c r="AY72" s="1338">
        <v>0</v>
      </c>
      <c r="AZ72" s="1338">
        <v>0</v>
      </c>
      <c r="BA72" s="1443">
        <v>5514</v>
      </c>
      <c r="BB72" s="1338">
        <v>0</v>
      </c>
      <c r="BC72" s="530" t="s">
        <v>954</v>
      </c>
      <c r="BD72" s="1443"/>
      <c r="BE72" s="1338">
        <v>0</v>
      </c>
      <c r="BF72" s="1338">
        <v>5</v>
      </c>
      <c r="BG72" s="1338">
        <v>0</v>
      </c>
      <c r="BH72" s="1338">
        <v>0</v>
      </c>
      <c r="BI72" s="1338">
        <v>0</v>
      </c>
      <c r="BJ72" s="1338">
        <v>0</v>
      </c>
      <c r="BK72" s="1338">
        <v>7</v>
      </c>
      <c r="BL72" s="1338">
        <v>1</v>
      </c>
      <c r="BM72" s="1338">
        <v>4</v>
      </c>
      <c r="BN72" s="1338">
        <v>137</v>
      </c>
      <c r="BO72" s="1341">
        <v>25</v>
      </c>
      <c r="BP72" s="1338">
        <v>498</v>
      </c>
      <c r="BQ72" s="1338"/>
      <c r="BR72" s="1338">
        <v>22</v>
      </c>
      <c r="BS72" s="1338">
        <v>1121</v>
      </c>
      <c r="BT72" s="1338">
        <v>97</v>
      </c>
      <c r="BU72" s="1338">
        <v>0</v>
      </c>
      <c r="BV72" s="1338">
        <v>42</v>
      </c>
      <c r="BW72" s="1338">
        <v>0</v>
      </c>
      <c r="BX72" s="1338">
        <v>769</v>
      </c>
      <c r="BY72" s="1338">
        <v>290</v>
      </c>
      <c r="BZ72" s="1338">
        <v>0</v>
      </c>
      <c r="CA72" s="1338">
        <v>2496</v>
      </c>
      <c r="CB72" s="1338">
        <v>7394</v>
      </c>
      <c r="CC72" s="1443">
        <v>265</v>
      </c>
      <c r="CD72" s="1338"/>
      <c r="CE72" s="530" t="s">
        <v>954</v>
      </c>
      <c r="CF72" s="1338">
        <v>234</v>
      </c>
      <c r="CG72" s="1338">
        <v>639</v>
      </c>
      <c r="CH72" s="1338">
        <v>0</v>
      </c>
      <c r="CI72" s="1338">
        <v>0</v>
      </c>
      <c r="CJ72" s="1338">
        <v>1</v>
      </c>
      <c r="CK72" s="1338">
        <v>612</v>
      </c>
      <c r="CL72" s="1338">
        <v>0</v>
      </c>
      <c r="CM72" s="1338">
        <v>17</v>
      </c>
      <c r="CN72" s="1338">
        <v>0</v>
      </c>
      <c r="CO72" s="1338">
        <v>4</v>
      </c>
      <c r="CP72" s="1341">
        <v>3</v>
      </c>
      <c r="CQ72" s="1338">
        <v>45</v>
      </c>
      <c r="CR72" s="1338"/>
      <c r="CS72" s="1338">
        <v>44</v>
      </c>
      <c r="CT72" s="1338">
        <v>0</v>
      </c>
      <c r="CU72" s="1338">
        <v>1</v>
      </c>
      <c r="CV72" s="1338">
        <v>0</v>
      </c>
      <c r="CW72" s="1338">
        <v>0</v>
      </c>
      <c r="CX72" s="1338">
        <v>42</v>
      </c>
      <c r="CY72" s="1338">
        <v>0</v>
      </c>
      <c r="CZ72" s="1338">
        <v>1</v>
      </c>
      <c r="DA72" s="1338">
        <v>0</v>
      </c>
      <c r="DB72" s="1338">
        <v>0</v>
      </c>
      <c r="DC72" s="1338">
        <v>2819</v>
      </c>
      <c r="DD72" s="1345">
        <v>43</v>
      </c>
      <c r="DE72" s="1345">
        <v>28</v>
      </c>
    </row>
    <row r="73" spans="1:209" s="1350" customFormat="1" ht="35.35" hidden="1" customHeight="1" outlineLevel="1">
      <c r="A73" s="530" t="s">
        <v>955</v>
      </c>
      <c r="B73" s="1348">
        <v>11419</v>
      </c>
      <c r="C73" s="1348">
        <v>11388</v>
      </c>
      <c r="D73" s="1348">
        <v>18</v>
      </c>
      <c r="E73" s="1348">
        <v>0</v>
      </c>
      <c r="F73" s="1348">
        <v>0</v>
      </c>
      <c r="G73" s="1348">
        <v>0</v>
      </c>
      <c r="H73" s="1348">
        <v>31</v>
      </c>
      <c r="I73" s="1348">
        <v>0</v>
      </c>
      <c r="J73" s="1348">
        <v>0</v>
      </c>
      <c r="K73" s="1348">
        <v>0</v>
      </c>
      <c r="L73" s="1349">
        <v>68</v>
      </c>
      <c r="M73" s="1348"/>
      <c r="N73" s="1348">
        <v>1</v>
      </c>
      <c r="O73" s="1348">
        <v>175</v>
      </c>
      <c r="P73" s="1348">
        <v>34</v>
      </c>
      <c r="Q73" s="1348">
        <v>2</v>
      </c>
      <c r="R73" s="1348">
        <v>0</v>
      </c>
      <c r="S73" s="1348">
        <v>0</v>
      </c>
      <c r="T73" s="1348">
        <v>0</v>
      </c>
      <c r="U73" s="1348">
        <v>14</v>
      </c>
      <c r="V73" s="1348">
        <v>0</v>
      </c>
      <c r="W73" s="1348">
        <v>0</v>
      </c>
      <c r="X73" s="1338">
        <v>14</v>
      </c>
      <c r="Y73" s="1348">
        <v>0</v>
      </c>
      <c r="Z73" s="1443"/>
      <c r="AA73" s="530" t="s">
        <v>955</v>
      </c>
      <c r="AB73" s="1348">
        <v>0</v>
      </c>
      <c r="AC73" s="1348">
        <v>1</v>
      </c>
      <c r="AD73" s="1348">
        <v>0</v>
      </c>
      <c r="AE73" s="1348">
        <v>0</v>
      </c>
      <c r="AF73" s="1348">
        <v>0</v>
      </c>
      <c r="AG73" s="1348">
        <v>2</v>
      </c>
      <c r="AH73" s="1348">
        <v>124</v>
      </c>
      <c r="AI73" s="1348">
        <v>2</v>
      </c>
      <c r="AJ73" s="1348">
        <v>15</v>
      </c>
      <c r="AK73" s="1348">
        <v>5</v>
      </c>
      <c r="AL73" s="1348">
        <v>1</v>
      </c>
      <c r="AM73" s="1348">
        <v>0</v>
      </c>
      <c r="AN73" s="1348"/>
      <c r="AO73" s="1338">
        <v>23</v>
      </c>
      <c r="AP73" s="1338">
        <v>109</v>
      </c>
      <c r="AQ73" s="1348">
        <v>0</v>
      </c>
      <c r="AR73" s="1348">
        <v>0</v>
      </c>
      <c r="AS73" s="1348">
        <v>20</v>
      </c>
      <c r="AT73" s="1350">
        <v>0</v>
      </c>
      <c r="AU73" s="1348">
        <v>7</v>
      </c>
      <c r="AV73" s="1348">
        <v>0</v>
      </c>
      <c r="AW73" s="1348">
        <v>0</v>
      </c>
      <c r="AX73" s="1348">
        <v>0</v>
      </c>
      <c r="AY73" s="1348">
        <v>0</v>
      </c>
      <c r="AZ73" s="1348">
        <v>0</v>
      </c>
      <c r="BA73" s="1443">
        <v>949</v>
      </c>
      <c r="BB73" s="1348">
        <v>0</v>
      </c>
      <c r="BC73" s="530" t="s">
        <v>955</v>
      </c>
      <c r="BD73" s="1443"/>
      <c r="BE73" s="1348">
        <v>1</v>
      </c>
      <c r="BF73" s="1348">
        <v>0</v>
      </c>
      <c r="BG73" s="1348">
        <v>1</v>
      </c>
      <c r="BH73" s="1348">
        <v>2</v>
      </c>
      <c r="BI73" s="1348">
        <v>0</v>
      </c>
      <c r="BJ73" s="1348">
        <v>0</v>
      </c>
      <c r="BK73" s="1348">
        <v>0</v>
      </c>
      <c r="BL73" s="1348">
        <v>0</v>
      </c>
      <c r="BM73" s="1348">
        <v>6</v>
      </c>
      <c r="BN73" s="1348">
        <v>80</v>
      </c>
      <c r="BO73" s="1349">
        <v>12</v>
      </c>
      <c r="BP73" s="1348">
        <v>375</v>
      </c>
      <c r="BQ73" s="1338"/>
      <c r="BR73" s="1338">
        <v>11</v>
      </c>
      <c r="BS73" s="1338">
        <v>571</v>
      </c>
      <c r="BT73" s="1338">
        <v>45</v>
      </c>
      <c r="BU73" s="1348">
        <v>1</v>
      </c>
      <c r="BV73" s="1348">
        <v>22</v>
      </c>
      <c r="BW73" s="1348">
        <v>1</v>
      </c>
      <c r="BX73" s="1348">
        <v>568</v>
      </c>
      <c r="BY73" s="1348">
        <v>189</v>
      </c>
      <c r="BZ73" s="1348">
        <v>0</v>
      </c>
      <c r="CA73" s="1348">
        <v>1299</v>
      </c>
      <c r="CB73" s="1348">
        <v>5288</v>
      </c>
      <c r="CC73" s="1443">
        <v>130</v>
      </c>
      <c r="CD73" s="1348"/>
      <c r="CE73" s="530" t="s">
        <v>955</v>
      </c>
      <c r="CF73" s="1348">
        <v>207</v>
      </c>
      <c r="CG73" s="1348">
        <v>604</v>
      </c>
      <c r="CH73" s="1348">
        <v>0</v>
      </c>
      <c r="CI73" s="1348">
        <v>0</v>
      </c>
      <c r="CJ73" s="1348">
        <v>10</v>
      </c>
      <c r="CK73" s="1348">
        <v>293</v>
      </c>
      <c r="CL73" s="1348">
        <v>0</v>
      </c>
      <c r="CM73" s="1348">
        <v>15</v>
      </c>
      <c r="CN73" s="1348">
        <v>0</v>
      </c>
      <c r="CO73" s="1338">
        <v>1</v>
      </c>
      <c r="CP73" s="1349">
        <v>5</v>
      </c>
      <c r="CQ73" s="1348">
        <v>36</v>
      </c>
      <c r="CR73" s="1348"/>
      <c r="CS73" s="1348">
        <v>31</v>
      </c>
      <c r="CT73" s="1338">
        <v>0</v>
      </c>
      <c r="CU73" s="1338">
        <v>1</v>
      </c>
      <c r="CV73" s="1348">
        <v>0</v>
      </c>
      <c r="CW73" s="1348">
        <v>1</v>
      </c>
      <c r="CX73" s="1348">
        <v>26</v>
      </c>
      <c r="CY73" s="1348">
        <v>1</v>
      </c>
      <c r="CZ73" s="1348">
        <v>2</v>
      </c>
      <c r="DA73" s="1348">
        <v>0</v>
      </c>
      <c r="DB73" s="1338">
        <v>0</v>
      </c>
      <c r="DC73" s="1348">
        <v>2593</v>
      </c>
      <c r="DD73" s="1350">
        <v>31</v>
      </c>
      <c r="DE73" s="1350">
        <v>20</v>
      </c>
    </row>
    <row r="74" spans="1:209" s="1350" customFormat="1" ht="35.35" hidden="1" customHeight="1" outlineLevel="1">
      <c r="A74" s="530" t="s">
        <v>956</v>
      </c>
      <c r="B74" s="1348">
        <v>13306</v>
      </c>
      <c r="C74" s="1348">
        <v>13277</v>
      </c>
      <c r="D74" s="1348">
        <v>22</v>
      </c>
      <c r="E74" s="1348">
        <v>0</v>
      </c>
      <c r="F74" s="1348">
        <v>0</v>
      </c>
      <c r="G74" s="1348">
        <v>0</v>
      </c>
      <c r="H74" s="1348">
        <v>18</v>
      </c>
      <c r="I74" s="1348">
        <v>2</v>
      </c>
      <c r="J74" s="1348">
        <v>0</v>
      </c>
      <c r="K74" s="1348">
        <v>0</v>
      </c>
      <c r="L74" s="1349">
        <v>78</v>
      </c>
      <c r="M74" s="1348"/>
      <c r="N74" s="1348">
        <v>0</v>
      </c>
      <c r="O74" s="1348">
        <v>211</v>
      </c>
      <c r="P74" s="1348">
        <v>47</v>
      </c>
      <c r="Q74" s="1348">
        <v>1</v>
      </c>
      <c r="R74" s="1348">
        <v>0</v>
      </c>
      <c r="S74" s="1348">
        <v>0</v>
      </c>
      <c r="T74" s="1348">
        <v>0</v>
      </c>
      <c r="U74" s="1348">
        <v>19</v>
      </c>
      <c r="V74" s="1348">
        <v>1</v>
      </c>
      <c r="W74" s="1348">
        <v>0</v>
      </c>
      <c r="X74" s="1338">
        <v>3</v>
      </c>
      <c r="Y74" s="1348">
        <v>0</v>
      </c>
      <c r="Z74" s="1443"/>
      <c r="AA74" s="530" t="s">
        <v>956</v>
      </c>
      <c r="AB74" s="1348">
        <v>1</v>
      </c>
      <c r="AC74" s="1348">
        <v>5</v>
      </c>
      <c r="AD74" s="1348">
        <v>0</v>
      </c>
      <c r="AE74" s="1348">
        <v>0</v>
      </c>
      <c r="AF74" s="1348">
        <v>0</v>
      </c>
      <c r="AG74" s="1348">
        <v>3</v>
      </c>
      <c r="AH74" s="1348">
        <v>145</v>
      </c>
      <c r="AI74" s="1348">
        <v>5</v>
      </c>
      <c r="AJ74" s="1348">
        <v>29</v>
      </c>
      <c r="AK74" s="1348">
        <v>5</v>
      </c>
      <c r="AL74" s="1348">
        <v>1</v>
      </c>
      <c r="AM74" s="1348">
        <v>0</v>
      </c>
      <c r="AN74" s="1348"/>
      <c r="AO74" s="1348">
        <v>56</v>
      </c>
      <c r="AP74" s="1348">
        <v>85</v>
      </c>
      <c r="AQ74" s="1348">
        <v>0</v>
      </c>
      <c r="AR74" s="1348">
        <v>0</v>
      </c>
      <c r="AS74" s="1348">
        <v>22</v>
      </c>
      <c r="AT74" s="1350">
        <v>0</v>
      </c>
      <c r="AU74" s="1348">
        <v>7</v>
      </c>
      <c r="AV74" s="1348">
        <v>0</v>
      </c>
      <c r="AW74" s="1348">
        <v>5</v>
      </c>
      <c r="AX74" s="1348">
        <v>0</v>
      </c>
      <c r="AY74" s="1348">
        <v>2</v>
      </c>
      <c r="AZ74" s="1348">
        <v>0</v>
      </c>
      <c r="BA74" s="1443">
        <v>1853</v>
      </c>
      <c r="BB74" s="1348">
        <v>0</v>
      </c>
      <c r="BC74" s="530" t="s">
        <v>956</v>
      </c>
      <c r="BD74" s="1443"/>
      <c r="BE74" s="1348">
        <v>1</v>
      </c>
      <c r="BF74" s="1348">
        <v>1</v>
      </c>
      <c r="BG74" s="1348">
        <v>0</v>
      </c>
      <c r="BH74" s="1348">
        <v>1</v>
      </c>
      <c r="BI74" s="1348">
        <v>0</v>
      </c>
      <c r="BJ74" s="1348">
        <v>0</v>
      </c>
      <c r="BK74" s="1348">
        <v>1</v>
      </c>
      <c r="BL74" s="1348">
        <v>2</v>
      </c>
      <c r="BM74" s="1348">
        <v>1</v>
      </c>
      <c r="BN74" s="1348">
        <v>114</v>
      </c>
      <c r="BO74" s="1349">
        <v>29</v>
      </c>
      <c r="BP74" s="1348">
        <v>559</v>
      </c>
      <c r="BQ74" s="1348"/>
      <c r="BR74" s="1348">
        <v>8</v>
      </c>
      <c r="BS74" s="1348">
        <v>863</v>
      </c>
      <c r="BT74" s="1348">
        <v>74</v>
      </c>
      <c r="BU74" s="1348">
        <v>1</v>
      </c>
      <c r="BV74" s="1348">
        <v>40</v>
      </c>
      <c r="BW74" s="1348">
        <v>0</v>
      </c>
      <c r="BX74" s="1348">
        <v>820</v>
      </c>
      <c r="BY74" s="1348">
        <v>302</v>
      </c>
      <c r="BZ74" s="1348">
        <v>0</v>
      </c>
      <c r="CA74" s="1348">
        <v>1735</v>
      </c>
      <c r="CB74" s="1348">
        <v>4684</v>
      </c>
      <c r="CC74" s="1443">
        <v>162</v>
      </c>
      <c r="CD74" s="1348"/>
      <c r="CE74" s="530" t="s">
        <v>956</v>
      </c>
      <c r="CF74" s="1348">
        <v>187</v>
      </c>
      <c r="CG74" s="1348">
        <v>435</v>
      </c>
      <c r="CH74" s="1348">
        <v>0</v>
      </c>
      <c r="CI74" s="1348">
        <v>0</v>
      </c>
      <c r="CJ74" s="1348">
        <v>16</v>
      </c>
      <c r="CK74" s="1348">
        <v>528</v>
      </c>
      <c r="CL74" s="1348">
        <v>0</v>
      </c>
      <c r="CM74" s="1348">
        <v>20</v>
      </c>
      <c r="CN74" s="1348">
        <v>0</v>
      </c>
      <c r="CO74" s="1338">
        <v>4</v>
      </c>
      <c r="CP74" s="1349">
        <v>7</v>
      </c>
      <c r="CQ74" s="1348">
        <v>56</v>
      </c>
      <c r="CR74" s="1348"/>
      <c r="CS74" s="1348">
        <v>29</v>
      </c>
      <c r="CT74" s="1338">
        <v>0</v>
      </c>
      <c r="CU74" s="1338">
        <v>3</v>
      </c>
      <c r="CV74" s="1348">
        <v>1</v>
      </c>
      <c r="CW74" s="1348">
        <v>3</v>
      </c>
      <c r="CX74" s="1348">
        <v>20</v>
      </c>
      <c r="CY74" s="1348">
        <v>0</v>
      </c>
      <c r="CZ74" s="1348">
        <v>2</v>
      </c>
      <c r="DA74" s="1348">
        <v>0</v>
      </c>
      <c r="DB74" s="1338">
        <v>0</v>
      </c>
      <c r="DC74" s="1348">
        <v>2183</v>
      </c>
      <c r="DD74" s="1350">
        <v>69</v>
      </c>
      <c r="DE74" s="1350">
        <v>19</v>
      </c>
    </row>
    <row r="75" spans="1:209" s="1345" customFormat="1" ht="35.35" hidden="1" customHeight="1" outlineLevel="1">
      <c r="A75" s="530" t="s">
        <v>957</v>
      </c>
      <c r="B75" s="1338">
        <v>17628</v>
      </c>
      <c r="C75" s="1338">
        <v>17603</v>
      </c>
      <c r="D75" s="1338">
        <v>18</v>
      </c>
      <c r="E75" s="1338">
        <v>0</v>
      </c>
      <c r="F75" s="1338">
        <v>0</v>
      </c>
      <c r="G75" s="1338">
        <v>0</v>
      </c>
      <c r="H75" s="1348">
        <v>23</v>
      </c>
      <c r="I75" s="1338">
        <v>0</v>
      </c>
      <c r="J75" s="1338">
        <v>0</v>
      </c>
      <c r="K75" s="1338">
        <v>0</v>
      </c>
      <c r="L75" s="1341">
        <v>85</v>
      </c>
      <c r="M75" s="1338"/>
      <c r="N75" s="1338">
        <v>0</v>
      </c>
      <c r="O75" s="1338">
        <v>197</v>
      </c>
      <c r="P75" s="1338">
        <v>38</v>
      </c>
      <c r="Q75" s="1338">
        <v>6</v>
      </c>
      <c r="R75" s="1338">
        <v>0</v>
      </c>
      <c r="S75" s="1338">
        <v>0</v>
      </c>
      <c r="T75" s="1338">
        <v>0</v>
      </c>
      <c r="U75" s="1338">
        <v>15</v>
      </c>
      <c r="V75" s="1338">
        <v>0</v>
      </c>
      <c r="W75" s="1338">
        <v>0</v>
      </c>
      <c r="X75" s="1338">
        <v>6</v>
      </c>
      <c r="Y75" s="1338">
        <v>0</v>
      </c>
      <c r="Z75" s="1443"/>
      <c r="AA75" s="530" t="s">
        <v>957</v>
      </c>
      <c r="AB75" s="1338">
        <v>1</v>
      </c>
      <c r="AC75" s="1338">
        <v>2</v>
      </c>
      <c r="AD75" s="1338">
        <v>0</v>
      </c>
      <c r="AE75" s="1338">
        <v>0</v>
      </c>
      <c r="AF75" s="1338">
        <v>0</v>
      </c>
      <c r="AG75" s="1338">
        <v>7</v>
      </c>
      <c r="AH75" s="1338">
        <v>113</v>
      </c>
      <c r="AI75" s="1338">
        <v>5</v>
      </c>
      <c r="AJ75" s="1338">
        <v>28</v>
      </c>
      <c r="AK75" s="1338">
        <v>7</v>
      </c>
      <c r="AL75" s="1338">
        <v>0</v>
      </c>
      <c r="AM75" s="1338">
        <v>0</v>
      </c>
      <c r="AN75" s="1338"/>
      <c r="AO75" s="1338">
        <v>30</v>
      </c>
      <c r="AP75" s="1338">
        <v>96</v>
      </c>
      <c r="AQ75" s="1338">
        <v>0</v>
      </c>
      <c r="AR75" s="1338">
        <v>0</v>
      </c>
      <c r="AS75" s="1338">
        <v>27</v>
      </c>
      <c r="AT75" s="1345">
        <v>0</v>
      </c>
      <c r="AU75" s="1338">
        <v>3</v>
      </c>
      <c r="AV75" s="1338">
        <v>1</v>
      </c>
      <c r="AW75" s="1338">
        <v>2</v>
      </c>
      <c r="AX75" s="1338">
        <v>0</v>
      </c>
      <c r="AY75" s="1338">
        <v>1</v>
      </c>
      <c r="AZ75" s="1338">
        <v>0</v>
      </c>
      <c r="BA75" s="1443">
        <v>2388</v>
      </c>
      <c r="BB75" s="1338">
        <v>0</v>
      </c>
      <c r="BC75" s="530" t="s">
        <v>957</v>
      </c>
      <c r="BD75" s="1443"/>
      <c r="BE75" s="1338">
        <v>1</v>
      </c>
      <c r="BF75" s="1338">
        <v>0</v>
      </c>
      <c r="BG75" s="1338">
        <v>0</v>
      </c>
      <c r="BH75" s="1338">
        <v>1</v>
      </c>
      <c r="BI75" s="1338">
        <v>0</v>
      </c>
      <c r="BJ75" s="1338">
        <v>0</v>
      </c>
      <c r="BK75" s="1338">
        <v>1</v>
      </c>
      <c r="BL75" s="1338">
        <v>0</v>
      </c>
      <c r="BM75" s="1338">
        <v>1</v>
      </c>
      <c r="BN75" s="1338">
        <v>111</v>
      </c>
      <c r="BO75" s="1341">
        <v>49</v>
      </c>
      <c r="BP75" s="1338">
        <v>768</v>
      </c>
      <c r="BQ75" s="1338"/>
      <c r="BR75" s="1338">
        <v>14</v>
      </c>
      <c r="BS75" s="1338">
        <v>1054</v>
      </c>
      <c r="BT75" s="1338">
        <v>106</v>
      </c>
      <c r="BU75" s="1338">
        <v>0</v>
      </c>
      <c r="BV75" s="1338">
        <v>59</v>
      </c>
      <c r="BW75" s="1338">
        <v>0</v>
      </c>
      <c r="BX75" s="1338">
        <v>663</v>
      </c>
      <c r="BY75" s="1338">
        <v>307</v>
      </c>
      <c r="BZ75" s="1338">
        <v>0</v>
      </c>
      <c r="CA75" s="1338">
        <v>2680</v>
      </c>
      <c r="CB75" s="1338">
        <v>7391</v>
      </c>
      <c r="CC75" s="1443">
        <v>242</v>
      </c>
      <c r="CD75" s="1338"/>
      <c r="CE75" s="530" t="s">
        <v>957</v>
      </c>
      <c r="CF75" s="1338">
        <v>204</v>
      </c>
      <c r="CG75" s="1338">
        <v>277</v>
      </c>
      <c r="CH75" s="1338">
        <v>0</v>
      </c>
      <c r="CI75" s="1338">
        <v>0</v>
      </c>
      <c r="CJ75" s="1338">
        <v>10</v>
      </c>
      <c r="CK75" s="1338">
        <v>478</v>
      </c>
      <c r="CL75" s="1338">
        <v>0</v>
      </c>
      <c r="CM75" s="1338">
        <v>9</v>
      </c>
      <c r="CN75" s="1338">
        <v>0</v>
      </c>
      <c r="CO75" s="1338">
        <v>4</v>
      </c>
      <c r="CP75" s="1341">
        <v>10</v>
      </c>
      <c r="CQ75" s="1338">
        <v>64</v>
      </c>
      <c r="CR75" s="1338"/>
      <c r="CS75" s="1338">
        <v>25</v>
      </c>
      <c r="CT75" s="1338">
        <v>0</v>
      </c>
      <c r="CU75" s="1338">
        <v>2</v>
      </c>
      <c r="CV75" s="1338">
        <v>3</v>
      </c>
      <c r="CW75" s="1338">
        <v>1</v>
      </c>
      <c r="CX75" s="1338">
        <v>18</v>
      </c>
      <c r="CY75" s="1338">
        <v>0</v>
      </c>
      <c r="CZ75" s="1338">
        <v>1</v>
      </c>
      <c r="DA75" s="1338">
        <v>0</v>
      </c>
      <c r="DB75" s="1338">
        <v>0</v>
      </c>
      <c r="DC75" s="1338">
        <v>2115</v>
      </c>
      <c r="DD75" s="1345">
        <v>31</v>
      </c>
      <c r="DE75" s="1345">
        <v>17</v>
      </c>
    </row>
    <row r="76" spans="1:209" s="1345" customFormat="1" ht="35.35" hidden="1" customHeight="1" outlineLevel="1">
      <c r="A76" s="530" t="s">
        <v>958</v>
      </c>
      <c r="B76" s="1338">
        <v>16487</v>
      </c>
      <c r="C76" s="1338">
        <v>16468</v>
      </c>
      <c r="D76" s="1338">
        <v>11</v>
      </c>
      <c r="E76" s="1338">
        <v>0</v>
      </c>
      <c r="F76" s="1338">
        <v>0</v>
      </c>
      <c r="G76" s="1338">
        <v>0</v>
      </c>
      <c r="H76" s="1338">
        <v>16</v>
      </c>
      <c r="I76" s="1338">
        <v>1</v>
      </c>
      <c r="J76" s="1338">
        <v>0</v>
      </c>
      <c r="K76" s="1338">
        <v>0</v>
      </c>
      <c r="L76" s="1341">
        <v>123</v>
      </c>
      <c r="M76" s="1338"/>
      <c r="N76" s="1338">
        <v>0</v>
      </c>
      <c r="O76" s="1338">
        <v>173</v>
      </c>
      <c r="P76" s="1338">
        <v>51</v>
      </c>
      <c r="Q76" s="1338">
        <v>1</v>
      </c>
      <c r="R76" s="1338">
        <v>0</v>
      </c>
      <c r="S76" s="1338">
        <v>0</v>
      </c>
      <c r="T76" s="1338">
        <v>0</v>
      </c>
      <c r="U76" s="1338">
        <v>23</v>
      </c>
      <c r="V76" s="1338">
        <v>0</v>
      </c>
      <c r="W76" s="1338">
        <v>0</v>
      </c>
      <c r="X76" s="1338">
        <v>0</v>
      </c>
      <c r="Y76" s="1338">
        <v>0</v>
      </c>
      <c r="Z76" s="1443"/>
      <c r="AA76" s="530" t="s">
        <v>958</v>
      </c>
      <c r="AB76" s="1338">
        <v>1</v>
      </c>
      <c r="AC76" s="1338">
        <v>0</v>
      </c>
      <c r="AD76" s="1338">
        <v>0</v>
      </c>
      <c r="AE76" s="1338">
        <v>0</v>
      </c>
      <c r="AF76" s="1338">
        <v>0</v>
      </c>
      <c r="AG76" s="1338">
        <v>8</v>
      </c>
      <c r="AH76" s="1338">
        <v>128</v>
      </c>
      <c r="AI76" s="1338">
        <v>9</v>
      </c>
      <c r="AJ76" s="1338">
        <v>52</v>
      </c>
      <c r="AK76" s="1338">
        <v>16</v>
      </c>
      <c r="AL76" s="1338">
        <v>0</v>
      </c>
      <c r="AM76" s="1338">
        <v>0</v>
      </c>
      <c r="AN76" s="1338"/>
      <c r="AO76" s="1338">
        <v>105</v>
      </c>
      <c r="AP76" s="1338">
        <v>79</v>
      </c>
      <c r="AQ76" s="1338">
        <v>0</v>
      </c>
      <c r="AR76" s="1338">
        <v>0</v>
      </c>
      <c r="AS76" s="1338">
        <v>14</v>
      </c>
      <c r="AT76" s="1345">
        <v>0</v>
      </c>
      <c r="AU76" s="1338">
        <v>6</v>
      </c>
      <c r="AV76" s="1338">
        <v>0</v>
      </c>
      <c r="AW76" s="1338">
        <v>2</v>
      </c>
      <c r="AX76" s="1338">
        <v>0</v>
      </c>
      <c r="AY76" s="1338">
        <v>1</v>
      </c>
      <c r="AZ76" s="1338">
        <v>0</v>
      </c>
      <c r="BA76" s="1443">
        <v>3093</v>
      </c>
      <c r="BB76" s="1338">
        <v>0</v>
      </c>
      <c r="BC76" s="530" t="s">
        <v>958</v>
      </c>
      <c r="BD76" s="1443"/>
      <c r="BE76" s="1338">
        <v>1</v>
      </c>
      <c r="BF76" s="1338">
        <v>1</v>
      </c>
      <c r="BG76" s="1338">
        <v>4</v>
      </c>
      <c r="BH76" s="1338">
        <v>2</v>
      </c>
      <c r="BI76" s="1338">
        <v>0</v>
      </c>
      <c r="BJ76" s="1338">
        <v>0</v>
      </c>
      <c r="BK76" s="1338">
        <v>2</v>
      </c>
      <c r="BL76" s="1338">
        <v>0</v>
      </c>
      <c r="BM76" s="1338">
        <v>1</v>
      </c>
      <c r="BN76" s="1338">
        <v>100</v>
      </c>
      <c r="BO76" s="1341">
        <v>65</v>
      </c>
      <c r="BP76" s="1338">
        <v>971</v>
      </c>
      <c r="BQ76" s="1338"/>
      <c r="BR76" s="1338">
        <v>18</v>
      </c>
      <c r="BS76" s="1338">
        <v>1202</v>
      </c>
      <c r="BT76" s="1338">
        <v>149</v>
      </c>
      <c r="BU76" s="1338">
        <v>0</v>
      </c>
      <c r="BV76" s="1338">
        <v>102</v>
      </c>
      <c r="BW76" s="1338">
        <v>0</v>
      </c>
      <c r="BX76" s="1338">
        <v>591</v>
      </c>
      <c r="BY76" s="1338">
        <v>238</v>
      </c>
      <c r="BZ76" s="1338">
        <v>0</v>
      </c>
      <c r="CA76" s="1338">
        <v>3220</v>
      </c>
      <c r="CB76" s="1338">
        <v>4744</v>
      </c>
      <c r="CC76" s="1443">
        <v>178</v>
      </c>
      <c r="CD76" s="1338"/>
      <c r="CE76" s="530" t="s">
        <v>958</v>
      </c>
      <c r="CF76" s="1338">
        <v>179</v>
      </c>
      <c r="CG76" s="1338">
        <v>161</v>
      </c>
      <c r="CH76" s="1338">
        <v>0</v>
      </c>
      <c r="CI76" s="1338">
        <v>2</v>
      </c>
      <c r="CJ76" s="1338">
        <v>3</v>
      </c>
      <c r="CK76" s="1338">
        <v>533</v>
      </c>
      <c r="CL76" s="1338">
        <v>0</v>
      </c>
      <c r="CM76" s="1338">
        <v>10</v>
      </c>
      <c r="CN76" s="1338">
        <v>0</v>
      </c>
      <c r="CO76" s="1338">
        <v>1</v>
      </c>
      <c r="CP76" s="1341">
        <v>7</v>
      </c>
      <c r="CQ76" s="1338">
        <v>70</v>
      </c>
      <c r="CR76" s="1338"/>
      <c r="CS76" s="1338">
        <v>19</v>
      </c>
      <c r="CT76" s="1338">
        <v>0</v>
      </c>
      <c r="CU76" s="1338">
        <v>1</v>
      </c>
      <c r="CV76" s="1338">
        <v>1</v>
      </c>
      <c r="CW76" s="1338">
        <v>0</v>
      </c>
      <c r="CX76" s="1338">
        <v>16</v>
      </c>
      <c r="CY76" s="1338">
        <v>0</v>
      </c>
      <c r="CZ76" s="1338">
        <v>1</v>
      </c>
      <c r="DA76" s="1338">
        <v>0</v>
      </c>
      <c r="DB76" s="1338">
        <v>0</v>
      </c>
      <c r="DC76" s="1338">
        <v>1986</v>
      </c>
      <c r="DD76" s="1345">
        <v>43</v>
      </c>
      <c r="DE76" s="1345">
        <v>0</v>
      </c>
    </row>
    <row r="77" spans="1:209" s="1345" customFormat="1" ht="35.35" hidden="1" customHeight="1" outlineLevel="1">
      <c r="A77" s="530" t="s">
        <v>959</v>
      </c>
      <c r="B77" s="1338">
        <v>12743</v>
      </c>
      <c r="C77" s="1338">
        <v>12728</v>
      </c>
      <c r="D77" s="1338">
        <v>28</v>
      </c>
      <c r="E77" s="1338">
        <v>0</v>
      </c>
      <c r="F77" s="1338">
        <v>0</v>
      </c>
      <c r="G77" s="1338">
        <v>0</v>
      </c>
      <c r="H77" s="1338">
        <v>26</v>
      </c>
      <c r="I77" s="1338">
        <v>4</v>
      </c>
      <c r="J77" s="1338">
        <v>0</v>
      </c>
      <c r="K77" s="1338">
        <v>0</v>
      </c>
      <c r="L77" s="1341">
        <v>117</v>
      </c>
      <c r="M77" s="1338"/>
      <c r="N77" s="1338">
        <v>1</v>
      </c>
      <c r="O77" s="1338">
        <v>161</v>
      </c>
      <c r="P77" s="1338">
        <v>54</v>
      </c>
      <c r="Q77" s="1338">
        <v>2</v>
      </c>
      <c r="R77" s="1338">
        <v>0</v>
      </c>
      <c r="S77" s="1338">
        <v>0</v>
      </c>
      <c r="T77" s="1338">
        <v>0</v>
      </c>
      <c r="U77" s="1338">
        <v>10</v>
      </c>
      <c r="V77" s="1338">
        <v>0</v>
      </c>
      <c r="W77" s="1338">
        <v>0</v>
      </c>
      <c r="X77" s="1338">
        <v>1</v>
      </c>
      <c r="Y77" s="1338">
        <v>0</v>
      </c>
      <c r="Z77" s="1443"/>
      <c r="AA77" s="530" t="s">
        <v>959</v>
      </c>
      <c r="AB77" s="1338">
        <v>0</v>
      </c>
      <c r="AC77" s="1338">
        <v>4</v>
      </c>
      <c r="AD77" s="1338">
        <v>0</v>
      </c>
      <c r="AE77" s="1338">
        <v>0</v>
      </c>
      <c r="AF77" s="1338">
        <v>0</v>
      </c>
      <c r="AG77" s="1338">
        <v>5</v>
      </c>
      <c r="AH77" s="1338">
        <v>79</v>
      </c>
      <c r="AI77" s="1338">
        <v>6</v>
      </c>
      <c r="AJ77" s="1338">
        <v>23</v>
      </c>
      <c r="AK77" s="1338">
        <v>7</v>
      </c>
      <c r="AL77" s="1338">
        <v>0</v>
      </c>
      <c r="AM77" s="1338">
        <v>0</v>
      </c>
      <c r="AN77" s="1338"/>
      <c r="AO77" s="1338">
        <v>61</v>
      </c>
      <c r="AP77" s="1338">
        <v>57</v>
      </c>
      <c r="AQ77" s="1338">
        <v>0</v>
      </c>
      <c r="AR77" s="1338">
        <v>0</v>
      </c>
      <c r="AS77" s="1338">
        <v>18</v>
      </c>
      <c r="AT77" s="1345">
        <v>0</v>
      </c>
      <c r="AU77" s="1338">
        <v>7</v>
      </c>
      <c r="AV77" s="1338">
        <v>0</v>
      </c>
      <c r="AW77" s="1338">
        <v>1</v>
      </c>
      <c r="AX77" s="1338">
        <v>0</v>
      </c>
      <c r="AY77" s="1338">
        <v>1</v>
      </c>
      <c r="AZ77" s="1338">
        <v>0</v>
      </c>
      <c r="BA77" s="1443">
        <v>2257</v>
      </c>
      <c r="BB77" s="1338">
        <v>0</v>
      </c>
      <c r="BC77" s="530" t="s">
        <v>959</v>
      </c>
      <c r="BD77" s="1443"/>
      <c r="BE77" s="1338">
        <v>1</v>
      </c>
      <c r="BF77" s="1338">
        <v>6</v>
      </c>
      <c r="BG77" s="1338">
        <v>1</v>
      </c>
      <c r="BH77" s="1338">
        <v>4</v>
      </c>
      <c r="BI77" s="1338">
        <v>0</v>
      </c>
      <c r="BJ77" s="1338">
        <v>0</v>
      </c>
      <c r="BK77" s="1338">
        <v>7</v>
      </c>
      <c r="BL77" s="1338">
        <v>0</v>
      </c>
      <c r="BM77" s="1338">
        <v>0</v>
      </c>
      <c r="BN77" s="1338">
        <v>39</v>
      </c>
      <c r="BO77" s="1341">
        <v>37</v>
      </c>
      <c r="BP77" s="1338">
        <v>406</v>
      </c>
      <c r="BQ77" s="1338"/>
      <c r="BR77" s="1338">
        <v>23</v>
      </c>
      <c r="BS77" s="1338">
        <v>847</v>
      </c>
      <c r="BT77" s="1338">
        <v>113</v>
      </c>
      <c r="BU77" s="1338">
        <v>0</v>
      </c>
      <c r="BV77" s="1338">
        <v>67</v>
      </c>
      <c r="BW77" s="1338">
        <v>0</v>
      </c>
      <c r="BX77" s="1338">
        <v>324</v>
      </c>
      <c r="BY77" s="1338">
        <v>150</v>
      </c>
      <c r="BZ77" s="1338">
        <v>0</v>
      </c>
      <c r="CA77" s="1338">
        <v>2428</v>
      </c>
      <c r="CB77" s="1338">
        <v>4325</v>
      </c>
      <c r="CC77" s="1443">
        <v>174</v>
      </c>
      <c r="CD77" s="1338"/>
      <c r="CE77" s="530" t="s">
        <v>959</v>
      </c>
      <c r="CF77" s="1338">
        <v>203</v>
      </c>
      <c r="CG77" s="1338">
        <v>166</v>
      </c>
      <c r="CH77" s="1338">
        <v>0</v>
      </c>
      <c r="CI77" s="1338">
        <v>0</v>
      </c>
      <c r="CJ77" s="1338">
        <v>3</v>
      </c>
      <c r="CK77" s="1338">
        <v>377</v>
      </c>
      <c r="CL77" s="1338">
        <v>0</v>
      </c>
      <c r="CM77" s="1338">
        <v>22</v>
      </c>
      <c r="CN77" s="1338">
        <v>0</v>
      </c>
      <c r="CO77" s="1338">
        <v>1</v>
      </c>
      <c r="CP77" s="1341">
        <v>13</v>
      </c>
      <c r="CQ77" s="1338">
        <v>61</v>
      </c>
      <c r="CR77" s="1338"/>
      <c r="CS77" s="1338">
        <v>15</v>
      </c>
      <c r="CT77" s="1338">
        <v>0</v>
      </c>
      <c r="CU77" s="1338">
        <v>0</v>
      </c>
      <c r="CV77" s="1338">
        <v>1</v>
      </c>
      <c r="CW77" s="1338">
        <v>1</v>
      </c>
      <c r="CX77" s="1338">
        <v>13</v>
      </c>
      <c r="CY77" s="1338">
        <v>0</v>
      </c>
      <c r="CZ77" s="1338">
        <v>0</v>
      </c>
      <c r="DA77" s="1338">
        <v>0</v>
      </c>
      <c r="DB77" s="1338">
        <v>0</v>
      </c>
      <c r="DC77" s="1338">
        <v>2203</v>
      </c>
      <c r="DD77" s="1345">
        <v>43</v>
      </c>
      <c r="DE77" s="1345">
        <v>17</v>
      </c>
    </row>
    <row r="78" spans="1:209" s="1345" customFormat="1" ht="35.35" hidden="1" customHeight="1" outlineLevel="1">
      <c r="A78" s="530" t="s">
        <v>960</v>
      </c>
      <c r="B78" s="1338">
        <v>10052</v>
      </c>
      <c r="C78" s="1338">
        <v>10026</v>
      </c>
      <c r="D78" s="1338">
        <v>12</v>
      </c>
      <c r="E78" s="1338">
        <v>0</v>
      </c>
      <c r="F78" s="1338">
        <v>0</v>
      </c>
      <c r="G78" s="1338">
        <v>0</v>
      </c>
      <c r="H78" s="1338">
        <v>17</v>
      </c>
      <c r="I78" s="1338">
        <v>1</v>
      </c>
      <c r="J78" s="1338">
        <v>0</v>
      </c>
      <c r="K78" s="1338">
        <v>0</v>
      </c>
      <c r="L78" s="1341">
        <v>106</v>
      </c>
      <c r="M78" s="1338"/>
      <c r="N78" s="1338">
        <v>0</v>
      </c>
      <c r="O78" s="1338">
        <v>156</v>
      </c>
      <c r="P78" s="1338">
        <v>26</v>
      </c>
      <c r="Q78" s="1338">
        <v>4</v>
      </c>
      <c r="R78" s="1338">
        <v>0</v>
      </c>
      <c r="S78" s="1338">
        <v>0</v>
      </c>
      <c r="T78" s="1338">
        <v>0</v>
      </c>
      <c r="U78" s="1338">
        <v>9</v>
      </c>
      <c r="V78" s="1338">
        <v>0</v>
      </c>
      <c r="W78" s="1338">
        <v>0</v>
      </c>
      <c r="X78" s="1338">
        <v>6</v>
      </c>
      <c r="Y78" s="1338">
        <v>0</v>
      </c>
      <c r="Z78" s="1443"/>
      <c r="AA78" s="530" t="s">
        <v>960</v>
      </c>
      <c r="AB78" s="1338">
        <v>0</v>
      </c>
      <c r="AC78" s="1338">
        <v>2</v>
      </c>
      <c r="AD78" s="1338">
        <v>0</v>
      </c>
      <c r="AE78" s="1338">
        <v>0</v>
      </c>
      <c r="AF78" s="1338">
        <v>0</v>
      </c>
      <c r="AG78" s="1338">
        <v>7</v>
      </c>
      <c r="AH78" s="1338">
        <v>59</v>
      </c>
      <c r="AI78" s="1338">
        <v>11</v>
      </c>
      <c r="AJ78" s="1338">
        <v>18</v>
      </c>
      <c r="AK78" s="1338">
        <v>12</v>
      </c>
      <c r="AL78" s="1338">
        <v>1</v>
      </c>
      <c r="AM78" s="1338">
        <v>0</v>
      </c>
      <c r="AN78" s="1338"/>
      <c r="AO78" s="1338">
        <v>70</v>
      </c>
      <c r="AP78" s="1338">
        <v>66</v>
      </c>
      <c r="AQ78" s="1338">
        <v>0</v>
      </c>
      <c r="AR78" s="1338">
        <v>0</v>
      </c>
      <c r="AS78" s="1338">
        <v>13</v>
      </c>
      <c r="AT78" s="1345">
        <v>0</v>
      </c>
      <c r="AU78" s="1338">
        <v>1</v>
      </c>
      <c r="AV78" s="1338">
        <v>0</v>
      </c>
      <c r="AW78" s="1338">
        <v>2</v>
      </c>
      <c r="AX78" s="1338">
        <v>0</v>
      </c>
      <c r="AY78" s="1338">
        <v>1</v>
      </c>
      <c r="AZ78" s="1338">
        <v>0</v>
      </c>
      <c r="BA78" s="1443">
        <v>1426</v>
      </c>
      <c r="BB78" s="1338">
        <v>0</v>
      </c>
      <c r="BC78" s="530" t="s">
        <v>960</v>
      </c>
      <c r="BD78" s="1443"/>
      <c r="BE78" s="1338">
        <v>0</v>
      </c>
      <c r="BF78" s="1338">
        <v>2</v>
      </c>
      <c r="BG78" s="1338">
        <v>1</v>
      </c>
      <c r="BH78" s="1338">
        <v>0</v>
      </c>
      <c r="BI78" s="1338">
        <v>0</v>
      </c>
      <c r="BJ78" s="1338">
        <v>0</v>
      </c>
      <c r="BK78" s="1338">
        <v>2</v>
      </c>
      <c r="BL78" s="1338">
        <v>0</v>
      </c>
      <c r="BM78" s="1338">
        <v>4</v>
      </c>
      <c r="BN78" s="1338">
        <v>31</v>
      </c>
      <c r="BO78" s="1341">
        <v>31</v>
      </c>
      <c r="BP78" s="1338">
        <v>345</v>
      </c>
      <c r="BQ78" s="1338"/>
      <c r="BR78" s="1338">
        <v>11</v>
      </c>
      <c r="BS78" s="1338">
        <v>826</v>
      </c>
      <c r="BT78" s="1338">
        <v>111</v>
      </c>
      <c r="BU78" s="1338">
        <v>1</v>
      </c>
      <c r="BV78" s="1338">
        <v>65</v>
      </c>
      <c r="BW78" s="1338">
        <v>0</v>
      </c>
      <c r="BX78" s="1338">
        <v>405</v>
      </c>
      <c r="BY78" s="1338">
        <v>128</v>
      </c>
      <c r="BZ78" s="1338">
        <v>0</v>
      </c>
      <c r="CA78" s="1338">
        <v>1825</v>
      </c>
      <c r="CB78" s="1338">
        <v>3338</v>
      </c>
      <c r="CC78" s="1443">
        <v>173</v>
      </c>
      <c r="CD78" s="1338"/>
      <c r="CE78" s="530" t="s">
        <v>960</v>
      </c>
      <c r="CF78" s="1338">
        <v>180</v>
      </c>
      <c r="CG78" s="1338">
        <v>150</v>
      </c>
      <c r="CH78" s="1338">
        <v>0</v>
      </c>
      <c r="CI78" s="1338">
        <v>0</v>
      </c>
      <c r="CJ78" s="1338">
        <v>7</v>
      </c>
      <c r="CK78" s="1338">
        <v>274</v>
      </c>
      <c r="CL78" s="1338">
        <v>0</v>
      </c>
      <c r="CM78" s="1338">
        <v>13</v>
      </c>
      <c r="CN78" s="1338">
        <v>0</v>
      </c>
      <c r="CO78" s="1338">
        <v>2</v>
      </c>
      <c r="CP78" s="1341">
        <v>4</v>
      </c>
      <c r="CQ78" s="1338">
        <v>71</v>
      </c>
      <c r="CR78" s="1338"/>
      <c r="CS78" s="1338">
        <v>26</v>
      </c>
      <c r="CT78" s="1338">
        <v>0</v>
      </c>
      <c r="CU78" s="1338">
        <v>0</v>
      </c>
      <c r="CV78" s="1338">
        <v>1</v>
      </c>
      <c r="CW78" s="1338">
        <v>0</v>
      </c>
      <c r="CX78" s="1338">
        <v>23</v>
      </c>
      <c r="CY78" s="1338">
        <v>0</v>
      </c>
      <c r="CZ78" s="1338">
        <v>2</v>
      </c>
      <c r="DA78" s="1338">
        <v>0</v>
      </c>
      <c r="DB78" s="1338">
        <v>0</v>
      </c>
      <c r="DC78" s="1338">
        <v>1772</v>
      </c>
      <c r="DD78" s="1345">
        <v>32</v>
      </c>
      <c r="DE78" s="1345">
        <v>11</v>
      </c>
    </row>
    <row r="79" spans="1:209" s="1352" customFormat="1" ht="35.35" hidden="1" customHeight="1" outlineLevel="1" thickBot="1">
      <c r="A79" s="531" t="s">
        <v>961</v>
      </c>
      <c r="B79" s="1351">
        <v>11740</v>
      </c>
      <c r="C79" s="1351">
        <v>11709</v>
      </c>
      <c r="D79" s="1351">
        <v>8</v>
      </c>
      <c r="E79" s="1351">
        <v>0</v>
      </c>
      <c r="F79" s="1351">
        <v>1</v>
      </c>
      <c r="G79" s="1351">
        <v>0</v>
      </c>
      <c r="H79" s="1351">
        <v>21</v>
      </c>
      <c r="I79" s="1351">
        <v>1</v>
      </c>
      <c r="J79" s="1351">
        <v>0</v>
      </c>
      <c r="K79" s="1351">
        <v>0</v>
      </c>
      <c r="L79" s="1351">
        <v>161</v>
      </c>
      <c r="M79" s="1341"/>
      <c r="N79" s="1351">
        <v>0</v>
      </c>
      <c r="O79" s="1351">
        <v>154</v>
      </c>
      <c r="P79" s="1351">
        <v>32</v>
      </c>
      <c r="Q79" s="1351">
        <v>7</v>
      </c>
      <c r="R79" s="1351">
        <v>0</v>
      </c>
      <c r="S79" s="1351">
        <v>0</v>
      </c>
      <c r="T79" s="1351">
        <v>0</v>
      </c>
      <c r="U79" s="1351">
        <v>14</v>
      </c>
      <c r="V79" s="1351">
        <v>1</v>
      </c>
      <c r="W79" s="1351">
        <v>0</v>
      </c>
      <c r="X79" s="1351">
        <v>0</v>
      </c>
      <c r="Y79" s="1351">
        <v>0</v>
      </c>
      <c r="Z79" s="1443"/>
      <c r="AA79" s="531" t="s">
        <v>961</v>
      </c>
      <c r="AB79" s="1351">
        <v>1</v>
      </c>
      <c r="AC79" s="1351">
        <v>5</v>
      </c>
      <c r="AD79" s="1351">
        <v>0</v>
      </c>
      <c r="AE79" s="1351">
        <v>0</v>
      </c>
      <c r="AF79" s="1351">
        <v>0</v>
      </c>
      <c r="AG79" s="1351">
        <v>0</v>
      </c>
      <c r="AH79" s="1351">
        <v>64</v>
      </c>
      <c r="AI79" s="1351">
        <v>6</v>
      </c>
      <c r="AJ79" s="1351">
        <v>12</v>
      </c>
      <c r="AK79" s="1351">
        <v>11</v>
      </c>
      <c r="AL79" s="1351">
        <v>0</v>
      </c>
      <c r="AM79" s="1351">
        <v>0</v>
      </c>
      <c r="AN79" s="1341"/>
      <c r="AO79" s="1351">
        <v>109</v>
      </c>
      <c r="AP79" s="1351">
        <v>52</v>
      </c>
      <c r="AQ79" s="1351">
        <v>0</v>
      </c>
      <c r="AR79" s="1351">
        <v>0</v>
      </c>
      <c r="AS79" s="1351">
        <v>13</v>
      </c>
      <c r="AT79" s="1352">
        <v>0</v>
      </c>
      <c r="AU79" s="1351">
        <v>3</v>
      </c>
      <c r="AV79" s="1351">
        <v>0</v>
      </c>
      <c r="AW79" s="1351">
        <v>1</v>
      </c>
      <c r="AX79" s="1351">
        <v>0</v>
      </c>
      <c r="AY79" s="1351">
        <v>0</v>
      </c>
      <c r="AZ79" s="1351">
        <v>0</v>
      </c>
      <c r="BA79" s="1444">
        <v>2739</v>
      </c>
      <c r="BB79" s="1341">
        <v>0</v>
      </c>
      <c r="BC79" s="531" t="s">
        <v>961</v>
      </c>
      <c r="BD79" s="1606"/>
      <c r="BE79" s="1351">
        <v>1</v>
      </c>
      <c r="BF79" s="1351">
        <v>0</v>
      </c>
      <c r="BG79" s="1351">
        <v>1</v>
      </c>
      <c r="BH79" s="1351">
        <v>0</v>
      </c>
      <c r="BI79" s="1351">
        <v>0</v>
      </c>
      <c r="BJ79" s="1351">
        <v>0</v>
      </c>
      <c r="BK79" s="1351">
        <v>0</v>
      </c>
      <c r="BL79" s="1351">
        <v>0</v>
      </c>
      <c r="BM79" s="1351">
        <v>0</v>
      </c>
      <c r="BN79" s="1351">
        <v>53</v>
      </c>
      <c r="BO79" s="1351">
        <v>22</v>
      </c>
      <c r="BP79" s="1351">
        <v>233</v>
      </c>
      <c r="BQ79" s="1341"/>
      <c r="BR79" s="1351">
        <v>7</v>
      </c>
      <c r="BS79" s="1351">
        <v>637</v>
      </c>
      <c r="BT79" s="1351">
        <v>96</v>
      </c>
      <c r="BU79" s="1351">
        <v>0</v>
      </c>
      <c r="BV79" s="1351">
        <v>41</v>
      </c>
      <c r="BW79" s="1351">
        <v>0</v>
      </c>
      <c r="BX79" s="1351">
        <v>408</v>
      </c>
      <c r="BY79" s="1351">
        <v>118</v>
      </c>
      <c r="BZ79" s="1351">
        <v>1</v>
      </c>
      <c r="CA79" s="1351">
        <v>1318</v>
      </c>
      <c r="CB79" s="1351">
        <v>4358</v>
      </c>
      <c r="CC79" s="1444">
        <v>205</v>
      </c>
      <c r="CD79" s="1341"/>
      <c r="CE79" s="531" t="s">
        <v>961</v>
      </c>
      <c r="CF79" s="1351">
        <v>239</v>
      </c>
      <c r="CG79" s="1351">
        <v>205</v>
      </c>
      <c r="CH79" s="1351">
        <v>0</v>
      </c>
      <c r="CI79" s="1351">
        <v>0</v>
      </c>
      <c r="CJ79" s="1351">
        <v>2</v>
      </c>
      <c r="CK79" s="1351">
        <v>249</v>
      </c>
      <c r="CL79" s="1351">
        <v>0</v>
      </c>
      <c r="CM79" s="1351">
        <v>22</v>
      </c>
      <c r="CN79" s="1351">
        <v>0</v>
      </c>
      <c r="CO79" s="1351">
        <v>0</v>
      </c>
      <c r="CP79" s="1351">
        <v>11</v>
      </c>
      <c r="CQ79" s="1351">
        <v>66</v>
      </c>
      <c r="CR79" s="1341"/>
      <c r="CS79" s="1351">
        <v>31</v>
      </c>
      <c r="CT79" s="1704">
        <v>0</v>
      </c>
      <c r="CU79" s="1351">
        <v>0</v>
      </c>
      <c r="CV79" s="1351">
        <v>0</v>
      </c>
      <c r="CW79" s="1351">
        <v>1</v>
      </c>
      <c r="CX79" s="1351">
        <v>28</v>
      </c>
      <c r="CY79" s="1351">
        <v>0</v>
      </c>
      <c r="CZ79" s="1351">
        <v>2</v>
      </c>
      <c r="DA79" s="1351">
        <v>0</v>
      </c>
      <c r="DB79" s="1704">
        <v>0</v>
      </c>
      <c r="DC79" s="1351">
        <v>2327</v>
      </c>
      <c r="DD79" s="1352">
        <v>17</v>
      </c>
      <c r="DE79" s="1352">
        <v>8</v>
      </c>
      <c r="DF79" s="1353"/>
      <c r="DG79" s="1353"/>
      <c r="DH79" s="1353"/>
      <c r="DI79" s="1353"/>
      <c r="DJ79" s="1353"/>
      <c r="DK79" s="1353"/>
      <c r="DL79" s="1353"/>
      <c r="DM79" s="1353"/>
      <c r="DN79" s="1353"/>
      <c r="DO79" s="1353"/>
      <c r="DP79" s="1353"/>
      <c r="DQ79" s="1353"/>
      <c r="DR79" s="1353"/>
      <c r="DS79" s="1353"/>
      <c r="DT79" s="1353"/>
      <c r="DU79" s="1353"/>
      <c r="DV79" s="1353"/>
      <c r="DW79" s="1353"/>
      <c r="DX79" s="1353"/>
      <c r="DY79" s="1353"/>
      <c r="DZ79" s="1353"/>
      <c r="EA79" s="1353"/>
      <c r="EB79" s="1353"/>
      <c r="EC79" s="1353"/>
      <c r="ED79" s="1353"/>
      <c r="EE79" s="1353"/>
      <c r="EF79" s="1353"/>
      <c r="EG79" s="1353"/>
      <c r="EH79" s="1353"/>
      <c r="EI79" s="1353"/>
      <c r="EJ79" s="1353"/>
      <c r="EK79" s="1353"/>
      <c r="EL79" s="1353"/>
      <c r="EM79" s="1353"/>
      <c r="EN79" s="1353"/>
      <c r="EO79" s="1353"/>
      <c r="EP79" s="1353"/>
      <c r="EQ79" s="1353"/>
      <c r="ER79" s="1353"/>
      <c r="ES79" s="1353"/>
      <c r="ET79" s="1353"/>
      <c r="EU79" s="1353"/>
      <c r="EV79" s="1353"/>
      <c r="EW79" s="1353"/>
      <c r="EX79" s="1353"/>
      <c r="EY79" s="1353"/>
      <c r="EZ79" s="1353"/>
      <c r="FA79" s="1353"/>
      <c r="FB79" s="1353"/>
      <c r="FC79" s="1353"/>
      <c r="FD79" s="1353"/>
      <c r="FE79" s="1353"/>
      <c r="FF79" s="1353"/>
      <c r="FG79" s="1353"/>
      <c r="FH79" s="1353"/>
      <c r="FI79" s="1353"/>
      <c r="FJ79" s="1353"/>
      <c r="FK79" s="1353"/>
      <c r="FL79" s="1353"/>
      <c r="FM79" s="1353"/>
      <c r="FN79" s="1353"/>
      <c r="FO79" s="1353"/>
      <c r="FP79" s="1353"/>
      <c r="FQ79" s="1353"/>
      <c r="FR79" s="1353"/>
      <c r="FS79" s="1353"/>
      <c r="FT79" s="1353"/>
      <c r="FU79" s="1353"/>
      <c r="FV79" s="1353"/>
      <c r="FW79" s="1353"/>
      <c r="FX79" s="1353"/>
      <c r="FY79" s="1353"/>
      <c r="FZ79" s="1353"/>
      <c r="GA79" s="1353"/>
      <c r="GB79" s="1353"/>
      <c r="GC79" s="1353"/>
      <c r="GD79" s="1353"/>
      <c r="GE79" s="1353"/>
      <c r="GF79" s="1353"/>
      <c r="GG79" s="1353"/>
      <c r="GH79" s="1353"/>
      <c r="GI79" s="1353"/>
      <c r="GJ79" s="1353"/>
      <c r="GK79" s="1353"/>
      <c r="GL79" s="1353"/>
      <c r="GM79" s="1353"/>
      <c r="GN79" s="1353"/>
      <c r="GO79" s="1353"/>
      <c r="GP79" s="1353"/>
      <c r="GQ79" s="1353"/>
      <c r="GR79" s="1353"/>
      <c r="GS79" s="1353"/>
      <c r="GT79" s="1353"/>
      <c r="GU79" s="1353"/>
      <c r="GV79" s="1353"/>
      <c r="GW79" s="1353"/>
      <c r="GX79" s="1353"/>
      <c r="GY79" s="1353"/>
      <c r="GZ79" s="1353"/>
      <c r="HA79" s="1353"/>
    </row>
    <row r="80" spans="1:209" s="1345" customFormat="1" ht="24.45" customHeight="1" collapsed="1">
      <c r="A80" s="566" t="s">
        <v>3374</v>
      </c>
      <c r="B80" s="1338">
        <v>215331</v>
      </c>
      <c r="C80" s="1338">
        <v>214816</v>
      </c>
      <c r="D80" s="1338">
        <v>337</v>
      </c>
      <c r="E80" s="1338">
        <v>8</v>
      </c>
      <c r="F80" s="1338">
        <v>4</v>
      </c>
      <c r="G80" s="1338">
        <v>0</v>
      </c>
      <c r="H80" s="1493">
        <f>SUM(H81:H92)</f>
        <v>194</v>
      </c>
      <c r="I80" s="1338">
        <v>22</v>
      </c>
      <c r="J80" s="1338">
        <v>0</v>
      </c>
      <c r="K80" s="1338">
        <v>13</v>
      </c>
      <c r="L80" s="1341">
        <v>2254</v>
      </c>
      <c r="M80" s="1338"/>
      <c r="N80" s="1338">
        <v>0</v>
      </c>
      <c r="O80" s="1338">
        <v>3488</v>
      </c>
      <c r="P80" s="1338">
        <v>967</v>
      </c>
      <c r="Q80" s="1338">
        <v>64</v>
      </c>
      <c r="R80" s="1338">
        <v>0</v>
      </c>
      <c r="S80" s="1338">
        <v>4</v>
      </c>
      <c r="T80" s="1338">
        <v>0</v>
      </c>
      <c r="U80" s="1338">
        <v>425</v>
      </c>
      <c r="V80" s="1338">
        <v>12</v>
      </c>
      <c r="W80" s="1338">
        <v>0</v>
      </c>
      <c r="X80" s="1338">
        <v>42</v>
      </c>
      <c r="Y80" s="1338">
        <v>0</v>
      </c>
      <c r="Z80" s="1442"/>
      <c r="AA80" s="566" t="s">
        <v>3374</v>
      </c>
      <c r="AB80" s="1338">
        <v>15</v>
      </c>
      <c r="AC80" s="1338">
        <v>76</v>
      </c>
      <c r="AD80" s="1338">
        <v>2</v>
      </c>
      <c r="AE80" s="1338">
        <v>0</v>
      </c>
      <c r="AF80" s="1338">
        <v>0</v>
      </c>
      <c r="AG80" s="1338">
        <v>98</v>
      </c>
      <c r="AH80" s="1338">
        <v>1808</v>
      </c>
      <c r="AI80" s="1493">
        <f>SUM(AI81:AI92)</f>
        <v>134</v>
      </c>
      <c r="AJ80" s="1493">
        <f>SUM(AJ81:AJ92)</f>
        <v>575</v>
      </c>
      <c r="AK80" s="1493">
        <f>SUM(AK81:AK92)</f>
        <v>113</v>
      </c>
      <c r="AL80" s="1633">
        <v>9</v>
      </c>
      <c r="AM80" s="1633">
        <v>1</v>
      </c>
      <c r="AN80" s="1338"/>
      <c r="AO80" s="1633">
        <v>1532</v>
      </c>
      <c r="AP80" s="1493">
        <f>SUM(AP81:AP92)</f>
        <v>1171</v>
      </c>
      <c r="AQ80" s="1492">
        <f>SUM(AQ81:AQ92)</f>
        <v>0</v>
      </c>
      <c r="AR80" s="1493">
        <v>1</v>
      </c>
      <c r="AS80" s="1493">
        <f t="shared" ref="AS80:AU80" si="21">SUM(AS81:AS92)</f>
        <v>234</v>
      </c>
      <c r="AT80" s="1493">
        <f t="shared" si="21"/>
        <v>0</v>
      </c>
      <c r="AU80" s="1493">
        <f t="shared" si="21"/>
        <v>74</v>
      </c>
      <c r="AV80" s="1338">
        <v>1</v>
      </c>
      <c r="AW80" s="1338">
        <v>23</v>
      </c>
      <c r="AX80" s="1338">
        <v>1</v>
      </c>
      <c r="AY80" s="1338">
        <v>22</v>
      </c>
      <c r="AZ80" s="1338">
        <v>0</v>
      </c>
      <c r="BA80" s="1338">
        <v>42793</v>
      </c>
      <c r="BB80" s="1338">
        <v>0</v>
      </c>
      <c r="BC80" s="566" t="s">
        <v>3374</v>
      </c>
      <c r="BD80" s="1749">
        <v>1637</v>
      </c>
      <c r="BE80" s="1338">
        <v>9</v>
      </c>
      <c r="BF80" s="1338">
        <v>17</v>
      </c>
      <c r="BG80" s="1493">
        <f>SUM(BG81:BG92)</f>
        <v>6</v>
      </c>
      <c r="BH80" s="1493">
        <f t="shared" ref="BH80" si="22">SUM(BH81:BH92)</f>
        <v>9</v>
      </c>
      <c r="BI80" s="1493">
        <v>0</v>
      </c>
      <c r="BJ80" s="1338">
        <v>2</v>
      </c>
      <c r="BK80" s="1338">
        <v>19</v>
      </c>
      <c r="BL80" s="1338">
        <v>1</v>
      </c>
      <c r="BM80" s="1338">
        <v>102</v>
      </c>
      <c r="BN80" s="1338">
        <v>1934</v>
      </c>
      <c r="BO80" s="1341">
        <v>356</v>
      </c>
      <c r="BP80" s="1338">
        <v>6782</v>
      </c>
      <c r="BQ80" s="1338"/>
      <c r="BR80" s="1338">
        <v>166</v>
      </c>
      <c r="BS80" s="1338">
        <v>15054</v>
      </c>
      <c r="BT80" s="1338">
        <v>1096</v>
      </c>
      <c r="BU80" s="1338">
        <v>5</v>
      </c>
      <c r="BV80" s="1338">
        <v>685</v>
      </c>
      <c r="BW80" s="1338">
        <v>21</v>
      </c>
      <c r="BX80" s="1338">
        <v>10007</v>
      </c>
      <c r="BY80" s="1338">
        <v>2563</v>
      </c>
      <c r="BZ80" s="1338">
        <v>0</v>
      </c>
      <c r="CA80" s="1338">
        <v>33522</v>
      </c>
      <c r="CB80" s="1338">
        <v>68738</v>
      </c>
      <c r="CC80" s="1338">
        <v>2469</v>
      </c>
      <c r="CD80" s="1338"/>
      <c r="CE80" s="566" t="s">
        <v>3374</v>
      </c>
      <c r="CF80" s="1338">
        <v>1957</v>
      </c>
      <c r="CG80" s="1493">
        <f>SUM(CG81:CG92)</f>
        <v>4817</v>
      </c>
      <c r="CH80" s="1338">
        <v>1</v>
      </c>
      <c r="CI80" s="1338">
        <v>5</v>
      </c>
      <c r="CJ80" s="1338">
        <v>97</v>
      </c>
      <c r="CK80" s="1338">
        <v>5020</v>
      </c>
      <c r="CL80" s="1338">
        <v>0</v>
      </c>
      <c r="CM80" s="1338">
        <v>274</v>
      </c>
      <c r="CN80" s="1338">
        <v>0</v>
      </c>
      <c r="CO80" s="1338">
        <v>26</v>
      </c>
      <c r="CP80" s="1341">
        <v>104</v>
      </c>
      <c r="CQ80" s="1338">
        <f>C80-(SUM(D80:Y80)+SUM(AB80:BA80)+SUM(BE80:CC80)+SUM(CF80:CP80))</f>
        <v>2435</v>
      </c>
      <c r="CR80" s="1338"/>
      <c r="CS80" s="1338">
        <f>SUM(CS81:CS92)</f>
        <v>515</v>
      </c>
      <c r="CT80" s="1338">
        <v>0</v>
      </c>
      <c r="CU80" s="1493">
        <f>SUM(CU81:CU92)</f>
        <v>252</v>
      </c>
      <c r="CV80" s="1493">
        <f t="shared" ref="CV80" si="23">SUM(CV81:CV92)</f>
        <v>18</v>
      </c>
      <c r="CW80" s="1338">
        <v>12</v>
      </c>
      <c r="CX80" s="1338">
        <v>191</v>
      </c>
      <c r="CY80" s="1338">
        <v>0</v>
      </c>
      <c r="CZ80" s="1338">
        <v>42</v>
      </c>
      <c r="DA80" s="1338">
        <v>0</v>
      </c>
      <c r="DB80" s="1338">
        <v>0</v>
      </c>
      <c r="DC80" s="1493">
        <f>SUM(DC81:DC92)</f>
        <v>23682</v>
      </c>
      <c r="DD80" s="1493">
        <f t="shared" ref="DD80:DE80" si="24">SUM(DD81:DD92)</f>
        <v>303</v>
      </c>
      <c r="DE80" s="1493">
        <f t="shared" si="24"/>
        <v>211</v>
      </c>
    </row>
    <row r="81" spans="1:209" s="1345" customFormat="1" ht="33.299999999999997" hidden="1" customHeight="1" outlineLevel="1">
      <c r="A81" s="530" t="s">
        <v>1899</v>
      </c>
      <c r="B81" s="1346">
        <v>16806</v>
      </c>
      <c r="C81" s="1346">
        <v>16763</v>
      </c>
      <c r="D81" s="1338">
        <v>22</v>
      </c>
      <c r="E81" s="1338">
        <v>2</v>
      </c>
      <c r="F81" s="1338">
        <v>0</v>
      </c>
      <c r="G81" s="1338">
        <v>0</v>
      </c>
      <c r="H81" s="1338">
        <v>23</v>
      </c>
      <c r="I81" s="1346">
        <v>1</v>
      </c>
      <c r="J81" s="1338">
        <v>0</v>
      </c>
      <c r="K81" s="1338">
        <v>0</v>
      </c>
      <c r="L81" s="1341">
        <v>193</v>
      </c>
      <c r="M81" s="1338"/>
      <c r="N81" s="1338">
        <v>0</v>
      </c>
      <c r="O81" s="1338">
        <v>257</v>
      </c>
      <c r="P81" s="1338">
        <v>53</v>
      </c>
      <c r="Q81" s="1338">
        <v>6</v>
      </c>
      <c r="R81" s="1338">
        <v>0</v>
      </c>
      <c r="S81" s="1338">
        <v>0</v>
      </c>
      <c r="T81" s="1338">
        <v>0</v>
      </c>
      <c r="U81" s="1338">
        <v>22</v>
      </c>
      <c r="V81" s="1338">
        <v>0</v>
      </c>
      <c r="W81" s="1338">
        <v>0</v>
      </c>
      <c r="X81" s="1338">
        <v>12</v>
      </c>
      <c r="Y81" s="1338">
        <v>0</v>
      </c>
      <c r="Z81" s="1443"/>
      <c r="AA81" s="530" t="s">
        <v>1899</v>
      </c>
      <c r="AB81" s="1338">
        <v>3</v>
      </c>
      <c r="AC81" s="1338">
        <v>0</v>
      </c>
      <c r="AD81" s="1338">
        <v>0</v>
      </c>
      <c r="AE81" s="1338">
        <v>0</v>
      </c>
      <c r="AF81" s="1338">
        <v>0</v>
      </c>
      <c r="AG81" s="1338">
        <v>8</v>
      </c>
      <c r="AH81" s="1338">
        <v>85</v>
      </c>
      <c r="AI81" s="1338">
        <v>13</v>
      </c>
      <c r="AJ81" s="1338">
        <v>19</v>
      </c>
      <c r="AK81" s="1338">
        <v>12</v>
      </c>
      <c r="AL81" s="1338">
        <v>1</v>
      </c>
      <c r="AM81" s="1338">
        <v>0</v>
      </c>
      <c r="AN81" s="1338"/>
      <c r="AO81" s="1338">
        <v>27</v>
      </c>
      <c r="AP81" s="1338">
        <v>89</v>
      </c>
      <c r="AQ81" s="1338">
        <v>0</v>
      </c>
      <c r="AR81" s="1338">
        <v>0</v>
      </c>
      <c r="AS81" s="1338">
        <v>27</v>
      </c>
      <c r="AT81" s="1345">
        <v>0</v>
      </c>
      <c r="AU81" s="1338">
        <v>9</v>
      </c>
      <c r="AV81" s="1338">
        <v>0</v>
      </c>
      <c r="AW81" s="1338">
        <v>2</v>
      </c>
      <c r="AX81" s="1338">
        <v>0</v>
      </c>
      <c r="AY81" s="1338">
        <v>0</v>
      </c>
      <c r="AZ81" s="1338">
        <v>0</v>
      </c>
      <c r="BA81" s="1443">
        <v>4817</v>
      </c>
      <c r="BB81" s="1338">
        <v>0</v>
      </c>
      <c r="BC81" s="530" t="s">
        <v>1899</v>
      </c>
      <c r="BD81" s="1751"/>
      <c r="BE81" s="1338">
        <v>0</v>
      </c>
      <c r="BF81" s="1338">
        <v>2</v>
      </c>
      <c r="BG81" s="1338">
        <v>0</v>
      </c>
      <c r="BH81" s="1338">
        <v>0</v>
      </c>
      <c r="BI81" s="1338">
        <v>0</v>
      </c>
      <c r="BJ81" s="1338">
        <v>0</v>
      </c>
      <c r="BK81" s="1338">
        <v>2</v>
      </c>
      <c r="BL81" s="1338">
        <v>0</v>
      </c>
      <c r="BM81" s="1338">
        <v>0</v>
      </c>
      <c r="BN81" s="1338">
        <v>97</v>
      </c>
      <c r="BO81" s="1341">
        <v>34</v>
      </c>
      <c r="BP81" s="1338">
        <v>415</v>
      </c>
      <c r="BQ81" s="1338"/>
      <c r="BR81" s="1338">
        <v>8</v>
      </c>
      <c r="BS81" s="1338">
        <v>1094</v>
      </c>
      <c r="BT81" s="1338">
        <v>85</v>
      </c>
      <c r="BU81" s="1338">
        <v>1</v>
      </c>
      <c r="BV81" s="1338">
        <v>39</v>
      </c>
      <c r="BW81" s="1338">
        <v>0</v>
      </c>
      <c r="BX81" s="1338">
        <v>861</v>
      </c>
      <c r="BY81" s="1338">
        <v>211</v>
      </c>
      <c r="BZ81" s="1338">
        <v>0</v>
      </c>
      <c r="CA81" s="1338">
        <v>2346</v>
      </c>
      <c r="CB81" s="1338">
        <v>4725</v>
      </c>
      <c r="CC81" s="1443">
        <v>169</v>
      </c>
      <c r="CD81" s="1338"/>
      <c r="CE81" s="530" t="s">
        <v>1899</v>
      </c>
      <c r="CF81" s="1338">
        <v>197</v>
      </c>
      <c r="CG81" s="1338">
        <v>232</v>
      </c>
      <c r="CH81" s="1338">
        <v>0</v>
      </c>
      <c r="CI81" s="1338">
        <v>0</v>
      </c>
      <c r="CJ81" s="1338">
        <v>5</v>
      </c>
      <c r="CK81" s="1338">
        <v>443</v>
      </c>
      <c r="CL81" s="1338">
        <v>0</v>
      </c>
      <c r="CM81" s="1338">
        <v>16</v>
      </c>
      <c r="CN81" s="1338">
        <v>0</v>
      </c>
      <c r="CO81" s="1338">
        <v>2</v>
      </c>
      <c r="CP81" s="1341">
        <v>10</v>
      </c>
      <c r="CQ81" s="1338">
        <f t="shared" ref="CQ81:CQ92" si="25">C81-(SUM(D81:Y81)+SUM(AB81:BA81)+SUM(BE81:CC81)+SUM(CF81:CP81))</f>
        <v>66</v>
      </c>
      <c r="CR81" s="1338"/>
      <c r="CS81" s="1338">
        <f>SUM(CT81:CZ81)</f>
        <v>43</v>
      </c>
      <c r="CT81" s="1338">
        <v>0</v>
      </c>
      <c r="CU81" s="1338">
        <v>7</v>
      </c>
      <c r="CV81" s="1338">
        <v>1</v>
      </c>
      <c r="CW81" s="1338">
        <v>2</v>
      </c>
      <c r="CX81" s="1338">
        <v>28</v>
      </c>
      <c r="CY81" s="1338">
        <v>0</v>
      </c>
      <c r="CZ81" s="1338">
        <v>5</v>
      </c>
      <c r="DA81" s="1338">
        <v>0</v>
      </c>
      <c r="DB81" s="1338">
        <v>0</v>
      </c>
      <c r="DC81" s="1338">
        <v>2198</v>
      </c>
      <c r="DD81" s="1345">
        <v>32</v>
      </c>
      <c r="DE81" s="1345">
        <v>17</v>
      </c>
    </row>
    <row r="82" spans="1:209" s="1345" customFormat="1" ht="33.299999999999997" hidden="1" customHeight="1" outlineLevel="1">
      <c r="A82" s="530" t="s">
        <v>951</v>
      </c>
      <c r="B82" s="1338">
        <v>13140</v>
      </c>
      <c r="C82" s="1338">
        <v>13123</v>
      </c>
      <c r="D82" s="1338">
        <v>21</v>
      </c>
      <c r="E82" s="1338">
        <v>1</v>
      </c>
      <c r="F82" s="1338">
        <v>0</v>
      </c>
      <c r="G82" s="1338">
        <v>0</v>
      </c>
      <c r="H82" s="1338">
        <v>9</v>
      </c>
      <c r="I82" s="1338">
        <v>1</v>
      </c>
      <c r="J82" s="1338">
        <v>0</v>
      </c>
      <c r="K82" s="1338">
        <v>0</v>
      </c>
      <c r="L82" s="1341">
        <v>146</v>
      </c>
      <c r="M82" s="1338"/>
      <c r="N82" s="1338">
        <v>0</v>
      </c>
      <c r="O82" s="1338">
        <v>257</v>
      </c>
      <c r="P82" s="1338">
        <v>72</v>
      </c>
      <c r="Q82" s="1338">
        <v>5</v>
      </c>
      <c r="R82" s="1338">
        <v>0</v>
      </c>
      <c r="S82" s="1338">
        <v>0</v>
      </c>
      <c r="T82" s="1338">
        <v>0</v>
      </c>
      <c r="U82" s="1338">
        <v>19</v>
      </c>
      <c r="V82" s="1338">
        <v>0</v>
      </c>
      <c r="W82" s="1338">
        <v>0</v>
      </c>
      <c r="X82" s="1338">
        <v>1</v>
      </c>
      <c r="Y82" s="1338">
        <v>0</v>
      </c>
      <c r="Z82" s="1443"/>
      <c r="AA82" s="530" t="s">
        <v>951</v>
      </c>
      <c r="AB82" s="1338">
        <v>0</v>
      </c>
      <c r="AC82" s="1338">
        <v>3</v>
      </c>
      <c r="AD82" s="1338">
        <v>1</v>
      </c>
      <c r="AE82" s="1338">
        <v>0</v>
      </c>
      <c r="AF82" s="1338">
        <v>0</v>
      </c>
      <c r="AG82" s="1338">
        <v>3</v>
      </c>
      <c r="AH82" s="1338">
        <v>76</v>
      </c>
      <c r="AI82" s="1338">
        <v>5</v>
      </c>
      <c r="AJ82" s="1338">
        <v>10</v>
      </c>
      <c r="AK82" s="1338">
        <v>5</v>
      </c>
      <c r="AL82" s="1338">
        <v>0</v>
      </c>
      <c r="AM82" s="1338">
        <v>0</v>
      </c>
      <c r="AN82" s="1338"/>
      <c r="AO82" s="1338">
        <v>151</v>
      </c>
      <c r="AP82" s="1338">
        <v>89</v>
      </c>
      <c r="AQ82" s="1338">
        <v>0</v>
      </c>
      <c r="AR82" s="1338">
        <v>0</v>
      </c>
      <c r="AS82" s="1338">
        <v>31</v>
      </c>
      <c r="AT82" s="1345">
        <v>0</v>
      </c>
      <c r="AU82" s="1338">
        <v>5</v>
      </c>
      <c r="AV82" s="1338">
        <v>0</v>
      </c>
      <c r="AW82" s="1338">
        <v>0</v>
      </c>
      <c r="AX82" s="1338">
        <v>0</v>
      </c>
      <c r="AY82" s="1338">
        <v>0</v>
      </c>
      <c r="AZ82" s="1338">
        <v>0</v>
      </c>
      <c r="BA82" s="1443">
        <v>4832</v>
      </c>
      <c r="BB82" s="1338">
        <v>0</v>
      </c>
      <c r="BC82" s="530" t="s">
        <v>951</v>
      </c>
      <c r="BD82" s="1751"/>
      <c r="BE82" s="1338">
        <v>0</v>
      </c>
      <c r="BF82" s="1338">
        <v>2</v>
      </c>
      <c r="BG82" s="1338">
        <v>0</v>
      </c>
      <c r="BH82" s="1338">
        <v>1</v>
      </c>
      <c r="BI82" s="1338">
        <v>0</v>
      </c>
      <c r="BJ82" s="1338">
        <v>0</v>
      </c>
      <c r="BK82" s="1338">
        <v>3</v>
      </c>
      <c r="BL82" s="1338">
        <v>0</v>
      </c>
      <c r="BM82" s="1338">
        <v>2</v>
      </c>
      <c r="BN82" s="1338">
        <v>75</v>
      </c>
      <c r="BO82" s="1341">
        <v>21</v>
      </c>
      <c r="BP82" s="1338">
        <v>207</v>
      </c>
      <c r="BQ82" s="1338"/>
      <c r="BR82" s="1338">
        <v>16</v>
      </c>
      <c r="BS82" s="1338">
        <v>559</v>
      </c>
      <c r="BT82" s="1338">
        <v>27</v>
      </c>
      <c r="BU82" s="1338">
        <v>0</v>
      </c>
      <c r="BV82" s="1338">
        <v>23</v>
      </c>
      <c r="BW82" s="1338">
        <v>0</v>
      </c>
      <c r="BX82" s="1338">
        <v>762</v>
      </c>
      <c r="BY82" s="1338">
        <v>110</v>
      </c>
      <c r="BZ82" s="1338">
        <v>0</v>
      </c>
      <c r="CA82" s="1338">
        <v>1350</v>
      </c>
      <c r="CB82" s="1338">
        <v>3419</v>
      </c>
      <c r="CC82" s="1443">
        <v>120</v>
      </c>
      <c r="CD82" s="1338"/>
      <c r="CE82" s="530" t="s">
        <v>951</v>
      </c>
      <c r="CF82" s="1338">
        <v>157</v>
      </c>
      <c r="CG82" s="1338">
        <v>230</v>
      </c>
      <c r="CH82" s="1338">
        <v>0</v>
      </c>
      <c r="CI82" s="1338">
        <v>0</v>
      </c>
      <c r="CJ82" s="1338">
        <v>9</v>
      </c>
      <c r="CK82" s="1338">
        <v>197</v>
      </c>
      <c r="CL82" s="1338">
        <v>0</v>
      </c>
      <c r="CM82" s="1338">
        <v>22</v>
      </c>
      <c r="CN82" s="1338">
        <v>0</v>
      </c>
      <c r="CO82" s="1338">
        <v>3</v>
      </c>
      <c r="CP82" s="1341">
        <v>7</v>
      </c>
      <c r="CQ82" s="1338">
        <f t="shared" si="25"/>
        <v>58</v>
      </c>
      <c r="CR82" s="1338"/>
      <c r="CS82" s="1338">
        <f t="shared" ref="CS82:CS92" si="26">SUM(CT82:CZ82)</f>
        <v>17</v>
      </c>
      <c r="CT82" s="1338">
        <v>0</v>
      </c>
      <c r="CU82" s="1338">
        <v>6</v>
      </c>
      <c r="CV82" s="1338">
        <v>1</v>
      </c>
      <c r="CW82" s="1338">
        <v>0</v>
      </c>
      <c r="CX82" s="1338">
        <v>9</v>
      </c>
      <c r="CY82" s="1338">
        <v>0</v>
      </c>
      <c r="CZ82" s="1338">
        <v>1</v>
      </c>
      <c r="DA82" s="1338">
        <v>0</v>
      </c>
      <c r="DB82" s="1338">
        <v>0</v>
      </c>
      <c r="DC82" s="1338">
        <v>1698</v>
      </c>
      <c r="DD82" s="1345">
        <v>24</v>
      </c>
      <c r="DE82" s="1345">
        <v>26</v>
      </c>
    </row>
    <row r="83" spans="1:209" s="1345" customFormat="1" ht="33.299999999999997" hidden="1" customHeight="1" outlineLevel="1">
      <c r="A83" s="530" t="s">
        <v>952</v>
      </c>
      <c r="B83" s="1338">
        <v>14579</v>
      </c>
      <c r="C83" s="1338">
        <v>14563</v>
      </c>
      <c r="D83" s="1338">
        <v>23</v>
      </c>
      <c r="E83" s="1346">
        <v>1</v>
      </c>
      <c r="F83" s="1338">
        <v>0</v>
      </c>
      <c r="G83" s="1338">
        <v>0</v>
      </c>
      <c r="H83" s="1338">
        <v>22</v>
      </c>
      <c r="I83" s="1338">
        <v>3</v>
      </c>
      <c r="J83" s="1338">
        <v>0</v>
      </c>
      <c r="K83" s="1346">
        <v>0</v>
      </c>
      <c r="L83" s="1347">
        <v>179</v>
      </c>
      <c r="M83" s="1338"/>
      <c r="N83" s="1338">
        <v>0</v>
      </c>
      <c r="O83" s="1338">
        <v>298</v>
      </c>
      <c r="P83" s="1338">
        <v>67</v>
      </c>
      <c r="Q83" s="1338">
        <v>4</v>
      </c>
      <c r="R83" s="1338">
        <v>0</v>
      </c>
      <c r="S83" s="1338">
        <v>0</v>
      </c>
      <c r="T83" s="1338">
        <v>0</v>
      </c>
      <c r="U83" s="1338">
        <v>21</v>
      </c>
      <c r="V83" s="1338">
        <v>1</v>
      </c>
      <c r="W83" s="1338">
        <v>0</v>
      </c>
      <c r="X83" s="1338">
        <v>0</v>
      </c>
      <c r="Y83" s="1338">
        <v>0</v>
      </c>
      <c r="Z83" s="1443"/>
      <c r="AA83" s="530" t="s">
        <v>952</v>
      </c>
      <c r="AB83" s="1338">
        <v>3</v>
      </c>
      <c r="AC83" s="1338">
        <v>0</v>
      </c>
      <c r="AD83" s="1338">
        <v>0</v>
      </c>
      <c r="AE83" s="1338">
        <v>0</v>
      </c>
      <c r="AF83" s="1338">
        <v>0</v>
      </c>
      <c r="AG83" s="1338">
        <v>5</v>
      </c>
      <c r="AH83" s="1338">
        <v>94</v>
      </c>
      <c r="AI83" s="1338">
        <v>3</v>
      </c>
      <c r="AJ83" s="1338">
        <v>34</v>
      </c>
      <c r="AK83" s="1338">
        <v>8</v>
      </c>
      <c r="AL83" s="1338">
        <v>0</v>
      </c>
      <c r="AM83" s="1338">
        <v>0</v>
      </c>
      <c r="AN83" s="1338"/>
      <c r="AO83" s="1338">
        <v>92</v>
      </c>
      <c r="AP83" s="1338">
        <v>79</v>
      </c>
      <c r="AQ83" s="1338">
        <v>0</v>
      </c>
      <c r="AR83" s="1338">
        <v>0</v>
      </c>
      <c r="AS83" s="1338">
        <v>31</v>
      </c>
      <c r="AT83" s="1345">
        <v>0</v>
      </c>
      <c r="AU83" s="1338">
        <v>7</v>
      </c>
      <c r="AV83" s="1338">
        <v>0</v>
      </c>
      <c r="AW83" s="1338">
        <v>5</v>
      </c>
      <c r="AX83" s="1338">
        <v>0</v>
      </c>
      <c r="AY83" s="1338">
        <v>0</v>
      </c>
      <c r="AZ83" s="1338">
        <v>0</v>
      </c>
      <c r="BA83" s="1443">
        <v>3286</v>
      </c>
      <c r="BB83" s="1338">
        <v>0</v>
      </c>
      <c r="BC83" s="530" t="s">
        <v>952</v>
      </c>
      <c r="BD83" s="1751"/>
      <c r="BE83" s="1338">
        <v>0</v>
      </c>
      <c r="BF83" s="1338">
        <v>2</v>
      </c>
      <c r="BG83" s="1338">
        <v>1</v>
      </c>
      <c r="BH83" s="1338">
        <v>1</v>
      </c>
      <c r="BI83" s="1338">
        <v>0</v>
      </c>
      <c r="BJ83" s="1338">
        <v>0</v>
      </c>
      <c r="BK83" s="1338">
        <v>2</v>
      </c>
      <c r="BL83" s="1338">
        <v>0</v>
      </c>
      <c r="BM83" s="1338">
        <v>8</v>
      </c>
      <c r="BN83" s="1338">
        <v>118</v>
      </c>
      <c r="BO83" s="1341">
        <v>24</v>
      </c>
      <c r="BP83" s="1338">
        <v>405</v>
      </c>
      <c r="BQ83" s="1338"/>
      <c r="BR83" s="1338">
        <v>15</v>
      </c>
      <c r="BS83" s="1338">
        <v>1085</v>
      </c>
      <c r="BT83" s="1338">
        <v>71</v>
      </c>
      <c r="BU83" s="1338">
        <v>0</v>
      </c>
      <c r="BV83" s="1338">
        <v>28</v>
      </c>
      <c r="BW83" s="1338">
        <v>0</v>
      </c>
      <c r="BX83" s="1338">
        <v>866</v>
      </c>
      <c r="BY83" s="1338">
        <v>130</v>
      </c>
      <c r="BZ83" s="1338">
        <v>0</v>
      </c>
      <c r="CA83" s="1338">
        <v>2062</v>
      </c>
      <c r="CB83" s="1338">
        <v>4415</v>
      </c>
      <c r="CC83" s="1443">
        <v>177</v>
      </c>
      <c r="CD83" s="1338"/>
      <c r="CE83" s="530" t="s">
        <v>952</v>
      </c>
      <c r="CF83" s="1338">
        <v>167</v>
      </c>
      <c r="CG83" s="1338">
        <v>216</v>
      </c>
      <c r="CH83" s="1338">
        <v>0</v>
      </c>
      <c r="CI83" s="1338">
        <v>0</v>
      </c>
      <c r="CJ83" s="1338">
        <v>6</v>
      </c>
      <c r="CK83" s="1338">
        <v>360</v>
      </c>
      <c r="CL83" s="1338">
        <v>0</v>
      </c>
      <c r="CM83" s="1338">
        <v>28</v>
      </c>
      <c r="CN83" s="1338">
        <v>0</v>
      </c>
      <c r="CO83" s="1338">
        <v>0</v>
      </c>
      <c r="CP83" s="1341">
        <v>6</v>
      </c>
      <c r="CQ83" s="1338">
        <f t="shared" si="25"/>
        <v>104</v>
      </c>
      <c r="CR83" s="1338"/>
      <c r="CS83" s="1338">
        <f t="shared" si="26"/>
        <v>16</v>
      </c>
      <c r="CT83" s="1338">
        <v>0</v>
      </c>
      <c r="CU83" s="1338">
        <v>9</v>
      </c>
      <c r="CV83" s="1338">
        <v>0</v>
      </c>
      <c r="CW83" s="1338">
        <v>0</v>
      </c>
      <c r="CX83" s="1338">
        <v>4</v>
      </c>
      <c r="CY83" s="1338">
        <v>0</v>
      </c>
      <c r="CZ83" s="1338">
        <v>3</v>
      </c>
      <c r="DA83" s="1338">
        <v>0</v>
      </c>
      <c r="DB83" s="1338">
        <v>0</v>
      </c>
      <c r="DC83" s="1338">
        <v>2126</v>
      </c>
      <c r="DD83" s="1345">
        <v>23</v>
      </c>
      <c r="DE83" s="1345">
        <v>16</v>
      </c>
    </row>
    <row r="84" spans="1:209" s="1345" customFormat="1" ht="33.299999999999997" hidden="1" customHeight="1" outlineLevel="1">
      <c r="A84" s="530" t="s">
        <v>953</v>
      </c>
      <c r="B84" s="1338">
        <v>19942</v>
      </c>
      <c r="C84" s="1338">
        <v>19911</v>
      </c>
      <c r="D84" s="1338">
        <v>24</v>
      </c>
      <c r="E84" s="1338">
        <v>0</v>
      </c>
      <c r="F84" s="1338">
        <v>0</v>
      </c>
      <c r="G84" s="1346">
        <v>0</v>
      </c>
      <c r="H84" s="1346">
        <v>17</v>
      </c>
      <c r="I84" s="1346">
        <v>3</v>
      </c>
      <c r="J84" s="1338">
        <v>0</v>
      </c>
      <c r="K84" s="1338">
        <v>0</v>
      </c>
      <c r="L84" s="1341">
        <v>189</v>
      </c>
      <c r="M84" s="1338"/>
      <c r="N84" s="1338">
        <v>0</v>
      </c>
      <c r="O84" s="1338">
        <v>359</v>
      </c>
      <c r="P84" s="1338">
        <v>100</v>
      </c>
      <c r="Q84" s="1338">
        <v>8</v>
      </c>
      <c r="R84" s="1338">
        <v>0</v>
      </c>
      <c r="S84" s="1338">
        <v>0</v>
      </c>
      <c r="T84" s="1338">
        <v>0</v>
      </c>
      <c r="U84" s="1338">
        <v>48</v>
      </c>
      <c r="V84" s="1338">
        <v>1</v>
      </c>
      <c r="W84" s="1338">
        <v>0</v>
      </c>
      <c r="X84" s="1338">
        <v>1</v>
      </c>
      <c r="Y84" s="1338">
        <v>0</v>
      </c>
      <c r="Z84" s="1443"/>
      <c r="AA84" s="530" t="s">
        <v>953</v>
      </c>
      <c r="AB84" s="1338">
        <v>1</v>
      </c>
      <c r="AC84" s="1338">
        <v>5</v>
      </c>
      <c r="AD84" s="1338">
        <v>1</v>
      </c>
      <c r="AE84" s="1338">
        <v>0</v>
      </c>
      <c r="AF84" s="1338">
        <v>0</v>
      </c>
      <c r="AG84" s="1338">
        <v>2</v>
      </c>
      <c r="AH84" s="1338">
        <v>280</v>
      </c>
      <c r="AI84" s="1338">
        <v>15</v>
      </c>
      <c r="AJ84" s="1338">
        <v>31</v>
      </c>
      <c r="AK84" s="1338">
        <v>6</v>
      </c>
      <c r="AL84" s="1338">
        <v>0</v>
      </c>
      <c r="AM84" s="1338">
        <v>0</v>
      </c>
      <c r="AN84" s="1338"/>
      <c r="AO84" s="1338">
        <v>283</v>
      </c>
      <c r="AP84" s="1338">
        <v>72</v>
      </c>
      <c r="AQ84" s="1338">
        <v>0</v>
      </c>
      <c r="AR84" s="1338">
        <v>0</v>
      </c>
      <c r="AS84" s="1338">
        <v>40</v>
      </c>
      <c r="AT84" s="1345">
        <v>0</v>
      </c>
      <c r="AU84" s="1338">
        <v>6</v>
      </c>
      <c r="AV84" s="1338">
        <v>0</v>
      </c>
      <c r="AW84" s="1338">
        <v>3</v>
      </c>
      <c r="AX84" s="1338">
        <v>0</v>
      </c>
      <c r="AY84" s="1338">
        <v>0</v>
      </c>
      <c r="AZ84" s="1338">
        <v>0</v>
      </c>
      <c r="BA84" s="1443">
        <v>5685</v>
      </c>
      <c r="BB84" s="1338">
        <v>0</v>
      </c>
      <c r="BC84" s="530" t="s">
        <v>953</v>
      </c>
      <c r="BD84" s="1751"/>
      <c r="BE84" s="1338">
        <v>0</v>
      </c>
      <c r="BF84" s="1338">
        <v>4</v>
      </c>
      <c r="BG84" s="1338">
        <v>0</v>
      </c>
      <c r="BH84" s="1338">
        <v>1</v>
      </c>
      <c r="BI84" s="1338">
        <v>0</v>
      </c>
      <c r="BJ84" s="1338">
        <v>0</v>
      </c>
      <c r="BK84" s="1338">
        <v>4</v>
      </c>
      <c r="BL84" s="1338">
        <v>0</v>
      </c>
      <c r="BM84" s="1338">
        <v>6</v>
      </c>
      <c r="BN84" s="1338">
        <v>200</v>
      </c>
      <c r="BO84" s="1341">
        <v>16</v>
      </c>
      <c r="BP84" s="1338">
        <v>557</v>
      </c>
      <c r="BQ84" s="1338"/>
      <c r="BR84" s="1338">
        <v>12</v>
      </c>
      <c r="BS84" s="1338">
        <v>1796</v>
      </c>
      <c r="BT84" s="1338">
        <v>76</v>
      </c>
      <c r="BU84" s="1338">
        <v>1</v>
      </c>
      <c r="BV84" s="1338">
        <v>39</v>
      </c>
      <c r="BW84" s="1338">
        <v>0</v>
      </c>
      <c r="BX84" s="1338">
        <v>1161</v>
      </c>
      <c r="BY84" s="1338">
        <v>234</v>
      </c>
      <c r="BZ84" s="1338">
        <v>0</v>
      </c>
      <c r="CA84" s="1338">
        <v>1875</v>
      </c>
      <c r="CB84" s="1338">
        <v>5658</v>
      </c>
      <c r="CC84" s="1443">
        <v>104</v>
      </c>
      <c r="CD84" s="1338"/>
      <c r="CE84" s="530" t="s">
        <v>953</v>
      </c>
      <c r="CF84" s="1338">
        <v>169</v>
      </c>
      <c r="CG84" s="1338">
        <v>236</v>
      </c>
      <c r="CH84" s="1338">
        <v>0</v>
      </c>
      <c r="CI84" s="1338">
        <v>0</v>
      </c>
      <c r="CJ84" s="1338">
        <v>13</v>
      </c>
      <c r="CK84" s="1338">
        <v>488</v>
      </c>
      <c r="CL84" s="1338">
        <v>0</v>
      </c>
      <c r="CM84" s="1338">
        <v>21</v>
      </c>
      <c r="CN84" s="1338">
        <v>0</v>
      </c>
      <c r="CO84" s="1338">
        <v>1</v>
      </c>
      <c r="CP84" s="1341">
        <v>5</v>
      </c>
      <c r="CQ84" s="1338">
        <f t="shared" si="25"/>
        <v>54</v>
      </c>
      <c r="CR84" s="1338"/>
      <c r="CS84" s="1338">
        <f t="shared" si="26"/>
        <v>31</v>
      </c>
      <c r="CT84" s="1338">
        <v>0</v>
      </c>
      <c r="CU84" s="1338">
        <v>9</v>
      </c>
      <c r="CV84" s="1338">
        <v>4</v>
      </c>
      <c r="CW84" s="1338">
        <v>0</v>
      </c>
      <c r="CX84" s="1338">
        <v>13</v>
      </c>
      <c r="CY84" s="1338">
        <v>0</v>
      </c>
      <c r="CZ84" s="1338">
        <v>5</v>
      </c>
      <c r="DA84" s="1338">
        <v>0</v>
      </c>
      <c r="DB84" s="1338">
        <v>0</v>
      </c>
      <c r="DC84" s="1338">
        <v>2133</v>
      </c>
      <c r="DD84" s="1345">
        <v>27</v>
      </c>
      <c r="DE84" s="1345">
        <v>19</v>
      </c>
    </row>
    <row r="85" spans="1:209" s="1345" customFormat="1" ht="33.299999999999997" hidden="1" customHeight="1" outlineLevel="1">
      <c r="A85" s="530" t="s">
        <v>954</v>
      </c>
      <c r="B85" s="1338">
        <v>18256</v>
      </c>
      <c r="C85" s="1338">
        <v>18240</v>
      </c>
      <c r="D85" s="1338">
        <v>33</v>
      </c>
      <c r="E85" s="1338">
        <v>1</v>
      </c>
      <c r="F85" s="1338">
        <v>0</v>
      </c>
      <c r="G85" s="1338">
        <v>0</v>
      </c>
      <c r="H85" s="1338">
        <v>17</v>
      </c>
      <c r="I85" s="1338">
        <v>0</v>
      </c>
      <c r="J85" s="1346">
        <v>0</v>
      </c>
      <c r="K85" s="1338">
        <v>0</v>
      </c>
      <c r="L85" s="1341">
        <v>156</v>
      </c>
      <c r="M85" s="1338"/>
      <c r="N85" s="1338">
        <v>0</v>
      </c>
      <c r="O85" s="1338">
        <v>285</v>
      </c>
      <c r="P85" s="1338">
        <v>95</v>
      </c>
      <c r="Q85" s="1338">
        <v>6</v>
      </c>
      <c r="R85" s="1338">
        <v>0</v>
      </c>
      <c r="S85" s="1338">
        <v>0</v>
      </c>
      <c r="T85" s="1338">
        <v>0</v>
      </c>
      <c r="U85" s="1338">
        <v>42</v>
      </c>
      <c r="V85" s="1338">
        <v>0</v>
      </c>
      <c r="W85" s="1338">
        <v>0</v>
      </c>
      <c r="X85" s="1338">
        <v>6</v>
      </c>
      <c r="Y85" s="1338">
        <v>0</v>
      </c>
      <c r="Z85" s="1443"/>
      <c r="AA85" s="530" t="s">
        <v>954</v>
      </c>
      <c r="AB85" s="1338">
        <v>1</v>
      </c>
      <c r="AC85" s="1338">
        <v>3</v>
      </c>
      <c r="AD85" s="1338">
        <v>0</v>
      </c>
      <c r="AE85" s="1338">
        <v>0</v>
      </c>
      <c r="AF85" s="1338">
        <v>0</v>
      </c>
      <c r="AG85" s="1338">
        <v>8</v>
      </c>
      <c r="AH85" s="1338">
        <v>178</v>
      </c>
      <c r="AI85" s="1338">
        <v>6</v>
      </c>
      <c r="AJ85" s="1338">
        <v>38</v>
      </c>
      <c r="AK85" s="1338">
        <v>8</v>
      </c>
      <c r="AL85" s="1338">
        <v>2</v>
      </c>
      <c r="AM85" s="1338">
        <v>0</v>
      </c>
      <c r="AN85" s="1338"/>
      <c r="AO85" s="1338">
        <v>62</v>
      </c>
      <c r="AP85" s="1338">
        <v>89</v>
      </c>
      <c r="AQ85" s="1338">
        <v>0</v>
      </c>
      <c r="AR85" s="1338">
        <v>0</v>
      </c>
      <c r="AS85" s="1338">
        <v>30</v>
      </c>
      <c r="AT85" s="1345">
        <v>0</v>
      </c>
      <c r="AU85" s="1338">
        <v>14</v>
      </c>
      <c r="AV85" s="1338">
        <v>0</v>
      </c>
      <c r="AW85" s="1338">
        <v>1</v>
      </c>
      <c r="AX85" s="1338">
        <v>0</v>
      </c>
      <c r="AY85" s="1338">
        <v>0</v>
      </c>
      <c r="AZ85" s="1338">
        <v>0</v>
      </c>
      <c r="BA85" s="1443">
        <v>3836</v>
      </c>
      <c r="BB85" s="1338">
        <v>0</v>
      </c>
      <c r="BC85" s="530" t="s">
        <v>954</v>
      </c>
      <c r="BD85" s="1751"/>
      <c r="BE85" s="1338">
        <v>0</v>
      </c>
      <c r="BF85" s="1338">
        <v>3</v>
      </c>
      <c r="BG85" s="1338">
        <v>1</v>
      </c>
      <c r="BH85" s="1338">
        <v>2</v>
      </c>
      <c r="BI85" s="1338">
        <v>0</v>
      </c>
      <c r="BJ85" s="1338">
        <v>0</v>
      </c>
      <c r="BK85" s="1338">
        <v>2</v>
      </c>
      <c r="BL85" s="1338">
        <v>0</v>
      </c>
      <c r="BM85" s="1338">
        <v>8</v>
      </c>
      <c r="BN85" s="1338">
        <v>154</v>
      </c>
      <c r="BO85" s="1341">
        <v>47</v>
      </c>
      <c r="BP85" s="1338">
        <v>953</v>
      </c>
      <c r="BQ85" s="1338"/>
      <c r="BR85" s="1338">
        <v>15</v>
      </c>
      <c r="BS85" s="1338">
        <v>1276</v>
      </c>
      <c r="BT85" s="1338">
        <v>90</v>
      </c>
      <c r="BU85" s="1338">
        <v>0</v>
      </c>
      <c r="BV85" s="1338">
        <v>59</v>
      </c>
      <c r="BW85" s="1338">
        <v>2</v>
      </c>
      <c r="BX85" s="1338">
        <v>798</v>
      </c>
      <c r="BY85" s="1338">
        <v>216</v>
      </c>
      <c r="BZ85" s="1338">
        <v>0</v>
      </c>
      <c r="CA85" s="1338">
        <v>3336</v>
      </c>
      <c r="CB85" s="1338">
        <v>4893</v>
      </c>
      <c r="CC85" s="1443">
        <v>186</v>
      </c>
      <c r="CD85" s="1338"/>
      <c r="CE85" s="530" t="s">
        <v>954</v>
      </c>
      <c r="CF85" s="1338">
        <v>213</v>
      </c>
      <c r="CG85" s="1338">
        <v>442</v>
      </c>
      <c r="CH85" s="1338">
        <v>0</v>
      </c>
      <c r="CI85" s="1338">
        <v>0</v>
      </c>
      <c r="CJ85" s="1338">
        <v>10</v>
      </c>
      <c r="CK85" s="1338">
        <v>507</v>
      </c>
      <c r="CL85" s="1338">
        <v>0</v>
      </c>
      <c r="CM85" s="1338">
        <v>26</v>
      </c>
      <c r="CN85" s="1338">
        <v>0</v>
      </c>
      <c r="CO85" s="1338">
        <v>2</v>
      </c>
      <c r="CP85" s="1341">
        <v>15</v>
      </c>
      <c r="CQ85" s="1338">
        <f t="shared" si="25"/>
        <v>67</v>
      </c>
      <c r="CR85" s="1338"/>
      <c r="CS85" s="1338">
        <f t="shared" si="26"/>
        <v>16</v>
      </c>
      <c r="CT85" s="1338">
        <v>0</v>
      </c>
      <c r="CU85" s="1338">
        <v>5</v>
      </c>
      <c r="CV85" s="1338">
        <v>0</v>
      </c>
      <c r="CW85" s="1338">
        <v>1</v>
      </c>
      <c r="CX85" s="1338">
        <v>7</v>
      </c>
      <c r="CY85" s="1338">
        <v>0</v>
      </c>
      <c r="CZ85" s="1338">
        <v>3</v>
      </c>
      <c r="DA85" s="1338">
        <v>0</v>
      </c>
      <c r="DB85" s="1338">
        <v>0</v>
      </c>
      <c r="DC85" s="1338">
        <v>2218</v>
      </c>
      <c r="DD85" s="1345">
        <v>15</v>
      </c>
      <c r="DE85" s="1345">
        <v>23</v>
      </c>
    </row>
    <row r="86" spans="1:209" s="1350" customFormat="1" ht="33.299999999999997" hidden="1" customHeight="1" outlineLevel="1">
      <c r="A86" s="530" t="s">
        <v>955</v>
      </c>
      <c r="B86" s="1348">
        <v>18573</v>
      </c>
      <c r="C86" s="1348">
        <v>18549</v>
      </c>
      <c r="D86" s="1348">
        <v>28</v>
      </c>
      <c r="E86" s="1348">
        <v>0</v>
      </c>
      <c r="F86" s="1348">
        <v>1</v>
      </c>
      <c r="G86" s="1348">
        <v>0</v>
      </c>
      <c r="H86" s="1348">
        <v>18</v>
      </c>
      <c r="I86" s="1348">
        <v>3</v>
      </c>
      <c r="J86" s="1348">
        <v>0</v>
      </c>
      <c r="K86" s="1348">
        <v>0</v>
      </c>
      <c r="L86" s="1349">
        <v>226</v>
      </c>
      <c r="M86" s="1348"/>
      <c r="N86" s="1348">
        <v>0</v>
      </c>
      <c r="O86" s="1348">
        <v>282</v>
      </c>
      <c r="P86" s="1348">
        <v>98</v>
      </c>
      <c r="Q86" s="1348">
        <v>3</v>
      </c>
      <c r="R86" s="1348">
        <v>0</v>
      </c>
      <c r="S86" s="1348">
        <v>0</v>
      </c>
      <c r="T86" s="1348">
        <v>0</v>
      </c>
      <c r="U86" s="1348">
        <v>40</v>
      </c>
      <c r="V86" s="1348">
        <v>0</v>
      </c>
      <c r="W86" s="1348">
        <v>0</v>
      </c>
      <c r="X86" s="1338">
        <v>3</v>
      </c>
      <c r="Y86" s="1348">
        <v>0</v>
      </c>
      <c r="Z86" s="1443"/>
      <c r="AA86" s="530" t="s">
        <v>955</v>
      </c>
      <c r="AB86" s="1348">
        <v>1</v>
      </c>
      <c r="AC86" s="1348">
        <v>6</v>
      </c>
      <c r="AD86" s="1348">
        <v>0</v>
      </c>
      <c r="AE86" s="1348">
        <v>0</v>
      </c>
      <c r="AF86" s="1348">
        <v>0</v>
      </c>
      <c r="AG86" s="1348">
        <v>11</v>
      </c>
      <c r="AH86" s="1348">
        <v>118</v>
      </c>
      <c r="AI86" s="1348">
        <v>10</v>
      </c>
      <c r="AJ86" s="1348">
        <v>54</v>
      </c>
      <c r="AK86" s="1348">
        <v>11</v>
      </c>
      <c r="AL86" s="1348">
        <v>1</v>
      </c>
      <c r="AM86" s="1348">
        <v>0</v>
      </c>
      <c r="AN86" s="1348"/>
      <c r="AO86" s="1338">
        <v>44</v>
      </c>
      <c r="AP86" s="1338">
        <v>112</v>
      </c>
      <c r="AQ86" s="1348">
        <v>0</v>
      </c>
      <c r="AR86" s="1348">
        <v>1</v>
      </c>
      <c r="AS86" s="1348">
        <v>50</v>
      </c>
      <c r="AT86" s="1350">
        <v>0</v>
      </c>
      <c r="AU86" s="1348">
        <v>8</v>
      </c>
      <c r="AV86" s="1348">
        <v>0</v>
      </c>
      <c r="AW86" s="1348">
        <v>1</v>
      </c>
      <c r="AX86" s="1348">
        <v>0</v>
      </c>
      <c r="AY86" s="1348">
        <v>1</v>
      </c>
      <c r="AZ86" s="1348">
        <v>0</v>
      </c>
      <c r="BA86" s="1443">
        <v>4919</v>
      </c>
      <c r="BB86" s="1348">
        <v>0</v>
      </c>
      <c r="BC86" s="530" t="s">
        <v>955</v>
      </c>
      <c r="BD86" s="1751"/>
      <c r="BE86" s="1348">
        <v>2</v>
      </c>
      <c r="BF86" s="1348">
        <v>2</v>
      </c>
      <c r="BG86" s="1348">
        <v>1</v>
      </c>
      <c r="BH86" s="1348">
        <v>0</v>
      </c>
      <c r="BI86" s="1348">
        <v>0</v>
      </c>
      <c r="BJ86" s="1348">
        <v>2</v>
      </c>
      <c r="BK86" s="1348">
        <v>2</v>
      </c>
      <c r="BL86" s="1348">
        <v>0</v>
      </c>
      <c r="BM86" s="1348">
        <v>2</v>
      </c>
      <c r="BN86" s="1348">
        <v>146</v>
      </c>
      <c r="BO86" s="1349">
        <v>30</v>
      </c>
      <c r="BP86" s="1348">
        <v>721</v>
      </c>
      <c r="BQ86" s="1338"/>
      <c r="BR86" s="1338">
        <v>14</v>
      </c>
      <c r="BS86" s="1338">
        <v>1266</v>
      </c>
      <c r="BT86" s="1338">
        <v>98</v>
      </c>
      <c r="BU86" s="1348">
        <v>0</v>
      </c>
      <c r="BV86" s="1348">
        <v>49</v>
      </c>
      <c r="BW86" s="1348">
        <v>2</v>
      </c>
      <c r="BX86" s="1348">
        <v>764</v>
      </c>
      <c r="BY86" s="1348">
        <v>202</v>
      </c>
      <c r="BZ86" s="1348">
        <v>0</v>
      </c>
      <c r="CA86" s="1348">
        <v>3076</v>
      </c>
      <c r="CB86" s="1348">
        <v>4658</v>
      </c>
      <c r="CC86" s="1443">
        <v>159</v>
      </c>
      <c r="CD86" s="1348"/>
      <c r="CE86" s="530" t="s">
        <v>955</v>
      </c>
      <c r="CF86" s="1348">
        <v>200</v>
      </c>
      <c r="CG86" s="1348">
        <v>580</v>
      </c>
      <c r="CH86" s="1348">
        <v>0</v>
      </c>
      <c r="CI86" s="1348">
        <v>1</v>
      </c>
      <c r="CJ86" s="1348">
        <v>7</v>
      </c>
      <c r="CK86" s="1348">
        <v>414</v>
      </c>
      <c r="CL86" s="1348">
        <v>0</v>
      </c>
      <c r="CM86" s="1348">
        <v>21</v>
      </c>
      <c r="CN86" s="1348">
        <v>0</v>
      </c>
      <c r="CO86" s="1338">
        <v>5</v>
      </c>
      <c r="CP86" s="1349">
        <v>12</v>
      </c>
      <c r="CQ86" s="1338">
        <f t="shared" si="25"/>
        <v>63</v>
      </c>
      <c r="CR86" s="1348"/>
      <c r="CS86" s="1338">
        <f t="shared" si="26"/>
        <v>24</v>
      </c>
      <c r="CT86" s="1338">
        <v>0</v>
      </c>
      <c r="CU86" s="1338">
        <v>6</v>
      </c>
      <c r="CV86" s="1348">
        <v>4</v>
      </c>
      <c r="CW86" s="1348">
        <v>1</v>
      </c>
      <c r="CX86" s="1348">
        <v>10</v>
      </c>
      <c r="CY86" s="1348">
        <v>0</v>
      </c>
      <c r="CZ86" s="1348">
        <v>3</v>
      </c>
      <c r="DA86" s="1348">
        <v>0</v>
      </c>
      <c r="DB86" s="1338">
        <v>0</v>
      </c>
      <c r="DC86" s="1348">
        <v>2044</v>
      </c>
      <c r="DD86" s="1350">
        <v>19</v>
      </c>
      <c r="DE86" s="1350">
        <v>13</v>
      </c>
    </row>
    <row r="87" spans="1:209" s="1350" customFormat="1" ht="33.299999999999997" hidden="1" customHeight="1" outlineLevel="1">
      <c r="A87" s="530" t="s">
        <v>956</v>
      </c>
      <c r="B87" s="1348">
        <v>19897</v>
      </c>
      <c r="C87" s="1348">
        <v>19844</v>
      </c>
      <c r="D87" s="1348">
        <v>42</v>
      </c>
      <c r="E87" s="1348">
        <v>0</v>
      </c>
      <c r="F87" s="1348">
        <v>0</v>
      </c>
      <c r="G87" s="1348">
        <v>0</v>
      </c>
      <c r="H87" s="1348">
        <v>13</v>
      </c>
      <c r="I87" s="1348">
        <v>1</v>
      </c>
      <c r="J87" s="1348">
        <v>0</v>
      </c>
      <c r="K87" s="1348">
        <v>7</v>
      </c>
      <c r="L87" s="1349">
        <v>211</v>
      </c>
      <c r="M87" s="1348"/>
      <c r="N87" s="1348">
        <v>0</v>
      </c>
      <c r="O87" s="1348">
        <v>373</v>
      </c>
      <c r="P87" s="1348">
        <v>80</v>
      </c>
      <c r="Q87" s="1348">
        <v>5</v>
      </c>
      <c r="R87" s="1348">
        <v>0</v>
      </c>
      <c r="S87" s="1348">
        <v>1</v>
      </c>
      <c r="T87" s="1348">
        <v>0</v>
      </c>
      <c r="U87" s="1348">
        <v>45</v>
      </c>
      <c r="V87" s="1348">
        <v>5</v>
      </c>
      <c r="W87" s="1348">
        <v>0</v>
      </c>
      <c r="X87" s="1338">
        <v>1</v>
      </c>
      <c r="Y87" s="1348">
        <v>0</v>
      </c>
      <c r="Z87" s="1443"/>
      <c r="AA87" s="530" t="s">
        <v>956</v>
      </c>
      <c r="AB87" s="1348">
        <v>0</v>
      </c>
      <c r="AC87" s="1348">
        <v>8</v>
      </c>
      <c r="AD87" s="1348">
        <v>0</v>
      </c>
      <c r="AE87" s="1348">
        <v>0</v>
      </c>
      <c r="AF87" s="1348">
        <v>0</v>
      </c>
      <c r="AG87" s="1348">
        <v>4</v>
      </c>
      <c r="AH87" s="1348">
        <v>181</v>
      </c>
      <c r="AI87" s="1348">
        <v>18</v>
      </c>
      <c r="AJ87" s="1348">
        <v>56</v>
      </c>
      <c r="AK87" s="1348">
        <v>10</v>
      </c>
      <c r="AL87" s="1348">
        <v>1</v>
      </c>
      <c r="AM87" s="1348">
        <v>0</v>
      </c>
      <c r="AN87" s="1348"/>
      <c r="AO87" s="1348">
        <v>47</v>
      </c>
      <c r="AP87" s="1348">
        <v>156</v>
      </c>
      <c r="AQ87" s="1348">
        <v>0</v>
      </c>
      <c r="AR87" s="1348">
        <v>0</v>
      </c>
      <c r="AS87" s="1348">
        <v>4</v>
      </c>
      <c r="AT87" s="1350">
        <v>0</v>
      </c>
      <c r="AU87" s="1348">
        <v>7</v>
      </c>
      <c r="AV87" s="1348">
        <v>0</v>
      </c>
      <c r="AW87" s="1348">
        <v>3</v>
      </c>
      <c r="AX87" s="1348">
        <v>0</v>
      </c>
      <c r="AY87" s="1348">
        <v>4</v>
      </c>
      <c r="AZ87" s="1348">
        <v>0</v>
      </c>
      <c r="BA87" s="1443">
        <v>3745</v>
      </c>
      <c r="BB87" s="1348">
        <v>0</v>
      </c>
      <c r="BC87" s="530" t="s">
        <v>956</v>
      </c>
      <c r="BD87" s="1751"/>
      <c r="BE87" s="1348">
        <v>0</v>
      </c>
      <c r="BF87" s="1348">
        <v>0</v>
      </c>
      <c r="BG87" s="1348">
        <v>0</v>
      </c>
      <c r="BH87" s="1348">
        <v>0</v>
      </c>
      <c r="BI87" s="1348">
        <v>0</v>
      </c>
      <c r="BJ87" s="1348">
        <v>0</v>
      </c>
      <c r="BK87" s="1348">
        <v>0</v>
      </c>
      <c r="BL87" s="1348">
        <v>0</v>
      </c>
      <c r="BM87" s="1348">
        <v>15</v>
      </c>
      <c r="BN87" s="1348">
        <v>199</v>
      </c>
      <c r="BO87" s="1349">
        <v>36</v>
      </c>
      <c r="BP87" s="1348">
        <v>690</v>
      </c>
      <c r="BQ87" s="1348"/>
      <c r="BR87" s="1348">
        <v>36</v>
      </c>
      <c r="BS87" s="1348">
        <v>1606</v>
      </c>
      <c r="BT87" s="1348">
        <v>143</v>
      </c>
      <c r="BU87" s="1348">
        <v>0</v>
      </c>
      <c r="BV87" s="1348">
        <v>60</v>
      </c>
      <c r="BW87" s="1348">
        <v>6</v>
      </c>
      <c r="BX87" s="1348">
        <v>1003</v>
      </c>
      <c r="BY87" s="1348">
        <v>233</v>
      </c>
      <c r="BZ87" s="1348">
        <v>0</v>
      </c>
      <c r="CA87" s="1348">
        <v>4038</v>
      </c>
      <c r="CB87" s="1348">
        <v>5127</v>
      </c>
      <c r="CC87" s="1443">
        <v>241</v>
      </c>
      <c r="CD87" s="1348"/>
      <c r="CE87" s="530" t="s">
        <v>956</v>
      </c>
      <c r="CF87" s="1348">
        <v>147</v>
      </c>
      <c r="CG87" s="1348">
        <v>642</v>
      </c>
      <c r="CH87" s="1348">
        <v>0</v>
      </c>
      <c r="CI87" s="1348">
        <v>0</v>
      </c>
      <c r="CJ87" s="1348">
        <v>8</v>
      </c>
      <c r="CK87" s="1348">
        <v>473</v>
      </c>
      <c r="CL87" s="1348">
        <v>0</v>
      </c>
      <c r="CM87" s="1348">
        <v>29</v>
      </c>
      <c r="CN87" s="1348">
        <v>0</v>
      </c>
      <c r="CO87" s="1338">
        <v>3</v>
      </c>
      <c r="CP87" s="1349">
        <v>8</v>
      </c>
      <c r="CQ87" s="1338">
        <f t="shared" si="25"/>
        <v>73</v>
      </c>
      <c r="CR87" s="1348"/>
      <c r="CS87" s="1338">
        <f t="shared" si="26"/>
        <v>53</v>
      </c>
      <c r="CT87" s="1338">
        <v>0</v>
      </c>
      <c r="CU87" s="1338">
        <v>29</v>
      </c>
      <c r="CV87" s="1348">
        <v>1</v>
      </c>
      <c r="CW87" s="1348">
        <v>1</v>
      </c>
      <c r="CX87" s="1348">
        <v>18</v>
      </c>
      <c r="CY87" s="1348">
        <v>0</v>
      </c>
      <c r="CZ87" s="1348">
        <v>4</v>
      </c>
      <c r="DA87" s="1348">
        <v>0</v>
      </c>
      <c r="DB87" s="1338">
        <v>0</v>
      </c>
      <c r="DC87" s="1348">
        <v>2007</v>
      </c>
      <c r="DD87" s="1350">
        <v>40</v>
      </c>
      <c r="DE87" s="1350">
        <v>30</v>
      </c>
    </row>
    <row r="88" spans="1:209" s="1345" customFormat="1" ht="33.299999999999997" hidden="1" customHeight="1" outlineLevel="1">
      <c r="A88" s="530" t="s">
        <v>957</v>
      </c>
      <c r="B88" s="1338">
        <v>19672</v>
      </c>
      <c r="C88" s="1338">
        <v>19633</v>
      </c>
      <c r="D88" s="1338">
        <v>26</v>
      </c>
      <c r="E88" s="1338">
        <v>0</v>
      </c>
      <c r="F88" s="1338">
        <v>1</v>
      </c>
      <c r="G88" s="1338">
        <v>0</v>
      </c>
      <c r="H88" s="1348">
        <v>12</v>
      </c>
      <c r="I88" s="1338">
        <v>2</v>
      </c>
      <c r="J88" s="1338">
        <v>0</v>
      </c>
      <c r="K88" s="1338">
        <v>1</v>
      </c>
      <c r="L88" s="1341">
        <v>235</v>
      </c>
      <c r="M88" s="1338"/>
      <c r="N88" s="1338">
        <v>0</v>
      </c>
      <c r="O88" s="1338">
        <v>315</v>
      </c>
      <c r="P88" s="1338">
        <v>88</v>
      </c>
      <c r="Q88" s="1338">
        <v>7</v>
      </c>
      <c r="R88" s="1338">
        <v>0</v>
      </c>
      <c r="S88" s="1338">
        <v>0</v>
      </c>
      <c r="T88" s="1338">
        <v>0</v>
      </c>
      <c r="U88" s="1338">
        <v>35</v>
      </c>
      <c r="V88" s="1338">
        <v>0</v>
      </c>
      <c r="W88" s="1338">
        <v>0</v>
      </c>
      <c r="X88" s="1338">
        <v>2</v>
      </c>
      <c r="Y88" s="1338">
        <v>0</v>
      </c>
      <c r="Z88" s="1443"/>
      <c r="AA88" s="530" t="s">
        <v>957</v>
      </c>
      <c r="AB88" s="1338">
        <v>1</v>
      </c>
      <c r="AC88" s="1338">
        <v>5</v>
      </c>
      <c r="AD88" s="1338">
        <v>0</v>
      </c>
      <c r="AE88" s="1338">
        <v>0</v>
      </c>
      <c r="AF88" s="1338">
        <v>0</v>
      </c>
      <c r="AG88" s="1338">
        <v>4</v>
      </c>
      <c r="AH88" s="1338">
        <v>179</v>
      </c>
      <c r="AI88" s="1338">
        <v>9</v>
      </c>
      <c r="AJ88" s="1338">
        <v>73</v>
      </c>
      <c r="AK88" s="1338">
        <v>10</v>
      </c>
      <c r="AL88" s="1338">
        <v>0</v>
      </c>
      <c r="AM88" s="1338">
        <v>0</v>
      </c>
      <c r="AN88" s="1338"/>
      <c r="AO88" s="1338">
        <v>261</v>
      </c>
      <c r="AP88" s="1338">
        <v>105</v>
      </c>
      <c r="AQ88" s="1338">
        <v>0</v>
      </c>
      <c r="AR88" s="1338">
        <v>0</v>
      </c>
      <c r="AS88" s="1338">
        <v>4</v>
      </c>
      <c r="AT88" s="1345">
        <v>0</v>
      </c>
      <c r="AU88" s="1338">
        <v>3</v>
      </c>
      <c r="AV88" s="1338">
        <v>0</v>
      </c>
      <c r="AW88" s="1338">
        <v>2</v>
      </c>
      <c r="AX88" s="1338">
        <v>0</v>
      </c>
      <c r="AY88" s="1338">
        <v>6</v>
      </c>
      <c r="AZ88" s="1338">
        <v>0</v>
      </c>
      <c r="BA88" s="1443">
        <v>3547</v>
      </c>
      <c r="BB88" s="1338">
        <v>0</v>
      </c>
      <c r="BC88" s="530" t="s">
        <v>957</v>
      </c>
      <c r="BD88" s="1751"/>
      <c r="BE88" s="1338">
        <v>1</v>
      </c>
      <c r="BF88" s="1338">
        <v>0</v>
      </c>
      <c r="BG88" s="1338">
        <v>0</v>
      </c>
      <c r="BH88" s="1338">
        <v>2</v>
      </c>
      <c r="BI88" s="1338">
        <v>0</v>
      </c>
      <c r="BJ88" s="1338">
        <v>0</v>
      </c>
      <c r="BK88" s="1338">
        <v>0</v>
      </c>
      <c r="BL88" s="1338">
        <v>0</v>
      </c>
      <c r="BM88" s="1338">
        <v>8</v>
      </c>
      <c r="BN88" s="1338">
        <v>178</v>
      </c>
      <c r="BO88" s="1341">
        <v>26</v>
      </c>
      <c r="BP88" s="1338">
        <v>557</v>
      </c>
      <c r="BQ88" s="1338"/>
      <c r="BR88" s="1338">
        <v>14</v>
      </c>
      <c r="BS88" s="1338">
        <v>1300</v>
      </c>
      <c r="BT88" s="1338">
        <v>97</v>
      </c>
      <c r="BU88" s="1338">
        <v>1</v>
      </c>
      <c r="BV88" s="1338">
        <v>64</v>
      </c>
      <c r="BW88" s="1338">
        <v>1</v>
      </c>
      <c r="BX88" s="1338">
        <v>940</v>
      </c>
      <c r="BY88" s="1338">
        <v>255</v>
      </c>
      <c r="BZ88" s="1338">
        <v>0</v>
      </c>
      <c r="CA88" s="1338">
        <v>4396</v>
      </c>
      <c r="CB88" s="1338">
        <v>5534</v>
      </c>
      <c r="CC88" s="1443">
        <v>263</v>
      </c>
      <c r="CD88" s="1338"/>
      <c r="CE88" s="530" t="s">
        <v>957</v>
      </c>
      <c r="CF88" s="1338">
        <v>106</v>
      </c>
      <c r="CG88" s="1338">
        <v>470</v>
      </c>
      <c r="CH88" s="1338">
        <v>0</v>
      </c>
      <c r="CI88" s="1338">
        <v>1</v>
      </c>
      <c r="CJ88" s="1338">
        <v>8</v>
      </c>
      <c r="CK88" s="1338">
        <v>395</v>
      </c>
      <c r="CL88" s="1338">
        <v>0</v>
      </c>
      <c r="CM88" s="1338">
        <v>27</v>
      </c>
      <c r="CN88" s="1338">
        <v>0</v>
      </c>
      <c r="CO88" s="1338">
        <v>1</v>
      </c>
      <c r="CP88" s="1341">
        <v>8</v>
      </c>
      <c r="CQ88" s="1338">
        <f t="shared" si="25"/>
        <v>47</v>
      </c>
      <c r="CR88" s="1338"/>
      <c r="CS88" s="1338">
        <f t="shared" si="26"/>
        <v>39</v>
      </c>
      <c r="CT88" s="1338">
        <v>0</v>
      </c>
      <c r="CU88" s="1338">
        <v>18</v>
      </c>
      <c r="CV88" s="1338">
        <v>3</v>
      </c>
      <c r="CW88" s="1338">
        <v>0</v>
      </c>
      <c r="CX88" s="1338">
        <v>12</v>
      </c>
      <c r="CY88" s="1338">
        <v>0</v>
      </c>
      <c r="CZ88" s="1338">
        <v>6</v>
      </c>
      <c r="DA88" s="1338">
        <v>0</v>
      </c>
      <c r="DB88" s="1338">
        <v>0</v>
      </c>
      <c r="DC88" s="1338">
        <v>1942</v>
      </c>
      <c r="DD88" s="1345">
        <v>31</v>
      </c>
      <c r="DE88" s="1345">
        <v>12</v>
      </c>
    </row>
    <row r="89" spans="1:209" s="1345" customFormat="1" ht="33.299999999999997" hidden="1" customHeight="1" outlineLevel="1">
      <c r="A89" s="530" t="s">
        <v>958</v>
      </c>
      <c r="B89" s="1338">
        <v>21287</v>
      </c>
      <c r="C89" s="1338">
        <v>21268</v>
      </c>
      <c r="D89" s="1338">
        <v>18</v>
      </c>
      <c r="E89" s="1338">
        <v>0</v>
      </c>
      <c r="F89" s="1338">
        <v>0</v>
      </c>
      <c r="G89" s="1338">
        <v>0</v>
      </c>
      <c r="H89" s="1338">
        <v>14</v>
      </c>
      <c r="I89" s="1338">
        <v>4</v>
      </c>
      <c r="J89" s="1338">
        <v>0</v>
      </c>
      <c r="K89" s="1338">
        <v>4</v>
      </c>
      <c r="L89" s="1341">
        <v>177</v>
      </c>
      <c r="M89" s="1338"/>
      <c r="N89" s="1338">
        <v>0</v>
      </c>
      <c r="O89" s="1338">
        <v>308</v>
      </c>
      <c r="P89" s="1338">
        <v>105</v>
      </c>
      <c r="Q89" s="1338">
        <v>5</v>
      </c>
      <c r="R89" s="1338">
        <v>0</v>
      </c>
      <c r="S89" s="1338">
        <v>1</v>
      </c>
      <c r="T89" s="1338">
        <v>0</v>
      </c>
      <c r="U89" s="1338">
        <v>42</v>
      </c>
      <c r="V89" s="1338">
        <v>0</v>
      </c>
      <c r="W89" s="1338">
        <v>0</v>
      </c>
      <c r="X89" s="1338">
        <v>4</v>
      </c>
      <c r="Y89" s="1338">
        <v>0</v>
      </c>
      <c r="Z89" s="1443"/>
      <c r="AA89" s="530" t="s">
        <v>958</v>
      </c>
      <c r="AB89" s="1338">
        <v>2</v>
      </c>
      <c r="AC89" s="1338">
        <v>11</v>
      </c>
      <c r="AD89" s="1338">
        <v>0</v>
      </c>
      <c r="AE89" s="1338">
        <v>0</v>
      </c>
      <c r="AF89" s="1338">
        <v>0</v>
      </c>
      <c r="AG89" s="1338">
        <v>10</v>
      </c>
      <c r="AH89" s="1338">
        <v>230</v>
      </c>
      <c r="AI89" s="1338">
        <v>11</v>
      </c>
      <c r="AJ89" s="1338">
        <v>68</v>
      </c>
      <c r="AK89" s="1338">
        <v>6</v>
      </c>
      <c r="AL89" s="1338">
        <v>1</v>
      </c>
      <c r="AM89" s="1338">
        <v>1</v>
      </c>
      <c r="AN89" s="1338"/>
      <c r="AO89" s="1338">
        <v>155</v>
      </c>
      <c r="AP89" s="1338">
        <v>104</v>
      </c>
      <c r="AQ89" s="1338">
        <v>0</v>
      </c>
      <c r="AR89" s="1338">
        <v>0</v>
      </c>
      <c r="AS89" s="1338">
        <v>4</v>
      </c>
      <c r="AT89" s="1345">
        <v>0</v>
      </c>
      <c r="AU89" s="1338">
        <v>4</v>
      </c>
      <c r="AV89" s="1338">
        <v>0</v>
      </c>
      <c r="AW89" s="1338">
        <v>0</v>
      </c>
      <c r="AX89" s="1338">
        <v>0</v>
      </c>
      <c r="AY89" s="1338">
        <v>6</v>
      </c>
      <c r="AZ89" s="1338">
        <v>0</v>
      </c>
      <c r="BA89" s="1443">
        <v>2449</v>
      </c>
      <c r="BB89" s="1338">
        <v>0</v>
      </c>
      <c r="BC89" s="530" t="s">
        <v>958</v>
      </c>
      <c r="BD89" s="1751"/>
      <c r="BE89" s="1338">
        <v>1</v>
      </c>
      <c r="BF89" s="1338">
        <v>0</v>
      </c>
      <c r="BG89" s="1338">
        <v>1</v>
      </c>
      <c r="BH89" s="1338">
        <v>0</v>
      </c>
      <c r="BI89" s="1338">
        <v>0</v>
      </c>
      <c r="BJ89" s="1338">
        <v>0</v>
      </c>
      <c r="BK89" s="1338">
        <v>0</v>
      </c>
      <c r="BL89" s="1338">
        <v>0</v>
      </c>
      <c r="BM89" s="1338">
        <v>9</v>
      </c>
      <c r="BN89" s="1338">
        <v>241</v>
      </c>
      <c r="BO89" s="1341">
        <v>33</v>
      </c>
      <c r="BP89" s="1338">
        <v>615</v>
      </c>
      <c r="BQ89" s="1338"/>
      <c r="BR89" s="1338">
        <v>11</v>
      </c>
      <c r="BS89" s="1338">
        <v>1480</v>
      </c>
      <c r="BT89" s="1338">
        <v>98</v>
      </c>
      <c r="BU89" s="1338">
        <v>0</v>
      </c>
      <c r="BV89" s="1338">
        <v>92</v>
      </c>
      <c r="BW89" s="1338">
        <v>2</v>
      </c>
      <c r="BX89" s="1338">
        <v>806</v>
      </c>
      <c r="BY89" s="1338">
        <v>243</v>
      </c>
      <c r="BZ89" s="1338">
        <v>0</v>
      </c>
      <c r="CA89" s="1338">
        <v>3252</v>
      </c>
      <c r="CB89" s="1338">
        <v>9232</v>
      </c>
      <c r="CC89" s="1443">
        <v>257</v>
      </c>
      <c r="CD89" s="1338"/>
      <c r="CE89" s="530" t="s">
        <v>958</v>
      </c>
      <c r="CF89" s="1338">
        <v>140</v>
      </c>
      <c r="CG89" s="1338">
        <v>578</v>
      </c>
      <c r="CH89" s="1338">
        <v>1</v>
      </c>
      <c r="CI89" s="1338">
        <v>0</v>
      </c>
      <c r="CJ89" s="1338">
        <v>8</v>
      </c>
      <c r="CK89" s="1338">
        <v>334</v>
      </c>
      <c r="CL89" s="1338">
        <v>0</v>
      </c>
      <c r="CM89" s="1338">
        <v>14</v>
      </c>
      <c r="CN89" s="1338">
        <v>0</v>
      </c>
      <c r="CO89" s="1338">
        <v>2</v>
      </c>
      <c r="CP89" s="1341">
        <v>8</v>
      </c>
      <c r="CQ89" s="1338">
        <f t="shared" si="25"/>
        <v>66</v>
      </c>
      <c r="CR89" s="1338"/>
      <c r="CS89" s="1338">
        <f t="shared" si="26"/>
        <v>19</v>
      </c>
      <c r="CT89" s="1338">
        <v>0</v>
      </c>
      <c r="CU89" s="1338">
        <v>2</v>
      </c>
      <c r="CV89" s="1338">
        <v>0</v>
      </c>
      <c r="CW89" s="1338">
        <v>2</v>
      </c>
      <c r="CX89" s="1338">
        <v>12</v>
      </c>
      <c r="CY89" s="1338">
        <v>0</v>
      </c>
      <c r="CZ89" s="1338">
        <v>3</v>
      </c>
      <c r="DA89" s="1338">
        <v>0</v>
      </c>
      <c r="DB89" s="1338">
        <v>0</v>
      </c>
      <c r="DC89" s="1338">
        <v>1991</v>
      </c>
      <c r="DD89" s="1345">
        <v>22</v>
      </c>
      <c r="DE89" s="1345">
        <v>10</v>
      </c>
    </row>
    <row r="90" spans="1:209" s="1345" customFormat="1" ht="33.299999999999997" hidden="1" customHeight="1" outlineLevel="1">
      <c r="A90" s="530" t="s">
        <v>959</v>
      </c>
      <c r="B90" s="1338">
        <v>22260</v>
      </c>
      <c r="C90" s="1338">
        <v>22075</v>
      </c>
      <c r="D90" s="1338">
        <v>29</v>
      </c>
      <c r="E90" s="1338">
        <v>0</v>
      </c>
      <c r="F90" s="1338">
        <v>1</v>
      </c>
      <c r="G90" s="1338">
        <v>0</v>
      </c>
      <c r="H90" s="1338">
        <v>16</v>
      </c>
      <c r="I90" s="1338">
        <v>2</v>
      </c>
      <c r="J90" s="1338">
        <v>0</v>
      </c>
      <c r="K90" s="1338">
        <v>0</v>
      </c>
      <c r="L90" s="1341">
        <v>197</v>
      </c>
      <c r="M90" s="1338"/>
      <c r="N90" s="1338">
        <v>0</v>
      </c>
      <c r="O90" s="1338">
        <v>305</v>
      </c>
      <c r="P90" s="1338">
        <v>83</v>
      </c>
      <c r="Q90" s="1338">
        <v>6</v>
      </c>
      <c r="R90" s="1338">
        <v>0</v>
      </c>
      <c r="S90" s="1338">
        <v>0</v>
      </c>
      <c r="T90" s="1338">
        <v>0</v>
      </c>
      <c r="U90" s="1338">
        <v>49</v>
      </c>
      <c r="V90" s="1338">
        <v>1</v>
      </c>
      <c r="W90" s="1338">
        <v>0</v>
      </c>
      <c r="X90" s="1338">
        <v>2</v>
      </c>
      <c r="Y90" s="1338">
        <v>0</v>
      </c>
      <c r="Z90" s="1443"/>
      <c r="AA90" s="530" t="s">
        <v>959</v>
      </c>
      <c r="AB90" s="1338">
        <v>2</v>
      </c>
      <c r="AC90" s="1338">
        <v>17</v>
      </c>
      <c r="AD90" s="1338">
        <v>0</v>
      </c>
      <c r="AE90" s="1338">
        <v>0</v>
      </c>
      <c r="AF90" s="1338">
        <v>0</v>
      </c>
      <c r="AG90" s="1338">
        <v>18</v>
      </c>
      <c r="AH90" s="1338">
        <v>216</v>
      </c>
      <c r="AI90" s="1338">
        <v>17</v>
      </c>
      <c r="AJ90" s="1338">
        <v>99</v>
      </c>
      <c r="AK90" s="1338">
        <v>13</v>
      </c>
      <c r="AL90" s="1338">
        <v>0</v>
      </c>
      <c r="AM90" s="1338">
        <v>0</v>
      </c>
      <c r="AN90" s="1338"/>
      <c r="AO90" s="1338">
        <v>191</v>
      </c>
      <c r="AP90" s="1338">
        <v>111</v>
      </c>
      <c r="AQ90" s="1338">
        <v>0</v>
      </c>
      <c r="AR90" s="1338">
        <v>0</v>
      </c>
      <c r="AS90" s="1338">
        <v>4</v>
      </c>
      <c r="AT90" s="1345">
        <v>0</v>
      </c>
      <c r="AU90" s="1338">
        <v>7</v>
      </c>
      <c r="AV90" s="1338">
        <v>1</v>
      </c>
      <c r="AW90" s="1338">
        <v>1</v>
      </c>
      <c r="AX90" s="1338">
        <v>1</v>
      </c>
      <c r="AY90" s="1338">
        <v>4</v>
      </c>
      <c r="AZ90" s="1338">
        <v>0</v>
      </c>
      <c r="BA90" s="1443">
        <v>2742</v>
      </c>
      <c r="BB90" s="1338">
        <v>0</v>
      </c>
      <c r="BC90" s="530" t="s">
        <v>959</v>
      </c>
      <c r="BD90" s="1751"/>
      <c r="BE90" s="1338">
        <v>4</v>
      </c>
      <c r="BF90" s="1338">
        <v>1</v>
      </c>
      <c r="BG90" s="1338">
        <v>0</v>
      </c>
      <c r="BH90" s="1338">
        <v>1</v>
      </c>
      <c r="BI90" s="1338">
        <v>0</v>
      </c>
      <c r="BJ90" s="1338">
        <v>0</v>
      </c>
      <c r="BK90" s="1338">
        <v>1</v>
      </c>
      <c r="BL90" s="1338">
        <v>0</v>
      </c>
      <c r="BM90" s="1338">
        <v>11</v>
      </c>
      <c r="BN90" s="1338">
        <v>248</v>
      </c>
      <c r="BO90" s="1341">
        <v>44</v>
      </c>
      <c r="BP90" s="1338">
        <v>657</v>
      </c>
      <c r="BQ90" s="1338"/>
      <c r="BR90" s="1338">
        <v>12</v>
      </c>
      <c r="BS90" s="1338">
        <v>1801</v>
      </c>
      <c r="BT90" s="1338">
        <v>109</v>
      </c>
      <c r="BU90" s="1338">
        <v>1</v>
      </c>
      <c r="BV90" s="1338">
        <v>84</v>
      </c>
      <c r="BW90" s="1338">
        <v>3</v>
      </c>
      <c r="BX90" s="1338">
        <v>858</v>
      </c>
      <c r="BY90" s="1338">
        <v>346</v>
      </c>
      <c r="BZ90" s="1338">
        <v>0</v>
      </c>
      <c r="CA90" s="1338">
        <v>3136</v>
      </c>
      <c r="CB90" s="1338">
        <v>8741</v>
      </c>
      <c r="CC90" s="1443">
        <v>322</v>
      </c>
      <c r="CD90" s="1338"/>
      <c r="CE90" s="530" t="s">
        <v>959</v>
      </c>
      <c r="CF90" s="1338">
        <v>149</v>
      </c>
      <c r="CG90" s="1338">
        <v>563</v>
      </c>
      <c r="CH90" s="1338">
        <v>0</v>
      </c>
      <c r="CI90" s="1338">
        <v>1</v>
      </c>
      <c r="CJ90" s="1338">
        <v>8</v>
      </c>
      <c r="CK90" s="1338">
        <v>530</v>
      </c>
      <c r="CL90" s="1338">
        <v>0</v>
      </c>
      <c r="CM90" s="1338">
        <v>21</v>
      </c>
      <c r="CN90" s="1338">
        <v>0</v>
      </c>
      <c r="CO90" s="1338">
        <v>0</v>
      </c>
      <c r="CP90" s="1341">
        <v>6</v>
      </c>
      <c r="CQ90" s="1338">
        <f t="shared" si="25"/>
        <v>282</v>
      </c>
      <c r="CR90" s="1338"/>
      <c r="CS90" s="1338">
        <f t="shared" si="26"/>
        <v>185</v>
      </c>
      <c r="CT90" s="1338">
        <v>0</v>
      </c>
      <c r="CU90" s="1338">
        <v>143</v>
      </c>
      <c r="CV90" s="1338">
        <v>1</v>
      </c>
      <c r="CW90" s="1338">
        <v>1</v>
      </c>
      <c r="CX90" s="1338">
        <v>37</v>
      </c>
      <c r="CY90" s="1338">
        <v>0</v>
      </c>
      <c r="CZ90" s="1338">
        <v>3</v>
      </c>
      <c r="DA90" s="1338">
        <v>0</v>
      </c>
      <c r="DB90" s="1338">
        <v>0</v>
      </c>
      <c r="DC90" s="1338">
        <v>2062</v>
      </c>
      <c r="DD90" s="1345">
        <v>15</v>
      </c>
      <c r="DE90" s="1345">
        <v>19</v>
      </c>
    </row>
    <row r="91" spans="1:209" s="1345" customFormat="1" ht="33.299999999999997" hidden="1" customHeight="1" outlineLevel="1">
      <c r="A91" s="530" t="s">
        <v>960</v>
      </c>
      <c r="B91" s="1338">
        <v>15730</v>
      </c>
      <c r="C91" s="1338">
        <v>15690</v>
      </c>
      <c r="D91" s="1338">
        <v>33</v>
      </c>
      <c r="E91" s="1338">
        <v>2</v>
      </c>
      <c r="F91" s="1338">
        <v>0</v>
      </c>
      <c r="G91" s="1338">
        <v>0</v>
      </c>
      <c r="H91" s="1338">
        <v>17</v>
      </c>
      <c r="I91" s="1338">
        <v>0</v>
      </c>
      <c r="J91" s="1338">
        <v>0</v>
      </c>
      <c r="K91" s="1338">
        <v>0</v>
      </c>
      <c r="L91" s="1341">
        <v>199</v>
      </c>
      <c r="M91" s="1338"/>
      <c r="N91" s="1338">
        <v>0</v>
      </c>
      <c r="O91" s="1338">
        <v>247</v>
      </c>
      <c r="P91" s="1338">
        <v>67</v>
      </c>
      <c r="Q91" s="1338">
        <v>4</v>
      </c>
      <c r="R91" s="1338">
        <v>0</v>
      </c>
      <c r="S91" s="1338">
        <v>2</v>
      </c>
      <c r="T91" s="1338">
        <v>0</v>
      </c>
      <c r="U91" s="1338">
        <v>38</v>
      </c>
      <c r="V91" s="1338">
        <v>3</v>
      </c>
      <c r="W91" s="1338">
        <v>0</v>
      </c>
      <c r="X91" s="1338">
        <v>7</v>
      </c>
      <c r="Y91" s="1338">
        <v>0</v>
      </c>
      <c r="Z91" s="1443"/>
      <c r="AA91" s="530" t="s">
        <v>960</v>
      </c>
      <c r="AB91" s="1338">
        <v>0</v>
      </c>
      <c r="AC91" s="1338">
        <v>11</v>
      </c>
      <c r="AD91" s="1338">
        <v>0</v>
      </c>
      <c r="AE91" s="1338">
        <v>0</v>
      </c>
      <c r="AF91" s="1338">
        <v>0</v>
      </c>
      <c r="AG91" s="1338">
        <v>14</v>
      </c>
      <c r="AH91" s="1338">
        <v>100</v>
      </c>
      <c r="AI91" s="1338">
        <v>17</v>
      </c>
      <c r="AJ91" s="1338">
        <v>58</v>
      </c>
      <c r="AK91" s="1338">
        <v>5</v>
      </c>
      <c r="AL91" s="1338">
        <v>2</v>
      </c>
      <c r="AM91" s="1338">
        <v>0</v>
      </c>
      <c r="AN91" s="1338"/>
      <c r="AO91" s="1338">
        <v>121</v>
      </c>
      <c r="AP91" s="1338">
        <v>92</v>
      </c>
      <c r="AQ91" s="1338">
        <v>0</v>
      </c>
      <c r="AR91" s="1338">
        <v>0</v>
      </c>
      <c r="AS91" s="1338">
        <v>2</v>
      </c>
      <c r="AT91" s="1345">
        <v>0</v>
      </c>
      <c r="AU91" s="1338">
        <v>3</v>
      </c>
      <c r="AV91" s="1338">
        <v>0</v>
      </c>
      <c r="AW91" s="1338">
        <v>4</v>
      </c>
      <c r="AX91" s="1338">
        <v>0</v>
      </c>
      <c r="AY91" s="1338">
        <v>0</v>
      </c>
      <c r="AZ91" s="1338">
        <v>0</v>
      </c>
      <c r="BA91" s="1443">
        <v>1665</v>
      </c>
      <c r="BB91" s="1338">
        <v>0</v>
      </c>
      <c r="BC91" s="530" t="s">
        <v>960</v>
      </c>
      <c r="BD91" s="1751"/>
      <c r="BE91" s="1338">
        <v>1</v>
      </c>
      <c r="BF91" s="1338">
        <v>1</v>
      </c>
      <c r="BG91" s="1338">
        <v>1</v>
      </c>
      <c r="BH91" s="1338">
        <v>0</v>
      </c>
      <c r="BI91" s="1338">
        <v>0</v>
      </c>
      <c r="BJ91" s="1338">
        <v>0</v>
      </c>
      <c r="BK91" s="1338">
        <v>1</v>
      </c>
      <c r="BL91" s="1338">
        <v>1</v>
      </c>
      <c r="BM91" s="1338">
        <v>10</v>
      </c>
      <c r="BN91" s="1338">
        <v>162</v>
      </c>
      <c r="BO91" s="1341">
        <v>22</v>
      </c>
      <c r="BP91" s="1338">
        <v>550</v>
      </c>
      <c r="BQ91" s="1338"/>
      <c r="BR91" s="1338">
        <v>7</v>
      </c>
      <c r="BS91" s="1338">
        <v>977</v>
      </c>
      <c r="BT91" s="1338">
        <v>84</v>
      </c>
      <c r="BU91" s="1338">
        <v>0</v>
      </c>
      <c r="BV91" s="1338">
        <v>58</v>
      </c>
      <c r="BW91" s="1338">
        <v>1</v>
      </c>
      <c r="BX91" s="1338">
        <v>661</v>
      </c>
      <c r="BY91" s="1338">
        <v>203</v>
      </c>
      <c r="BZ91" s="1338">
        <v>0</v>
      </c>
      <c r="CA91" s="1338">
        <v>2264</v>
      </c>
      <c r="CB91" s="1338">
        <v>6019</v>
      </c>
      <c r="CC91" s="1443">
        <v>259</v>
      </c>
      <c r="CD91" s="1338"/>
      <c r="CE91" s="530" t="s">
        <v>960</v>
      </c>
      <c r="CF91" s="1338">
        <v>147</v>
      </c>
      <c r="CG91" s="1338">
        <v>343</v>
      </c>
      <c r="CH91" s="1338">
        <v>0</v>
      </c>
      <c r="CI91" s="1338">
        <v>0</v>
      </c>
      <c r="CJ91" s="1338">
        <v>9</v>
      </c>
      <c r="CK91" s="1338">
        <v>424</v>
      </c>
      <c r="CL91" s="1338">
        <v>0</v>
      </c>
      <c r="CM91" s="1338">
        <v>28</v>
      </c>
      <c r="CN91" s="1338">
        <v>0</v>
      </c>
      <c r="CO91" s="1338">
        <v>2</v>
      </c>
      <c r="CP91" s="1341">
        <v>13</v>
      </c>
      <c r="CQ91" s="1338">
        <f t="shared" si="25"/>
        <v>729</v>
      </c>
      <c r="CR91" s="1338"/>
      <c r="CS91" s="1338">
        <f t="shared" si="26"/>
        <v>40</v>
      </c>
      <c r="CT91" s="1338">
        <v>0</v>
      </c>
      <c r="CU91" s="1338">
        <v>16</v>
      </c>
      <c r="CV91" s="1338">
        <v>1</v>
      </c>
      <c r="CW91" s="1338">
        <v>0</v>
      </c>
      <c r="CX91" s="1338">
        <v>20</v>
      </c>
      <c r="CY91" s="1338">
        <v>0</v>
      </c>
      <c r="CZ91" s="1338">
        <v>3</v>
      </c>
      <c r="DA91" s="1338">
        <v>0</v>
      </c>
      <c r="DB91" s="1338">
        <v>0</v>
      </c>
      <c r="DC91" s="1338">
        <v>1754</v>
      </c>
      <c r="DD91" s="1345">
        <v>36</v>
      </c>
      <c r="DE91" s="1345">
        <v>11</v>
      </c>
    </row>
    <row r="92" spans="1:209" s="1352" customFormat="1" ht="33.299999999999997" hidden="1" customHeight="1" outlineLevel="1" thickBot="1">
      <c r="A92" s="531" t="s">
        <v>961</v>
      </c>
      <c r="B92" s="1351">
        <v>15189</v>
      </c>
      <c r="C92" s="1351">
        <v>15157</v>
      </c>
      <c r="D92" s="1351">
        <v>38</v>
      </c>
      <c r="E92" s="1351">
        <v>1</v>
      </c>
      <c r="F92" s="1351">
        <v>1</v>
      </c>
      <c r="G92" s="1351">
        <v>0</v>
      </c>
      <c r="H92" s="1351">
        <v>16</v>
      </c>
      <c r="I92" s="1351">
        <v>2</v>
      </c>
      <c r="J92" s="1351">
        <v>0</v>
      </c>
      <c r="K92" s="1351">
        <v>1</v>
      </c>
      <c r="L92" s="1351">
        <v>146</v>
      </c>
      <c r="M92" s="1341"/>
      <c r="N92" s="1351">
        <v>0</v>
      </c>
      <c r="O92" s="1351">
        <v>202</v>
      </c>
      <c r="P92" s="1351">
        <v>59</v>
      </c>
      <c r="Q92" s="1351">
        <v>5</v>
      </c>
      <c r="R92" s="1351">
        <v>0</v>
      </c>
      <c r="S92" s="1351">
        <v>0</v>
      </c>
      <c r="T92" s="1351">
        <v>0</v>
      </c>
      <c r="U92" s="1351">
        <v>24</v>
      </c>
      <c r="V92" s="1351">
        <v>1</v>
      </c>
      <c r="W92" s="1351">
        <v>0</v>
      </c>
      <c r="X92" s="1351">
        <v>3</v>
      </c>
      <c r="Y92" s="1351">
        <v>0</v>
      </c>
      <c r="Z92" s="1443"/>
      <c r="AA92" s="531" t="s">
        <v>961</v>
      </c>
      <c r="AB92" s="1351">
        <v>1</v>
      </c>
      <c r="AC92" s="1351">
        <v>7</v>
      </c>
      <c r="AD92" s="1351">
        <v>0</v>
      </c>
      <c r="AE92" s="1351">
        <v>0</v>
      </c>
      <c r="AF92" s="1351">
        <v>0</v>
      </c>
      <c r="AG92" s="1351">
        <v>11</v>
      </c>
      <c r="AH92" s="1351">
        <v>71</v>
      </c>
      <c r="AI92" s="1351">
        <v>10</v>
      </c>
      <c r="AJ92" s="1351">
        <v>35</v>
      </c>
      <c r="AK92" s="1351">
        <v>19</v>
      </c>
      <c r="AL92" s="1351">
        <v>1</v>
      </c>
      <c r="AM92" s="1351">
        <v>0</v>
      </c>
      <c r="AN92" s="1341"/>
      <c r="AO92" s="1351">
        <v>98</v>
      </c>
      <c r="AP92" s="1351">
        <v>73</v>
      </c>
      <c r="AQ92" s="1351">
        <v>0</v>
      </c>
      <c r="AR92" s="1351">
        <v>0</v>
      </c>
      <c r="AS92" s="1351">
        <v>7</v>
      </c>
      <c r="AT92" s="1352">
        <v>0</v>
      </c>
      <c r="AU92" s="1351">
        <v>1</v>
      </c>
      <c r="AV92" s="1351">
        <v>0</v>
      </c>
      <c r="AW92" s="1351">
        <v>1</v>
      </c>
      <c r="AX92" s="1351">
        <v>0</v>
      </c>
      <c r="AY92" s="1351">
        <v>1</v>
      </c>
      <c r="AZ92" s="1351">
        <v>0</v>
      </c>
      <c r="BA92" s="1444">
        <v>1270</v>
      </c>
      <c r="BB92" s="1341">
        <v>0</v>
      </c>
      <c r="BC92" s="531" t="s">
        <v>961</v>
      </c>
      <c r="BD92" s="1752"/>
      <c r="BE92" s="1351">
        <v>0</v>
      </c>
      <c r="BF92" s="1351">
        <v>0</v>
      </c>
      <c r="BG92" s="1351">
        <v>1</v>
      </c>
      <c r="BH92" s="1351">
        <v>1</v>
      </c>
      <c r="BI92" s="1351">
        <v>0</v>
      </c>
      <c r="BJ92" s="1351">
        <v>0</v>
      </c>
      <c r="BK92" s="1351">
        <v>2</v>
      </c>
      <c r="BL92" s="1351">
        <v>0</v>
      </c>
      <c r="BM92" s="1351">
        <v>23</v>
      </c>
      <c r="BN92" s="1351">
        <v>116</v>
      </c>
      <c r="BO92" s="1351">
        <v>23</v>
      </c>
      <c r="BP92" s="1351">
        <v>455</v>
      </c>
      <c r="BQ92" s="1341"/>
      <c r="BR92" s="1351">
        <v>6</v>
      </c>
      <c r="BS92" s="1351">
        <v>814</v>
      </c>
      <c r="BT92" s="1351">
        <v>118</v>
      </c>
      <c r="BU92" s="1351">
        <v>1</v>
      </c>
      <c r="BV92" s="1351">
        <v>90</v>
      </c>
      <c r="BW92" s="1351">
        <v>4</v>
      </c>
      <c r="BX92" s="1351">
        <v>527</v>
      </c>
      <c r="BY92" s="1351">
        <v>180</v>
      </c>
      <c r="BZ92" s="1351">
        <v>0</v>
      </c>
      <c r="CA92" s="1351">
        <v>2391</v>
      </c>
      <c r="CB92" s="1351">
        <v>6317</v>
      </c>
      <c r="CC92" s="1444">
        <v>212</v>
      </c>
      <c r="CD92" s="1341"/>
      <c r="CE92" s="531" t="s">
        <v>961</v>
      </c>
      <c r="CF92" s="1351">
        <v>165</v>
      </c>
      <c r="CG92" s="1351">
        <v>285</v>
      </c>
      <c r="CH92" s="1351">
        <v>0</v>
      </c>
      <c r="CI92" s="1351">
        <v>2</v>
      </c>
      <c r="CJ92" s="1351">
        <v>6</v>
      </c>
      <c r="CK92" s="1351">
        <v>455</v>
      </c>
      <c r="CL92" s="1351">
        <v>0</v>
      </c>
      <c r="CM92" s="1351">
        <v>21</v>
      </c>
      <c r="CN92" s="1351">
        <v>0</v>
      </c>
      <c r="CO92" s="1351">
        <v>5</v>
      </c>
      <c r="CP92" s="1351">
        <v>6</v>
      </c>
      <c r="CQ92" s="1351">
        <f t="shared" si="25"/>
        <v>826</v>
      </c>
      <c r="CR92" s="1341"/>
      <c r="CS92" s="1338">
        <f t="shared" si="26"/>
        <v>32</v>
      </c>
      <c r="CT92" s="1704">
        <v>0</v>
      </c>
      <c r="CU92" s="1351">
        <v>2</v>
      </c>
      <c r="CV92" s="1351">
        <v>2</v>
      </c>
      <c r="CW92" s="1351">
        <v>4</v>
      </c>
      <c r="CX92" s="1351">
        <v>21</v>
      </c>
      <c r="CY92" s="1351">
        <v>0</v>
      </c>
      <c r="CZ92" s="1351">
        <v>3</v>
      </c>
      <c r="DA92" s="1351">
        <v>0</v>
      </c>
      <c r="DB92" s="1704">
        <v>0</v>
      </c>
      <c r="DC92" s="1351">
        <v>1509</v>
      </c>
      <c r="DD92" s="1352">
        <v>19</v>
      </c>
      <c r="DE92" s="1352">
        <v>15</v>
      </c>
      <c r="DF92" s="1353"/>
      <c r="DG92" s="1353"/>
      <c r="DH92" s="1353"/>
      <c r="DI92" s="1353"/>
      <c r="DJ92" s="1353"/>
      <c r="DK92" s="1353"/>
      <c r="DL92" s="1353"/>
      <c r="DM92" s="1353"/>
      <c r="DN92" s="1353"/>
      <c r="DO92" s="1353"/>
      <c r="DP92" s="1353"/>
      <c r="DQ92" s="1353"/>
      <c r="DR92" s="1353"/>
      <c r="DS92" s="1353"/>
      <c r="DT92" s="1353"/>
      <c r="DU92" s="1353"/>
      <c r="DV92" s="1353"/>
      <c r="DW92" s="1353"/>
      <c r="DX92" s="1353"/>
      <c r="DY92" s="1353"/>
      <c r="DZ92" s="1353"/>
      <c r="EA92" s="1353"/>
      <c r="EB92" s="1353"/>
      <c r="EC92" s="1353"/>
      <c r="ED92" s="1353"/>
      <c r="EE92" s="1353"/>
      <c r="EF92" s="1353"/>
      <c r="EG92" s="1353"/>
      <c r="EH92" s="1353"/>
      <c r="EI92" s="1353"/>
      <c r="EJ92" s="1353"/>
      <c r="EK92" s="1353"/>
      <c r="EL92" s="1353"/>
      <c r="EM92" s="1353"/>
      <c r="EN92" s="1353"/>
      <c r="EO92" s="1353"/>
      <c r="EP92" s="1353"/>
      <c r="EQ92" s="1353"/>
      <c r="ER92" s="1353"/>
      <c r="ES92" s="1353"/>
      <c r="ET92" s="1353"/>
      <c r="EU92" s="1353"/>
      <c r="EV92" s="1353"/>
      <c r="EW92" s="1353"/>
      <c r="EX92" s="1353"/>
      <c r="EY92" s="1353"/>
      <c r="EZ92" s="1353"/>
      <c r="FA92" s="1353"/>
      <c r="FB92" s="1353"/>
      <c r="FC92" s="1353"/>
      <c r="FD92" s="1353"/>
      <c r="FE92" s="1353"/>
      <c r="FF92" s="1353"/>
      <c r="FG92" s="1353"/>
      <c r="FH92" s="1353"/>
      <c r="FI92" s="1353"/>
      <c r="FJ92" s="1353"/>
      <c r="FK92" s="1353"/>
      <c r="FL92" s="1353"/>
      <c r="FM92" s="1353"/>
      <c r="FN92" s="1353"/>
      <c r="FO92" s="1353"/>
      <c r="FP92" s="1353"/>
      <c r="FQ92" s="1353"/>
      <c r="FR92" s="1353"/>
      <c r="FS92" s="1353"/>
      <c r="FT92" s="1353"/>
      <c r="FU92" s="1353"/>
      <c r="FV92" s="1353"/>
      <c r="FW92" s="1353"/>
      <c r="FX92" s="1353"/>
      <c r="FY92" s="1353"/>
      <c r="FZ92" s="1353"/>
      <c r="GA92" s="1353"/>
      <c r="GB92" s="1353"/>
      <c r="GC92" s="1353"/>
      <c r="GD92" s="1353"/>
      <c r="GE92" s="1353"/>
      <c r="GF92" s="1353"/>
      <c r="GG92" s="1353"/>
      <c r="GH92" s="1353"/>
      <c r="GI92" s="1353"/>
      <c r="GJ92" s="1353"/>
      <c r="GK92" s="1353"/>
      <c r="GL92" s="1353"/>
      <c r="GM92" s="1353"/>
      <c r="GN92" s="1353"/>
      <c r="GO92" s="1353"/>
      <c r="GP92" s="1353"/>
      <c r="GQ92" s="1353"/>
      <c r="GR92" s="1353"/>
      <c r="GS92" s="1353"/>
      <c r="GT92" s="1353"/>
      <c r="GU92" s="1353"/>
      <c r="GV92" s="1353"/>
      <c r="GW92" s="1353"/>
      <c r="GX92" s="1353"/>
      <c r="GY92" s="1353"/>
      <c r="GZ92" s="1353"/>
      <c r="HA92" s="1353"/>
    </row>
    <row r="93" spans="1:209" s="1345" customFormat="1" ht="24.45" customHeight="1">
      <c r="A93" s="566" t="s">
        <v>3428</v>
      </c>
      <c r="B93" s="1338">
        <v>282192</v>
      </c>
      <c r="C93" s="1338">
        <v>280818</v>
      </c>
      <c r="D93" s="1338">
        <v>642</v>
      </c>
      <c r="E93" s="1338">
        <v>2</v>
      </c>
      <c r="F93" s="1338">
        <v>6</v>
      </c>
      <c r="G93" s="1338">
        <v>0</v>
      </c>
      <c r="H93" s="1493">
        <f>SUM(H94:H105)</f>
        <v>175</v>
      </c>
      <c r="I93" s="1338">
        <v>43</v>
      </c>
      <c r="J93" s="1338">
        <v>0</v>
      </c>
      <c r="K93" s="1338">
        <v>7</v>
      </c>
      <c r="L93" s="1341">
        <v>2067</v>
      </c>
      <c r="M93" s="1338"/>
      <c r="N93" s="1338">
        <v>2</v>
      </c>
      <c r="O93" s="1338">
        <v>4201</v>
      </c>
      <c r="P93" s="1338">
        <v>1389</v>
      </c>
      <c r="Q93" s="1338">
        <v>80</v>
      </c>
      <c r="R93" s="1338">
        <v>0</v>
      </c>
      <c r="S93" s="1338">
        <v>4</v>
      </c>
      <c r="T93" s="1338">
        <v>0</v>
      </c>
      <c r="U93" s="1338">
        <v>623</v>
      </c>
      <c r="V93" s="1338">
        <v>2</v>
      </c>
      <c r="W93" s="1338">
        <v>4</v>
      </c>
      <c r="X93" s="1338">
        <v>39</v>
      </c>
      <c r="Y93" s="1338">
        <v>0</v>
      </c>
      <c r="Z93" s="1442"/>
      <c r="AA93" s="566" t="s">
        <v>3428</v>
      </c>
      <c r="AB93" s="1338">
        <v>25</v>
      </c>
      <c r="AC93" s="1338">
        <v>141</v>
      </c>
      <c r="AD93" s="1338">
        <v>0</v>
      </c>
      <c r="AE93" s="1338">
        <v>1</v>
      </c>
      <c r="AF93" s="1338">
        <v>0</v>
      </c>
      <c r="AG93" s="1338">
        <v>172</v>
      </c>
      <c r="AH93" s="1338">
        <v>3027</v>
      </c>
      <c r="AI93" s="1493">
        <f>SUM(AI94:AI105)</f>
        <v>134</v>
      </c>
      <c r="AJ93" s="1493">
        <f>SUM(AJ94:AJ105)</f>
        <v>575</v>
      </c>
      <c r="AK93" s="1493">
        <f>SUM(AK94:AK105)</f>
        <v>113</v>
      </c>
      <c r="AL93" s="1633">
        <v>7</v>
      </c>
      <c r="AM93" s="1633">
        <v>1</v>
      </c>
      <c r="AN93" s="1338"/>
      <c r="AO93" s="1633">
        <v>2745</v>
      </c>
      <c r="AP93" s="1493">
        <f>SUM(AP94:AP105)</f>
        <v>1280</v>
      </c>
      <c r="AQ93" s="1492">
        <f>SUM(AQ94:AQ105)</f>
        <v>1</v>
      </c>
      <c r="AR93" s="1493">
        <v>0</v>
      </c>
      <c r="AS93" s="1493">
        <f t="shared" ref="AS93:AU93" si="27">SUM(AS94:AS105)</f>
        <v>105</v>
      </c>
      <c r="AT93" s="1493">
        <f t="shared" si="27"/>
        <v>1</v>
      </c>
      <c r="AU93" s="1493">
        <f t="shared" si="27"/>
        <v>47</v>
      </c>
      <c r="AV93" s="1338">
        <v>1</v>
      </c>
      <c r="AW93" s="1338">
        <v>29</v>
      </c>
      <c r="AX93" s="1338">
        <v>4</v>
      </c>
      <c r="AY93" s="1338">
        <v>31</v>
      </c>
      <c r="AZ93" s="1338">
        <v>0</v>
      </c>
      <c r="BA93" s="1338">
        <v>21865</v>
      </c>
      <c r="BB93" s="1338">
        <v>0</v>
      </c>
      <c r="BC93" s="566" t="s">
        <v>3428</v>
      </c>
      <c r="BD93" s="1750">
        <f>SUM(BD94:BD105)</f>
        <v>12914</v>
      </c>
      <c r="BE93" s="1338">
        <v>19</v>
      </c>
      <c r="BF93" s="1338">
        <v>51</v>
      </c>
      <c r="BG93" s="1493">
        <f>SUM(BG94:BG105)</f>
        <v>9</v>
      </c>
      <c r="BH93" s="1493">
        <f t="shared" ref="BH93" si="28">SUM(BH94:BH105)</f>
        <v>11</v>
      </c>
      <c r="BI93" s="1493">
        <v>2</v>
      </c>
      <c r="BJ93" s="1338">
        <v>0</v>
      </c>
      <c r="BK93" s="1338">
        <v>55</v>
      </c>
      <c r="BL93" s="1338">
        <v>3</v>
      </c>
      <c r="BM93" s="1338">
        <v>967</v>
      </c>
      <c r="BN93" s="1338">
        <v>3357</v>
      </c>
      <c r="BO93" s="1341">
        <v>537</v>
      </c>
      <c r="BP93" s="1338">
        <v>14140</v>
      </c>
      <c r="BQ93" s="1338"/>
      <c r="BR93" s="1338">
        <v>95</v>
      </c>
      <c r="BS93" s="1338">
        <v>19287</v>
      </c>
      <c r="BT93" s="1338">
        <v>2193</v>
      </c>
      <c r="BU93" s="1338">
        <v>7</v>
      </c>
      <c r="BV93" s="1338">
        <v>1940</v>
      </c>
      <c r="BW93" s="1338">
        <v>844</v>
      </c>
      <c r="BX93" s="1338">
        <v>13239</v>
      </c>
      <c r="BY93" s="1338">
        <v>6932</v>
      </c>
      <c r="BZ93" s="1338">
        <v>3</v>
      </c>
      <c r="CA93" s="1338">
        <v>57811</v>
      </c>
      <c r="CB93" s="1338">
        <v>88209</v>
      </c>
      <c r="CC93" s="1338">
        <v>3076</v>
      </c>
      <c r="CD93" s="1338"/>
      <c r="CE93" s="566" t="s">
        <v>3428</v>
      </c>
      <c r="CF93" s="1338">
        <v>853</v>
      </c>
      <c r="CG93" s="1493">
        <f>SUM(CG94:CG105)</f>
        <v>4194</v>
      </c>
      <c r="CH93" s="1338">
        <v>0</v>
      </c>
      <c r="CI93" s="1338">
        <v>3</v>
      </c>
      <c r="CJ93" s="1338">
        <v>170</v>
      </c>
      <c r="CK93" s="1338">
        <v>6966</v>
      </c>
      <c r="CL93" s="1338">
        <v>0</v>
      </c>
      <c r="CM93" s="1338">
        <v>309</v>
      </c>
      <c r="CN93" s="1338">
        <v>1</v>
      </c>
      <c r="CO93" s="1338">
        <v>25</v>
      </c>
      <c r="CP93" s="1341">
        <v>77</v>
      </c>
      <c r="CQ93" s="1338">
        <v>2130</v>
      </c>
      <c r="CR93" s="1338"/>
      <c r="CS93" s="1338">
        <f>SUM(CS94:CS105)</f>
        <v>1374</v>
      </c>
      <c r="CT93" s="1338">
        <v>0</v>
      </c>
      <c r="CU93" s="1493">
        <f>SUM(CU94:CU105)</f>
        <v>100</v>
      </c>
      <c r="CV93" s="1493">
        <f t="shared" ref="CV93" si="29">SUM(CV94:CV105)</f>
        <v>692</v>
      </c>
      <c r="CW93" s="1338">
        <v>10</v>
      </c>
      <c r="CX93" s="1338">
        <v>475</v>
      </c>
      <c r="CY93" s="1338">
        <v>13</v>
      </c>
      <c r="CZ93" s="1338">
        <f>SUM(CZ94:CZ105)</f>
        <v>84</v>
      </c>
      <c r="DA93" s="1338">
        <v>0</v>
      </c>
      <c r="DB93" s="1338">
        <v>0</v>
      </c>
      <c r="DC93" s="1493">
        <f>SUM(DC94:DC105)</f>
        <v>11442</v>
      </c>
      <c r="DD93" s="1493">
        <f t="shared" ref="DD93:DE93" si="30">SUM(DD94:DD105)</f>
        <v>254</v>
      </c>
      <c r="DE93" s="1493">
        <f t="shared" si="30"/>
        <v>186</v>
      </c>
    </row>
    <row r="94" spans="1:209" s="1345" customFormat="1" ht="30.6" customHeight="1" outlineLevel="1">
      <c r="A94" s="530" t="s">
        <v>1899</v>
      </c>
      <c r="B94" s="1346">
        <v>14845</v>
      </c>
      <c r="C94" s="1346">
        <v>14775</v>
      </c>
      <c r="D94" s="1338">
        <v>36</v>
      </c>
      <c r="E94" s="1338">
        <v>0</v>
      </c>
      <c r="F94" s="1338">
        <v>0</v>
      </c>
      <c r="G94" s="1338">
        <v>0</v>
      </c>
      <c r="H94" s="1338">
        <v>5</v>
      </c>
      <c r="I94" s="1346">
        <v>2</v>
      </c>
      <c r="J94" s="1338">
        <v>0</v>
      </c>
      <c r="K94" s="1338">
        <v>2</v>
      </c>
      <c r="L94" s="1341">
        <v>164</v>
      </c>
      <c r="M94" s="1338"/>
      <c r="N94" s="1338">
        <v>1</v>
      </c>
      <c r="O94" s="1338">
        <v>300</v>
      </c>
      <c r="P94" s="1338">
        <v>75</v>
      </c>
      <c r="Q94" s="1338">
        <v>4</v>
      </c>
      <c r="R94" s="1338">
        <v>0</v>
      </c>
      <c r="S94" s="1338">
        <v>0</v>
      </c>
      <c r="T94" s="1338">
        <v>0</v>
      </c>
      <c r="U94" s="1338">
        <v>39</v>
      </c>
      <c r="V94" s="1338">
        <v>0</v>
      </c>
      <c r="W94" s="1338">
        <v>2</v>
      </c>
      <c r="X94" s="1338">
        <v>1</v>
      </c>
      <c r="Y94" s="1338">
        <v>0</v>
      </c>
      <c r="Z94" s="1443"/>
      <c r="AA94" s="530" t="s">
        <v>1899</v>
      </c>
      <c r="AB94" s="1338">
        <v>1</v>
      </c>
      <c r="AC94" s="1338">
        <v>2</v>
      </c>
      <c r="AD94" s="1338">
        <v>0</v>
      </c>
      <c r="AE94" s="1338">
        <v>0</v>
      </c>
      <c r="AF94" s="1338">
        <v>0</v>
      </c>
      <c r="AG94" s="1338">
        <v>8</v>
      </c>
      <c r="AH94" s="1338">
        <v>85</v>
      </c>
      <c r="AI94" s="1338">
        <v>13</v>
      </c>
      <c r="AJ94" s="1338">
        <v>19</v>
      </c>
      <c r="AK94" s="1338">
        <v>12</v>
      </c>
      <c r="AL94" s="1338">
        <v>0</v>
      </c>
      <c r="AM94" s="1338">
        <v>0</v>
      </c>
      <c r="AN94" s="1338"/>
      <c r="AO94" s="1338">
        <v>123</v>
      </c>
      <c r="AP94" s="1338">
        <v>83</v>
      </c>
      <c r="AQ94" s="1338">
        <v>0</v>
      </c>
      <c r="AR94" s="1338">
        <v>0</v>
      </c>
      <c r="AS94" s="1338">
        <v>1</v>
      </c>
      <c r="AT94" s="1345">
        <v>0</v>
      </c>
      <c r="AU94" s="1338">
        <v>5</v>
      </c>
      <c r="AV94" s="1338">
        <v>1</v>
      </c>
      <c r="AW94" s="1338">
        <v>0</v>
      </c>
      <c r="AX94" s="1338">
        <v>0</v>
      </c>
      <c r="AY94" s="1338">
        <v>4</v>
      </c>
      <c r="AZ94" s="1338">
        <v>0</v>
      </c>
      <c r="BA94" s="1443">
        <v>1678</v>
      </c>
      <c r="BB94" s="1338">
        <v>0</v>
      </c>
      <c r="BC94" s="530" t="s">
        <v>1899</v>
      </c>
      <c r="BD94" s="1751">
        <v>652</v>
      </c>
      <c r="BE94" s="1338">
        <v>2</v>
      </c>
      <c r="BF94" s="1338">
        <v>2</v>
      </c>
      <c r="BG94" s="1338">
        <v>1</v>
      </c>
      <c r="BH94" s="1338">
        <v>0</v>
      </c>
      <c r="BI94" s="1338">
        <v>0</v>
      </c>
      <c r="BJ94" s="1338">
        <v>0</v>
      </c>
      <c r="BK94" s="1338">
        <v>2</v>
      </c>
      <c r="BL94" s="1338">
        <v>0</v>
      </c>
      <c r="BM94" s="1338">
        <v>16</v>
      </c>
      <c r="BN94" s="1338">
        <v>150</v>
      </c>
      <c r="BO94" s="1341">
        <v>35</v>
      </c>
      <c r="BP94" s="1338">
        <v>464</v>
      </c>
      <c r="BQ94" s="1338"/>
      <c r="BR94" s="1338">
        <v>9</v>
      </c>
      <c r="BS94" s="1338">
        <v>1127</v>
      </c>
      <c r="BT94" s="1338">
        <v>109</v>
      </c>
      <c r="BU94" s="1338">
        <v>0</v>
      </c>
      <c r="BV94" s="1338">
        <v>64</v>
      </c>
      <c r="BW94" s="1338">
        <v>11</v>
      </c>
      <c r="BX94" s="1338">
        <v>897</v>
      </c>
      <c r="BY94" s="1338">
        <v>228</v>
      </c>
      <c r="BZ94" s="1338">
        <v>0</v>
      </c>
      <c r="CA94" s="1338">
        <v>2285</v>
      </c>
      <c r="CB94" s="1338">
        <v>5010</v>
      </c>
      <c r="CC94" s="1443">
        <v>153</v>
      </c>
      <c r="CD94" s="1338"/>
      <c r="CE94" s="530" t="s">
        <v>1899</v>
      </c>
      <c r="CF94" s="1338">
        <v>99</v>
      </c>
      <c r="CG94" s="1338">
        <v>304</v>
      </c>
      <c r="CH94" s="1338">
        <v>0</v>
      </c>
      <c r="CI94" s="1338">
        <v>0</v>
      </c>
      <c r="CJ94" s="1338">
        <v>10</v>
      </c>
      <c r="CK94" s="1338">
        <v>358</v>
      </c>
      <c r="CL94" s="1338">
        <v>0</v>
      </c>
      <c r="CM94" s="1338">
        <v>23</v>
      </c>
      <c r="CN94" s="1338">
        <v>0</v>
      </c>
      <c r="CO94" s="1338">
        <v>3</v>
      </c>
      <c r="CP94" s="1341">
        <v>5</v>
      </c>
      <c r="CQ94" s="1338">
        <v>63</v>
      </c>
      <c r="CR94" s="1338"/>
      <c r="CS94" s="1338">
        <f>SUM(CT94:CZ94)</f>
        <v>70</v>
      </c>
      <c r="CT94" s="1338">
        <v>0</v>
      </c>
      <c r="CU94" s="1338">
        <v>7</v>
      </c>
      <c r="CV94" s="1338">
        <v>0</v>
      </c>
      <c r="CW94" s="1338">
        <v>1</v>
      </c>
      <c r="CX94" s="1338">
        <v>60</v>
      </c>
      <c r="CY94" s="1338">
        <v>0</v>
      </c>
      <c r="CZ94" s="1338">
        <v>2</v>
      </c>
      <c r="DA94" s="1338">
        <v>0</v>
      </c>
      <c r="DB94" s="1338">
        <v>0</v>
      </c>
      <c r="DC94" s="1338">
        <v>590</v>
      </c>
      <c r="DD94" s="1345">
        <v>13</v>
      </c>
      <c r="DE94" s="1345">
        <v>11</v>
      </c>
    </row>
    <row r="95" spans="1:209" s="1345" customFormat="1" ht="30.6" customHeight="1" outlineLevel="1">
      <c r="A95" s="530" t="s">
        <v>951</v>
      </c>
      <c r="B95" s="1338">
        <v>19615</v>
      </c>
      <c r="C95" s="1338">
        <v>19578</v>
      </c>
      <c r="D95" s="1338">
        <v>62</v>
      </c>
      <c r="E95" s="1338">
        <v>0</v>
      </c>
      <c r="F95" s="1338">
        <v>0</v>
      </c>
      <c r="G95" s="1338">
        <v>0</v>
      </c>
      <c r="H95" s="1338">
        <v>10</v>
      </c>
      <c r="I95" s="1338">
        <v>2</v>
      </c>
      <c r="J95" s="1338">
        <v>0</v>
      </c>
      <c r="K95" s="1338">
        <v>1</v>
      </c>
      <c r="L95" s="1341">
        <v>175</v>
      </c>
      <c r="M95" s="1338"/>
      <c r="N95" s="1338">
        <v>0</v>
      </c>
      <c r="O95" s="1338">
        <v>374</v>
      </c>
      <c r="P95" s="1338">
        <v>109</v>
      </c>
      <c r="Q95" s="1338">
        <v>7</v>
      </c>
      <c r="R95" s="1338">
        <v>0</v>
      </c>
      <c r="S95" s="1338">
        <v>0</v>
      </c>
      <c r="T95" s="1338">
        <v>0</v>
      </c>
      <c r="U95" s="1338">
        <v>53</v>
      </c>
      <c r="V95" s="1338">
        <v>0</v>
      </c>
      <c r="W95" s="1338">
        <v>0</v>
      </c>
      <c r="X95" s="1338">
        <v>11</v>
      </c>
      <c r="Y95" s="1338">
        <v>0</v>
      </c>
      <c r="Z95" s="1443"/>
      <c r="AA95" s="530" t="s">
        <v>951</v>
      </c>
      <c r="AB95" s="1338">
        <v>2</v>
      </c>
      <c r="AC95" s="1338">
        <v>8</v>
      </c>
      <c r="AD95" s="1338">
        <v>0</v>
      </c>
      <c r="AE95" s="1338">
        <v>0</v>
      </c>
      <c r="AF95" s="1338">
        <v>0</v>
      </c>
      <c r="AG95" s="1338">
        <v>6</v>
      </c>
      <c r="AH95" s="1338">
        <v>198</v>
      </c>
      <c r="AI95" s="1338">
        <v>5</v>
      </c>
      <c r="AJ95" s="1338">
        <v>10</v>
      </c>
      <c r="AK95" s="1338">
        <v>5</v>
      </c>
      <c r="AL95" s="1338">
        <v>0</v>
      </c>
      <c r="AM95" s="1338">
        <v>0</v>
      </c>
      <c r="AN95" s="1338"/>
      <c r="AO95" s="1338">
        <v>108</v>
      </c>
      <c r="AP95" s="1338">
        <v>96</v>
      </c>
      <c r="AQ95" s="1338">
        <v>0</v>
      </c>
      <c r="AR95" s="1338">
        <v>0</v>
      </c>
      <c r="AS95" s="1338">
        <v>10</v>
      </c>
      <c r="AT95" s="1345">
        <v>0</v>
      </c>
      <c r="AU95" s="1338">
        <v>2</v>
      </c>
      <c r="AV95" s="1338">
        <v>0</v>
      </c>
      <c r="AW95" s="1338">
        <v>1</v>
      </c>
      <c r="AX95" s="1338">
        <v>0</v>
      </c>
      <c r="AY95" s="1338">
        <v>3</v>
      </c>
      <c r="AZ95" s="1338">
        <v>0</v>
      </c>
      <c r="BA95" s="1443">
        <v>1853</v>
      </c>
      <c r="BB95" s="1338">
        <v>0</v>
      </c>
      <c r="BC95" s="530" t="s">
        <v>951</v>
      </c>
      <c r="BD95" s="1751">
        <v>741</v>
      </c>
      <c r="BE95" s="1338">
        <v>2</v>
      </c>
      <c r="BF95" s="1338">
        <v>1</v>
      </c>
      <c r="BG95" s="1338">
        <v>1</v>
      </c>
      <c r="BH95" s="1338">
        <v>1</v>
      </c>
      <c r="BI95" s="1338">
        <v>0</v>
      </c>
      <c r="BJ95" s="1338">
        <v>0</v>
      </c>
      <c r="BK95" s="1338">
        <v>1</v>
      </c>
      <c r="BL95" s="1338">
        <v>0</v>
      </c>
      <c r="BM95" s="1338">
        <v>15</v>
      </c>
      <c r="BN95" s="1338">
        <v>354</v>
      </c>
      <c r="BO95" s="1341">
        <v>36</v>
      </c>
      <c r="BP95" s="1338">
        <v>771</v>
      </c>
      <c r="BQ95" s="1338"/>
      <c r="BR95" s="1338">
        <v>3</v>
      </c>
      <c r="BS95" s="1338">
        <v>2294</v>
      </c>
      <c r="BT95" s="1338">
        <v>120</v>
      </c>
      <c r="BU95" s="1338">
        <v>0</v>
      </c>
      <c r="BV95" s="1338">
        <v>90</v>
      </c>
      <c r="BW95" s="1338">
        <v>3</v>
      </c>
      <c r="BX95" s="1338">
        <v>1100</v>
      </c>
      <c r="BY95" s="1338">
        <v>277</v>
      </c>
      <c r="BZ95" s="1338">
        <v>1</v>
      </c>
      <c r="CA95" s="1338">
        <v>3554</v>
      </c>
      <c r="CB95" s="1338">
        <v>5825</v>
      </c>
      <c r="CC95" s="1443">
        <v>117</v>
      </c>
      <c r="CD95" s="1338"/>
      <c r="CE95" s="530" t="s">
        <v>951</v>
      </c>
      <c r="CF95" s="1338">
        <v>46</v>
      </c>
      <c r="CG95" s="1338">
        <v>410</v>
      </c>
      <c r="CH95" s="1338">
        <v>0</v>
      </c>
      <c r="CI95" s="1338">
        <v>0</v>
      </c>
      <c r="CJ95" s="1338">
        <v>18</v>
      </c>
      <c r="CK95" s="1338">
        <v>415</v>
      </c>
      <c r="CL95" s="1338">
        <v>0</v>
      </c>
      <c r="CM95" s="1338">
        <v>24</v>
      </c>
      <c r="CN95" s="1338">
        <v>0</v>
      </c>
      <c r="CO95" s="1338">
        <v>3</v>
      </c>
      <c r="CP95" s="1341">
        <v>9</v>
      </c>
      <c r="CQ95" s="1338">
        <v>99</v>
      </c>
      <c r="CR95" s="1338"/>
      <c r="CS95" s="1338">
        <f t="shared" ref="CS95:CS105" si="31">SUM(CT95:CZ95)</f>
        <v>37</v>
      </c>
      <c r="CT95" s="1338">
        <v>0</v>
      </c>
      <c r="CU95" s="1338">
        <v>9</v>
      </c>
      <c r="CV95" s="1338">
        <v>3</v>
      </c>
      <c r="CW95" s="1338">
        <v>1</v>
      </c>
      <c r="CX95" s="1338">
        <v>21</v>
      </c>
      <c r="CY95" s="1338">
        <v>0</v>
      </c>
      <c r="CZ95" s="1338">
        <v>3</v>
      </c>
      <c r="DA95" s="1338">
        <v>0</v>
      </c>
      <c r="DB95" s="1338">
        <v>0</v>
      </c>
      <c r="DC95" s="1338">
        <v>1152</v>
      </c>
      <c r="DD95" s="1345">
        <v>13</v>
      </c>
      <c r="DE95" s="1345">
        <v>18</v>
      </c>
    </row>
    <row r="96" spans="1:209" s="1345" customFormat="1" ht="30.6" customHeight="1" outlineLevel="1">
      <c r="A96" s="530" t="s">
        <v>952</v>
      </c>
      <c r="B96" s="1338">
        <v>28497</v>
      </c>
      <c r="C96" s="1338">
        <v>28422</v>
      </c>
      <c r="D96" s="1338">
        <v>81</v>
      </c>
      <c r="E96" s="1346">
        <v>0</v>
      </c>
      <c r="F96" s="1338">
        <v>1</v>
      </c>
      <c r="G96" s="1338">
        <v>0</v>
      </c>
      <c r="H96" s="1338">
        <v>35</v>
      </c>
      <c r="I96" s="1338">
        <v>7</v>
      </c>
      <c r="J96" s="1338">
        <v>0</v>
      </c>
      <c r="K96" s="1346">
        <v>1</v>
      </c>
      <c r="L96" s="1347">
        <v>166</v>
      </c>
      <c r="M96" s="1338"/>
      <c r="N96" s="1338">
        <v>0</v>
      </c>
      <c r="O96" s="1338">
        <v>530</v>
      </c>
      <c r="P96" s="1338">
        <v>165</v>
      </c>
      <c r="Q96" s="1338">
        <v>8</v>
      </c>
      <c r="R96" s="1338">
        <v>0</v>
      </c>
      <c r="S96" s="1338">
        <v>1</v>
      </c>
      <c r="T96" s="1338">
        <v>0</v>
      </c>
      <c r="U96" s="1338">
        <v>79</v>
      </c>
      <c r="V96" s="1338">
        <v>0</v>
      </c>
      <c r="W96" s="1338">
        <v>0</v>
      </c>
      <c r="X96" s="1338">
        <v>2</v>
      </c>
      <c r="Y96" s="1338">
        <v>0</v>
      </c>
      <c r="Z96" s="1443"/>
      <c r="AA96" s="530" t="s">
        <v>952</v>
      </c>
      <c r="AB96" s="1338">
        <v>1</v>
      </c>
      <c r="AC96" s="1338">
        <v>18</v>
      </c>
      <c r="AD96" s="1338">
        <v>0</v>
      </c>
      <c r="AE96" s="1338">
        <v>0</v>
      </c>
      <c r="AF96" s="1338">
        <v>0</v>
      </c>
      <c r="AG96" s="1338">
        <v>7</v>
      </c>
      <c r="AH96" s="1338">
        <v>503</v>
      </c>
      <c r="AI96" s="1338">
        <v>3</v>
      </c>
      <c r="AJ96" s="1338">
        <v>34</v>
      </c>
      <c r="AK96" s="1338">
        <v>8</v>
      </c>
      <c r="AL96" s="1338">
        <v>0</v>
      </c>
      <c r="AM96" s="1338">
        <v>0</v>
      </c>
      <c r="AN96" s="1338"/>
      <c r="AO96" s="1338">
        <v>120</v>
      </c>
      <c r="AP96" s="1338">
        <v>96</v>
      </c>
      <c r="AQ96" s="1338">
        <v>0</v>
      </c>
      <c r="AR96" s="1338">
        <v>0</v>
      </c>
      <c r="AS96" s="1338">
        <v>4</v>
      </c>
      <c r="AT96" s="1345">
        <v>0</v>
      </c>
      <c r="AU96" s="1338">
        <v>0</v>
      </c>
      <c r="AV96" s="1338">
        <v>0</v>
      </c>
      <c r="AW96" s="1338">
        <v>1</v>
      </c>
      <c r="AX96" s="1338">
        <v>2</v>
      </c>
      <c r="AY96" s="1338">
        <v>6</v>
      </c>
      <c r="AZ96" s="1338">
        <v>0</v>
      </c>
      <c r="BA96" s="1443">
        <v>1377</v>
      </c>
      <c r="BB96" s="1338">
        <v>0</v>
      </c>
      <c r="BC96" s="530" t="s">
        <v>952</v>
      </c>
      <c r="BD96" s="1751">
        <v>893</v>
      </c>
      <c r="BE96" s="1338">
        <v>3</v>
      </c>
      <c r="BF96" s="1338">
        <v>3</v>
      </c>
      <c r="BG96" s="1338">
        <v>0</v>
      </c>
      <c r="BH96" s="1338">
        <v>1</v>
      </c>
      <c r="BI96" s="1338">
        <v>0</v>
      </c>
      <c r="BJ96" s="1338">
        <v>0</v>
      </c>
      <c r="BK96" s="1338">
        <v>3</v>
      </c>
      <c r="BL96" s="1338">
        <v>0</v>
      </c>
      <c r="BM96" s="1338">
        <v>16</v>
      </c>
      <c r="BN96" s="1338">
        <v>622</v>
      </c>
      <c r="BO96" s="1341">
        <v>47</v>
      </c>
      <c r="BP96" s="1338">
        <v>1720</v>
      </c>
      <c r="BQ96" s="1338"/>
      <c r="BR96" s="1338">
        <v>7</v>
      </c>
      <c r="BS96" s="1338">
        <v>3837</v>
      </c>
      <c r="BT96" s="1338">
        <v>175</v>
      </c>
      <c r="BU96" s="1338">
        <v>1</v>
      </c>
      <c r="BV96" s="1338">
        <v>126</v>
      </c>
      <c r="BW96" s="1338">
        <v>4</v>
      </c>
      <c r="BX96" s="1338">
        <v>1499</v>
      </c>
      <c r="BY96" s="1338">
        <v>347</v>
      </c>
      <c r="BZ96" s="1338">
        <v>0</v>
      </c>
      <c r="CA96" s="1338">
        <v>4874</v>
      </c>
      <c r="CB96" s="1338">
        <v>8937</v>
      </c>
      <c r="CC96" s="1443">
        <v>281</v>
      </c>
      <c r="CD96" s="1338"/>
      <c r="CE96" s="530" t="s">
        <v>952</v>
      </c>
      <c r="CF96" s="1338">
        <v>60</v>
      </c>
      <c r="CG96" s="1338">
        <v>722</v>
      </c>
      <c r="CH96" s="1338">
        <v>0</v>
      </c>
      <c r="CI96" s="1338">
        <v>0</v>
      </c>
      <c r="CJ96" s="1338">
        <v>20</v>
      </c>
      <c r="CK96" s="1338">
        <v>612</v>
      </c>
      <c r="CL96" s="1338">
        <v>0</v>
      </c>
      <c r="CM96" s="1338">
        <v>36</v>
      </c>
      <c r="CN96" s="1338">
        <v>0</v>
      </c>
      <c r="CO96" s="1338">
        <v>3</v>
      </c>
      <c r="CP96" s="1341">
        <v>6</v>
      </c>
      <c r="CQ96" s="1338">
        <v>177</v>
      </c>
      <c r="CR96" s="1338"/>
      <c r="CS96" s="1338">
        <f t="shared" si="31"/>
        <v>75</v>
      </c>
      <c r="CT96" s="1338">
        <v>0</v>
      </c>
      <c r="CU96" s="1338">
        <v>8</v>
      </c>
      <c r="CV96" s="1338">
        <v>2</v>
      </c>
      <c r="CW96" s="1338">
        <v>0</v>
      </c>
      <c r="CX96" s="1338">
        <v>51</v>
      </c>
      <c r="CY96" s="1338">
        <v>0</v>
      </c>
      <c r="CZ96" s="1338">
        <v>14</v>
      </c>
      <c r="DA96" s="1338">
        <v>0</v>
      </c>
      <c r="DB96" s="1338">
        <v>0</v>
      </c>
      <c r="DC96" s="1338">
        <v>1195</v>
      </c>
      <c r="DD96" s="1345">
        <v>21</v>
      </c>
      <c r="DE96" s="1345">
        <v>11</v>
      </c>
    </row>
    <row r="97" spans="1:211" s="1345" customFormat="1" ht="30.6" customHeight="1" outlineLevel="1">
      <c r="A97" s="530" t="s">
        <v>953</v>
      </c>
      <c r="B97" s="1338">
        <v>24247</v>
      </c>
      <c r="C97" s="1338">
        <v>24191</v>
      </c>
      <c r="D97" s="1338">
        <v>93</v>
      </c>
      <c r="E97" s="1338">
        <v>1</v>
      </c>
      <c r="F97" s="1338">
        <v>0</v>
      </c>
      <c r="G97" s="1346">
        <v>0</v>
      </c>
      <c r="H97" s="1346">
        <v>28</v>
      </c>
      <c r="I97" s="1346">
        <v>5</v>
      </c>
      <c r="J97" s="1338">
        <v>0</v>
      </c>
      <c r="K97" s="1338">
        <v>0</v>
      </c>
      <c r="L97" s="1341">
        <v>198</v>
      </c>
      <c r="M97" s="1338"/>
      <c r="N97" s="1338">
        <v>0</v>
      </c>
      <c r="O97" s="1338">
        <v>326</v>
      </c>
      <c r="P97" s="1338">
        <v>131</v>
      </c>
      <c r="Q97" s="1338">
        <v>6</v>
      </c>
      <c r="R97" s="1338">
        <v>0</v>
      </c>
      <c r="S97" s="1338">
        <v>0</v>
      </c>
      <c r="T97" s="1338">
        <v>0</v>
      </c>
      <c r="U97" s="1338">
        <v>41</v>
      </c>
      <c r="V97" s="1338">
        <v>0</v>
      </c>
      <c r="W97" s="1338">
        <v>0</v>
      </c>
      <c r="X97" s="1338">
        <v>2</v>
      </c>
      <c r="Y97" s="1338">
        <v>0</v>
      </c>
      <c r="Z97" s="1443"/>
      <c r="AA97" s="530" t="s">
        <v>953</v>
      </c>
      <c r="AB97" s="1338">
        <v>1</v>
      </c>
      <c r="AC97" s="1338">
        <v>15</v>
      </c>
      <c r="AD97" s="1338">
        <v>0</v>
      </c>
      <c r="AE97" s="1338">
        <v>0</v>
      </c>
      <c r="AF97" s="1338">
        <v>0</v>
      </c>
      <c r="AG97" s="1338">
        <v>9</v>
      </c>
      <c r="AH97" s="1338">
        <v>300</v>
      </c>
      <c r="AI97" s="1338">
        <v>15</v>
      </c>
      <c r="AJ97" s="1338">
        <v>31</v>
      </c>
      <c r="AK97" s="1338">
        <v>6</v>
      </c>
      <c r="AL97" s="1338">
        <v>1</v>
      </c>
      <c r="AM97" s="1338">
        <v>0</v>
      </c>
      <c r="AN97" s="1338"/>
      <c r="AO97" s="1338">
        <v>159</v>
      </c>
      <c r="AP97" s="1338">
        <v>102</v>
      </c>
      <c r="AQ97" s="1338">
        <v>0</v>
      </c>
      <c r="AR97" s="1338">
        <v>0</v>
      </c>
      <c r="AS97" s="1338">
        <v>9</v>
      </c>
      <c r="AT97" s="1345">
        <v>0</v>
      </c>
      <c r="AU97" s="1338">
        <v>5</v>
      </c>
      <c r="AV97" s="1338">
        <v>0</v>
      </c>
      <c r="AW97" s="1338">
        <v>5</v>
      </c>
      <c r="AX97" s="1338">
        <v>1</v>
      </c>
      <c r="AY97" s="1338">
        <v>2</v>
      </c>
      <c r="AZ97" s="1338">
        <v>0</v>
      </c>
      <c r="BA97" s="1443">
        <v>1090</v>
      </c>
      <c r="BB97" s="1338">
        <v>0</v>
      </c>
      <c r="BC97" s="530" t="s">
        <v>953</v>
      </c>
      <c r="BD97" s="1753">
        <v>1198</v>
      </c>
      <c r="BE97" s="1338">
        <v>4</v>
      </c>
      <c r="BF97" s="1338">
        <v>3</v>
      </c>
      <c r="BG97" s="1338">
        <v>1</v>
      </c>
      <c r="BH97" s="1338">
        <v>1</v>
      </c>
      <c r="BI97" s="1338">
        <v>0</v>
      </c>
      <c r="BJ97" s="1338">
        <v>0</v>
      </c>
      <c r="BK97" s="1338">
        <v>3</v>
      </c>
      <c r="BL97" s="1338">
        <v>0</v>
      </c>
      <c r="BM97" s="1338">
        <v>28</v>
      </c>
      <c r="BN97" s="1338">
        <v>305</v>
      </c>
      <c r="BO97" s="1341">
        <v>46</v>
      </c>
      <c r="BP97" s="1338">
        <v>1175</v>
      </c>
      <c r="BQ97" s="1338"/>
      <c r="BR97" s="1338">
        <v>13</v>
      </c>
      <c r="BS97" s="1338">
        <v>1708</v>
      </c>
      <c r="BT97" s="1338">
        <v>183</v>
      </c>
      <c r="BU97" s="1338">
        <v>0</v>
      </c>
      <c r="BV97" s="1338">
        <v>127</v>
      </c>
      <c r="BW97" s="1338">
        <v>6</v>
      </c>
      <c r="BX97" s="1338">
        <v>1059</v>
      </c>
      <c r="BY97" s="1338">
        <v>299</v>
      </c>
      <c r="BZ97" s="1338">
        <v>1</v>
      </c>
      <c r="CA97" s="1338">
        <v>5760</v>
      </c>
      <c r="CB97" s="1338">
        <v>7775</v>
      </c>
      <c r="CC97" s="1443">
        <v>278</v>
      </c>
      <c r="CD97" s="1338"/>
      <c r="CE97" s="530" t="s">
        <v>953</v>
      </c>
      <c r="CF97" s="1338">
        <v>50</v>
      </c>
      <c r="CG97" s="1338">
        <v>570</v>
      </c>
      <c r="CH97" s="1338">
        <v>0</v>
      </c>
      <c r="CI97" s="1338">
        <v>0</v>
      </c>
      <c r="CJ97" s="1338">
        <v>16</v>
      </c>
      <c r="CK97" s="1338">
        <v>603</v>
      </c>
      <c r="CL97" s="1338">
        <v>0</v>
      </c>
      <c r="CM97" s="1338">
        <v>20</v>
      </c>
      <c r="CN97" s="1338">
        <v>0</v>
      </c>
      <c r="CO97" s="1338">
        <v>3</v>
      </c>
      <c r="CP97" s="1341">
        <v>8</v>
      </c>
      <c r="CQ97" s="1338">
        <v>266</v>
      </c>
      <c r="CR97" s="1338"/>
      <c r="CS97" s="1338">
        <f t="shared" si="31"/>
        <v>56</v>
      </c>
      <c r="CT97" s="1338">
        <v>0</v>
      </c>
      <c r="CU97" s="1338">
        <v>7</v>
      </c>
      <c r="CV97" s="1338">
        <v>3</v>
      </c>
      <c r="CW97" s="1338">
        <v>0</v>
      </c>
      <c r="CX97" s="1338">
        <v>41</v>
      </c>
      <c r="CY97" s="1338">
        <v>2</v>
      </c>
      <c r="CZ97" s="1338">
        <v>3</v>
      </c>
      <c r="DA97" s="1338">
        <v>0</v>
      </c>
      <c r="DB97" s="1338">
        <v>0</v>
      </c>
      <c r="DC97" s="1338">
        <v>1118</v>
      </c>
      <c r="DD97" s="1345">
        <v>26</v>
      </c>
      <c r="DE97" s="1345">
        <v>21</v>
      </c>
    </row>
    <row r="98" spans="1:211" s="1345" customFormat="1" ht="30.6" customHeight="1" outlineLevel="1">
      <c r="A98" s="530" t="s">
        <v>954</v>
      </c>
      <c r="B98" s="1338">
        <v>21377</v>
      </c>
      <c r="C98" s="1338">
        <v>21319</v>
      </c>
      <c r="D98" s="1338">
        <v>55</v>
      </c>
      <c r="E98" s="1338">
        <v>0</v>
      </c>
      <c r="F98" s="1338">
        <v>0</v>
      </c>
      <c r="G98" s="1338">
        <v>0</v>
      </c>
      <c r="H98" s="1338">
        <v>18</v>
      </c>
      <c r="I98" s="1338">
        <v>7</v>
      </c>
      <c r="J98" s="1346">
        <v>0</v>
      </c>
      <c r="K98" s="1338">
        <v>1</v>
      </c>
      <c r="L98" s="1341">
        <v>208</v>
      </c>
      <c r="M98" s="1338"/>
      <c r="N98" s="1338">
        <v>0</v>
      </c>
      <c r="O98" s="1338">
        <v>406</v>
      </c>
      <c r="P98" s="1338">
        <v>163</v>
      </c>
      <c r="Q98" s="1338">
        <v>8</v>
      </c>
      <c r="R98" s="1338">
        <v>0</v>
      </c>
      <c r="S98" s="1338">
        <v>1</v>
      </c>
      <c r="T98" s="1338">
        <v>0</v>
      </c>
      <c r="U98" s="1338">
        <v>78</v>
      </c>
      <c r="V98" s="1338">
        <v>0</v>
      </c>
      <c r="W98" s="1338">
        <v>0</v>
      </c>
      <c r="X98" s="1338">
        <v>4</v>
      </c>
      <c r="Y98" s="1338">
        <v>0</v>
      </c>
      <c r="Z98" s="1443"/>
      <c r="AA98" s="530" t="s">
        <v>954</v>
      </c>
      <c r="AB98" s="1338">
        <v>1</v>
      </c>
      <c r="AC98" s="1338">
        <v>13</v>
      </c>
      <c r="AD98" s="1338">
        <v>0</v>
      </c>
      <c r="AE98" s="1338">
        <v>1</v>
      </c>
      <c r="AF98" s="1338">
        <v>0</v>
      </c>
      <c r="AG98" s="1338">
        <v>12</v>
      </c>
      <c r="AH98" s="1338">
        <v>385</v>
      </c>
      <c r="AI98" s="1338">
        <v>6</v>
      </c>
      <c r="AJ98" s="1338">
        <v>38</v>
      </c>
      <c r="AK98" s="1338">
        <v>8</v>
      </c>
      <c r="AL98" s="1338">
        <v>0</v>
      </c>
      <c r="AM98" s="1338">
        <v>0</v>
      </c>
      <c r="AN98" s="1338"/>
      <c r="AO98" s="1338">
        <v>111</v>
      </c>
      <c r="AP98" s="1338">
        <v>121</v>
      </c>
      <c r="AQ98" s="1338">
        <v>0</v>
      </c>
      <c r="AR98" s="1338">
        <v>0</v>
      </c>
      <c r="AS98" s="1338">
        <v>8</v>
      </c>
      <c r="AT98" s="1345">
        <v>0</v>
      </c>
      <c r="AU98" s="1338">
        <v>3</v>
      </c>
      <c r="AV98" s="1338">
        <v>0</v>
      </c>
      <c r="AW98" s="1338">
        <v>0</v>
      </c>
      <c r="AX98" s="1338">
        <v>0</v>
      </c>
      <c r="AY98" s="1338">
        <v>2</v>
      </c>
      <c r="AZ98" s="1338">
        <v>0</v>
      </c>
      <c r="BA98" s="1443">
        <v>1321</v>
      </c>
      <c r="BB98" s="1338">
        <v>0</v>
      </c>
      <c r="BC98" s="530" t="s">
        <v>954</v>
      </c>
      <c r="BD98" s="1753">
        <v>976</v>
      </c>
      <c r="BE98" s="1338">
        <v>2</v>
      </c>
      <c r="BF98" s="1338">
        <v>2</v>
      </c>
      <c r="BG98" s="1338">
        <v>1</v>
      </c>
      <c r="BH98" s="1338">
        <v>1</v>
      </c>
      <c r="BI98" s="1338">
        <v>2</v>
      </c>
      <c r="BJ98" s="1338">
        <v>0</v>
      </c>
      <c r="BK98" s="1338">
        <v>3</v>
      </c>
      <c r="BL98" s="1338">
        <v>0</v>
      </c>
      <c r="BM98" s="1338">
        <v>12</v>
      </c>
      <c r="BN98" s="1338">
        <v>311</v>
      </c>
      <c r="BO98" s="1341">
        <v>39</v>
      </c>
      <c r="BP98" s="1338">
        <v>958</v>
      </c>
      <c r="BQ98" s="1338"/>
      <c r="BR98" s="1338">
        <v>5</v>
      </c>
      <c r="BS98" s="1338">
        <v>1516</v>
      </c>
      <c r="BT98" s="1338">
        <v>145</v>
      </c>
      <c r="BU98" s="1338">
        <v>1</v>
      </c>
      <c r="BV98" s="1338">
        <v>134</v>
      </c>
      <c r="BW98" s="1338">
        <v>1</v>
      </c>
      <c r="BX98" s="1338">
        <v>1075</v>
      </c>
      <c r="BY98" s="1338">
        <v>353</v>
      </c>
      <c r="BZ98" s="1338">
        <v>0</v>
      </c>
      <c r="CA98" s="1338">
        <v>4394</v>
      </c>
      <c r="CB98" s="1338">
        <v>6969</v>
      </c>
      <c r="CC98" s="1443">
        <v>219</v>
      </c>
      <c r="CD98" s="1338"/>
      <c r="CE98" s="530" t="s">
        <v>954</v>
      </c>
      <c r="CF98" s="1338">
        <v>34</v>
      </c>
      <c r="CG98" s="1338">
        <v>378</v>
      </c>
      <c r="CH98" s="1338">
        <v>0</v>
      </c>
      <c r="CI98" s="1338">
        <v>0</v>
      </c>
      <c r="CJ98" s="1338">
        <v>18</v>
      </c>
      <c r="CK98" s="1338">
        <v>453</v>
      </c>
      <c r="CL98" s="1338">
        <v>0</v>
      </c>
      <c r="CM98" s="1338">
        <v>32</v>
      </c>
      <c r="CN98" s="1338">
        <v>0</v>
      </c>
      <c r="CO98" s="1338">
        <v>2</v>
      </c>
      <c r="CP98" s="1341">
        <v>5</v>
      </c>
      <c r="CQ98" s="1338">
        <v>219</v>
      </c>
      <c r="CR98" s="1338"/>
      <c r="CS98" s="1338">
        <f t="shared" si="31"/>
        <v>58</v>
      </c>
      <c r="CT98" s="1338">
        <v>0</v>
      </c>
      <c r="CU98" s="1338">
        <v>6</v>
      </c>
      <c r="CV98" s="1338">
        <v>0</v>
      </c>
      <c r="CW98" s="1338">
        <v>0</v>
      </c>
      <c r="CX98" s="1338">
        <v>44</v>
      </c>
      <c r="CY98" s="1338">
        <v>1</v>
      </c>
      <c r="CZ98" s="1338">
        <v>7</v>
      </c>
      <c r="DA98" s="1338">
        <v>0</v>
      </c>
      <c r="DB98" s="1338">
        <v>0</v>
      </c>
      <c r="DC98" s="1338">
        <v>1212</v>
      </c>
      <c r="DD98" s="1345">
        <v>40</v>
      </c>
      <c r="DE98" s="1345">
        <v>18</v>
      </c>
    </row>
    <row r="99" spans="1:211" s="1350" customFormat="1" ht="30.6" customHeight="1" outlineLevel="1">
      <c r="A99" s="530" t="s">
        <v>955</v>
      </c>
      <c r="B99" s="1348">
        <v>20390</v>
      </c>
      <c r="C99" s="1348">
        <v>20307</v>
      </c>
      <c r="D99" s="1348">
        <v>83</v>
      </c>
      <c r="E99" s="1348">
        <v>0</v>
      </c>
      <c r="F99" s="1348">
        <v>0</v>
      </c>
      <c r="G99" s="1348">
        <v>0</v>
      </c>
      <c r="H99" s="1348">
        <v>13</v>
      </c>
      <c r="I99" s="1348">
        <v>5</v>
      </c>
      <c r="J99" s="1348">
        <v>0</v>
      </c>
      <c r="K99" s="1348">
        <v>1</v>
      </c>
      <c r="L99" s="1349">
        <v>150</v>
      </c>
      <c r="M99" s="1348"/>
      <c r="N99" s="1348">
        <v>1</v>
      </c>
      <c r="O99" s="1348">
        <v>333</v>
      </c>
      <c r="P99" s="1348">
        <v>117</v>
      </c>
      <c r="Q99" s="1348">
        <v>8</v>
      </c>
      <c r="R99" s="1348">
        <v>0</v>
      </c>
      <c r="S99" s="1348">
        <v>0</v>
      </c>
      <c r="T99" s="1348">
        <v>0</v>
      </c>
      <c r="U99" s="1348">
        <v>48</v>
      </c>
      <c r="V99" s="1348">
        <v>0</v>
      </c>
      <c r="W99" s="1348">
        <v>2</v>
      </c>
      <c r="X99" s="1338">
        <v>0</v>
      </c>
      <c r="Y99" s="1348">
        <v>0</v>
      </c>
      <c r="Z99" s="1443"/>
      <c r="AA99" s="530" t="s">
        <v>955</v>
      </c>
      <c r="AB99" s="1348">
        <v>4</v>
      </c>
      <c r="AC99" s="1348">
        <v>13</v>
      </c>
      <c r="AD99" s="1348">
        <v>0</v>
      </c>
      <c r="AE99" s="1348">
        <v>0</v>
      </c>
      <c r="AF99" s="1348">
        <v>0</v>
      </c>
      <c r="AG99" s="1348">
        <v>11</v>
      </c>
      <c r="AH99" s="1348">
        <v>324</v>
      </c>
      <c r="AI99" s="1348">
        <v>10</v>
      </c>
      <c r="AJ99" s="1348">
        <v>54</v>
      </c>
      <c r="AK99" s="1348">
        <v>11</v>
      </c>
      <c r="AL99" s="1348">
        <v>2</v>
      </c>
      <c r="AM99" s="1348">
        <v>0</v>
      </c>
      <c r="AN99" s="1348"/>
      <c r="AO99" s="1338">
        <v>163</v>
      </c>
      <c r="AP99" s="1338">
        <v>146</v>
      </c>
      <c r="AQ99" s="1348">
        <v>0</v>
      </c>
      <c r="AR99" s="1348">
        <v>0</v>
      </c>
      <c r="AS99" s="1348">
        <v>11</v>
      </c>
      <c r="AT99" s="1350">
        <v>0</v>
      </c>
      <c r="AU99" s="1348">
        <v>6</v>
      </c>
      <c r="AV99" s="1348">
        <v>0</v>
      </c>
      <c r="AW99" s="1348">
        <v>0</v>
      </c>
      <c r="AX99" s="1348">
        <v>1</v>
      </c>
      <c r="AY99" s="1348">
        <v>2</v>
      </c>
      <c r="AZ99" s="1348">
        <v>0</v>
      </c>
      <c r="BA99" s="1443">
        <v>1091</v>
      </c>
      <c r="BB99" s="1348">
        <v>0</v>
      </c>
      <c r="BC99" s="530" t="s">
        <v>955</v>
      </c>
      <c r="BD99" s="1753">
        <v>1045</v>
      </c>
      <c r="BE99" s="1348">
        <v>0</v>
      </c>
      <c r="BF99" s="1348">
        <v>3</v>
      </c>
      <c r="BG99" s="1348">
        <v>1</v>
      </c>
      <c r="BH99" s="1348">
        <v>0</v>
      </c>
      <c r="BI99" s="1348">
        <v>0</v>
      </c>
      <c r="BJ99" s="1348">
        <v>0</v>
      </c>
      <c r="BK99" s="1348">
        <v>3</v>
      </c>
      <c r="BL99" s="1348">
        <v>0</v>
      </c>
      <c r="BM99" s="1348">
        <v>11</v>
      </c>
      <c r="BN99" s="1348">
        <v>271</v>
      </c>
      <c r="BO99" s="1349">
        <v>40</v>
      </c>
      <c r="BP99" s="1348">
        <v>1248</v>
      </c>
      <c r="BQ99" s="1338"/>
      <c r="BR99" s="1338">
        <v>6</v>
      </c>
      <c r="BS99" s="1338">
        <v>1401</v>
      </c>
      <c r="BT99" s="1338">
        <v>190</v>
      </c>
      <c r="BU99" s="1348">
        <v>0</v>
      </c>
      <c r="BV99" s="1348">
        <v>168</v>
      </c>
      <c r="BW99" s="1348">
        <v>4</v>
      </c>
      <c r="BX99" s="1348">
        <v>994</v>
      </c>
      <c r="BY99" s="1348">
        <v>251</v>
      </c>
      <c r="BZ99" s="1348">
        <v>0</v>
      </c>
      <c r="CA99" s="1348">
        <v>4093</v>
      </c>
      <c r="CB99" s="1348">
        <v>6636</v>
      </c>
      <c r="CC99" s="1443">
        <v>145</v>
      </c>
      <c r="CD99" s="1348"/>
      <c r="CE99" s="530" t="s">
        <v>955</v>
      </c>
      <c r="CF99" s="1348">
        <v>48</v>
      </c>
      <c r="CG99" s="1348">
        <v>306</v>
      </c>
      <c r="CH99" s="1348">
        <v>0</v>
      </c>
      <c r="CI99" s="1348">
        <v>0</v>
      </c>
      <c r="CJ99" s="1348">
        <v>23</v>
      </c>
      <c r="CK99" s="1348">
        <v>561</v>
      </c>
      <c r="CL99" s="1348">
        <v>0</v>
      </c>
      <c r="CM99" s="1348">
        <v>26</v>
      </c>
      <c r="CN99" s="1348">
        <v>0</v>
      </c>
      <c r="CO99" s="1338">
        <v>3</v>
      </c>
      <c r="CP99" s="1349">
        <v>6</v>
      </c>
      <c r="CQ99" s="1338">
        <v>154</v>
      </c>
      <c r="CR99" s="1348"/>
      <c r="CS99" s="1338">
        <f t="shared" si="31"/>
        <v>83</v>
      </c>
      <c r="CT99" s="1338">
        <v>0</v>
      </c>
      <c r="CU99" s="1338">
        <v>18</v>
      </c>
      <c r="CV99" s="1348">
        <v>1</v>
      </c>
      <c r="CW99" s="1348">
        <v>0</v>
      </c>
      <c r="CX99" s="1348">
        <v>47</v>
      </c>
      <c r="CY99" s="1348">
        <v>3</v>
      </c>
      <c r="CZ99" s="1348">
        <v>14</v>
      </c>
      <c r="DA99" s="1348">
        <v>0</v>
      </c>
      <c r="DB99" s="1338">
        <v>0</v>
      </c>
      <c r="DC99" s="1348">
        <v>1279</v>
      </c>
      <c r="DD99" s="1350">
        <v>22</v>
      </c>
      <c r="DE99" s="1350">
        <v>30</v>
      </c>
    </row>
    <row r="100" spans="1:211" s="1350" customFormat="1" ht="30.6" customHeight="1" outlineLevel="1">
      <c r="A100" s="530" t="s">
        <v>956</v>
      </c>
      <c r="B100" s="1348">
        <v>27392</v>
      </c>
      <c r="C100" s="1348">
        <v>27352</v>
      </c>
      <c r="D100" s="1348">
        <v>44</v>
      </c>
      <c r="E100" s="1348">
        <v>0</v>
      </c>
      <c r="F100" s="1348">
        <v>0</v>
      </c>
      <c r="G100" s="1348">
        <v>0</v>
      </c>
      <c r="H100" s="1348">
        <v>11</v>
      </c>
      <c r="I100" s="1348">
        <v>1</v>
      </c>
      <c r="J100" s="1348">
        <v>0</v>
      </c>
      <c r="K100" s="1348">
        <v>0</v>
      </c>
      <c r="L100" s="1349">
        <v>171</v>
      </c>
      <c r="M100" s="1348"/>
      <c r="N100" s="1348">
        <v>0</v>
      </c>
      <c r="O100" s="1348">
        <v>374</v>
      </c>
      <c r="P100" s="1348">
        <v>123</v>
      </c>
      <c r="Q100" s="1348">
        <v>4</v>
      </c>
      <c r="R100" s="1348">
        <v>0</v>
      </c>
      <c r="S100" s="1348">
        <v>0</v>
      </c>
      <c r="T100" s="1348">
        <v>0</v>
      </c>
      <c r="U100" s="1348">
        <v>32</v>
      </c>
      <c r="V100" s="1348">
        <v>1</v>
      </c>
      <c r="W100" s="1348">
        <v>0</v>
      </c>
      <c r="X100" s="1338">
        <v>1</v>
      </c>
      <c r="Y100" s="1348">
        <v>0</v>
      </c>
      <c r="Z100" s="1443"/>
      <c r="AA100" s="530" t="s">
        <v>956</v>
      </c>
      <c r="AB100" s="1348">
        <v>1</v>
      </c>
      <c r="AC100" s="1348">
        <v>16</v>
      </c>
      <c r="AD100" s="1348">
        <v>0</v>
      </c>
      <c r="AE100" s="1348">
        <v>0</v>
      </c>
      <c r="AF100" s="1348">
        <v>0</v>
      </c>
      <c r="AG100" s="1348">
        <v>16</v>
      </c>
      <c r="AH100" s="1348">
        <v>292</v>
      </c>
      <c r="AI100" s="1348">
        <v>18</v>
      </c>
      <c r="AJ100" s="1348">
        <v>56</v>
      </c>
      <c r="AK100" s="1348">
        <v>10</v>
      </c>
      <c r="AL100" s="1348">
        <v>1</v>
      </c>
      <c r="AM100" s="1348">
        <v>0</v>
      </c>
      <c r="AN100" s="1348"/>
      <c r="AO100" s="1348">
        <v>126</v>
      </c>
      <c r="AP100" s="1348">
        <v>114</v>
      </c>
      <c r="AQ100" s="1348">
        <v>1</v>
      </c>
      <c r="AR100" s="1348">
        <v>0</v>
      </c>
      <c r="AS100" s="1348">
        <v>11</v>
      </c>
      <c r="AT100" s="1350">
        <v>0</v>
      </c>
      <c r="AU100" s="1348">
        <v>4</v>
      </c>
      <c r="AV100" s="1348">
        <v>0</v>
      </c>
      <c r="AW100" s="1348">
        <v>4</v>
      </c>
      <c r="AX100" s="1348">
        <v>0</v>
      </c>
      <c r="AY100" s="1348">
        <v>4</v>
      </c>
      <c r="AZ100" s="1348">
        <v>0</v>
      </c>
      <c r="BA100" s="1443">
        <v>1551</v>
      </c>
      <c r="BB100" s="1348">
        <v>0</v>
      </c>
      <c r="BC100" s="530" t="s">
        <v>956</v>
      </c>
      <c r="BD100" s="1753">
        <v>1575</v>
      </c>
      <c r="BE100" s="1348">
        <v>2</v>
      </c>
      <c r="BF100" s="1348">
        <v>1</v>
      </c>
      <c r="BG100" s="1348">
        <v>0</v>
      </c>
      <c r="BH100" s="1348">
        <v>0</v>
      </c>
      <c r="BI100" s="1348">
        <v>0</v>
      </c>
      <c r="BJ100" s="1348">
        <v>0</v>
      </c>
      <c r="BK100" s="1348">
        <v>2</v>
      </c>
      <c r="BL100" s="1348">
        <v>0</v>
      </c>
      <c r="BM100" s="1348">
        <v>43</v>
      </c>
      <c r="BN100" s="1348">
        <v>268</v>
      </c>
      <c r="BO100" s="1349">
        <v>72</v>
      </c>
      <c r="BP100" s="1348">
        <v>1701</v>
      </c>
      <c r="BQ100" s="1348"/>
      <c r="BR100" s="1348">
        <v>12</v>
      </c>
      <c r="BS100" s="1348">
        <v>1416</v>
      </c>
      <c r="BT100" s="1348">
        <v>267</v>
      </c>
      <c r="BU100" s="1348">
        <v>0</v>
      </c>
      <c r="BV100" s="1348">
        <v>258</v>
      </c>
      <c r="BW100" s="1348">
        <v>1</v>
      </c>
      <c r="BX100" s="1348">
        <v>1113</v>
      </c>
      <c r="BY100" s="1348">
        <v>446</v>
      </c>
      <c r="BZ100" s="1348">
        <v>0</v>
      </c>
      <c r="CA100" s="1348">
        <v>6430</v>
      </c>
      <c r="CB100" s="1348">
        <v>8747</v>
      </c>
      <c r="CC100" s="1443">
        <v>397</v>
      </c>
      <c r="CD100" s="1348"/>
      <c r="CE100" s="530" t="s">
        <v>956</v>
      </c>
      <c r="CF100" s="1348">
        <v>99</v>
      </c>
      <c r="CG100" s="1348">
        <v>384</v>
      </c>
      <c r="CH100" s="1348">
        <v>0</v>
      </c>
      <c r="CI100" s="1348">
        <v>0</v>
      </c>
      <c r="CJ100" s="1348">
        <v>7</v>
      </c>
      <c r="CK100" s="1348">
        <v>853</v>
      </c>
      <c r="CL100" s="1348">
        <v>0</v>
      </c>
      <c r="CM100" s="1348">
        <v>18</v>
      </c>
      <c r="CN100" s="1348">
        <v>0</v>
      </c>
      <c r="CO100" s="1338">
        <v>1</v>
      </c>
      <c r="CP100" s="1349">
        <v>7</v>
      </c>
      <c r="CQ100" s="1338">
        <v>178</v>
      </c>
      <c r="CR100" s="1348"/>
      <c r="CS100" s="1338">
        <f t="shared" si="31"/>
        <v>40</v>
      </c>
      <c r="CT100" s="1338">
        <v>0</v>
      </c>
      <c r="CU100" s="1338">
        <v>7</v>
      </c>
      <c r="CV100" s="1348">
        <v>1</v>
      </c>
      <c r="CW100" s="1348">
        <v>0</v>
      </c>
      <c r="CX100" s="1348">
        <v>19</v>
      </c>
      <c r="CY100" s="1348">
        <v>1</v>
      </c>
      <c r="CZ100" s="1348">
        <v>12</v>
      </c>
      <c r="DA100" s="1348">
        <v>0</v>
      </c>
      <c r="DB100" s="1338">
        <v>0</v>
      </c>
      <c r="DC100" s="1348">
        <v>1300</v>
      </c>
      <c r="DD100" s="1350">
        <v>46</v>
      </c>
      <c r="DE100" s="1350">
        <v>16</v>
      </c>
    </row>
    <row r="101" spans="1:211" s="1345" customFormat="1" ht="30.6" customHeight="1" outlineLevel="1">
      <c r="A101" s="530" t="s">
        <v>957</v>
      </c>
      <c r="B101" s="1338">
        <v>23016</v>
      </c>
      <c r="C101" s="1338">
        <v>22948</v>
      </c>
      <c r="D101" s="1338">
        <v>49</v>
      </c>
      <c r="E101" s="1338">
        <v>0</v>
      </c>
      <c r="F101" s="1338">
        <v>0</v>
      </c>
      <c r="G101" s="1338">
        <v>0</v>
      </c>
      <c r="H101" s="1348">
        <v>16</v>
      </c>
      <c r="I101" s="1338">
        <v>3</v>
      </c>
      <c r="J101" s="1338">
        <v>0</v>
      </c>
      <c r="K101" s="1338">
        <v>0</v>
      </c>
      <c r="L101" s="1341">
        <v>172</v>
      </c>
      <c r="M101" s="1338"/>
      <c r="N101" s="1338">
        <v>0</v>
      </c>
      <c r="O101" s="1338">
        <v>396</v>
      </c>
      <c r="P101" s="1338">
        <v>105</v>
      </c>
      <c r="Q101" s="1338">
        <v>6</v>
      </c>
      <c r="R101" s="1338">
        <v>0</v>
      </c>
      <c r="S101" s="1338">
        <v>1</v>
      </c>
      <c r="T101" s="1338">
        <v>0</v>
      </c>
      <c r="U101" s="1338">
        <v>56</v>
      </c>
      <c r="V101" s="1338">
        <v>0</v>
      </c>
      <c r="W101" s="1338">
        <v>0</v>
      </c>
      <c r="X101" s="1338">
        <v>4</v>
      </c>
      <c r="Y101" s="1338">
        <v>0</v>
      </c>
      <c r="Z101" s="1443"/>
      <c r="AA101" s="530" t="s">
        <v>957</v>
      </c>
      <c r="AB101" s="1338">
        <v>5</v>
      </c>
      <c r="AC101" s="1338">
        <v>14</v>
      </c>
      <c r="AD101" s="1338">
        <v>0</v>
      </c>
      <c r="AE101" s="1338">
        <v>0</v>
      </c>
      <c r="AF101" s="1338">
        <v>0</v>
      </c>
      <c r="AG101" s="1338">
        <v>14</v>
      </c>
      <c r="AH101" s="1338">
        <v>278</v>
      </c>
      <c r="AI101" s="1338">
        <v>9</v>
      </c>
      <c r="AJ101" s="1338">
        <v>73</v>
      </c>
      <c r="AK101" s="1338">
        <v>10</v>
      </c>
      <c r="AL101" s="1338">
        <v>2</v>
      </c>
      <c r="AM101" s="1338">
        <v>0</v>
      </c>
      <c r="AN101" s="1338"/>
      <c r="AO101" s="1338">
        <v>425</v>
      </c>
      <c r="AP101" s="1338">
        <v>143</v>
      </c>
      <c r="AQ101" s="1338">
        <v>0</v>
      </c>
      <c r="AR101" s="1338">
        <v>0</v>
      </c>
      <c r="AS101" s="1338">
        <v>14</v>
      </c>
      <c r="AT101" s="1345">
        <v>1</v>
      </c>
      <c r="AU101" s="1338">
        <v>5</v>
      </c>
      <c r="AV101" s="1338">
        <v>0</v>
      </c>
      <c r="AW101" s="1338">
        <v>0</v>
      </c>
      <c r="AX101" s="1338">
        <v>0</v>
      </c>
      <c r="AY101" s="1338">
        <v>4</v>
      </c>
      <c r="AZ101" s="1338">
        <v>0</v>
      </c>
      <c r="BA101" s="1443">
        <v>2407</v>
      </c>
      <c r="BB101" s="1338">
        <v>0</v>
      </c>
      <c r="BC101" s="530" t="s">
        <v>957</v>
      </c>
      <c r="BD101" s="1753">
        <v>1011</v>
      </c>
      <c r="BE101" s="1338">
        <v>1</v>
      </c>
      <c r="BF101" s="1338">
        <v>7</v>
      </c>
      <c r="BG101" s="1338">
        <v>0</v>
      </c>
      <c r="BH101" s="1338">
        <v>0</v>
      </c>
      <c r="BI101" s="1338">
        <v>0</v>
      </c>
      <c r="BJ101" s="1338">
        <v>0</v>
      </c>
      <c r="BK101" s="1338">
        <v>8</v>
      </c>
      <c r="BL101" s="1338">
        <v>0</v>
      </c>
      <c r="BM101" s="1338">
        <v>22</v>
      </c>
      <c r="BN101" s="1338">
        <v>245</v>
      </c>
      <c r="BO101" s="1341">
        <v>34</v>
      </c>
      <c r="BP101" s="1338">
        <v>1050</v>
      </c>
      <c r="BQ101" s="1338"/>
      <c r="BR101" s="1338">
        <v>7</v>
      </c>
      <c r="BS101" s="1338">
        <v>1131</v>
      </c>
      <c r="BT101" s="1338">
        <v>159</v>
      </c>
      <c r="BU101" s="1338">
        <v>0</v>
      </c>
      <c r="BV101" s="1338">
        <v>164</v>
      </c>
      <c r="BW101" s="1338">
        <v>2</v>
      </c>
      <c r="BX101" s="1338">
        <v>1077</v>
      </c>
      <c r="BY101" s="1338">
        <v>300</v>
      </c>
      <c r="BZ101" s="1338">
        <v>0</v>
      </c>
      <c r="CA101" s="1338">
        <v>4817</v>
      </c>
      <c r="CB101" s="1338">
        <v>7155</v>
      </c>
      <c r="CC101" s="1443">
        <v>359</v>
      </c>
      <c r="CD101" s="1338"/>
      <c r="CE101" s="530" t="s">
        <v>957</v>
      </c>
      <c r="CF101" s="1338">
        <v>37</v>
      </c>
      <c r="CG101" s="1338">
        <v>290</v>
      </c>
      <c r="CH101" s="1338">
        <v>0</v>
      </c>
      <c r="CI101" s="1338">
        <v>0</v>
      </c>
      <c r="CJ101" s="1338">
        <v>14</v>
      </c>
      <c r="CK101" s="1338">
        <v>640</v>
      </c>
      <c r="CL101" s="1338">
        <v>0</v>
      </c>
      <c r="CM101" s="1338">
        <v>29</v>
      </c>
      <c r="CN101" s="1338">
        <v>1</v>
      </c>
      <c r="CO101" s="1338">
        <v>2</v>
      </c>
      <c r="CP101" s="1341">
        <v>2</v>
      </c>
      <c r="CQ101" s="1338">
        <v>145</v>
      </c>
      <c r="CR101" s="1338"/>
      <c r="CS101" s="1338">
        <f t="shared" si="31"/>
        <v>68</v>
      </c>
      <c r="CT101" s="1338">
        <v>0</v>
      </c>
      <c r="CU101" s="1338">
        <v>9</v>
      </c>
      <c r="CV101" s="1338">
        <v>2</v>
      </c>
      <c r="CW101" s="1338">
        <v>2</v>
      </c>
      <c r="CX101" s="1338">
        <v>44</v>
      </c>
      <c r="CY101" s="1338">
        <v>3</v>
      </c>
      <c r="CZ101" s="1338">
        <v>8</v>
      </c>
      <c r="DA101" s="1338">
        <v>0</v>
      </c>
      <c r="DB101" s="1338">
        <v>0</v>
      </c>
      <c r="DC101" s="1338">
        <v>1219</v>
      </c>
      <c r="DD101" s="1345">
        <v>30</v>
      </c>
      <c r="DE101" s="1345">
        <v>25</v>
      </c>
    </row>
    <row r="102" spans="1:211" s="1345" customFormat="1" ht="30.6" customHeight="1" outlineLevel="1">
      <c r="A102" s="530" t="s">
        <v>958</v>
      </c>
      <c r="B102" s="1338">
        <v>30122</v>
      </c>
      <c r="C102" s="1338">
        <v>29647</v>
      </c>
      <c r="D102" s="1338">
        <v>32</v>
      </c>
      <c r="E102" s="1338">
        <v>0</v>
      </c>
      <c r="F102" s="1338">
        <v>1</v>
      </c>
      <c r="G102" s="1338">
        <v>0</v>
      </c>
      <c r="H102" s="1338">
        <v>10</v>
      </c>
      <c r="I102" s="1338">
        <v>2</v>
      </c>
      <c r="J102" s="1338">
        <v>0</v>
      </c>
      <c r="K102" s="1338">
        <v>0</v>
      </c>
      <c r="L102" s="1341">
        <v>185</v>
      </c>
      <c r="M102" s="1338"/>
      <c r="N102" s="1338">
        <v>0</v>
      </c>
      <c r="O102" s="1338">
        <v>449</v>
      </c>
      <c r="P102" s="1338">
        <v>158</v>
      </c>
      <c r="Q102" s="1338">
        <v>7</v>
      </c>
      <c r="R102" s="1338">
        <v>0</v>
      </c>
      <c r="S102" s="1338">
        <v>1</v>
      </c>
      <c r="T102" s="1338">
        <v>0</v>
      </c>
      <c r="U102" s="1338">
        <v>72</v>
      </c>
      <c r="V102" s="1338">
        <v>0</v>
      </c>
      <c r="W102" s="1338">
        <v>0</v>
      </c>
      <c r="X102" s="1338">
        <v>3</v>
      </c>
      <c r="Y102" s="1338">
        <v>0</v>
      </c>
      <c r="Z102" s="1443"/>
      <c r="AA102" s="530" t="s">
        <v>958</v>
      </c>
      <c r="AB102" s="1338">
        <v>7</v>
      </c>
      <c r="AC102" s="1338">
        <v>19</v>
      </c>
      <c r="AD102" s="1338">
        <v>0</v>
      </c>
      <c r="AE102" s="1338">
        <v>0</v>
      </c>
      <c r="AF102" s="1338">
        <v>0</v>
      </c>
      <c r="AG102" s="1338">
        <v>27</v>
      </c>
      <c r="AH102" s="1338">
        <v>270</v>
      </c>
      <c r="AI102" s="1338">
        <v>11</v>
      </c>
      <c r="AJ102" s="1338">
        <v>68</v>
      </c>
      <c r="AK102" s="1338">
        <v>6</v>
      </c>
      <c r="AL102" s="1338">
        <v>1</v>
      </c>
      <c r="AM102" s="1338">
        <v>0</v>
      </c>
      <c r="AN102" s="1338"/>
      <c r="AO102" s="1338">
        <v>292</v>
      </c>
      <c r="AP102" s="1338">
        <v>106</v>
      </c>
      <c r="AQ102" s="1338">
        <v>0</v>
      </c>
      <c r="AR102" s="1338">
        <v>0</v>
      </c>
      <c r="AS102" s="1338">
        <v>10</v>
      </c>
      <c r="AT102" s="1345">
        <v>0</v>
      </c>
      <c r="AU102" s="1338">
        <v>6</v>
      </c>
      <c r="AV102" s="1338">
        <v>0</v>
      </c>
      <c r="AW102" s="1338">
        <v>5</v>
      </c>
      <c r="AX102" s="1338">
        <v>0</v>
      </c>
      <c r="AY102" s="1338">
        <v>0</v>
      </c>
      <c r="AZ102" s="1338">
        <v>0</v>
      </c>
      <c r="BA102" s="1443">
        <v>2103</v>
      </c>
      <c r="BB102" s="1338">
        <v>0</v>
      </c>
      <c r="BC102" s="530" t="s">
        <v>958</v>
      </c>
      <c r="BD102" s="1753">
        <v>1293</v>
      </c>
      <c r="BE102" s="1338">
        <v>0</v>
      </c>
      <c r="BF102" s="1338">
        <v>6</v>
      </c>
      <c r="BG102" s="1338">
        <v>1</v>
      </c>
      <c r="BH102" s="1338">
        <v>2</v>
      </c>
      <c r="BI102" s="1338">
        <v>0</v>
      </c>
      <c r="BJ102" s="1338">
        <v>0</v>
      </c>
      <c r="BK102" s="1338">
        <v>6</v>
      </c>
      <c r="BL102" s="1338">
        <v>0</v>
      </c>
      <c r="BM102" s="1338">
        <v>434</v>
      </c>
      <c r="BN102" s="1338">
        <v>160</v>
      </c>
      <c r="BO102" s="1341">
        <v>61</v>
      </c>
      <c r="BP102" s="1338">
        <v>1181</v>
      </c>
      <c r="BQ102" s="1338"/>
      <c r="BR102" s="1338">
        <v>7</v>
      </c>
      <c r="BS102" s="1338">
        <v>1173</v>
      </c>
      <c r="BT102" s="1338">
        <v>202</v>
      </c>
      <c r="BU102" s="1338">
        <v>3</v>
      </c>
      <c r="BV102" s="1338">
        <v>245</v>
      </c>
      <c r="BW102" s="1338">
        <v>386</v>
      </c>
      <c r="BX102" s="1338">
        <v>2193</v>
      </c>
      <c r="BY102" s="1338">
        <v>3376</v>
      </c>
      <c r="BZ102" s="1338">
        <v>0</v>
      </c>
      <c r="CA102" s="1338">
        <v>5472</v>
      </c>
      <c r="CB102" s="1338">
        <v>7858</v>
      </c>
      <c r="CC102" s="1443">
        <v>341</v>
      </c>
      <c r="CD102" s="1338"/>
      <c r="CE102" s="530" t="s">
        <v>958</v>
      </c>
      <c r="CF102" s="1338">
        <v>80</v>
      </c>
      <c r="CG102" s="1338">
        <v>235</v>
      </c>
      <c r="CH102" s="1338">
        <v>0</v>
      </c>
      <c r="CI102" s="1338">
        <v>1</v>
      </c>
      <c r="CJ102" s="1338">
        <v>22</v>
      </c>
      <c r="CK102" s="1338">
        <v>792</v>
      </c>
      <c r="CL102" s="1338">
        <v>0</v>
      </c>
      <c r="CM102" s="1338">
        <v>22</v>
      </c>
      <c r="CN102" s="1338">
        <v>0</v>
      </c>
      <c r="CO102" s="1338">
        <v>2</v>
      </c>
      <c r="CP102" s="1341">
        <v>11</v>
      </c>
      <c r="CQ102" s="1338">
        <v>174</v>
      </c>
      <c r="CR102" s="1338"/>
      <c r="CS102" s="1338">
        <f t="shared" si="31"/>
        <v>475</v>
      </c>
      <c r="CT102" s="1338">
        <v>0</v>
      </c>
      <c r="CU102" s="1338">
        <v>13</v>
      </c>
      <c r="CV102" s="1338">
        <v>397</v>
      </c>
      <c r="CW102" s="1338">
        <v>1</v>
      </c>
      <c r="CX102" s="1338">
        <v>53</v>
      </c>
      <c r="CY102" s="1338">
        <v>2</v>
      </c>
      <c r="CZ102" s="1338">
        <v>9</v>
      </c>
      <c r="DA102" s="1338">
        <v>0</v>
      </c>
      <c r="DB102" s="1338">
        <v>0</v>
      </c>
      <c r="DC102" s="1338">
        <v>1122</v>
      </c>
      <c r="DD102" s="1345">
        <v>26</v>
      </c>
      <c r="DE102" s="1345">
        <v>20</v>
      </c>
    </row>
    <row r="103" spans="1:211" s="1345" customFormat="1" ht="30.6" customHeight="1" outlineLevel="1">
      <c r="A103" s="530" t="s">
        <v>959</v>
      </c>
      <c r="B103" s="1338">
        <v>21513</v>
      </c>
      <c r="C103" s="1338">
        <v>21462</v>
      </c>
      <c r="D103" s="1338">
        <v>34</v>
      </c>
      <c r="E103" s="1338">
        <v>0</v>
      </c>
      <c r="F103" s="1338">
        <v>2</v>
      </c>
      <c r="G103" s="1338">
        <v>0</v>
      </c>
      <c r="H103" s="1338">
        <v>9</v>
      </c>
      <c r="I103" s="1338">
        <v>1</v>
      </c>
      <c r="J103" s="1338">
        <v>0</v>
      </c>
      <c r="K103" s="1338">
        <v>1</v>
      </c>
      <c r="L103" s="1341">
        <v>166</v>
      </c>
      <c r="M103" s="1338"/>
      <c r="N103" s="1338">
        <v>0</v>
      </c>
      <c r="O103" s="1338">
        <v>226</v>
      </c>
      <c r="P103" s="1338">
        <v>97</v>
      </c>
      <c r="Q103" s="1338">
        <v>5</v>
      </c>
      <c r="R103" s="1338">
        <v>0</v>
      </c>
      <c r="S103" s="1338">
        <v>0</v>
      </c>
      <c r="T103" s="1338">
        <v>0</v>
      </c>
      <c r="U103" s="1338">
        <v>41</v>
      </c>
      <c r="V103" s="1338">
        <v>0</v>
      </c>
      <c r="W103" s="1338">
        <v>0</v>
      </c>
      <c r="X103" s="1338">
        <v>1</v>
      </c>
      <c r="Y103" s="1338">
        <v>0</v>
      </c>
      <c r="Z103" s="1443"/>
      <c r="AA103" s="530" t="s">
        <v>959</v>
      </c>
      <c r="AB103" s="1338">
        <v>0</v>
      </c>
      <c r="AC103" s="1338">
        <v>6</v>
      </c>
      <c r="AD103" s="1338">
        <v>0</v>
      </c>
      <c r="AE103" s="1338">
        <v>0</v>
      </c>
      <c r="AF103" s="1338">
        <v>0</v>
      </c>
      <c r="AG103" s="1338">
        <v>11</v>
      </c>
      <c r="AH103" s="1338">
        <v>128</v>
      </c>
      <c r="AI103" s="1338">
        <v>17</v>
      </c>
      <c r="AJ103" s="1338">
        <v>99</v>
      </c>
      <c r="AK103" s="1338">
        <v>13</v>
      </c>
      <c r="AL103" s="1338">
        <v>0</v>
      </c>
      <c r="AM103" s="1338">
        <v>1</v>
      </c>
      <c r="AN103" s="1338"/>
      <c r="AO103" s="1338">
        <v>464</v>
      </c>
      <c r="AP103" s="1338">
        <v>93</v>
      </c>
      <c r="AQ103" s="1338">
        <v>0</v>
      </c>
      <c r="AR103" s="1338">
        <v>0</v>
      </c>
      <c r="AS103" s="1338">
        <v>7</v>
      </c>
      <c r="AT103" s="1345">
        <v>0</v>
      </c>
      <c r="AU103" s="1338">
        <v>5</v>
      </c>
      <c r="AV103" s="1338">
        <v>0</v>
      </c>
      <c r="AW103" s="1338">
        <v>13</v>
      </c>
      <c r="AX103" s="1338">
        <v>0</v>
      </c>
      <c r="AY103" s="1338">
        <v>2</v>
      </c>
      <c r="AZ103" s="1338">
        <v>0</v>
      </c>
      <c r="BA103" s="1443">
        <v>3040</v>
      </c>
      <c r="BB103" s="1338">
        <v>0</v>
      </c>
      <c r="BC103" s="530" t="s">
        <v>959</v>
      </c>
      <c r="BD103" s="1753">
        <v>931</v>
      </c>
      <c r="BE103" s="1338">
        <v>1</v>
      </c>
      <c r="BF103" s="1338">
        <v>15</v>
      </c>
      <c r="BG103" s="1338">
        <v>0</v>
      </c>
      <c r="BH103" s="1338">
        <v>1</v>
      </c>
      <c r="BI103" s="1338">
        <v>0</v>
      </c>
      <c r="BJ103" s="1338">
        <v>0</v>
      </c>
      <c r="BK103" s="1338">
        <v>16</v>
      </c>
      <c r="BL103" s="1338">
        <v>3</v>
      </c>
      <c r="BM103" s="1338">
        <v>56</v>
      </c>
      <c r="BN103" s="1338">
        <v>181</v>
      </c>
      <c r="BO103" s="1341">
        <v>31</v>
      </c>
      <c r="BP103" s="1338">
        <v>944</v>
      </c>
      <c r="BQ103" s="1338"/>
      <c r="BR103" s="1338">
        <v>7</v>
      </c>
      <c r="BS103" s="1338">
        <v>1114</v>
      </c>
      <c r="BT103" s="1338">
        <v>159</v>
      </c>
      <c r="BU103" s="1338">
        <v>1</v>
      </c>
      <c r="BV103" s="1338">
        <v>138</v>
      </c>
      <c r="BW103" s="1338">
        <v>24</v>
      </c>
      <c r="BX103" s="1338">
        <v>747</v>
      </c>
      <c r="BY103" s="1338">
        <v>332</v>
      </c>
      <c r="BZ103" s="1338">
        <v>0</v>
      </c>
      <c r="CA103" s="1338">
        <v>4294</v>
      </c>
      <c r="CB103" s="1338">
        <v>6768</v>
      </c>
      <c r="CC103" s="1443">
        <v>262</v>
      </c>
      <c r="CD103" s="1338"/>
      <c r="CE103" s="530" t="s">
        <v>959</v>
      </c>
      <c r="CF103" s="1338">
        <v>80</v>
      </c>
      <c r="CG103" s="1338">
        <v>205</v>
      </c>
      <c r="CH103" s="1338">
        <v>0</v>
      </c>
      <c r="CI103" s="1338">
        <v>1</v>
      </c>
      <c r="CJ103" s="1338">
        <v>5</v>
      </c>
      <c r="CK103" s="1338">
        <v>449</v>
      </c>
      <c r="CL103" s="1338">
        <v>0</v>
      </c>
      <c r="CM103" s="1338">
        <v>25</v>
      </c>
      <c r="CN103" s="1338">
        <v>0</v>
      </c>
      <c r="CO103" s="1338">
        <v>2</v>
      </c>
      <c r="CP103" s="1341">
        <v>6</v>
      </c>
      <c r="CQ103" s="1338">
        <v>202</v>
      </c>
      <c r="CR103" s="1338"/>
      <c r="CS103" s="1338">
        <f t="shared" si="31"/>
        <v>51</v>
      </c>
      <c r="CT103" s="1338">
        <v>0</v>
      </c>
      <c r="CU103" s="1338">
        <v>6</v>
      </c>
      <c r="CV103" s="1338">
        <v>9</v>
      </c>
      <c r="CW103" s="1338">
        <v>1</v>
      </c>
      <c r="CX103" s="1338">
        <v>29</v>
      </c>
      <c r="CY103" s="1338">
        <v>1</v>
      </c>
      <c r="CZ103" s="1338">
        <v>5</v>
      </c>
      <c r="DA103" s="1338">
        <v>0</v>
      </c>
      <c r="DB103" s="1338">
        <v>0</v>
      </c>
      <c r="DC103" s="1338">
        <v>1255</v>
      </c>
      <c r="DD103" s="1345">
        <v>17</v>
      </c>
      <c r="DE103" s="1345">
        <v>16</v>
      </c>
    </row>
    <row r="104" spans="1:211" s="1345" customFormat="1" ht="30.6" customHeight="1" outlineLevel="1">
      <c r="A104" s="530" t="s">
        <v>960</v>
      </c>
      <c r="B104" s="1338">
        <v>25858</v>
      </c>
      <c r="C104" s="1338">
        <v>25600</v>
      </c>
      <c r="D104" s="1338">
        <v>31</v>
      </c>
      <c r="E104" s="1338">
        <v>1</v>
      </c>
      <c r="F104" s="1338">
        <v>2</v>
      </c>
      <c r="G104" s="1338">
        <v>0</v>
      </c>
      <c r="H104" s="1338">
        <v>12</v>
      </c>
      <c r="I104" s="1338">
        <v>5</v>
      </c>
      <c r="J104" s="1338">
        <v>0</v>
      </c>
      <c r="K104" s="1338">
        <v>0</v>
      </c>
      <c r="L104" s="1341">
        <v>173</v>
      </c>
      <c r="M104" s="1338"/>
      <c r="N104" s="1338">
        <v>0</v>
      </c>
      <c r="O104" s="1338">
        <v>265</v>
      </c>
      <c r="P104" s="1338">
        <v>68</v>
      </c>
      <c r="Q104" s="1338">
        <v>9</v>
      </c>
      <c r="R104" s="1338">
        <v>0</v>
      </c>
      <c r="S104" s="1338">
        <v>0</v>
      </c>
      <c r="T104" s="1338">
        <v>0</v>
      </c>
      <c r="U104" s="1338">
        <v>39</v>
      </c>
      <c r="V104" s="1338">
        <v>1</v>
      </c>
      <c r="W104" s="1338">
        <v>0</v>
      </c>
      <c r="X104" s="1338">
        <v>5</v>
      </c>
      <c r="Y104" s="1338">
        <v>0</v>
      </c>
      <c r="Z104" s="1443"/>
      <c r="AA104" s="530" t="s">
        <v>960</v>
      </c>
      <c r="AB104" s="1338">
        <v>2</v>
      </c>
      <c r="AC104" s="1338">
        <v>12</v>
      </c>
      <c r="AD104" s="1338">
        <v>0</v>
      </c>
      <c r="AE104" s="1338">
        <v>0</v>
      </c>
      <c r="AF104" s="1338">
        <v>0</v>
      </c>
      <c r="AG104" s="1338">
        <v>26</v>
      </c>
      <c r="AH104" s="1338">
        <v>137</v>
      </c>
      <c r="AI104" s="1338">
        <v>17</v>
      </c>
      <c r="AJ104" s="1338">
        <v>58</v>
      </c>
      <c r="AK104" s="1338">
        <v>5</v>
      </c>
      <c r="AL104" s="1338">
        <v>0</v>
      </c>
      <c r="AM104" s="1338">
        <v>0</v>
      </c>
      <c r="AN104" s="1338"/>
      <c r="AO104" s="1338">
        <v>341</v>
      </c>
      <c r="AP104" s="1338">
        <v>102</v>
      </c>
      <c r="AQ104" s="1338">
        <v>0</v>
      </c>
      <c r="AR104" s="1338">
        <v>0</v>
      </c>
      <c r="AS104" s="1338">
        <v>10</v>
      </c>
      <c r="AT104" s="1345">
        <v>0</v>
      </c>
      <c r="AU104" s="1338">
        <v>4</v>
      </c>
      <c r="AV104" s="1338">
        <v>0</v>
      </c>
      <c r="AW104" s="1338">
        <v>0</v>
      </c>
      <c r="AX104" s="1338">
        <v>0</v>
      </c>
      <c r="AY104" s="1338">
        <v>1</v>
      </c>
      <c r="AZ104" s="1338">
        <v>0</v>
      </c>
      <c r="BA104" s="1443">
        <v>2250</v>
      </c>
      <c r="BB104" s="1338">
        <v>0</v>
      </c>
      <c r="BC104" s="530" t="s">
        <v>960</v>
      </c>
      <c r="BD104" s="1753">
        <v>1260</v>
      </c>
      <c r="BE104" s="1338">
        <v>2</v>
      </c>
      <c r="BF104" s="1338">
        <v>5</v>
      </c>
      <c r="BG104" s="1338">
        <v>2</v>
      </c>
      <c r="BH104" s="1338">
        <v>1</v>
      </c>
      <c r="BI104" s="1338">
        <v>0</v>
      </c>
      <c r="BJ104" s="1338">
        <v>0</v>
      </c>
      <c r="BK104" s="1338">
        <v>5</v>
      </c>
      <c r="BL104" s="1338">
        <v>0</v>
      </c>
      <c r="BM104" s="1338">
        <v>155</v>
      </c>
      <c r="BN104" s="1338">
        <v>277</v>
      </c>
      <c r="BO104" s="1341">
        <v>54</v>
      </c>
      <c r="BP104" s="1338">
        <v>1555</v>
      </c>
      <c r="BQ104" s="1338"/>
      <c r="BR104" s="1338">
        <v>11</v>
      </c>
      <c r="BS104" s="1338">
        <v>1440</v>
      </c>
      <c r="BT104" s="1338">
        <v>235</v>
      </c>
      <c r="BU104" s="1338">
        <v>1</v>
      </c>
      <c r="BV104" s="1338">
        <v>219</v>
      </c>
      <c r="BW104" s="1338">
        <v>213</v>
      </c>
      <c r="BX104" s="1338">
        <v>817</v>
      </c>
      <c r="BY104" s="1338">
        <v>451</v>
      </c>
      <c r="BZ104" s="1338">
        <v>0</v>
      </c>
      <c r="CA104" s="1338">
        <v>5920</v>
      </c>
      <c r="CB104" s="1338">
        <v>7913</v>
      </c>
      <c r="CC104" s="1443">
        <v>218</v>
      </c>
      <c r="CD104" s="1338"/>
      <c r="CE104" s="530" t="s">
        <v>960</v>
      </c>
      <c r="CF104" s="1338">
        <v>107</v>
      </c>
      <c r="CG104" s="1338">
        <v>211</v>
      </c>
      <c r="CH104" s="1338">
        <v>0</v>
      </c>
      <c r="CI104" s="1338">
        <v>0</v>
      </c>
      <c r="CJ104" s="1338">
        <v>11</v>
      </c>
      <c r="CK104" s="1338">
        <v>598</v>
      </c>
      <c r="CL104" s="1338">
        <v>0</v>
      </c>
      <c r="CM104" s="1338">
        <v>23</v>
      </c>
      <c r="CN104" s="1338">
        <v>0</v>
      </c>
      <c r="CO104" s="1338">
        <v>0</v>
      </c>
      <c r="CP104" s="1341">
        <v>5</v>
      </c>
      <c r="CQ104" s="1338">
        <v>258</v>
      </c>
      <c r="CR104" s="1338"/>
      <c r="CS104" s="1338">
        <f t="shared" si="31"/>
        <v>258</v>
      </c>
      <c r="CT104" s="1338">
        <v>0</v>
      </c>
      <c r="CU104" s="1338">
        <v>7</v>
      </c>
      <c r="CV104" s="1338">
        <v>209</v>
      </c>
      <c r="CW104" s="1338">
        <v>2</v>
      </c>
      <c r="CX104" s="1338">
        <v>35</v>
      </c>
      <c r="CY104" s="1338">
        <v>0</v>
      </c>
      <c r="CZ104" s="1338">
        <v>5</v>
      </c>
      <c r="DA104" s="1338">
        <v>0</v>
      </c>
      <c r="DB104" s="1338">
        <v>0</v>
      </c>
      <c r="DC104" s="1338">
        <v>0</v>
      </c>
      <c r="DD104" s="1345">
        <v>0</v>
      </c>
      <c r="DE104" s="1345">
        <v>0</v>
      </c>
    </row>
    <row r="105" spans="1:211" s="1352" customFormat="1" ht="30.6" customHeight="1" outlineLevel="1" thickBot="1">
      <c r="A105" s="531" t="s">
        <v>961</v>
      </c>
      <c r="B105" s="1351">
        <v>25320</v>
      </c>
      <c r="C105" s="1351">
        <v>25217</v>
      </c>
      <c r="D105" s="1351">
        <v>42</v>
      </c>
      <c r="E105" s="1351">
        <v>0</v>
      </c>
      <c r="F105" s="1351">
        <v>0</v>
      </c>
      <c r="G105" s="1351">
        <v>0</v>
      </c>
      <c r="H105" s="1351">
        <v>8</v>
      </c>
      <c r="I105" s="1351">
        <v>3</v>
      </c>
      <c r="J105" s="1351">
        <v>0</v>
      </c>
      <c r="K105" s="1351">
        <v>0</v>
      </c>
      <c r="L105" s="1351">
        <v>139</v>
      </c>
      <c r="M105" s="1341"/>
      <c r="N105" s="1351">
        <v>0</v>
      </c>
      <c r="O105" s="1351">
        <v>222</v>
      </c>
      <c r="P105" s="1351">
        <v>78</v>
      </c>
      <c r="Q105" s="1351">
        <v>8</v>
      </c>
      <c r="R105" s="1351">
        <v>0</v>
      </c>
      <c r="S105" s="1351">
        <v>0</v>
      </c>
      <c r="T105" s="1351">
        <v>0</v>
      </c>
      <c r="U105" s="1351">
        <v>45</v>
      </c>
      <c r="V105" s="1351">
        <v>0</v>
      </c>
      <c r="W105" s="1351">
        <v>0</v>
      </c>
      <c r="X105" s="1351">
        <v>5</v>
      </c>
      <c r="Y105" s="1351">
        <v>0</v>
      </c>
      <c r="Z105" s="1443"/>
      <c r="AA105" s="531" t="s">
        <v>961</v>
      </c>
      <c r="AB105" s="1351">
        <v>0</v>
      </c>
      <c r="AC105" s="1351">
        <v>5</v>
      </c>
      <c r="AD105" s="1351">
        <v>0</v>
      </c>
      <c r="AE105" s="1351">
        <v>0</v>
      </c>
      <c r="AF105" s="1351">
        <v>0</v>
      </c>
      <c r="AG105" s="1351">
        <v>25</v>
      </c>
      <c r="AH105" s="1351">
        <v>127</v>
      </c>
      <c r="AI105" s="1351">
        <v>10</v>
      </c>
      <c r="AJ105" s="1351">
        <v>35</v>
      </c>
      <c r="AK105" s="1351">
        <v>19</v>
      </c>
      <c r="AL105" s="1351">
        <v>0</v>
      </c>
      <c r="AM105" s="1351">
        <v>0</v>
      </c>
      <c r="AN105" s="1341"/>
      <c r="AO105" s="1351">
        <v>313</v>
      </c>
      <c r="AP105" s="1351">
        <v>78</v>
      </c>
      <c r="AQ105" s="1351">
        <v>0</v>
      </c>
      <c r="AR105" s="1351">
        <v>0</v>
      </c>
      <c r="AS105" s="1351">
        <v>10</v>
      </c>
      <c r="AT105" s="1352">
        <v>0</v>
      </c>
      <c r="AU105" s="1351">
        <v>2</v>
      </c>
      <c r="AV105" s="1351">
        <v>0</v>
      </c>
      <c r="AW105" s="1351">
        <v>0</v>
      </c>
      <c r="AX105" s="1351">
        <v>0</v>
      </c>
      <c r="AY105" s="1351">
        <v>1</v>
      </c>
      <c r="AZ105" s="1351">
        <v>0</v>
      </c>
      <c r="BA105" s="1444">
        <v>2104</v>
      </c>
      <c r="BB105" s="1341">
        <v>0</v>
      </c>
      <c r="BC105" s="531" t="s">
        <v>961</v>
      </c>
      <c r="BD105" s="1754">
        <v>1339</v>
      </c>
      <c r="BE105" s="1351">
        <v>0</v>
      </c>
      <c r="BF105" s="1351">
        <v>3</v>
      </c>
      <c r="BG105" s="1351">
        <v>1</v>
      </c>
      <c r="BH105" s="1351">
        <v>3</v>
      </c>
      <c r="BI105" s="1351">
        <v>0</v>
      </c>
      <c r="BJ105" s="1351">
        <v>0</v>
      </c>
      <c r="BK105" s="1351">
        <v>3</v>
      </c>
      <c r="BL105" s="1351">
        <v>0</v>
      </c>
      <c r="BM105" s="1351">
        <v>159</v>
      </c>
      <c r="BN105" s="1351">
        <v>213</v>
      </c>
      <c r="BO105" s="1351">
        <v>42</v>
      </c>
      <c r="BP105" s="1351">
        <v>1373</v>
      </c>
      <c r="BQ105" s="1341"/>
      <c r="BR105" s="1351">
        <v>8</v>
      </c>
      <c r="BS105" s="1351">
        <v>1130</v>
      </c>
      <c r="BT105" s="1351">
        <v>249</v>
      </c>
      <c r="BU105" s="1351">
        <v>0</v>
      </c>
      <c r="BV105" s="1351">
        <v>207</v>
      </c>
      <c r="BW105" s="1351">
        <v>189</v>
      </c>
      <c r="BX105" s="1351">
        <v>668</v>
      </c>
      <c r="BY105" s="1351">
        <v>272</v>
      </c>
      <c r="BZ105" s="1351">
        <v>1</v>
      </c>
      <c r="CA105" s="1351">
        <v>5918</v>
      </c>
      <c r="CB105" s="1351">
        <v>8616</v>
      </c>
      <c r="CC105" s="1444">
        <v>306</v>
      </c>
      <c r="CD105" s="1341"/>
      <c r="CE105" s="531" t="s">
        <v>961</v>
      </c>
      <c r="CF105" s="1351">
        <v>113</v>
      </c>
      <c r="CG105" s="1351">
        <v>179</v>
      </c>
      <c r="CH105" s="1351">
        <v>0</v>
      </c>
      <c r="CI105" s="1351">
        <v>1</v>
      </c>
      <c r="CJ105" s="1351">
        <v>6</v>
      </c>
      <c r="CK105" s="1351">
        <v>632</v>
      </c>
      <c r="CL105" s="1351">
        <v>0</v>
      </c>
      <c r="CM105" s="1351">
        <v>31</v>
      </c>
      <c r="CN105" s="1351">
        <v>0</v>
      </c>
      <c r="CO105" s="1351">
        <v>1</v>
      </c>
      <c r="CP105" s="1351">
        <v>7</v>
      </c>
      <c r="CQ105" s="1351">
        <v>195</v>
      </c>
      <c r="CR105" s="1341"/>
      <c r="CS105" s="1338">
        <f t="shared" si="31"/>
        <v>103</v>
      </c>
      <c r="CT105" s="1704">
        <v>0</v>
      </c>
      <c r="CU105" s="1351">
        <v>3</v>
      </c>
      <c r="CV105" s="1351">
        <v>65</v>
      </c>
      <c r="CW105" s="1351">
        <v>2</v>
      </c>
      <c r="CX105" s="1351">
        <v>31</v>
      </c>
      <c r="CY105" s="1351">
        <v>0</v>
      </c>
      <c r="CZ105" s="1351">
        <v>2</v>
      </c>
      <c r="DA105" s="1351">
        <v>0</v>
      </c>
      <c r="DB105" s="1704">
        <v>0</v>
      </c>
      <c r="DC105" s="1351">
        <v>0</v>
      </c>
      <c r="DD105" s="1352">
        <v>0</v>
      </c>
      <c r="DE105" s="1352">
        <v>0</v>
      </c>
      <c r="DF105" s="1353"/>
      <c r="DG105" s="1353"/>
      <c r="DH105" s="1353"/>
      <c r="DI105" s="1353"/>
      <c r="DJ105" s="1353"/>
      <c r="DK105" s="1353"/>
      <c r="DL105" s="1353"/>
      <c r="DM105" s="1353"/>
      <c r="DN105" s="1353"/>
      <c r="DO105" s="1353"/>
      <c r="DP105" s="1353"/>
      <c r="DQ105" s="1353"/>
      <c r="DR105" s="1353"/>
      <c r="DS105" s="1353"/>
      <c r="DT105" s="1353"/>
      <c r="DU105" s="1353"/>
      <c r="DV105" s="1353"/>
      <c r="DW105" s="1353"/>
      <c r="DX105" s="1353"/>
      <c r="DY105" s="1353"/>
      <c r="DZ105" s="1353"/>
      <c r="EA105" s="1353"/>
      <c r="EB105" s="1353"/>
      <c r="EC105" s="1353"/>
      <c r="ED105" s="1353"/>
      <c r="EE105" s="1353"/>
      <c r="EF105" s="1353"/>
      <c r="EG105" s="1353"/>
      <c r="EH105" s="1353"/>
      <c r="EI105" s="1353"/>
      <c r="EJ105" s="1353"/>
      <c r="EK105" s="1353"/>
      <c r="EL105" s="1353"/>
      <c r="EM105" s="1353"/>
      <c r="EN105" s="1353"/>
      <c r="EO105" s="1353"/>
      <c r="EP105" s="1353"/>
      <c r="EQ105" s="1353"/>
      <c r="ER105" s="1353"/>
      <c r="ES105" s="1353"/>
      <c r="ET105" s="1353"/>
      <c r="EU105" s="1353"/>
      <c r="EV105" s="1353"/>
      <c r="EW105" s="1353"/>
      <c r="EX105" s="1353"/>
      <c r="EY105" s="1353"/>
      <c r="EZ105" s="1353"/>
      <c r="FA105" s="1353"/>
      <c r="FB105" s="1353"/>
      <c r="FC105" s="1353"/>
      <c r="FD105" s="1353"/>
      <c r="FE105" s="1353"/>
      <c r="FF105" s="1353"/>
      <c r="FG105" s="1353"/>
      <c r="FH105" s="1353"/>
      <c r="FI105" s="1353"/>
      <c r="FJ105" s="1353"/>
      <c r="FK105" s="1353"/>
      <c r="FL105" s="1353"/>
      <c r="FM105" s="1353"/>
      <c r="FN105" s="1353"/>
      <c r="FO105" s="1353"/>
      <c r="FP105" s="1353"/>
      <c r="FQ105" s="1353"/>
      <c r="FR105" s="1353"/>
      <c r="FS105" s="1353"/>
      <c r="FT105" s="1353"/>
      <c r="FU105" s="1353"/>
      <c r="FV105" s="1353"/>
      <c r="FW105" s="1353"/>
      <c r="FX105" s="1353"/>
      <c r="FY105" s="1353"/>
      <c r="FZ105" s="1353"/>
      <c r="GA105" s="1353"/>
      <c r="GB105" s="1353"/>
      <c r="GC105" s="1353"/>
      <c r="GD105" s="1353"/>
      <c r="GE105" s="1353"/>
      <c r="GF105" s="1353"/>
      <c r="GG105" s="1353"/>
      <c r="GH105" s="1353"/>
      <c r="GI105" s="1353"/>
      <c r="GJ105" s="1353"/>
      <c r="GK105" s="1353"/>
      <c r="GL105" s="1353"/>
      <c r="GM105" s="1353"/>
      <c r="GN105" s="1353"/>
      <c r="GO105" s="1353"/>
      <c r="GP105" s="1353"/>
      <c r="GQ105" s="1353"/>
      <c r="GR105" s="1353"/>
      <c r="GS105" s="1353"/>
      <c r="GT105" s="1353"/>
      <c r="GU105" s="1353"/>
      <c r="GV105" s="1353"/>
      <c r="GW105" s="1353"/>
      <c r="GX105" s="1353"/>
      <c r="GY105" s="1353"/>
      <c r="GZ105" s="1353"/>
      <c r="HA105" s="1353"/>
    </row>
    <row r="106" spans="1:211" s="474" customFormat="1" ht="14.3">
      <c r="A106" s="474" t="s">
        <v>2712</v>
      </c>
      <c r="M106" s="465"/>
      <c r="N106" s="139" t="s">
        <v>2235</v>
      </c>
      <c r="Z106" s="465"/>
      <c r="AN106" s="465"/>
      <c r="BA106" s="465"/>
      <c r="BQ106" s="465"/>
      <c r="CR106" s="465"/>
      <c r="CS106" s="2170"/>
      <c r="CT106" s="2170"/>
      <c r="CU106" s="2170"/>
      <c r="CV106" s="2170"/>
      <c r="CW106" s="2170"/>
      <c r="CX106" s="2170"/>
      <c r="DK106" s="465"/>
      <c r="DL106" s="465"/>
      <c r="DM106" s="465"/>
      <c r="DN106" s="465"/>
      <c r="DO106" s="465"/>
      <c r="DP106" s="465"/>
      <c r="DQ106" s="465"/>
      <c r="DR106" s="465"/>
      <c r="DS106" s="465"/>
      <c r="DT106" s="465"/>
      <c r="DU106" s="465"/>
      <c r="DV106" s="465"/>
      <c r="DW106" s="465"/>
      <c r="DX106" s="465"/>
      <c r="DY106" s="465"/>
      <c r="DZ106" s="465"/>
      <c r="EA106" s="465"/>
      <c r="EB106" s="465"/>
      <c r="EC106" s="465"/>
      <c r="ED106" s="465"/>
      <c r="EE106" s="465"/>
      <c r="EF106" s="465"/>
      <c r="EG106" s="465"/>
      <c r="EH106" s="465"/>
      <c r="EI106" s="465"/>
      <c r="EJ106" s="465"/>
      <c r="EK106" s="465"/>
      <c r="EL106" s="465"/>
      <c r="EM106" s="465"/>
      <c r="EN106" s="465"/>
      <c r="EO106" s="465"/>
      <c r="EP106" s="465"/>
      <c r="EQ106" s="465"/>
      <c r="ER106" s="465"/>
      <c r="ES106" s="465"/>
      <c r="ET106" s="465"/>
      <c r="EU106" s="465"/>
      <c r="EV106" s="465"/>
      <c r="EW106" s="465"/>
      <c r="EX106" s="465"/>
      <c r="EY106" s="465"/>
      <c r="EZ106" s="465"/>
      <c r="FA106" s="465"/>
      <c r="FB106" s="465"/>
      <c r="FC106" s="465"/>
      <c r="FD106" s="465"/>
      <c r="FE106" s="465"/>
      <c r="FF106" s="465"/>
      <c r="FG106" s="465"/>
      <c r="FH106" s="465"/>
      <c r="FI106" s="465"/>
      <c r="FJ106" s="465"/>
      <c r="FK106" s="465"/>
      <c r="FL106" s="465"/>
      <c r="FM106" s="465"/>
      <c r="FN106" s="465"/>
      <c r="FO106" s="465"/>
      <c r="FP106" s="465"/>
      <c r="FQ106" s="465"/>
      <c r="FR106" s="465"/>
      <c r="FS106" s="465"/>
      <c r="FT106" s="465"/>
      <c r="FU106" s="465"/>
      <c r="FV106" s="465"/>
      <c r="FW106" s="465"/>
      <c r="FX106" s="465"/>
      <c r="FY106" s="465"/>
      <c r="FZ106" s="465"/>
      <c r="GA106" s="465"/>
      <c r="GB106" s="465"/>
      <c r="GC106" s="465"/>
      <c r="GD106" s="465"/>
      <c r="GE106" s="465"/>
      <c r="GF106" s="465"/>
      <c r="GG106" s="465"/>
      <c r="GH106" s="465"/>
      <c r="GI106" s="465"/>
      <c r="GJ106" s="465"/>
      <c r="GK106" s="465"/>
      <c r="GL106" s="465"/>
      <c r="GM106" s="465"/>
      <c r="GN106" s="465"/>
      <c r="GO106" s="465"/>
      <c r="GP106" s="465"/>
      <c r="GQ106" s="465"/>
      <c r="GR106" s="465"/>
      <c r="GS106" s="465"/>
      <c r="GT106" s="465"/>
      <c r="GU106" s="465"/>
      <c r="GV106" s="465"/>
      <c r="GW106" s="465"/>
      <c r="GX106" s="465"/>
      <c r="GY106" s="465"/>
      <c r="GZ106" s="465"/>
      <c r="HA106" s="465"/>
      <c r="HB106" s="465"/>
      <c r="HC106" s="465"/>
    </row>
    <row r="107" spans="1:211" s="474" customFormat="1" ht="14.3">
      <c r="A107" s="474" t="s">
        <v>3352</v>
      </c>
      <c r="M107" s="465"/>
      <c r="N107" s="139" t="s">
        <v>3353</v>
      </c>
      <c r="AA107" s="139"/>
      <c r="AO107" s="139"/>
      <c r="BA107" s="465"/>
      <c r="BQ107" s="465"/>
      <c r="CR107" s="465"/>
      <c r="CS107" s="2159"/>
      <c r="CT107" s="2159"/>
      <c r="CU107" s="2159"/>
      <c r="CV107" s="2159"/>
      <c r="CW107" s="2159"/>
      <c r="CX107" s="2159"/>
      <c r="CY107" s="2159"/>
      <c r="CZ107" s="2159"/>
      <c r="DK107" s="465"/>
      <c r="DL107" s="465"/>
      <c r="DM107" s="465"/>
      <c r="DN107" s="465"/>
      <c r="DO107" s="465"/>
      <c r="DP107" s="465"/>
      <c r="DQ107" s="465"/>
      <c r="DR107" s="465"/>
      <c r="DS107" s="465"/>
      <c r="DT107" s="465"/>
      <c r="DU107" s="465"/>
      <c r="DV107" s="465"/>
      <c r="DW107" s="465"/>
      <c r="DX107" s="465"/>
      <c r="DY107" s="465"/>
      <c r="DZ107" s="465"/>
      <c r="EA107" s="465"/>
      <c r="EB107" s="465"/>
      <c r="EC107" s="465"/>
      <c r="ED107" s="465"/>
      <c r="EE107" s="465"/>
      <c r="EF107" s="465"/>
      <c r="EG107" s="465"/>
      <c r="EH107" s="465"/>
      <c r="EI107" s="465"/>
      <c r="EJ107" s="465"/>
      <c r="EK107" s="465"/>
      <c r="EL107" s="465"/>
      <c r="EM107" s="465"/>
      <c r="EN107" s="465"/>
      <c r="EO107" s="465"/>
      <c r="EP107" s="465"/>
      <c r="EQ107" s="465"/>
      <c r="ER107" s="465"/>
      <c r="ES107" s="465"/>
      <c r="ET107" s="465"/>
      <c r="EU107" s="465"/>
      <c r="EV107" s="465"/>
      <c r="EW107" s="465"/>
      <c r="EX107" s="465"/>
      <c r="EY107" s="465"/>
      <c r="EZ107" s="465"/>
      <c r="FA107" s="465"/>
      <c r="FB107" s="465"/>
      <c r="FC107" s="465"/>
      <c r="FD107" s="465"/>
      <c r="FE107" s="465"/>
      <c r="FF107" s="465"/>
      <c r="FG107" s="465"/>
      <c r="FH107" s="465"/>
      <c r="FI107" s="465"/>
      <c r="FJ107" s="465"/>
      <c r="FK107" s="465"/>
      <c r="FL107" s="465"/>
      <c r="FM107" s="465"/>
      <c r="FN107" s="465"/>
      <c r="FO107" s="465"/>
      <c r="FP107" s="465"/>
      <c r="FQ107" s="465"/>
      <c r="FR107" s="465"/>
      <c r="FS107" s="465"/>
      <c r="FT107" s="465"/>
      <c r="FU107" s="465"/>
      <c r="FV107" s="465"/>
      <c r="FW107" s="465"/>
      <c r="FX107" s="465"/>
      <c r="FY107" s="465"/>
      <c r="FZ107" s="465"/>
      <c r="GA107" s="465"/>
      <c r="GB107" s="465"/>
      <c r="GC107" s="465"/>
      <c r="GD107" s="465"/>
      <c r="GE107" s="465"/>
      <c r="GF107" s="465"/>
      <c r="GG107" s="465"/>
      <c r="GH107" s="465"/>
      <c r="GI107" s="465"/>
      <c r="GJ107" s="465"/>
      <c r="GK107" s="465"/>
      <c r="GL107" s="465"/>
      <c r="GM107" s="465"/>
      <c r="GN107" s="465"/>
      <c r="GO107" s="465"/>
      <c r="GP107" s="465"/>
      <c r="GQ107" s="465"/>
      <c r="GR107" s="465"/>
      <c r="GS107" s="465"/>
      <c r="GT107" s="465"/>
      <c r="GU107" s="465"/>
      <c r="GV107" s="465"/>
      <c r="GW107" s="465"/>
      <c r="GX107" s="465"/>
      <c r="GY107" s="465"/>
      <c r="GZ107" s="465"/>
      <c r="HA107" s="465"/>
      <c r="HB107" s="465"/>
      <c r="HC107" s="465"/>
    </row>
    <row r="108" spans="1:211" ht="8.35" customHeight="1">
      <c r="BA108" s="421"/>
      <c r="CS108" s="532"/>
      <c r="CT108" s="532"/>
      <c r="DK108" s="421"/>
      <c r="DL108" s="421"/>
      <c r="DM108" s="421"/>
      <c r="DN108" s="421"/>
      <c r="DO108" s="421"/>
      <c r="DP108" s="421"/>
      <c r="DQ108" s="421"/>
      <c r="DR108" s="421"/>
      <c r="DS108" s="421"/>
      <c r="DT108" s="421"/>
      <c r="DU108" s="421"/>
      <c r="DV108" s="421"/>
      <c r="DW108" s="421"/>
      <c r="DX108" s="421"/>
      <c r="DY108" s="421"/>
      <c r="DZ108" s="421"/>
      <c r="EA108" s="421"/>
      <c r="EB108" s="421"/>
      <c r="EC108" s="421"/>
      <c r="ED108" s="421"/>
      <c r="EE108" s="421"/>
      <c r="EF108" s="421"/>
      <c r="EG108" s="421"/>
      <c r="EH108" s="421"/>
      <c r="EI108" s="421"/>
      <c r="EJ108" s="421"/>
      <c r="EK108" s="421"/>
      <c r="EL108" s="421"/>
      <c r="EM108" s="421"/>
      <c r="EN108" s="421"/>
      <c r="EO108" s="421"/>
      <c r="EP108" s="421"/>
      <c r="EQ108" s="421"/>
      <c r="ER108" s="421"/>
      <c r="ES108" s="421"/>
      <c r="ET108" s="421"/>
      <c r="EU108" s="421"/>
      <c r="EV108" s="421"/>
      <c r="EW108" s="421"/>
      <c r="EX108" s="421"/>
      <c r="EY108" s="421"/>
      <c r="EZ108" s="421"/>
      <c r="FA108" s="421"/>
      <c r="FB108" s="421"/>
      <c r="FC108" s="421"/>
      <c r="FD108" s="421"/>
      <c r="FE108" s="421"/>
      <c r="FF108" s="421"/>
      <c r="FG108" s="421"/>
      <c r="FH108" s="421"/>
      <c r="FI108" s="421"/>
      <c r="FJ108" s="421"/>
      <c r="FK108" s="421"/>
      <c r="FL108" s="421"/>
      <c r="FM108" s="421"/>
      <c r="FN108" s="421"/>
      <c r="FO108" s="421"/>
      <c r="FP108" s="421"/>
      <c r="FQ108" s="421"/>
      <c r="FR108" s="421"/>
      <c r="FS108" s="421"/>
      <c r="FT108" s="421"/>
      <c r="FU108" s="421"/>
      <c r="FV108" s="421"/>
      <c r="FW108" s="421"/>
      <c r="FX108" s="421"/>
      <c r="FY108" s="421"/>
      <c r="FZ108" s="421"/>
      <c r="GA108" s="421"/>
      <c r="GB108" s="421"/>
      <c r="GC108" s="421"/>
      <c r="GD108" s="421"/>
      <c r="GE108" s="421"/>
      <c r="GF108" s="421"/>
      <c r="GG108" s="421"/>
      <c r="GH108" s="421"/>
      <c r="GI108" s="421"/>
      <c r="GJ108" s="421"/>
      <c r="GK108" s="421"/>
      <c r="GL108" s="421"/>
      <c r="GM108" s="421"/>
      <c r="GN108" s="421"/>
      <c r="GO108" s="421"/>
      <c r="GP108" s="421"/>
      <c r="GQ108" s="421"/>
      <c r="GR108" s="421"/>
      <c r="GS108" s="421"/>
      <c r="GT108" s="421"/>
      <c r="GU108" s="421"/>
      <c r="GV108" s="421"/>
      <c r="GW108" s="421"/>
      <c r="GX108" s="421"/>
      <c r="GY108" s="421"/>
      <c r="GZ108" s="421"/>
      <c r="HA108" s="421"/>
      <c r="HB108" s="421"/>
      <c r="HC108" s="421"/>
    </row>
    <row r="109" spans="1:211" s="567" customFormat="1" ht="18.7" customHeight="1">
      <c r="K109" s="568"/>
      <c r="M109" s="568"/>
      <c r="U109" s="568"/>
      <c r="AF109" s="568"/>
      <c r="AW109" s="568"/>
      <c r="BA109" s="568"/>
      <c r="BJ109" s="568"/>
      <c r="BQ109" s="568"/>
      <c r="CI109" s="568"/>
      <c r="CR109" s="568"/>
      <c r="CS109" s="569"/>
      <c r="CT109" s="569"/>
    </row>
    <row r="110" spans="1:211" s="146" customFormat="1" ht="19.05">
      <c r="A110" s="570"/>
      <c r="F110" s="571">
        <v>85</v>
      </c>
      <c r="M110" s="572"/>
      <c r="S110" s="573">
        <v>86</v>
      </c>
      <c r="AF110" s="573">
        <v>87</v>
      </c>
      <c r="AT110" s="1316">
        <v>88</v>
      </c>
      <c r="BA110" s="572"/>
      <c r="BI110" s="573">
        <v>89</v>
      </c>
      <c r="BJ110" s="1775" t="s">
        <v>3457</v>
      </c>
      <c r="BQ110" s="572"/>
      <c r="BX110" s="571">
        <v>90</v>
      </c>
      <c r="CK110" s="573">
        <v>91</v>
      </c>
      <c r="CR110" s="572"/>
      <c r="CS110" s="574"/>
      <c r="CT110" s="574"/>
      <c r="CY110" s="573">
        <v>92</v>
      </c>
    </row>
    <row r="111" spans="1:211">
      <c r="BA111" s="421"/>
      <c r="BJ111" s="1776"/>
    </row>
    <row r="112" spans="1:211">
      <c r="A112" s="474"/>
      <c r="BA112" s="421"/>
    </row>
    <row r="113" spans="1:53">
      <c r="A113" s="575"/>
      <c r="N113" s="474"/>
      <c r="BA113" s="421"/>
    </row>
    <row r="114" spans="1:53">
      <c r="BA114" s="421"/>
    </row>
    <row r="115" spans="1:53">
      <c r="BA115" s="421"/>
    </row>
  </sheetData>
  <mergeCells count="33">
    <mergeCell ref="CK1:CQ1"/>
    <mergeCell ref="CH2:CQ2"/>
    <mergeCell ref="DD4:DE4"/>
    <mergeCell ref="DA5:DF5"/>
    <mergeCell ref="CS5:CZ5"/>
    <mergeCell ref="DD3:DE3"/>
    <mergeCell ref="CS1:CX1"/>
    <mergeCell ref="AD2:AM2"/>
    <mergeCell ref="AS6:AS12"/>
    <mergeCell ref="AT6:AT12"/>
    <mergeCell ref="BE5:BP5"/>
    <mergeCell ref="E1:L1"/>
    <mergeCell ref="C2:L2"/>
    <mergeCell ref="BG2:BP2"/>
    <mergeCell ref="AF1:AM1"/>
    <mergeCell ref="BK1:BP1"/>
    <mergeCell ref="A5:A14"/>
    <mergeCell ref="B5:B13"/>
    <mergeCell ref="C6:C13"/>
    <mergeCell ref="N1:Q1"/>
    <mergeCell ref="AA5:AA14"/>
    <mergeCell ref="C5:L5"/>
    <mergeCell ref="CS107:CZ107"/>
    <mergeCell ref="N5:Y5"/>
    <mergeCell ref="AQ6:AQ12"/>
    <mergeCell ref="AP6:AP12"/>
    <mergeCell ref="BC5:BC14"/>
    <mergeCell ref="AZ6:AZ13"/>
    <mergeCell ref="AO5:BA5"/>
    <mergeCell ref="CS106:CX106"/>
    <mergeCell ref="BR5:CC5"/>
    <mergeCell ref="CE5:CE14"/>
    <mergeCell ref="AJ6:AJ13"/>
  </mergeCells>
  <phoneticPr fontId="2" type="noConversion"/>
  <pageMargins left="0.51181102362204722" right="0.32" top="0.62992125984251968" bottom="0.27559055118110237" header="0.35433070866141736" footer="0.15748031496062992"/>
  <pageSetup paperSize="9" scale="79" orientation="portrait" r:id="rId1"/>
  <headerFooter alignWithMargins="0"/>
  <colBreaks count="6" manualBreakCount="6">
    <brk id="12" max="64" man="1"/>
    <brk id="25" max="129" man="1"/>
    <brk id="39" max="46" man="1"/>
    <brk id="53" max="64" man="1"/>
    <brk id="82" max="37" man="1"/>
    <brk id="96" max="64"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outlinePr summaryBelow="0"/>
  </sheetPr>
  <dimension ref="B1:Q267"/>
  <sheetViews>
    <sheetView topLeftCell="B3" zoomScaleNormal="100" zoomScaleSheetLayoutView="100" workbookViewId="0">
      <pane xSplit="1" ySplit="33" topLeftCell="C256" activePane="bottomRight" state="frozen"/>
      <selection activeCell="B3" sqref="B3"/>
      <selection pane="topRight" activeCell="C3" sqref="C3"/>
      <selection pane="bottomLeft" activeCell="B36" sqref="B36"/>
      <selection pane="bottomRight" activeCell="C261" sqref="C261"/>
    </sheetView>
  </sheetViews>
  <sheetFormatPr defaultColWidth="10" defaultRowHeight="17" outlineLevelRow="1"/>
  <cols>
    <col min="1" max="1" width="3.625" style="152" customWidth="1"/>
    <col min="2" max="2" width="17.625" style="152" customWidth="1"/>
    <col min="3" max="3" width="15" style="152" customWidth="1"/>
    <col min="4" max="4" width="13.125" style="152" customWidth="1"/>
    <col min="5" max="5" width="14.125" style="152" customWidth="1"/>
    <col min="6" max="6" width="14.75" style="152" customWidth="1"/>
    <col min="7" max="7" width="16.875" style="152" customWidth="1"/>
    <col min="8" max="8" width="2.5" style="152" customWidth="1"/>
    <col min="9" max="9" width="13.5" style="152" customWidth="1"/>
    <col min="10" max="10" width="15.375" style="152" customWidth="1"/>
    <col min="11" max="11" width="9.625" style="152" customWidth="1"/>
    <col min="12" max="12" width="9.875" style="152" customWidth="1"/>
    <col min="13" max="13" width="10.625" style="152" customWidth="1"/>
    <col min="14" max="14" width="8.5" style="151" customWidth="1"/>
    <col min="15" max="15" width="8.375" style="151" customWidth="1"/>
    <col min="16" max="16" width="13.875" style="152" customWidth="1"/>
    <col min="17" max="16384" width="10" style="152"/>
  </cols>
  <sheetData>
    <row r="1" spans="2:17" s="141" customFormat="1" ht="22.6" customHeight="1">
      <c r="B1" s="140"/>
      <c r="D1" s="2178" t="s">
        <v>623</v>
      </c>
      <c r="E1" s="2178"/>
      <c r="F1" s="2178"/>
      <c r="G1" s="2178"/>
      <c r="H1" s="142"/>
      <c r="I1" s="142" t="s">
        <v>624</v>
      </c>
      <c r="J1" s="142"/>
      <c r="K1" s="143"/>
      <c r="P1" s="144"/>
    </row>
    <row r="2" spans="2:17" s="141" customFormat="1" ht="22.6" customHeight="1">
      <c r="C2" s="2181" t="s">
        <v>625</v>
      </c>
      <c r="D2" s="2181"/>
      <c r="E2" s="2181"/>
      <c r="F2" s="2181"/>
      <c r="G2" s="2181"/>
      <c r="H2" s="145"/>
      <c r="I2" s="146" t="s">
        <v>2915</v>
      </c>
      <c r="J2" s="145"/>
      <c r="K2" s="147"/>
      <c r="M2" s="147"/>
    </row>
    <row r="3" spans="2:17" s="141" customFormat="1" ht="14.95" customHeight="1">
      <c r="L3" s="143"/>
      <c r="M3" s="143"/>
      <c r="O3" s="973"/>
      <c r="P3" s="974" t="s">
        <v>2916</v>
      </c>
    </row>
    <row r="4" spans="2:17" s="141" customFormat="1" ht="16.5" customHeight="1" thickBot="1">
      <c r="H4" s="975"/>
      <c r="O4" s="2186" t="s">
        <v>2917</v>
      </c>
      <c r="P4" s="2186"/>
    </row>
    <row r="5" spans="2:17" s="141" customFormat="1" ht="19.55" customHeight="1">
      <c r="B5" s="2189" t="s">
        <v>2918</v>
      </c>
      <c r="C5" s="2192" t="s">
        <v>2919</v>
      </c>
      <c r="D5" s="2199" t="s">
        <v>3019</v>
      </c>
      <c r="E5" s="2200"/>
      <c r="F5" s="2200"/>
      <c r="G5" s="2200"/>
      <c r="H5" s="976"/>
      <c r="I5" s="2200" t="s">
        <v>1296</v>
      </c>
      <c r="J5" s="2200"/>
      <c r="K5" s="2200"/>
      <c r="L5" s="2200"/>
      <c r="M5" s="2200"/>
      <c r="N5" s="2200"/>
      <c r="O5" s="2206"/>
      <c r="P5" s="977" t="s">
        <v>2920</v>
      </c>
    </row>
    <row r="6" spans="2:17" s="141" customFormat="1" ht="20.25" customHeight="1">
      <c r="B6" s="2190"/>
      <c r="C6" s="2193"/>
      <c r="D6" s="2179" t="s">
        <v>2921</v>
      </c>
      <c r="E6" s="2180"/>
      <c r="F6" s="978" t="s">
        <v>2922</v>
      </c>
      <c r="G6" s="979" t="s">
        <v>2923</v>
      </c>
      <c r="H6" s="980"/>
      <c r="I6" s="2204" t="s">
        <v>1288</v>
      </c>
      <c r="J6" s="2205"/>
      <c r="K6" s="2201" t="s">
        <v>1289</v>
      </c>
      <c r="L6" s="2202"/>
      <c r="M6" s="2203"/>
      <c r="N6" s="2207" t="s">
        <v>1291</v>
      </c>
      <c r="O6" s="2207" t="s">
        <v>1292</v>
      </c>
      <c r="P6" s="1007" t="s">
        <v>2924</v>
      </c>
    </row>
    <row r="7" spans="2:17" s="141" customFormat="1" ht="20.25" customHeight="1">
      <c r="B7" s="2190"/>
      <c r="C7" s="2193"/>
      <c r="D7" s="2182" t="s">
        <v>2925</v>
      </c>
      <c r="E7" s="2183"/>
      <c r="F7" s="2184"/>
      <c r="G7" s="1006" t="s">
        <v>2926</v>
      </c>
      <c r="H7" s="983"/>
      <c r="I7" s="2195" t="s">
        <v>1294</v>
      </c>
      <c r="J7" s="2196"/>
      <c r="K7" s="2197" t="s">
        <v>1295</v>
      </c>
      <c r="L7" s="2198"/>
      <c r="M7" s="2191"/>
      <c r="N7" s="2193"/>
      <c r="O7" s="2193"/>
      <c r="P7" s="984" t="s">
        <v>1407</v>
      </c>
    </row>
    <row r="8" spans="2:17" s="141" customFormat="1" ht="19.55" customHeight="1">
      <c r="B8" s="2190"/>
      <c r="C8" s="2193"/>
      <c r="D8" s="985" t="s">
        <v>1408</v>
      </c>
      <c r="E8" s="986" t="s">
        <v>1409</v>
      </c>
      <c r="F8" s="981" t="s">
        <v>1410</v>
      </c>
      <c r="G8" s="985" t="s">
        <v>1408</v>
      </c>
      <c r="H8" s="987"/>
      <c r="I8" s="988" t="s">
        <v>1409</v>
      </c>
      <c r="J8" s="985" t="s">
        <v>1410</v>
      </c>
      <c r="K8" s="985" t="s">
        <v>1408</v>
      </c>
      <c r="L8" s="986" t="s">
        <v>1409</v>
      </c>
      <c r="M8" s="985" t="s">
        <v>1410</v>
      </c>
      <c r="N8" s="2193"/>
      <c r="O8" s="2193"/>
      <c r="P8" s="2187" t="s">
        <v>1293</v>
      </c>
      <c r="Q8" s="989"/>
    </row>
    <row r="9" spans="2:17" s="973" customFormat="1" ht="26.35" customHeight="1">
      <c r="B9" s="2191"/>
      <c r="C9" s="2194"/>
      <c r="D9" s="990" t="s">
        <v>1411</v>
      </c>
      <c r="E9" s="992" t="s">
        <v>1290</v>
      </c>
      <c r="F9" s="982" t="s">
        <v>1412</v>
      </c>
      <c r="G9" s="990" t="s">
        <v>1411</v>
      </c>
      <c r="H9" s="991"/>
      <c r="I9" s="1383" t="s">
        <v>1290</v>
      </c>
      <c r="J9" s="982" t="s">
        <v>1412</v>
      </c>
      <c r="K9" s="982" t="s">
        <v>1411</v>
      </c>
      <c r="L9" s="992" t="s">
        <v>1290</v>
      </c>
      <c r="M9" s="982" t="s">
        <v>1412</v>
      </c>
      <c r="N9" s="2194"/>
      <c r="O9" s="2194"/>
      <c r="P9" s="2188"/>
      <c r="Q9" s="993"/>
    </row>
    <row r="10" spans="2:17" ht="30.1" hidden="1" customHeight="1" collapsed="1">
      <c r="B10" s="148" t="s">
        <v>2109</v>
      </c>
      <c r="C10" s="149">
        <f>D10+G10+P10+K10+N10+O10</f>
        <v>361918</v>
      </c>
      <c r="D10" s="149">
        <f>E10+F10</f>
        <v>220293</v>
      </c>
      <c r="E10" s="149">
        <v>169655</v>
      </c>
      <c r="F10" s="149">
        <v>50638</v>
      </c>
      <c r="G10" s="149">
        <f>SUM(I10:J10)</f>
        <v>140699</v>
      </c>
      <c r="H10" s="150"/>
      <c r="I10" s="149">
        <f>SUM(I11:I22)</f>
        <v>60324</v>
      </c>
      <c r="J10" s="149">
        <v>80375</v>
      </c>
      <c r="K10" s="151">
        <v>0</v>
      </c>
      <c r="L10" s="151">
        <v>0</v>
      </c>
      <c r="M10" s="151">
        <v>0</v>
      </c>
      <c r="N10" s="151">
        <v>0</v>
      </c>
      <c r="O10" s="151">
        <v>0</v>
      </c>
      <c r="P10" s="149">
        <v>926</v>
      </c>
    </row>
    <row r="11" spans="2:17" ht="39.1" hidden="1" customHeight="1" outlineLevel="1">
      <c r="B11" s="153" t="s">
        <v>603</v>
      </c>
      <c r="C11" s="149">
        <f t="shared" ref="C11:C22" si="0">D11+G11+P11</f>
        <v>28200</v>
      </c>
      <c r="D11" s="149">
        <f t="shared" ref="D11:D22" si="1">SUM(E11:F11)</f>
        <v>16393</v>
      </c>
      <c r="E11" s="149">
        <v>12552</v>
      </c>
      <c r="F11" s="149">
        <v>3841</v>
      </c>
      <c r="G11" s="149">
        <v>8899</v>
      </c>
      <c r="H11" s="149"/>
      <c r="I11" s="149">
        <v>3614</v>
      </c>
      <c r="J11" s="149">
        <v>5285</v>
      </c>
      <c r="K11" s="151"/>
      <c r="L11" s="151"/>
      <c r="M11" s="151"/>
      <c r="P11" s="149">
        <v>2908</v>
      </c>
    </row>
    <row r="12" spans="2:17" ht="39.1" hidden="1" customHeight="1" outlineLevel="1">
      <c r="B12" s="153" t="s">
        <v>612</v>
      </c>
      <c r="C12" s="149">
        <f t="shared" si="0"/>
        <v>45400</v>
      </c>
      <c r="D12" s="149">
        <f t="shared" si="1"/>
        <v>29999</v>
      </c>
      <c r="E12" s="149">
        <v>25201</v>
      </c>
      <c r="F12" s="149">
        <v>4798</v>
      </c>
      <c r="G12" s="149">
        <f t="shared" ref="G12:G22" si="2">SUM(I12:J12)</f>
        <v>13913</v>
      </c>
      <c r="H12" s="149"/>
      <c r="I12" s="149">
        <v>4653</v>
      </c>
      <c r="J12" s="149">
        <v>9260</v>
      </c>
      <c r="K12" s="151"/>
      <c r="L12" s="151"/>
      <c r="M12" s="151"/>
      <c r="P12" s="149">
        <v>1488</v>
      </c>
    </row>
    <row r="13" spans="2:17" ht="39.1" hidden="1" customHeight="1" outlineLevel="1">
      <c r="B13" s="153" t="s">
        <v>613</v>
      </c>
      <c r="C13" s="149">
        <f t="shared" si="0"/>
        <v>25235</v>
      </c>
      <c r="D13" s="149">
        <f t="shared" si="1"/>
        <v>13372</v>
      </c>
      <c r="E13" s="149">
        <v>10039</v>
      </c>
      <c r="F13" s="149">
        <v>3333</v>
      </c>
      <c r="G13" s="149">
        <f t="shared" si="2"/>
        <v>10398</v>
      </c>
      <c r="H13" s="149"/>
      <c r="I13" s="149">
        <v>1717</v>
      </c>
      <c r="J13" s="149">
        <v>8681</v>
      </c>
      <c r="K13" s="151"/>
      <c r="L13" s="151"/>
      <c r="M13" s="151"/>
      <c r="P13" s="149">
        <v>1465</v>
      </c>
    </row>
    <row r="14" spans="2:17" ht="39.1" hidden="1" customHeight="1" outlineLevel="1">
      <c r="B14" s="153" t="s">
        <v>614</v>
      </c>
      <c r="C14" s="149">
        <f t="shared" si="0"/>
        <v>24958</v>
      </c>
      <c r="D14" s="149">
        <f t="shared" si="1"/>
        <v>14263</v>
      </c>
      <c r="E14" s="149">
        <v>11746</v>
      </c>
      <c r="F14" s="149">
        <v>2517</v>
      </c>
      <c r="G14" s="149">
        <f t="shared" si="2"/>
        <v>9419</v>
      </c>
      <c r="H14" s="149"/>
      <c r="I14" s="149">
        <v>2273</v>
      </c>
      <c r="J14" s="149">
        <v>7146</v>
      </c>
      <c r="K14" s="151"/>
      <c r="L14" s="151"/>
      <c r="M14" s="151"/>
      <c r="P14" s="149">
        <v>1276</v>
      </c>
    </row>
    <row r="15" spans="2:17" ht="39.1" hidden="1" customHeight="1" outlineLevel="1">
      <c r="B15" s="153" t="s">
        <v>615</v>
      </c>
      <c r="C15" s="149">
        <f t="shared" si="0"/>
        <v>31436</v>
      </c>
      <c r="D15" s="149">
        <f t="shared" si="1"/>
        <v>19443</v>
      </c>
      <c r="E15" s="149">
        <v>17013</v>
      </c>
      <c r="F15" s="149">
        <v>2430</v>
      </c>
      <c r="G15" s="149">
        <f t="shared" si="2"/>
        <v>10802</v>
      </c>
      <c r="H15" s="149"/>
      <c r="I15" s="149">
        <v>4755</v>
      </c>
      <c r="J15" s="149">
        <v>6047</v>
      </c>
      <c r="K15" s="151"/>
      <c r="L15" s="151"/>
      <c r="M15" s="151"/>
      <c r="P15" s="149">
        <v>1191</v>
      </c>
    </row>
    <row r="16" spans="2:17" ht="39.1" hidden="1" customHeight="1" outlineLevel="1">
      <c r="B16" s="153" t="s">
        <v>616</v>
      </c>
      <c r="C16" s="149">
        <f t="shared" si="0"/>
        <v>23638</v>
      </c>
      <c r="D16" s="149">
        <f t="shared" si="1"/>
        <v>12998</v>
      </c>
      <c r="E16" s="149">
        <v>11013</v>
      </c>
      <c r="F16" s="149">
        <v>1985</v>
      </c>
      <c r="G16" s="149">
        <f t="shared" si="2"/>
        <v>9725</v>
      </c>
      <c r="H16" s="149"/>
      <c r="I16" s="149">
        <v>3939</v>
      </c>
      <c r="J16" s="149">
        <v>5786</v>
      </c>
      <c r="K16" s="151"/>
      <c r="L16" s="151"/>
      <c r="M16" s="151"/>
      <c r="P16" s="149">
        <v>915</v>
      </c>
    </row>
    <row r="17" spans="2:16" ht="39.1" hidden="1" customHeight="1" outlineLevel="1">
      <c r="B17" s="153" t="s">
        <v>617</v>
      </c>
      <c r="C17" s="149">
        <f t="shared" si="0"/>
        <v>32406</v>
      </c>
      <c r="D17" s="149">
        <f t="shared" si="1"/>
        <v>20189</v>
      </c>
      <c r="E17" s="149">
        <v>17623</v>
      </c>
      <c r="F17" s="149">
        <v>2566</v>
      </c>
      <c r="G17" s="149">
        <f t="shared" si="2"/>
        <v>11380</v>
      </c>
      <c r="H17" s="149"/>
      <c r="I17" s="149">
        <v>5432</v>
      </c>
      <c r="J17" s="149">
        <v>5948</v>
      </c>
      <c r="K17" s="151"/>
      <c r="L17" s="151"/>
      <c r="M17" s="151"/>
      <c r="P17" s="149">
        <v>837</v>
      </c>
    </row>
    <row r="18" spans="2:16" ht="39.1" hidden="1" customHeight="1" outlineLevel="1">
      <c r="B18" s="153" t="s">
        <v>618</v>
      </c>
      <c r="C18" s="149">
        <f t="shared" si="0"/>
        <v>26403</v>
      </c>
      <c r="D18" s="149">
        <f t="shared" si="1"/>
        <v>15736</v>
      </c>
      <c r="E18" s="149">
        <v>14141</v>
      </c>
      <c r="F18" s="149">
        <v>1595</v>
      </c>
      <c r="G18" s="149">
        <f t="shared" si="2"/>
        <v>10252</v>
      </c>
      <c r="H18" s="149"/>
      <c r="I18" s="149">
        <v>6190</v>
      </c>
      <c r="J18" s="149">
        <v>4062</v>
      </c>
      <c r="K18" s="151"/>
      <c r="L18" s="151"/>
      <c r="M18" s="151"/>
      <c r="P18" s="149">
        <v>415</v>
      </c>
    </row>
    <row r="19" spans="2:16" ht="39.1" hidden="1" customHeight="1" outlineLevel="1">
      <c r="B19" s="153" t="s">
        <v>619</v>
      </c>
      <c r="C19" s="149">
        <f t="shared" si="0"/>
        <v>28983</v>
      </c>
      <c r="D19" s="149">
        <f t="shared" si="1"/>
        <v>15249</v>
      </c>
      <c r="E19" s="149">
        <v>12332</v>
      </c>
      <c r="F19" s="149">
        <v>2917</v>
      </c>
      <c r="G19" s="149">
        <f t="shared" si="2"/>
        <v>13492</v>
      </c>
      <c r="H19" s="149"/>
      <c r="I19" s="149">
        <v>7559</v>
      </c>
      <c r="J19" s="149">
        <v>5933</v>
      </c>
      <c r="K19" s="151"/>
      <c r="L19" s="151"/>
      <c r="M19" s="151"/>
      <c r="P19" s="149">
        <v>242</v>
      </c>
    </row>
    <row r="20" spans="2:16" ht="39.1" hidden="1" customHeight="1" outlineLevel="1">
      <c r="B20" s="153" t="s">
        <v>620</v>
      </c>
      <c r="C20" s="149">
        <f t="shared" si="0"/>
        <v>33736</v>
      </c>
      <c r="D20" s="149">
        <f t="shared" si="1"/>
        <v>17802</v>
      </c>
      <c r="E20" s="149">
        <v>14539</v>
      </c>
      <c r="F20" s="149">
        <v>3263</v>
      </c>
      <c r="G20" s="149">
        <f t="shared" si="2"/>
        <v>15563</v>
      </c>
      <c r="H20" s="149"/>
      <c r="I20" s="149">
        <v>7176</v>
      </c>
      <c r="J20" s="149">
        <v>8387</v>
      </c>
      <c r="K20" s="151"/>
      <c r="L20" s="151"/>
      <c r="M20" s="151"/>
      <c r="P20" s="149">
        <v>371</v>
      </c>
    </row>
    <row r="21" spans="2:16" ht="39.1" hidden="1" customHeight="1" outlineLevel="1">
      <c r="B21" s="153" t="s">
        <v>621</v>
      </c>
      <c r="C21" s="149">
        <f t="shared" si="0"/>
        <v>31752</v>
      </c>
      <c r="D21" s="149">
        <f t="shared" si="1"/>
        <v>16965</v>
      </c>
      <c r="E21" s="149">
        <v>12232</v>
      </c>
      <c r="F21" s="149">
        <v>4733</v>
      </c>
      <c r="G21" s="149">
        <f t="shared" si="2"/>
        <v>14337</v>
      </c>
      <c r="H21" s="149"/>
      <c r="I21" s="149">
        <v>7120</v>
      </c>
      <c r="J21" s="149">
        <v>7217</v>
      </c>
      <c r="K21" s="151"/>
      <c r="L21" s="151"/>
      <c r="M21" s="151"/>
      <c r="P21" s="149">
        <v>450</v>
      </c>
    </row>
    <row r="22" spans="2:16" ht="39.1" hidden="1" customHeight="1" outlineLevel="1" thickBot="1">
      <c r="B22" s="154" t="s">
        <v>622</v>
      </c>
      <c r="C22" s="155">
        <f t="shared" si="0"/>
        <v>29798</v>
      </c>
      <c r="D22" s="156">
        <f t="shared" si="1"/>
        <v>16985</v>
      </c>
      <c r="E22" s="156">
        <v>11218</v>
      </c>
      <c r="F22" s="156">
        <v>5767</v>
      </c>
      <c r="G22" s="156">
        <f t="shared" si="2"/>
        <v>12518</v>
      </c>
      <c r="H22" s="156"/>
      <c r="I22" s="156">
        <v>5896</v>
      </c>
      <c r="J22" s="156">
        <v>6622</v>
      </c>
      <c r="K22" s="157"/>
      <c r="L22" s="157"/>
      <c r="M22" s="157"/>
      <c r="N22" s="157"/>
      <c r="O22" s="157"/>
      <c r="P22" s="156">
        <v>295</v>
      </c>
    </row>
    <row r="23" spans="2:16" ht="28.55" hidden="1" customHeight="1" collapsed="1">
      <c r="B23" s="148" t="s">
        <v>2248</v>
      </c>
      <c r="C23" s="149">
        <f t="shared" ref="C23:C49" si="3">D23+G23+P23+K23+N23+O23</f>
        <v>303890</v>
      </c>
      <c r="D23" s="149">
        <f>E23+F23</f>
        <v>205213</v>
      </c>
      <c r="E23" s="149">
        <f>SUM(E24:E35)</f>
        <v>162240</v>
      </c>
      <c r="F23" s="149">
        <v>42973</v>
      </c>
      <c r="G23" s="149">
        <f>SUM(G24:G35)</f>
        <v>94900</v>
      </c>
      <c r="H23" s="149"/>
      <c r="I23" s="149">
        <f>SUM(I24:I35)</f>
        <v>24717</v>
      </c>
      <c r="J23" s="149">
        <f>SUM(J24:J35)</f>
        <v>70183</v>
      </c>
      <c r="K23" s="151">
        <v>0</v>
      </c>
      <c r="L23" s="151">
        <v>0</v>
      </c>
      <c r="M23" s="151">
        <v>0</v>
      </c>
      <c r="N23" s="151">
        <v>0</v>
      </c>
      <c r="O23" s="151">
        <v>186</v>
      </c>
      <c r="P23" s="149">
        <v>3591</v>
      </c>
    </row>
    <row r="24" spans="2:16" ht="39.1" hidden="1" customHeight="1" outlineLevel="1">
      <c r="B24" s="153" t="s">
        <v>638</v>
      </c>
      <c r="C24" s="158">
        <f t="shared" si="3"/>
        <v>28327</v>
      </c>
      <c r="D24" s="149">
        <f t="shared" ref="D24:D35" si="4">SUM(E24:F24)</f>
        <v>16059</v>
      </c>
      <c r="E24" s="149">
        <v>11646</v>
      </c>
      <c r="F24" s="149">
        <v>4413</v>
      </c>
      <c r="G24" s="149">
        <f t="shared" ref="G24:G35" si="5">SUM(I24:J24)</f>
        <v>11668</v>
      </c>
      <c r="H24" s="149"/>
      <c r="I24" s="149">
        <v>3591</v>
      </c>
      <c r="J24" s="149">
        <v>8077</v>
      </c>
      <c r="K24" s="151">
        <v>0</v>
      </c>
      <c r="L24" s="151">
        <v>0</v>
      </c>
      <c r="M24" s="151">
        <v>0</v>
      </c>
      <c r="N24" s="151">
        <v>0</v>
      </c>
      <c r="P24" s="149">
        <v>600</v>
      </c>
    </row>
    <row r="25" spans="2:16" ht="39.1" hidden="1" customHeight="1" outlineLevel="1">
      <c r="B25" s="153" t="s">
        <v>143</v>
      </c>
      <c r="C25" s="158">
        <f t="shared" si="3"/>
        <v>25618</v>
      </c>
      <c r="D25" s="149">
        <f t="shared" si="4"/>
        <v>16057</v>
      </c>
      <c r="E25" s="149">
        <v>11996</v>
      </c>
      <c r="F25" s="149">
        <v>4061</v>
      </c>
      <c r="G25" s="149">
        <f t="shared" si="5"/>
        <v>9228</v>
      </c>
      <c r="H25" s="149"/>
      <c r="I25" s="149">
        <v>2370</v>
      </c>
      <c r="J25" s="149">
        <v>6858</v>
      </c>
      <c r="K25" s="151">
        <v>0</v>
      </c>
      <c r="L25" s="151">
        <v>0</v>
      </c>
      <c r="M25" s="151">
        <v>0</v>
      </c>
      <c r="N25" s="151">
        <v>0</v>
      </c>
      <c r="P25" s="149">
        <v>333</v>
      </c>
    </row>
    <row r="26" spans="2:16" ht="39.1" hidden="1" customHeight="1" outlineLevel="1">
      <c r="B26" s="153" t="s">
        <v>144</v>
      </c>
      <c r="C26" s="158">
        <f t="shared" si="3"/>
        <v>31149</v>
      </c>
      <c r="D26" s="149">
        <f t="shared" si="4"/>
        <v>20757</v>
      </c>
      <c r="E26" s="149">
        <v>17096</v>
      </c>
      <c r="F26" s="149">
        <v>3661</v>
      </c>
      <c r="G26" s="149">
        <f t="shared" si="5"/>
        <v>10023</v>
      </c>
      <c r="H26" s="149"/>
      <c r="I26" s="149">
        <v>2815</v>
      </c>
      <c r="J26" s="149">
        <v>7208</v>
      </c>
      <c r="K26" s="151">
        <v>0</v>
      </c>
      <c r="L26" s="151">
        <v>0</v>
      </c>
      <c r="M26" s="151">
        <v>0</v>
      </c>
      <c r="N26" s="151">
        <v>0</v>
      </c>
      <c r="P26" s="149">
        <v>369</v>
      </c>
    </row>
    <row r="27" spans="2:16" ht="39.1" hidden="1" customHeight="1" outlineLevel="1">
      <c r="B27" s="153" t="s">
        <v>145</v>
      </c>
      <c r="C27" s="158">
        <f t="shared" si="3"/>
        <v>26160</v>
      </c>
      <c r="D27" s="149">
        <f t="shared" si="4"/>
        <v>16564</v>
      </c>
      <c r="E27" s="149">
        <v>12177</v>
      </c>
      <c r="F27" s="149">
        <v>4387</v>
      </c>
      <c r="G27" s="149">
        <f t="shared" si="5"/>
        <v>9214</v>
      </c>
      <c r="H27" s="149"/>
      <c r="I27" s="149">
        <v>2560</v>
      </c>
      <c r="J27" s="149">
        <v>6654</v>
      </c>
      <c r="K27" s="151">
        <v>0</v>
      </c>
      <c r="L27" s="151">
        <v>0</v>
      </c>
      <c r="M27" s="151">
        <v>0</v>
      </c>
      <c r="N27" s="151">
        <v>0</v>
      </c>
      <c r="P27" s="149">
        <v>382</v>
      </c>
    </row>
    <row r="28" spans="2:16" ht="39.1" hidden="1" customHeight="1" outlineLevel="1">
      <c r="B28" s="153" t="s">
        <v>146</v>
      </c>
      <c r="C28" s="158">
        <f t="shared" si="3"/>
        <v>23839</v>
      </c>
      <c r="D28" s="149">
        <f t="shared" si="4"/>
        <v>15095</v>
      </c>
      <c r="E28" s="149">
        <v>8932</v>
      </c>
      <c r="F28" s="149">
        <v>6163</v>
      </c>
      <c r="G28" s="149">
        <f t="shared" si="5"/>
        <v>8070</v>
      </c>
      <c r="H28" s="149"/>
      <c r="I28" s="149">
        <v>1870</v>
      </c>
      <c r="J28" s="149">
        <v>6200</v>
      </c>
      <c r="K28" s="151">
        <v>0</v>
      </c>
      <c r="L28" s="151">
        <v>0</v>
      </c>
      <c r="M28" s="151">
        <v>0</v>
      </c>
      <c r="N28" s="151">
        <v>0</v>
      </c>
      <c r="P28" s="149">
        <v>674</v>
      </c>
    </row>
    <row r="29" spans="2:16" ht="39.1" hidden="1" customHeight="1" outlineLevel="1">
      <c r="B29" s="153" t="s">
        <v>147</v>
      </c>
      <c r="C29" s="158">
        <f t="shared" si="3"/>
        <v>25534</v>
      </c>
      <c r="D29" s="149">
        <f t="shared" si="4"/>
        <v>18971</v>
      </c>
      <c r="E29" s="149">
        <v>16367</v>
      </c>
      <c r="F29" s="149">
        <v>2604</v>
      </c>
      <c r="G29" s="149">
        <f t="shared" si="5"/>
        <v>6213</v>
      </c>
      <c r="H29" s="149"/>
      <c r="I29" s="149">
        <v>1856</v>
      </c>
      <c r="J29" s="149">
        <v>4357</v>
      </c>
      <c r="K29" s="151">
        <v>0</v>
      </c>
      <c r="L29" s="151">
        <v>0</v>
      </c>
      <c r="M29" s="151">
        <v>0</v>
      </c>
      <c r="N29" s="151">
        <v>0</v>
      </c>
      <c r="P29" s="149">
        <v>350</v>
      </c>
    </row>
    <row r="30" spans="2:16" ht="39.1" hidden="1" customHeight="1" outlineLevel="1">
      <c r="B30" s="153" t="s">
        <v>148</v>
      </c>
      <c r="C30" s="158">
        <f t="shared" si="3"/>
        <v>21313</v>
      </c>
      <c r="D30" s="149">
        <f t="shared" si="4"/>
        <v>14336</v>
      </c>
      <c r="E30" s="149">
        <v>11757</v>
      </c>
      <c r="F30" s="149">
        <v>2579</v>
      </c>
      <c r="G30" s="149">
        <f t="shared" si="5"/>
        <v>6486</v>
      </c>
      <c r="H30" s="149"/>
      <c r="I30" s="149">
        <v>1575</v>
      </c>
      <c r="J30" s="149">
        <v>4911</v>
      </c>
      <c r="K30" s="151">
        <v>0</v>
      </c>
      <c r="L30" s="151">
        <v>0</v>
      </c>
      <c r="M30" s="151">
        <v>0</v>
      </c>
      <c r="N30" s="151">
        <v>0</v>
      </c>
      <c r="P30" s="149">
        <v>491</v>
      </c>
    </row>
    <row r="31" spans="2:16" ht="39.1" hidden="1" customHeight="1" outlineLevel="1">
      <c r="B31" s="153" t="s">
        <v>149</v>
      </c>
      <c r="C31" s="158">
        <f t="shared" si="3"/>
        <v>25052</v>
      </c>
      <c r="D31" s="149">
        <f t="shared" si="4"/>
        <v>16885</v>
      </c>
      <c r="E31" s="149">
        <v>14342</v>
      </c>
      <c r="F31" s="149">
        <v>2543</v>
      </c>
      <c r="G31" s="149">
        <f t="shared" si="5"/>
        <v>7785</v>
      </c>
      <c r="H31" s="149"/>
      <c r="I31" s="149">
        <v>2293</v>
      </c>
      <c r="J31" s="149">
        <v>5492</v>
      </c>
      <c r="K31" s="151">
        <v>0</v>
      </c>
      <c r="L31" s="151">
        <v>0</v>
      </c>
      <c r="M31" s="151">
        <v>0</v>
      </c>
      <c r="N31" s="151">
        <v>0</v>
      </c>
      <c r="P31" s="149">
        <v>382</v>
      </c>
    </row>
    <row r="32" spans="2:16" ht="39.1" hidden="1" customHeight="1" outlineLevel="1">
      <c r="B32" s="153" t="s">
        <v>150</v>
      </c>
      <c r="C32" s="158">
        <f t="shared" si="3"/>
        <v>26342</v>
      </c>
      <c r="D32" s="149">
        <f t="shared" si="4"/>
        <v>17677</v>
      </c>
      <c r="E32" s="149">
        <v>15080</v>
      </c>
      <c r="F32" s="149">
        <v>2597</v>
      </c>
      <c r="G32" s="149">
        <f t="shared" si="5"/>
        <v>8359</v>
      </c>
      <c r="H32" s="149"/>
      <c r="I32" s="149">
        <v>1803</v>
      </c>
      <c r="J32" s="149">
        <v>6556</v>
      </c>
      <c r="K32" s="151">
        <v>0</v>
      </c>
      <c r="L32" s="151">
        <v>0</v>
      </c>
      <c r="M32" s="151">
        <v>0</v>
      </c>
      <c r="N32" s="151">
        <v>0</v>
      </c>
      <c r="P32" s="149">
        <v>306</v>
      </c>
    </row>
    <row r="33" spans="2:16" ht="39.1" hidden="1" customHeight="1" outlineLevel="1">
      <c r="B33" s="153" t="s">
        <v>151</v>
      </c>
      <c r="C33" s="158">
        <f t="shared" si="3"/>
        <v>21963</v>
      </c>
      <c r="D33" s="149">
        <f t="shared" si="4"/>
        <v>14348</v>
      </c>
      <c r="E33" s="149">
        <v>11804</v>
      </c>
      <c r="F33" s="149">
        <v>2544</v>
      </c>
      <c r="G33" s="149">
        <f t="shared" si="5"/>
        <v>7166</v>
      </c>
      <c r="H33" s="149"/>
      <c r="I33" s="149">
        <v>1283</v>
      </c>
      <c r="J33" s="149">
        <v>5883</v>
      </c>
      <c r="K33" s="151">
        <v>0</v>
      </c>
      <c r="L33" s="151">
        <v>0</v>
      </c>
      <c r="M33" s="151">
        <v>0</v>
      </c>
      <c r="N33" s="151">
        <v>0</v>
      </c>
      <c r="P33" s="149">
        <v>449</v>
      </c>
    </row>
    <row r="34" spans="2:16" ht="39.1" hidden="1" customHeight="1" outlineLevel="1">
      <c r="B34" s="153" t="s">
        <v>152</v>
      </c>
      <c r="C34" s="158">
        <f t="shared" si="3"/>
        <v>27332</v>
      </c>
      <c r="D34" s="149">
        <f t="shared" si="4"/>
        <v>21011</v>
      </c>
      <c r="E34" s="149">
        <v>18292</v>
      </c>
      <c r="F34" s="149">
        <v>2719</v>
      </c>
      <c r="G34" s="149">
        <f t="shared" si="5"/>
        <v>5744</v>
      </c>
      <c r="H34" s="149"/>
      <c r="I34" s="149">
        <v>1224</v>
      </c>
      <c r="J34" s="149">
        <v>4520</v>
      </c>
      <c r="K34" s="151">
        <v>0</v>
      </c>
      <c r="L34" s="151">
        <v>0</v>
      </c>
      <c r="M34" s="151">
        <v>0</v>
      </c>
      <c r="N34" s="151">
        <v>0</v>
      </c>
      <c r="P34" s="149">
        <v>577</v>
      </c>
    </row>
    <row r="35" spans="2:16" ht="39.1" hidden="1" customHeight="1" outlineLevel="1" thickBot="1">
      <c r="B35" s="154" t="s">
        <v>153</v>
      </c>
      <c r="C35" s="159">
        <f t="shared" si="3"/>
        <v>21075</v>
      </c>
      <c r="D35" s="160">
        <f t="shared" si="4"/>
        <v>15459</v>
      </c>
      <c r="E35" s="160">
        <v>12751</v>
      </c>
      <c r="F35" s="160">
        <v>2708</v>
      </c>
      <c r="G35" s="160">
        <f t="shared" si="5"/>
        <v>4944</v>
      </c>
      <c r="H35" s="160"/>
      <c r="I35" s="160">
        <v>1477</v>
      </c>
      <c r="J35" s="160">
        <v>3467</v>
      </c>
      <c r="K35" s="151">
        <v>0</v>
      </c>
      <c r="L35" s="151">
        <v>0</v>
      </c>
      <c r="M35" s="151">
        <v>0</v>
      </c>
      <c r="N35" s="151">
        <v>0</v>
      </c>
      <c r="P35" s="160">
        <v>672</v>
      </c>
    </row>
    <row r="36" spans="2:16" s="996" customFormat="1" ht="26.35" hidden="1" customHeight="1" collapsed="1">
      <c r="B36" s="566" t="s">
        <v>639</v>
      </c>
      <c r="C36" s="994">
        <f t="shared" si="3"/>
        <v>308749</v>
      </c>
      <c r="D36" s="994">
        <f>E36+F36</f>
        <v>203804</v>
      </c>
      <c r="E36" s="994">
        <f>SUM(E37:E48)</f>
        <v>165823</v>
      </c>
      <c r="F36" s="994">
        <f>SUM(F37:F48)</f>
        <v>37981</v>
      </c>
      <c r="G36" s="994">
        <f>SUM(G37:G48)</f>
        <v>100176</v>
      </c>
      <c r="H36" s="994"/>
      <c r="I36" s="994">
        <f>SUM(I37:I48)</f>
        <v>35017</v>
      </c>
      <c r="J36" s="994">
        <f>SUM(J37:J48)</f>
        <v>65159</v>
      </c>
      <c r="K36" s="995">
        <v>0</v>
      </c>
      <c r="L36" s="995">
        <v>0</v>
      </c>
      <c r="M36" s="995">
        <v>0</v>
      </c>
      <c r="N36" s="995">
        <v>0</v>
      </c>
      <c r="O36" s="995">
        <v>0</v>
      </c>
      <c r="P36" s="994">
        <f>SUM(P37:P48)</f>
        <v>4769</v>
      </c>
    </row>
    <row r="37" spans="2:16" ht="39.1" hidden="1" customHeight="1" outlineLevel="1">
      <c r="B37" s="161" t="s">
        <v>638</v>
      </c>
      <c r="C37" s="158">
        <f t="shared" si="3"/>
        <v>12846</v>
      </c>
      <c r="D37" s="149">
        <f t="shared" ref="D37:D48" si="6">SUM(E37:F37)</f>
        <v>9485</v>
      </c>
      <c r="E37" s="149">
        <v>7273</v>
      </c>
      <c r="F37" s="149">
        <v>2212</v>
      </c>
      <c r="G37" s="149">
        <f t="shared" ref="G37:G48" si="7">SUM(I37:J37)</f>
        <v>3054</v>
      </c>
      <c r="H37" s="149"/>
      <c r="I37" s="149">
        <v>480</v>
      </c>
      <c r="J37" s="149">
        <v>2574</v>
      </c>
      <c r="K37" s="151">
        <v>0</v>
      </c>
      <c r="L37" s="151">
        <v>0</v>
      </c>
      <c r="M37" s="151">
        <v>0</v>
      </c>
      <c r="N37" s="151">
        <v>0</v>
      </c>
      <c r="O37" s="151">
        <v>0</v>
      </c>
      <c r="P37" s="149">
        <v>307</v>
      </c>
    </row>
    <row r="38" spans="2:16" ht="39.1" hidden="1" customHeight="1" outlineLevel="1">
      <c r="B38" s="161" t="s">
        <v>143</v>
      </c>
      <c r="C38" s="158">
        <f t="shared" si="3"/>
        <v>15717</v>
      </c>
      <c r="D38" s="149">
        <f t="shared" si="6"/>
        <v>11161</v>
      </c>
      <c r="E38" s="149">
        <v>8206</v>
      </c>
      <c r="F38" s="149">
        <v>2955</v>
      </c>
      <c r="G38" s="149">
        <f t="shared" si="7"/>
        <v>3980</v>
      </c>
      <c r="H38" s="149"/>
      <c r="I38" s="149">
        <v>359</v>
      </c>
      <c r="J38" s="149">
        <v>3621</v>
      </c>
      <c r="K38" s="151">
        <v>0</v>
      </c>
      <c r="L38" s="151">
        <v>0</v>
      </c>
      <c r="M38" s="151">
        <v>0</v>
      </c>
      <c r="N38" s="151">
        <v>0</v>
      </c>
      <c r="O38" s="151">
        <v>0</v>
      </c>
      <c r="P38" s="149">
        <v>576</v>
      </c>
    </row>
    <row r="39" spans="2:16" ht="39.1" hidden="1" customHeight="1" outlineLevel="1">
      <c r="B39" s="161" t="s">
        <v>144</v>
      </c>
      <c r="C39" s="158">
        <f t="shared" si="3"/>
        <v>26276</v>
      </c>
      <c r="D39" s="149">
        <f t="shared" si="6"/>
        <v>21834</v>
      </c>
      <c r="E39" s="149">
        <v>19318</v>
      </c>
      <c r="F39" s="149">
        <v>2516</v>
      </c>
      <c r="G39" s="149">
        <f t="shared" si="7"/>
        <v>3997</v>
      </c>
      <c r="H39" s="149"/>
      <c r="I39" s="149">
        <v>428</v>
      </c>
      <c r="J39" s="149">
        <v>3569</v>
      </c>
      <c r="K39" s="151">
        <v>0</v>
      </c>
      <c r="L39" s="151">
        <v>0</v>
      </c>
      <c r="M39" s="151">
        <v>0</v>
      </c>
      <c r="N39" s="151">
        <v>0</v>
      </c>
      <c r="O39" s="151">
        <v>0</v>
      </c>
      <c r="P39" s="149">
        <v>445</v>
      </c>
    </row>
    <row r="40" spans="2:16" ht="39.1" hidden="1" customHeight="1" outlineLevel="1">
      <c r="B40" s="161" t="s">
        <v>145</v>
      </c>
      <c r="C40" s="158">
        <f t="shared" si="3"/>
        <v>23129</v>
      </c>
      <c r="D40" s="149">
        <f t="shared" si="6"/>
        <v>17154</v>
      </c>
      <c r="E40" s="149">
        <v>14383</v>
      </c>
      <c r="F40" s="149">
        <v>2771</v>
      </c>
      <c r="G40" s="149">
        <f t="shared" si="7"/>
        <v>5475</v>
      </c>
      <c r="H40" s="149"/>
      <c r="I40" s="149">
        <v>1225</v>
      </c>
      <c r="J40" s="149">
        <v>4250</v>
      </c>
      <c r="K40" s="151">
        <v>0</v>
      </c>
      <c r="L40" s="151">
        <v>0</v>
      </c>
      <c r="M40" s="151">
        <v>0</v>
      </c>
      <c r="N40" s="151">
        <v>0</v>
      </c>
      <c r="O40" s="151">
        <v>0</v>
      </c>
      <c r="P40" s="149">
        <v>500</v>
      </c>
    </row>
    <row r="41" spans="2:16" ht="39.1" hidden="1" customHeight="1" outlineLevel="1">
      <c r="B41" s="161" t="s">
        <v>146</v>
      </c>
      <c r="C41" s="158">
        <f t="shared" si="3"/>
        <v>25893</v>
      </c>
      <c r="D41" s="149">
        <f t="shared" si="6"/>
        <v>19091</v>
      </c>
      <c r="E41" s="149">
        <v>16546</v>
      </c>
      <c r="F41" s="149">
        <v>2545</v>
      </c>
      <c r="G41" s="149">
        <f t="shared" si="7"/>
        <v>6313</v>
      </c>
      <c r="H41" s="149"/>
      <c r="I41" s="149">
        <v>1931</v>
      </c>
      <c r="J41" s="149">
        <v>4382</v>
      </c>
      <c r="K41" s="151">
        <v>0</v>
      </c>
      <c r="L41" s="151">
        <v>0</v>
      </c>
      <c r="M41" s="151">
        <v>0</v>
      </c>
      <c r="N41" s="151">
        <v>0</v>
      </c>
      <c r="O41" s="151">
        <v>0</v>
      </c>
      <c r="P41" s="149">
        <v>489</v>
      </c>
    </row>
    <row r="42" spans="2:16" ht="39.1" hidden="1" customHeight="1" outlineLevel="1">
      <c r="B42" s="161" t="s">
        <v>147</v>
      </c>
      <c r="C42" s="158">
        <f t="shared" si="3"/>
        <v>21770</v>
      </c>
      <c r="D42" s="149">
        <f t="shared" si="6"/>
        <v>15569</v>
      </c>
      <c r="E42" s="149">
        <v>13197</v>
      </c>
      <c r="F42" s="149">
        <v>2372</v>
      </c>
      <c r="G42" s="149">
        <f t="shared" si="7"/>
        <v>5782</v>
      </c>
      <c r="H42" s="149"/>
      <c r="I42" s="149">
        <v>1625</v>
      </c>
      <c r="J42" s="149">
        <v>4157</v>
      </c>
      <c r="K42" s="151">
        <v>0</v>
      </c>
      <c r="L42" s="151">
        <v>0</v>
      </c>
      <c r="M42" s="151">
        <v>0</v>
      </c>
      <c r="N42" s="151">
        <v>0</v>
      </c>
      <c r="O42" s="151">
        <v>0</v>
      </c>
      <c r="P42" s="149">
        <v>419</v>
      </c>
    </row>
    <row r="43" spans="2:16" ht="39.1" hidden="1" customHeight="1" outlineLevel="1">
      <c r="B43" s="161" t="s">
        <v>148</v>
      </c>
      <c r="C43" s="158">
        <f t="shared" si="3"/>
        <v>25191</v>
      </c>
      <c r="D43" s="149">
        <f t="shared" si="6"/>
        <v>17023</v>
      </c>
      <c r="E43" s="149">
        <v>13631</v>
      </c>
      <c r="F43" s="149">
        <v>3392</v>
      </c>
      <c r="G43" s="149">
        <f t="shared" si="7"/>
        <v>7821</v>
      </c>
      <c r="H43" s="149"/>
      <c r="I43" s="149">
        <v>1797</v>
      </c>
      <c r="J43" s="149">
        <v>6024</v>
      </c>
      <c r="K43" s="151">
        <v>0</v>
      </c>
      <c r="L43" s="151">
        <v>0</v>
      </c>
      <c r="M43" s="151">
        <v>0</v>
      </c>
      <c r="N43" s="151">
        <v>0</v>
      </c>
      <c r="O43" s="151">
        <v>0</v>
      </c>
      <c r="P43" s="149">
        <v>347</v>
      </c>
    </row>
    <row r="44" spans="2:16" ht="39.1" hidden="1" customHeight="1" outlineLevel="1">
      <c r="B44" s="161" t="s">
        <v>149</v>
      </c>
      <c r="C44" s="158">
        <f t="shared" si="3"/>
        <v>29469</v>
      </c>
      <c r="D44" s="149">
        <f t="shared" si="6"/>
        <v>21350</v>
      </c>
      <c r="E44" s="149">
        <v>18716</v>
      </c>
      <c r="F44" s="149">
        <v>2634</v>
      </c>
      <c r="G44" s="149">
        <f t="shared" si="7"/>
        <v>7842</v>
      </c>
      <c r="H44" s="149"/>
      <c r="I44" s="149">
        <v>1819</v>
      </c>
      <c r="J44" s="149">
        <v>6023</v>
      </c>
      <c r="K44" s="151">
        <v>0</v>
      </c>
      <c r="L44" s="151">
        <v>0</v>
      </c>
      <c r="M44" s="151">
        <v>0</v>
      </c>
      <c r="N44" s="151">
        <v>0</v>
      </c>
      <c r="O44" s="151">
        <v>0</v>
      </c>
      <c r="P44" s="149">
        <v>277</v>
      </c>
    </row>
    <row r="45" spans="2:16" ht="39.1" hidden="1" customHeight="1" outlineLevel="1">
      <c r="B45" s="161" t="s">
        <v>150</v>
      </c>
      <c r="C45" s="158">
        <f t="shared" si="3"/>
        <v>23887</v>
      </c>
      <c r="D45" s="149">
        <f t="shared" si="6"/>
        <v>15201</v>
      </c>
      <c r="E45" s="149">
        <v>10151</v>
      </c>
      <c r="F45" s="149">
        <v>5050</v>
      </c>
      <c r="G45" s="149">
        <f t="shared" si="7"/>
        <v>8466</v>
      </c>
      <c r="H45" s="149"/>
      <c r="I45" s="149">
        <v>1600</v>
      </c>
      <c r="J45" s="149">
        <v>6866</v>
      </c>
      <c r="K45" s="151">
        <v>0</v>
      </c>
      <c r="L45" s="151">
        <v>0</v>
      </c>
      <c r="M45" s="151">
        <v>0</v>
      </c>
      <c r="N45" s="151">
        <v>0</v>
      </c>
      <c r="O45" s="151">
        <v>0</v>
      </c>
      <c r="P45" s="149">
        <v>220</v>
      </c>
    </row>
    <row r="46" spans="2:16" ht="39.1" hidden="1" customHeight="1" outlineLevel="1">
      <c r="B46" s="161" t="s">
        <v>151</v>
      </c>
      <c r="C46" s="158">
        <f t="shared" si="3"/>
        <v>33289</v>
      </c>
      <c r="D46" s="149">
        <f t="shared" si="6"/>
        <v>18372</v>
      </c>
      <c r="E46" s="149">
        <v>13550</v>
      </c>
      <c r="F46" s="149">
        <v>4822</v>
      </c>
      <c r="G46" s="149">
        <f t="shared" si="7"/>
        <v>14623</v>
      </c>
      <c r="H46" s="149"/>
      <c r="I46" s="149">
        <v>3297</v>
      </c>
      <c r="J46" s="149">
        <v>11326</v>
      </c>
      <c r="K46" s="151">
        <v>0</v>
      </c>
      <c r="L46" s="151">
        <v>0</v>
      </c>
      <c r="M46" s="151">
        <v>0</v>
      </c>
      <c r="N46" s="151">
        <v>0</v>
      </c>
      <c r="O46" s="151">
        <v>0</v>
      </c>
      <c r="P46" s="149">
        <v>294</v>
      </c>
    </row>
    <row r="47" spans="2:16" ht="39.1" hidden="1" customHeight="1" outlineLevel="1">
      <c r="B47" s="161" t="s">
        <v>152</v>
      </c>
      <c r="C47" s="158">
        <f t="shared" si="3"/>
        <v>43834</v>
      </c>
      <c r="D47" s="149">
        <f t="shared" si="6"/>
        <v>19807</v>
      </c>
      <c r="E47" s="149">
        <v>16042</v>
      </c>
      <c r="F47" s="149">
        <v>3765</v>
      </c>
      <c r="G47" s="149">
        <f t="shared" si="7"/>
        <v>23529</v>
      </c>
      <c r="H47" s="149"/>
      <c r="I47" s="149">
        <v>16334</v>
      </c>
      <c r="J47" s="149">
        <v>7195</v>
      </c>
      <c r="K47" s="151">
        <v>0</v>
      </c>
      <c r="L47" s="151">
        <v>0</v>
      </c>
      <c r="M47" s="151">
        <v>0</v>
      </c>
      <c r="N47" s="151">
        <v>0</v>
      </c>
      <c r="O47" s="151">
        <v>0</v>
      </c>
      <c r="P47" s="149">
        <v>498</v>
      </c>
    </row>
    <row r="48" spans="2:16" ht="39.1" hidden="1" customHeight="1" outlineLevel="1" thickBot="1">
      <c r="B48" s="162" t="s">
        <v>153</v>
      </c>
      <c r="C48" s="159">
        <f t="shared" si="3"/>
        <v>27448</v>
      </c>
      <c r="D48" s="160">
        <f t="shared" si="6"/>
        <v>17757</v>
      </c>
      <c r="E48" s="160">
        <v>14810</v>
      </c>
      <c r="F48" s="160">
        <v>2947</v>
      </c>
      <c r="G48" s="160">
        <f t="shared" si="7"/>
        <v>9294</v>
      </c>
      <c r="H48" s="160"/>
      <c r="I48" s="160">
        <v>4122</v>
      </c>
      <c r="J48" s="160">
        <v>5172</v>
      </c>
      <c r="K48" s="151">
        <v>0</v>
      </c>
      <c r="L48" s="151">
        <v>0</v>
      </c>
      <c r="M48" s="151">
        <v>0</v>
      </c>
      <c r="N48" s="151">
        <v>0</v>
      </c>
      <c r="O48" s="151">
        <v>0</v>
      </c>
      <c r="P48" s="160">
        <v>397</v>
      </c>
    </row>
    <row r="49" spans="2:16" s="996" customFormat="1" ht="27" hidden="1" customHeight="1" collapsed="1">
      <c r="B49" s="566" t="s">
        <v>2822</v>
      </c>
      <c r="C49" s="994">
        <f t="shared" si="3"/>
        <v>270910</v>
      </c>
      <c r="D49" s="994">
        <f>SUM(D50:D61)</f>
        <v>187044</v>
      </c>
      <c r="E49" s="994">
        <f>SUM(E50:E61)</f>
        <v>139833</v>
      </c>
      <c r="F49" s="994">
        <f>SUM(F50:F61)</f>
        <v>47211</v>
      </c>
      <c r="G49" s="994">
        <f>SUM(G50:G61)</f>
        <v>80415</v>
      </c>
      <c r="H49" s="994"/>
      <c r="I49" s="994">
        <f>SUM(I50:I61)</f>
        <v>21843</v>
      </c>
      <c r="J49" s="994">
        <f>SUM(J50:J61)</f>
        <v>58572</v>
      </c>
      <c r="K49" s="995">
        <v>0</v>
      </c>
      <c r="L49" s="995">
        <v>0</v>
      </c>
      <c r="M49" s="995">
        <v>0</v>
      </c>
      <c r="N49" s="995">
        <v>0</v>
      </c>
      <c r="O49" s="995">
        <v>0</v>
      </c>
      <c r="P49" s="994">
        <f>SUM(P50:P61)</f>
        <v>3451</v>
      </c>
    </row>
    <row r="50" spans="2:16" ht="39.1" hidden="1" customHeight="1" outlineLevel="1">
      <c r="B50" s="153" t="s">
        <v>638</v>
      </c>
      <c r="C50" s="158">
        <f t="shared" ref="C50:C61" si="8">D50+G50+P50+N50</f>
        <v>19414</v>
      </c>
      <c r="D50" s="149">
        <f t="shared" ref="D50:D61" si="9">SUM(E50:F50)</f>
        <v>12242</v>
      </c>
      <c r="E50" s="149">
        <v>8456</v>
      </c>
      <c r="F50" s="149">
        <v>3786</v>
      </c>
      <c r="G50" s="149">
        <f t="shared" ref="G50:G61" si="10">SUM(I50:J50)</f>
        <v>6678</v>
      </c>
      <c r="H50" s="149"/>
      <c r="I50" s="149">
        <v>1475</v>
      </c>
      <c r="J50" s="149">
        <v>5203</v>
      </c>
      <c r="K50" s="149"/>
      <c r="L50" s="149"/>
      <c r="M50" s="149"/>
      <c r="N50" s="151">
        <v>0</v>
      </c>
      <c r="P50" s="149">
        <v>494</v>
      </c>
    </row>
    <row r="51" spans="2:16" ht="39.1" hidden="1" customHeight="1" outlineLevel="1">
      <c r="B51" s="153" t="s">
        <v>143</v>
      </c>
      <c r="C51" s="158">
        <f t="shared" si="8"/>
        <v>11873</v>
      </c>
      <c r="D51" s="149">
        <f t="shared" si="9"/>
        <v>9004</v>
      </c>
      <c r="E51" s="149">
        <v>7133</v>
      </c>
      <c r="F51" s="149">
        <v>1871</v>
      </c>
      <c r="G51" s="149">
        <f t="shared" si="10"/>
        <v>2699</v>
      </c>
      <c r="H51" s="149"/>
      <c r="I51" s="149">
        <v>652</v>
      </c>
      <c r="J51" s="149">
        <v>2047</v>
      </c>
      <c r="K51" s="149"/>
      <c r="L51" s="149"/>
      <c r="M51" s="149"/>
      <c r="N51" s="151">
        <v>0</v>
      </c>
      <c r="P51" s="149">
        <v>170</v>
      </c>
    </row>
    <row r="52" spans="2:16" ht="39.1" hidden="1" customHeight="1" outlineLevel="1">
      <c r="B52" s="153" t="s">
        <v>144</v>
      </c>
      <c r="C52" s="158">
        <f t="shared" si="8"/>
        <v>31814</v>
      </c>
      <c r="D52" s="149">
        <f t="shared" si="9"/>
        <v>22904</v>
      </c>
      <c r="E52" s="149">
        <v>19625</v>
      </c>
      <c r="F52" s="149">
        <v>3279</v>
      </c>
      <c r="G52" s="149">
        <f t="shared" si="10"/>
        <v>8530</v>
      </c>
      <c r="H52" s="149"/>
      <c r="I52" s="149">
        <v>3653</v>
      </c>
      <c r="J52" s="149">
        <v>4877</v>
      </c>
      <c r="K52" s="149"/>
      <c r="L52" s="149"/>
      <c r="M52" s="149"/>
      <c r="N52" s="151">
        <v>0</v>
      </c>
      <c r="P52" s="149">
        <v>380</v>
      </c>
    </row>
    <row r="53" spans="2:16" ht="39.1" hidden="1" customHeight="1" outlineLevel="1">
      <c r="B53" s="153" t="s">
        <v>145</v>
      </c>
      <c r="C53" s="158">
        <f t="shared" si="8"/>
        <v>18960</v>
      </c>
      <c r="D53" s="149">
        <f t="shared" si="9"/>
        <v>10533</v>
      </c>
      <c r="E53" s="149">
        <v>6646</v>
      </c>
      <c r="F53" s="149">
        <v>3887</v>
      </c>
      <c r="G53" s="149">
        <f t="shared" si="10"/>
        <v>7975</v>
      </c>
      <c r="H53" s="149"/>
      <c r="I53" s="149">
        <v>1591</v>
      </c>
      <c r="J53" s="149">
        <v>6384</v>
      </c>
      <c r="K53" s="149"/>
      <c r="L53" s="149"/>
      <c r="M53" s="149"/>
      <c r="N53" s="151">
        <v>0</v>
      </c>
      <c r="P53" s="149">
        <v>452</v>
      </c>
    </row>
    <row r="54" spans="2:16" ht="39.1" hidden="1" customHeight="1" outlineLevel="1">
      <c r="B54" s="153" t="s">
        <v>146</v>
      </c>
      <c r="C54" s="158">
        <f t="shared" si="8"/>
        <v>12490</v>
      </c>
      <c r="D54" s="149">
        <f t="shared" si="9"/>
        <v>7448</v>
      </c>
      <c r="E54" s="149">
        <v>4441</v>
      </c>
      <c r="F54" s="149">
        <v>3007</v>
      </c>
      <c r="G54" s="149">
        <f t="shared" si="10"/>
        <v>4805</v>
      </c>
      <c r="H54" s="149"/>
      <c r="I54" s="149">
        <v>945</v>
      </c>
      <c r="J54" s="149">
        <v>3860</v>
      </c>
      <c r="K54" s="149"/>
      <c r="L54" s="149"/>
      <c r="M54" s="149"/>
      <c r="N54" s="151">
        <v>0</v>
      </c>
      <c r="P54" s="149">
        <v>237</v>
      </c>
    </row>
    <row r="55" spans="2:16" ht="39.1" hidden="1" customHeight="1" outlineLevel="1">
      <c r="B55" s="153" t="s">
        <v>147</v>
      </c>
      <c r="C55" s="158">
        <f t="shared" si="8"/>
        <v>22759</v>
      </c>
      <c r="D55" s="149">
        <f t="shared" si="9"/>
        <v>15699</v>
      </c>
      <c r="E55" s="149">
        <v>12282</v>
      </c>
      <c r="F55" s="149">
        <v>3417</v>
      </c>
      <c r="G55" s="149">
        <f t="shared" si="10"/>
        <v>6650</v>
      </c>
      <c r="H55" s="149"/>
      <c r="I55" s="149">
        <v>1749</v>
      </c>
      <c r="J55" s="149">
        <v>4901</v>
      </c>
      <c r="K55" s="149"/>
      <c r="L55" s="149"/>
      <c r="M55" s="149"/>
      <c r="N55" s="151">
        <v>0</v>
      </c>
      <c r="P55" s="149">
        <v>410</v>
      </c>
    </row>
    <row r="56" spans="2:16" ht="39.1" hidden="1" customHeight="1" outlineLevel="1">
      <c r="B56" s="153" t="s">
        <v>148</v>
      </c>
      <c r="C56" s="158">
        <f t="shared" si="8"/>
        <v>26535</v>
      </c>
      <c r="D56" s="149">
        <f t="shared" si="9"/>
        <v>18596</v>
      </c>
      <c r="E56" s="149">
        <v>12218</v>
      </c>
      <c r="F56" s="149">
        <v>6378</v>
      </c>
      <c r="G56" s="149">
        <f t="shared" si="10"/>
        <v>7682</v>
      </c>
      <c r="H56" s="149"/>
      <c r="I56" s="149">
        <v>1042</v>
      </c>
      <c r="J56" s="149">
        <v>6640</v>
      </c>
      <c r="K56" s="149"/>
      <c r="L56" s="149"/>
      <c r="M56" s="149"/>
      <c r="N56" s="151">
        <v>0</v>
      </c>
      <c r="P56" s="149">
        <v>257</v>
      </c>
    </row>
    <row r="57" spans="2:16" ht="39.1" hidden="1" customHeight="1" outlineLevel="1">
      <c r="B57" s="153" t="s">
        <v>149</v>
      </c>
      <c r="C57" s="158">
        <f t="shared" si="8"/>
        <v>22266</v>
      </c>
      <c r="D57" s="149">
        <f t="shared" si="9"/>
        <v>14928</v>
      </c>
      <c r="E57" s="149">
        <v>9075</v>
      </c>
      <c r="F57" s="149">
        <v>5853</v>
      </c>
      <c r="G57" s="149">
        <f t="shared" si="10"/>
        <v>7193</v>
      </c>
      <c r="H57" s="149"/>
      <c r="I57" s="149">
        <v>1114</v>
      </c>
      <c r="J57" s="149">
        <v>6079</v>
      </c>
      <c r="K57" s="149"/>
      <c r="L57" s="149"/>
      <c r="M57" s="149"/>
      <c r="N57" s="151">
        <v>0</v>
      </c>
      <c r="P57" s="149">
        <v>145</v>
      </c>
    </row>
    <row r="58" spans="2:16" ht="39.1" hidden="1" customHeight="1" outlineLevel="1">
      <c r="B58" s="153" t="s">
        <v>150</v>
      </c>
      <c r="C58" s="158">
        <f t="shared" si="8"/>
        <v>22769</v>
      </c>
      <c r="D58" s="149">
        <f t="shared" si="9"/>
        <v>16384</v>
      </c>
      <c r="E58" s="149">
        <v>10966</v>
      </c>
      <c r="F58" s="149">
        <v>5418</v>
      </c>
      <c r="G58" s="149">
        <f t="shared" si="10"/>
        <v>6211</v>
      </c>
      <c r="H58" s="149"/>
      <c r="I58" s="149">
        <v>1209</v>
      </c>
      <c r="J58" s="149">
        <v>5002</v>
      </c>
      <c r="K58" s="149"/>
      <c r="L58" s="149"/>
      <c r="M58" s="149"/>
      <c r="N58" s="151">
        <v>0</v>
      </c>
      <c r="P58" s="149">
        <v>174</v>
      </c>
    </row>
    <row r="59" spans="2:16" ht="39.1" hidden="1" customHeight="1" outlineLevel="1">
      <c r="B59" s="153" t="s">
        <v>151</v>
      </c>
      <c r="C59" s="158">
        <f t="shared" si="8"/>
        <v>35917</v>
      </c>
      <c r="D59" s="149">
        <f t="shared" si="9"/>
        <v>27468</v>
      </c>
      <c r="E59" s="149">
        <v>23724</v>
      </c>
      <c r="F59" s="149">
        <v>3744</v>
      </c>
      <c r="G59" s="149">
        <f t="shared" si="10"/>
        <v>8227</v>
      </c>
      <c r="H59" s="149"/>
      <c r="I59" s="149">
        <v>3575</v>
      </c>
      <c r="J59" s="149">
        <v>4652</v>
      </c>
      <c r="K59" s="149"/>
      <c r="L59" s="149"/>
      <c r="M59" s="149"/>
      <c r="N59" s="151">
        <v>0</v>
      </c>
      <c r="P59" s="149">
        <v>222</v>
      </c>
    </row>
    <row r="60" spans="2:16" ht="39.1" hidden="1" customHeight="1" outlineLevel="1">
      <c r="B60" s="153" t="s">
        <v>152</v>
      </c>
      <c r="C60" s="158">
        <f t="shared" si="8"/>
        <v>25950</v>
      </c>
      <c r="D60" s="149">
        <f t="shared" si="9"/>
        <v>17279</v>
      </c>
      <c r="E60" s="149">
        <v>13980</v>
      </c>
      <c r="F60" s="149">
        <v>3299</v>
      </c>
      <c r="G60" s="149">
        <f t="shared" si="10"/>
        <v>8419</v>
      </c>
      <c r="H60" s="149"/>
      <c r="I60" s="149">
        <v>3023</v>
      </c>
      <c r="J60" s="149">
        <v>5396</v>
      </c>
      <c r="K60" s="149"/>
      <c r="L60" s="149"/>
      <c r="M60" s="149"/>
      <c r="N60" s="151">
        <v>0</v>
      </c>
      <c r="P60" s="149">
        <v>252</v>
      </c>
    </row>
    <row r="61" spans="2:16" ht="39.1" hidden="1" customHeight="1" outlineLevel="1" thickBot="1">
      <c r="B61" s="154" t="s">
        <v>153</v>
      </c>
      <c r="C61" s="159">
        <f t="shared" si="8"/>
        <v>20163</v>
      </c>
      <c r="D61" s="160">
        <f t="shared" si="9"/>
        <v>14559</v>
      </c>
      <c r="E61" s="160">
        <v>11287</v>
      </c>
      <c r="F61" s="160">
        <v>3272</v>
      </c>
      <c r="G61" s="160">
        <f t="shared" si="10"/>
        <v>5346</v>
      </c>
      <c r="H61" s="160"/>
      <c r="I61" s="160">
        <v>1815</v>
      </c>
      <c r="J61" s="160">
        <v>3531</v>
      </c>
      <c r="K61" s="160"/>
      <c r="L61" s="160"/>
      <c r="M61" s="160"/>
      <c r="N61" s="163">
        <v>0</v>
      </c>
      <c r="O61" s="163"/>
      <c r="P61" s="160">
        <v>258</v>
      </c>
    </row>
    <row r="62" spans="2:16" s="996" customFormat="1" ht="25.5" hidden="1" customHeight="1" collapsed="1">
      <c r="B62" s="566" t="s">
        <v>1716</v>
      </c>
      <c r="C62" s="994">
        <f>SUM(C63:C74)</f>
        <v>258356</v>
      </c>
      <c r="D62" s="994">
        <f>SUM(D63:D74)</f>
        <v>176499</v>
      </c>
      <c r="E62" s="994">
        <f>SUM(E63:E74)</f>
        <v>144955</v>
      </c>
      <c r="F62" s="994">
        <f>SUM(F63:F74)</f>
        <v>31544</v>
      </c>
      <c r="G62" s="994">
        <f>SUM(G63:G74)</f>
        <v>78481</v>
      </c>
      <c r="H62" s="994"/>
      <c r="I62" s="994">
        <f t="shared" ref="I62:P62" si="11">SUM(I63:I74)</f>
        <v>26772</v>
      </c>
      <c r="J62" s="994">
        <f t="shared" si="11"/>
        <v>51709</v>
      </c>
      <c r="K62" s="995">
        <f t="shared" si="11"/>
        <v>0</v>
      </c>
      <c r="L62" s="995">
        <f t="shared" si="11"/>
        <v>0</v>
      </c>
      <c r="M62" s="995">
        <f t="shared" si="11"/>
        <v>0</v>
      </c>
      <c r="N62" s="995">
        <f t="shared" si="11"/>
        <v>37</v>
      </c>
      <c r="O62" s="995">
        <f t="shared" si="11"/>
        <v>1</v>
      </c>
      <c r="P62" s="994">
        <f t="shared" si="11"/>
        <v>3338</v>
      </c>
    </row>
    <row r="63" spans="2:16" ht="30.75" hidden="1" customHeight="1" outlineLevel="1">
      <c r="B63" s="14" t="s">
        <v>604</v>
      </c>
      <c r="C63" s="158">
        <f t="shared" ref="C63:C74" si="12">D63+G63+P63+K63+N63+O63</f>
        <v>18390</v>
      </c>
      <c r="D63" s="149">
        <f t="shared" ref="D63:D74" si="13">SUM(E63:F63)</f>
        <v>11922</v>
      </c>
      <c r="E63" s="149">
        <v>8019</v>
      </c>
      <c r="F63" s="149">
        <v>3903</v>
      </c>
      <c r="G63" s="149">
        <f t="shared" ref="G63:G74" si="14">SUM(I63:J63)</f>
        <v>6190</v>
      </c>
      <c r="H63" s="149"/>
      <c r="I63" s="149">
        <v>1679</v>
      </c>
      <c r="J63" s="149">
        <v>4511</v>
      </c>
      <c r="K63" s="151">
        <v>0</v>
      </c>
      <c r="L63" s="151">
        <v>0</v>
      </c>
      <c r="M63" s="151">
        <v>0</v>
      </c>
      <c r="N63" s="151">
        <v>0</v>
      </c>
      <c r="O63" s="151">
        <v>0</v>
      </c>
      <c r="P63" s="149">
        <v>278</v>
      </c>
    </row>
    <row r="64" spans="2:16" ht="30.75" hidden="1" customHeight="1" outlineLevel="1">
      <c r="B64" s="14" t="s">
        <v>605</v>
      </c>
      <c r="C64" s="158">
        <f t="shared" si="12"/>
        <v>18007</v>
      </c>
      <c r="D64" s="149">
        <f t="shared" si="13"/>
        <v>12838</v>
      </c>
      <c r="E64" s="149">
        <v>9747</v>
      </c>
      <c r="F64" s="149">
        <v>3091</v>
      </c>
      <c r="G64" s="149">
        <f t="shared" si="14"/>
        <v>4957</v>
      </c>
      <c r="H64" s="149"/>
      <c r="I64" s="149">
        <v>1405</v>
      </c>
      <c r="J64" s="149">
        <v>3552</v>
      </c>
      <c r="K64" s="151">
        <v>0</v>
      </c>
      <c r="L64" s="151">
        <v>0</v>
      </c>
      <c r="M64" s="151">
        <v>0</v>
      </c>
      <c r="N64" s="151">
        <v>0</v>
      </c>
      <c r="O64" s="151">
        <v>0</v>
      </c>
      <c r="P64" s="149">
        <v>212</v>
      </c>
    </row>
    <row r="65" spans="2:16" ht="30.75" hidden="1" customHeight="1" outlineLevel="1">
      <c r="B65" s="14" t="s">
        <v>606</v>
      </c>
      <c r="C65" s="158">
        <f t="shared" si="12"/>
        <v>24949</v>
      </c>
      <c r="D65" s="149">
        <f t="shared" si="13"/>
        <v>19431</v>
      </c>
      <c r="E65" s="149">
        <v>17221</v>
      </c>
      <c r="F65" s="149">
        <v>2210</v>
      </c>
      <c r="G65" s="149">
        <f t="shared" si="14"/>
        <v>5250</v>
      </c>
      <c r="H65" s="149"/>
      <c r="I65" s="149">
        <v>1737</v>
      </c>
      <c r="J65" s="149">
        <v>3513</v>
      </c>
      <c r="K65" s="151">
        <v>0</v>
      </c>
      <c r="L65" s="151">
        <v>0</v>
      </c>
      <c r="M65" s="151">
        <v>0</v>
      </c>
      <c r="N65" s="151">
        <v>0</v>
      </c>
      <c r="O65" s="151">
        <v>0</v>
      </c>
      <c r="P65" s="149">
        <v>268</v>
      </c>
    </row>
    <row r="66" spans="2:16" ht="30.75" hidden="1" customHeight="1" outlineLevel="1">
      <c r="B66" s="14" t="s">
        <v>1451</v>
      </c>
      <c r="C66" s="158">
        <f t="shared" si="12"/>
        <v>19561</v>
      </c>
      <c r="D66" s="149">
        <f t="shared" si="13"/>
        <v>13902</v>
      </c>
      <c r="E66" s="149">
        <v>11837</v>
      </c>
      <c r="F66" s="149">
        <v>2065</v>
      </c>
      <c r="G66" s="149">
        <f t="shared" si="14"/>
        <v>5468</v>
      </c>
      <c r="H66" s="149"/>
      <c r="I66" s="149">
        <v>1681</v>
      </c>
      <c r="J66" s="149">
        <v>3787</v>
      </c>
      <c r="K66" s="151">
        <v>0</v>
      </c>
      <c r="L66" s="151">
        <v>0</v>
      </c>
      <c r="M66" s="151">
        <v>0</v>
      </c>
      <c r="N66" s="151">
        <v>0</v>
      </c>
      <c r="O66" s="151">
        <v>0</v>
      </c>
      <c r="P66" s="149">
        <v>191</v>
      </c>
    </row>
    <row r="67" spans="2:16" ht="30.75" hidden="1" customHeight="1" outlineLevel="1">
      <c r="B67" s="14" t="s">
        <v>1452</v>
      </c>
      <c r="C67" s="158">
        <f t="shared" si="12"/>
        <v>24496</v>
      </c>
      <c r="D67" s="149">
        <f t="shared" si="13"/>
        <v>16979</v>
      </c>
      <c r="E67" s="149">
        <v>14566</v>
      </c>
      <c r="F67" s="149">
        <v>2413</v>
      </c>
      <c r="G67" s="149">
        <f t="shared" si="14"/>
        <v>7288</v>
      </c>
      <c r="H67" s="149"/>
      <c r="I67" s="149">
        <v>2846</v>
      </c>
      <c r="J67" s="149">
        <v>4442</v>
      </c>
      <c r="K67" s="151">
        <v>0</v>
      </c>
      <c r="L67" s="151">
        <v>0</v>
      </c>
      <c r="M67" s="151">
        <v>0</v>
      </c>
      <c r="N67" s="151">
        <v>0</v>
      </c>
      <c r="O67" s="151">
        <v>0</v>
      </c>
      <c r="P67" s="149">
        <v>229</v>
      </c>
    </row>
    <row r="68" spans="2:16" ht="30.75" hidden="1" customHeight="1" outlineLevel="1">
      <c r="B68" s="14" t="s">
        <v>1782</v>
      </c>
      <c r="C68" s="158">
        <f t="shared" si="12"/>
        <v>24786</v>
      </c>
      <c r="D68" s="149">
        <f t="shared" si="13"/>
        <v>17785</v>
      </c>
      <c r="E68" s="149">
        <v>15153</v>
      </c>
      <c r="F68" s="149">
        <v>2632</v>
      </c>
      <c r="G68" s="149">
        <f t="shared" si="14"/>
        <v>6758</v>
      </c>
      <c r="H68" s="149"/>
      <c r="I68" s="149">
        <v>2444</v>
      </c>
      <c r="J68" s="149">
        <v>4314</v>
      </c>
      <c r="K68" s="151">
        <v>0</v>
      </c>
      <c r="L68" s="151">
        <v>0</v>
      </c>
      <c r="M68" s="151">
        <v>0</v>
      </c>
      <c r="N68" s="151">
        <v>0</v>
      </c>
      <c r="O68" s="151">
        <v>0</v>
      </c>
      <c r="P68" s="149">
        <v>243</v>
      </c>
    </row>
    <row r="69" spans="2:16" ht="30.75" hidden="1" customHeight="1" outlineLevel="1">
      <c r="B69" s="14" t="s">
        <v>1783</v>
      </c>
      <c r="C69" s="158">
        <f t="shared" si="12"/>
        <v>22018</v>
      </c>
      <c r="D69" s="149">
        <f t="shared" si="13"/>
        <v>15504</v>
      </c>
      <c r="E69" s="149">
        <v>13061</v>
      </c>
      <c r="F69" s="149">
        <v>2443</v>
      </c>
      <c r="G69" s="149">
        <f t="shared" si="14"/>
        <v>6313</v>
      </c>
      <c r="H69" s="149"/>
      <c r="I69" s="149">
        <v>2854</v>
      </c>
      <c r="J69" s="149">
        <v>3459</v>
      </c>
      <c r="K69" s="151">
        <v>0</v>
      </c>
      <c r="L69" s="151">
        <v>0</v>
      </c>
      <c r="M69" s="151">
        <v>0</v>
      </c>
      <c r="N69" s="151">
        <v>4</v>
      </c>
      <c r="O69" s="151">
        <v>0</v>
      </c>
      <c r="P69" s="149">
        <v>197</v>
      </c>
    </row>
    <row r="70" spans="2:16" ht="30.75" hidden="1" customHeight="1" outlineLevel="1">
      <c r="B70" s="14" t="s">
        <v>1784</v>
      </c>
      <c r="C70" s="158">
        <f t="shared" si="12"/>
        <v>25867</v>
      </c>
      <c r="D70" s="149">
        <f t="shared" si="13"/>
        <v>16638</v>
      </c>
      <c r="E70" s="149">
        <v>13414</v>
      </c>
      <c r="F70" s="149">
        <v>3224</v>
      </c>
      <c r="G70" s="149">
        <f t="shared" si="14"/>
        <v>8916</v>
      </c>
      <c r="H70" s="149"/>
      <c r="I70" s="149">
        <v>3089</v>
      </c>
      <c r="J70" s="149">
        <v>5827</v>
      </c>
      <c r="K70" s="151">
        <v>0</v>
      </c>
      <c r="L70" s="151">
        <v>0</v>
      </c>
      <c r="M70" s="151">
        <v>0</v>
      </c>
      <c r="N70" s="151">
        <v>20</v>
      </c>
      <c r="O70" s="151">
        <v>0</v>
      </c>
      <c r="P70" s="149">
        <v>293</v>
      </c>
    </row>
    <row r="71" spans="2:16" ht="30.75" hidden="1" customHeight="1" outlineLevel="1">
      <c r="B71" s="14" t="s">
        <v>1785</v>
      </c>
      <c r="C71" s="158">
        <f t="shared" si="12"/>
        <v>17880</v>
      </c>
      <c r="D71" s="149">
        <f t="shared" si="13"/>
        <v>11041</v>
      </c>
      <c r="E71" s="149">
        <v>8872</v>
      </c>
      <c r="F71" s="149">
        <v>2169</v>
      </c>
      <c r="G71" s="149">
        <f t="shared" si="14"/>
        <v>6598</v>
      </c>
      <c r="H71" s="149"/>
      <c r="I71" s="149">
        <v>2194</v>
      </c>
      <c r="J71" s="149">
        <v>4404</v>
      </c>
      <c r="K71" s="151">
        <v>0</v>
      </c>
      <c r="L71" s="151">
        <v>0</v>
      </c>
      <c r="M71" s="151">
        <v>0</v>
      </c>
      <c r="N71" s="151">
        <v>3</v>
      </c>
      <c r="O71" s="151">
        <v>0</v>
      </c>
      <c r="P71" s="149">
        <v>238</v>
      </c>
    </row>
    <row r="72" spans="2:16" ht="30.75" hidden="1" customHeight="1" outlineLevel="1">
      <c r="B72" s="14" t="s">
        <v>1786</v>
      </c>
      <c r="C72" s="158">
        <f t="shared" si="12"/>
        <v>19667</v>
      </c>
      <c r="D72" s="149">
        <f t="shared" si="13"/>
        <v>11681</v>
      </c>
      <c r="E72" s="149">
        <v>8960</v>
      </c>
      <c r="F72" s="149">
        <v>2721</v>
      </c>
      <c r="G72" s="149">
        <f t="shared" si="14"/>
        <v>7691</v>
      </c>
      <c r="H72" s="149"/>
      <c r="I72" s="149">
        <v>2444</v>
      </c>
      <c r="J72" s="149">
        <v>5247</v>
      </c>
      <c r="K72" s="151">
        <v>0</v>
      </c>
      <c r="L72" s="151">
        <v>0</v>
      </c>
      <c r="M72" s="151">
        <v>0</v>
      </c>
      <c r="N72" s="151">
        <v>3</v>
      </c>
      <c r="O72" s="151">
        <v>0</v>
      </c>
      <c r="P72" s="149">
        <v>292</v>
      </c>
    </row>
    <row r="73" spans="2:16" ht="30.75" hidden="1" customHeight="1" outlineLevel="1">
      <c r="B73" s="14" t="s">
        <v>1787</v>
      </c>
      <c r="C73" s="158">
        <f t="shared" si="12"/>
        <v>19628</v>
      </c>
      <c r="D73" s="149">
        <f t="shared" si="13"/>
        <v>12391</v>
      </c>
      <c r="E73" s="149">
        <v>9964</v>
      </c>
      <c r="F73" s="149">
        <v>2427</v>
      </c>
      <c r="G73" s="149">
        <f t="shared" si="14"/>
        <v>6784</v>
      </c>
      <c r="H73" s="149"/>
      <c r="I73" s="149">
        <v>2095</v>
      </c>
      <c r="J73" s="149">
        <v>4689</v>
      </c>
      <c r="K73" s="151">
        <v>0</v>
      </c>
      <c r="L73" s="151">
        <v>0</v>
      </c>
      <c r="M73" s="151">
        <v>0</v>
      </c>
      <c r="N73" s="151">
        <v>5</v>
      </c>
      <c r="O73" s="151">
        <v>1</v>
      </c>
      <c r="P73" s="149">
        <v>447</v>
      </c>
    </row>
    <row r="74" spans="2:16" ht="30.75" hidden="1" customHeight="1" outlineLevel="1" thickBot="1">
      <c r="B74" s="138" t="s">
        <v>1788</v>
      </c>
      <c r="C74" s="159">
        <f t="shared" si="12"/>
        <v>23107</v>
      </c>
      <c r="D74" s="160">
        <f t="shared" si="13"/>
        <v>16387</v>
      </c>
      <c r="E74" s="160">
        <v>14141</v>
      </c>
      <c r="F74" s="160">
        <v>2246</v>
      </c>
      <c r="G74" s="160">
        <f t="shared" si="14"/>
        <v>6268</v>
      </c>
      <c r="H74" s="160"/>
      <c r="I74" s="160">
        <v>2304</v>
      </c>
      <c r="J74" s="160">
        <v>3964</v>
      </c>
      <c r="K74" s="163">
        <v>0</v>
      </c>
      <c r="L74" s="163">
        <v>0</v>
      </c>
      <c r="M74" s="163">
        <v>0</v>
      </c>
      <c r="N74" s="163">
        <v>2</v>
      </c>
      <c r="O74" s="163">
        <v>0</v>
      </c>
      <c r="P74" s="160">
        <v>450</v>
      </c>
    </row>
    <row r="75" spans="2:16" s="996" customFormat="1" ht="22.6" hidden="1" customHeight="1" collapsed="1">
      <c r="B75" s="566" t="s">
        <v>2812</v>
      </c>
      <c r="C75" s="994">
        <f>SUM(C76:C87)</f>
        <v>162858</v>
      </c>
      <c r="D75" s="994">
        <f>SUM(D76:D87)</f>
        <v>98642</v>
      </c>
      <c r="E75" s="994">
        <f>SUM(E76:E87)</f>
        <v>79287</v>
      </c>
      <c r="F75" s="994">
        <f>SUM(F76:F87)</f>
        <v>19355</v>
      </c>
      <c r="G75" s="994">
        <f>SUM(G76:G87)</f>
        <v>59894</v>
      </c>
      <c r="H75" s="994"/>
      <c r="I75" s="994">
        <f t="shared" ref="I75:P75" si="15">SUM(I76:I87)</f>
        <v>17996</v>
      </c>
      <c r="J75" s="994">
        <f t="shared" si="15"/>
        <v>41898</v>
      </c>
      <c r="K75" s="995">
        <f t="shared" si="15"/>
        <v>328</v>
      </c>
      <c r="L75" s="995">
        <f t="shared" si="15"/>
        <v>275</v>
      </c>
      <c r="M75" s="995">
        <f t="shared" si="15"/>
        <v>53</v>
      </c>
      <c r="N75" s="995">
        <f t="shared" si="15"/>
        <v>64</v>
      </c>
      <c r="O75" s="995">
        <f t="shared" si="15"/>
        <v>1</v>
      </c>
      <c r="P75" s="994">
        <f t="shared" si="15"/>
        <v>3929</v>
      </c>
    </row>
    <row r="76" spans="2:16" ht="30.75" hidden="1" customHeight="1" outlineLevel="1">
      <c r="B76" s="14" t="s">
        <v>604</v>
      </c>
      <c r="C76" s="158">
        <f t="shared" ref="C76:C87" si="16">D76+G76+P76+K76+N76+O76</f>
        <v>17761</v>
      </c>
      <c r="D76" s="149">
        <f t="shared" ref="D76:D87" si="17">SUM(E76:F76)</f>
        <v>10289</v>
      </c>
      <c r="E76" s="149">
        <v>7772</v>
      </c>
      <c r="F76" s="149">
        <v>2517</v>
      </c>
      <c r="G76" s="149">
        <f t="shared" ref="G76:G87" si="18">SUM(I76:J76)</f>
        <v>6915</v>
      </c>
      <c r="H76" s="149"/>
      <c r="I76" s="149">
        <v>1727</v>
      </c>
      <c r="J76" s="149">
        <v>5188</v>
      </c>
      <c r="K76" s="151">
        <v>0</v>
      </c>
      <c r="L76" s="151">
        <v>0</v>
      </c>
      <c r="M76" s="151">
        <v>0</v>
      </c>
      <c r="N76" s="151">
        <v>5</v>
      </c>
      <c r="O76" s="151">
        <v>0</v>
      </c>
      <c r="P76" s="149">
        <v>552</v>
      </c>
    </row>
    <row r="77" spans="2:16" ht="30.75" hidden="1" customHeight="1" outlineLevel="1">
      <c r="B77" s="14" t="s">
        <v>605</v>
      </c>
      <c r="C77" s="158">
        <f t="shared" si="16"/>
        <v>11896</v>
      </c>
      <c r="D77" s="149">
        <f t="shared" si="17"/>
        <v>5600</v>
      </c>
      <c r="E77" s="149">
        <v>3293</v>
      </c>
      <c r="F77" s="149">
        <v>2307</v>
      </c>
      <c r="G77" s="149">
        <f t="shared" si="18"/>
        <v>5932</v>
      </c>
      <c r="H77" s="149"/>
      <c r="I77" s="149">
        <v>639</v>
      </c>
      <c r="J77" s="149">
        <v>5293</v>
      </c>
      <c r="K77" s="151">
        <v>0</v>
      </c>
      <c r="L77" s="151">
        <v>0</v>
      </c>
      <c r="M77" s="151">
        <v>0</v>
      </c>
      <c r="N77" s="151">
        <v>9</v>
      </c>
      <c r="O77" s="151">
        <v>1</v>
      </c>
      <c r="P77" s="149">
        <v>354</v>
      </c>
    </row>
    <row r="78" spans="2:16" ht="30.75" hidden="1" customHeight="1" outlineLevel="1">
      <c r="B78" s="14" t="s">
        <v>606</v>
      </c>
      <c r="C78" s="158">
        <f t="shared" si="16"/>
        <v>13793</v>
      </c>
      <c r="D78" s="149">
        <f t="shared" si="17"/>
        <v>9016</v>
      </c>
      <c r="E78" s="149">
        <v>7500</v>
      </c>
      <c r="F78" s="149">
        <v>1516</v>
      </c>
      <c r="G78" s="149">
        <f t="shared" si="18"/>
        <v>4453</v>
      </c>
      <c r="H78" s="149"/>
      <c r="I78" s="149">
        <v>1847</v>
      </c>
      <c r="J78" s="149">
        <v>2606</v>
      </c>
      <c r="K78" s="151">
        <v>0</v>
      </c>
      <c r="L78" s="151">
        <v>0</v>
      </c>
      <c r="M78" s="151">
        <v>0</v>
      </c>
      <c r="N78" s="151">
        <v>8</v>
      </c>
      <c r="O78" s="151">
        <v>0</v>
      </c>
      <c r="P78" s="149">
        <v>316</v>
      </c>
    </row>
    <row r="79" spans="2:16" ht="30.75" hidden="1" customHeight="1" outlineLevel="1">
      <c r="B79" s="14" t="s">
        <v>1451</v>
      </c>
      <c r="C79" s="158">
        <f t="shared" si="16"/>
        <v>17193</v>
      </c>
      <c r="D79" s="149">
        <f t="shared" si="17"/>
        <v>12428</v>
      </c>
      <c r="E79" s="149">
        <v>10816</v>
      </c>
      <c r="F79" s="149">
        <v>1612</v>
      </c>
      <c r="G79" s="149">
        <f t="shared" si="18"/>
        <v>4334</v>
      </c>
      <c r="H79" s="149"/>
      <c r="I79" s="149">
        <v>1408</v>
      </c>
      <c r="J79" s="149">
        <v>2926</v>
      </c>
      <c r="K79" s="151">
        <v>0</v>
      </c>
      <c r="L79" s="151">
        <v>0</v>
      </c>
      <c r="M79" s="151">
        <v>0</v>
      </c>
      <c r="N79" s="151">
        <v>4</v>
      </c>
      <c r="O79" s="151">
        <v>0</v>
      </c>
      <c r="P79" s="149">
        <v>427</v>
      </c>
    </row>
    <row r="80" spans="2:16" ht="30.75" hidden="1" customHeight="1" outlineLevel="1">
      <c r="B80" s="14" t="s">
        <v>1452</v>
      </c>
      <c r="C80" s="158">
        <f t="shared" si="16"/>
        <v>18337</v>
      </c>
      <c r="D80" s="149">
        <f t="shared" si="17"/>
        <v>11935</v>
      </c>
      <c r="E80" s="149">
        <v>9914</v>
      </c>
      <c r="F80" s="149">
        <v>2021</v>
      </c>
      <c r="G80" s="149">
        <f t="shared" si="18"/>
        <v>5900</v>
      </c>
      <c r="H80" s="149"/>
      <c r="I80" s="149">
        <v>1922</v>
      </c>
      <c r="J80" s="149">
        <v>3978</v>
      </c>
      <c r="K80" s="151">
        <v>0</v>
      </c>
      <c r="L80" s="151">
        <v>0</v>
      </c>
      <c r="M80" s="151">
        <v>0</v>
      </c>
      <c r="N80" s="151">
        <v>1</v>
      </c>
      <c r="O80" s="151">
        <v>0</v>
      </c>
      <c r="P80" s="149">
        <v>501</v>
      </c>
    </row>
    <row r="81" spans="2:16" ht="30.75" hidden="1" customHeight="1" outlineLevel="1">
      <c r="B81" s="14" t="s">
        <v>1782</v>
      </c>
      <c r="C81" s="158">
        <f t="shared" si="16"/>
        <v>11719</v>
      </c>
      <c r="D81" s="149">
        <f t="shared" si="17"/>
        <v>7696</v>
      </c>
      <c r="E81" s="149">
        <v>6332</v>
      </c>
      <c r="F81" s="149">
        <v>1364</v>
      </c>
      <c r="G81" s="149">
        <f t="shared" si="18"/>
        <v>3678</v>
      </c>
      <c r="H81" s="149"/>
      <c r="I81" s="149">
        <v>1229</v>
      </c>
      <c r="J81" s="149">
        <v>2449</v>
      </c>
      <c r="K81" s="151">
        <v>0</v>
      </c>
      <c r="L81" s="151">
        <v>0</v>
      </c>
      <c r="M81" s="151">
        <v>0</v>
      </c>
      <c r="N81" s="151">
        <v>5</v>
      </c>
      <c r="O81" s="151">
        <v>0</v>
      </c>
      <c r="P81" s="149">
        <v>340</v>
      </c>
    </row>
    <row r="82" spans="2:16" ht="30.75" hidden="1" customHeight="1" outlineLevel="1">
      <c r="B82" s="14" t="s">
        <v>1783</v>
      </c>
      <c r="C82" s="158">
        <f t="shared" si="16"/>
        <v>14428</v>
      </c>
      <c r="D82" s="149">
        <f t="shared" si="17"/>
        <v>8749</v>
      </c>
      <c r="E82" s="149">
        <v>7040</v>
      </c>
      <c r="F82" s="149">
        <v>1709</v>
      </c>
      <c r="G82" s="149">
        <f t="shared" si="18"/>
        <v>5357</v>
      </c>
      <c r="H82" s="149"/>
      <c r="I82" s="149">
        <v>1636</v>
      </c>
      <c r="J82" s="149">
        <v>3721</v>
      </c>
      <c r="K82" s="151">
        <v>0</v>
      </c>
      <c r="L82" s="151">
        <v>0</v>
      </c>
      <c r="M82" s="151">
        <v>0</v>
      </c>
      <c r="N82" s="151">
        <v>6</v>
      </c>
      <c r="O82" s="151">
        <v>0</v>
      </c>
      <c r="P82" s="149">
        <v>316</v>
      </c>
    </row>
    <row r="83" spans="2:16" ht="30.75" hidden="1" customHeight="1" outlineLevel="1">
      <c r="B83" s="14" t="s">
        <v>1784</v>
      </c>
      <c r="C83" s="158">
        <f t="shared" si="16"/>
        <v>13278</v>
      </c>
      <c r="D83" s="149">
        <f t="shared" si="17"/>
        <v>7550</v>
      </c>
      <c r="E83" s="149">
        <v>6238</v>
      </c>
      <c r="F83" s="149">
        <v>1312</v>
      </c>
      <c r="G83" s="149">
        <f t="shared" si="18"/>
        <v>5214</v>
      </c>
      <c r="H83" s="149"/>
      <c r="I83" s="149">
        <v>2582</v>
      </c>
      <c r="J83" s="149">
        <v>2632</v>
      </c>
      <c r="K83" s="151">
        <f>SUM(L83:M83)</f>
        <v>275</v>
      </c>
      <c r="L83" s="151">
        <v>275</v>
      </c>
      <c r="M83" s="151">
        <v>0</v>
      </c>
      <c r="N83" s="151">
        <v>9</v>
      </c>
      <c r="O83" s="151">
        <v>0</v>
      </c>
      <c r="P83" s="149">
        <v>230</v>
      </c>
    </row>
    <row r="84" spans="2:16" ht="30.75" hidden="1" customHeight="1" outlineLevel="1">
      <c r="B84" s="14" t="s">
        <v>1785</v>
      </c>
      <c r="C84" s="158">
        <f t="shared" si="16"/>
        <v>11403</v>
      </c>
      <c r="D84" s="149">
        <f t="shared" si="17"/>
        <v>6367</v>
      </c>
      <c r="E84" s="149">
        <v>5305</v>
      </c>
      <c r="F84" s="149">
        <v>1062</v>
      </c>
      <c r="G84" s="149">
        <f t="shared" si="18"/>
        <v>4801</v>
      </c>
      <c r="H84" s="149"/>
      <c r="I84" s="149">
        <v>1328</v>
      </c>
      <c r="J84" s="149">
        <v>3473</v>
      </c>
      <c r="K84" s="151">
        <v>0</v>
      </c>
      <c r="L84" s="151">
        <v>0</v>
      </c>
      <c r="M84" s="151">
        <v>0</v>
      </c>
      <c r="N84" s="151">
        <v>2</v>
      </c>
      <c r="O84" s="151">
        <v>0</v>
      </c>
      <c r="P84" s="149">
        <v>233</v>
      </c>
    </row>
    <row r="85" spans="2:16" ht="30.75" hidden="1" customHeight="1" outlineLevel="1">
      <c r="B85" s="14" t="s">
        <v>1786</v>
      </c>
      <c r="C85" s="158">
        <f t="shared" si="16"/>
        <v>9511</v>
      </c>
      <c r="D85" s="149">
        <f t="shared" si="17"/>
        <v>4662</v>
      </c>
      <c r="E85" s="149">
        <v>3351</v>
      </c>
      <c r="F85" s="149">
        <v>1311</v>
      </c>
      <c r="G85" s="149">
        <f t="shared" si="18"/>
        <v>4622</v>
      </c>
      <c r="H85" s="149"/>
      <c r="I85" s="149">
        <v>1032</v>
      </c>
      <c r="J85" s="149">
        <v>3590</v>
      </c>
      <c r="K85" s="151">
        <v>0</v>
      </c>
      <c r="L85" s="151">
        <v>0</v>
      </c>
      <c r="M85" s="151">
        <v>0</v>
      </c>
      <c r="N85" s="151">
        <v>1</v>
      </c>
      <c r="O85" s="151">
        <v>0</v>
      </c>
      <c r="P85" s="149">
        <v>226</v>
      </c>
    </row>
    <row r="86" spans="2:16" ht="30.75" hidden="1" customHeight="1" outlineLevel="1">
      <c r="B86" s="14" t="s">
        <v>1787</v>
      </c>
      <c r="C86" s="158">
        <f t="shared" si="16"/>
        <v>11615</v>
      </c>
      <c r="D86" s="149">
        <f t="shared" si="17"/>
        <v>7355</v>
      </c>
      <c r="E86" s="149">
        <v>6158</v>
      </c>
      <c r="F86" s="149">
        <v>1197</v>
      </c>
      <c r="G86" s="149">
        <f t="shared" si="18"/>
        <v>4059</v>
      </c>
      <c r="H86" s="149"/>
      <c r="I86" s="149">
        <v>1291</v>
      </c>
      <c r="J86" s="149">
        <v>2768</v>
      </c>
      <c r="K86" s="151">
        <f>SUM(L86:M86)</f>
        <v>53</v>
      </c>
      <c r="L86" s="151">
        <v>0</v>
      </c>
      <c r="M86" s="151">
        <v>53</v>
      </c>
      <c r="N86" s="151">
        <v>8</v>
      </c>
      <c r="O86" s="151">
        <v>0</v>
      </c>
      <c r="P86" s="149">
        <v>140</v>
      </c>
    </row>
    <row r="87" spans="2:16" ht="30.75" hidden="1" customHeight="1" outlineLevel="1" thickBot="1">
      <c r="B87" s="138" t="s">
        <v>1788</v>
      </c>
      <c r="C87" s="159">
        <f t="shared" si="16"/>
        <v>11924</v>
      </c>
      <c r="D87" s="160">
        <f t="shared" si="17"/>
        <v>6995</v>
      </c>
      <c r="E87" s="160">
        <v>5568</v>
      </c>
      <c r="F87" s="160">
        <v>1427</v>
      </c>
      <c r="G87" s="160">
        <f t="shared" si="18"/>
        <v>4629</v>
      </c>
      <c r="H87" s="160"/>
      <c r="I87" s="160">
        <v>1355</v>
      </c>
      <c r="J87" s="160">
        <v>3274</v>
      </c>
      <c r="K87" s="163">
        <v>0</v>
      </c>
      <c r="L87" s="163">
        <v>0</v>
      </c>
      <c r="M87" s="163">
        <v>0</v>
      </c>
      <c r="N87" s="163">
        <v>6</v>
      </c>
      <c r="O87" s="163">
        <v>0</v>
      </c>
      <c r="P87" s="160">
        <v>294</v>
      </c>
    </row>
    <row r="88" spans="2:16" s="996" customFormat="1" ht="23.3" hidden="1" customHeight="1" collapsed="1">
      <c r="B88" s="566" t="s">
        <v>1714</v>
      </c>
      <c r="C88" s="994">
        <f>SUM(C89:C100)</f>
        <v>217821</v>
      </c>
      <c r="D88" s="994">
        <f>SUM(D89:D100)</f>
        <v>124897</v>
      </c>
      <c r="E88" s="994">
        <f>SUM(E89:E100)</f>
        <v>89544</v>
      </c>
      <c r="F88" s="994">
        <f>SUM(F89:F100)</f>
        <v>35353</v>
      </c>
      <c r="G88" s="994">
        <f>SUM(G89:G100)</f>
        <v>89852</v>
      </c>
      <c r="H88" s="994"/>
      <c r="I88" s="994">
        <f t="shared" ref="I88:P88" si="19">SUM(I89:I100)</f>
        <v>17285</v>
      </c>
      <c r="J88" s="994">
        <f t="shared" si="19"/>
        <v>72567</v>
      </c>
      <c r="K88" s="995">
        <f t="shared" si="19"/>
        <v>21</v>
      </c>
      <c r="L88" s="995">
        <f t="shared" si="19"/>
        <v>2</v>
      </c>
      <c r="M88" s="995">
        <f t="shared" si="19"/>
        <v>19</v>
      </c>
      <c r="N88" s="995">
        <f t="shared" si="19"/>
        <v>56</v>
      </c>
      <c r="O88" s="995">
        <f t="shared" si="19"/>
        <v>0</v>
      </c>
      <c r="P88" s="994">
        <f t="shared" si="19"/>
        <v>2995</v>
      </c>
    </row>
    <row r="89" spans="2:16" ht="30.75" hidden="1" customHeight="1" outlineLevel="1">
      <c r="B89" s="14" t="s">
        <v>604</v>
      </c>
      <c r="C89" s="158">
        <f t="shared" ref="C89:C100" si="20">D89+G89+P89+K89+N89+O89</f>
        <v>17806</v>
      </c>
      <c r="D89" s="149">
        <f t="shared" ref="D89:D100" si="21">SUM(E89:F89)</f>
        <v>12092</v>
      </c>
      <c r="E89" s="149">
        <v>10297</v>
      </c>
      <c r="F89" s="149">
        <v>1795</v>
      </c>
      <c r="G89" s="149">
        <f t="shared" ref="G89:G100" si="22">SUM(I89:J89)</f>
        <v>5522</v>
      </c>
      <c r="H89" s="149"/>
      <c r="I89" s="149">
        <v>1721</v>
      </c>
      <c r="J89" s="149">
        <v>3801</v>
      </c>
      <c r="K89" s="151">
        <f t="shared" ref="K89:K100" si="23">SUM(L89:M89)</f>
        <v>3</v>
      </c>
      <c r="L89" s="151">
        <v>0</v>
      </c>
      <c r="M89" s="151">
        <v>3</v>
      </c>
      <c r="N89" s="151">
        <v>3</v>
      </c>
      <c r="O89" s="151">
        <v>0</v>
      </c>
      <c r="P89" s="149">
        <v>186</v>
      </c>
    </row>
    <row r="90" spans="2:16" ht="30.75" hidden="1" customHeight="1" outlineLevel="1">
      <c r="B90" s="14" t="s">
        <v>605</v>
      </c>
      <c r="C90" s="158">
        <f t="shared" si="20"/>
        <v>12916</v>
      </c>
      <c r="D90" s="149">
        <f t="shared" si="21"/>
        <v>8254</v>
      </c>
      <c r="E90" s="149">
        <v>6617</v>
      </c>
      <c r="F90" s="149">
        <v>1637</v>
      </c>
      <c r="G90" s="149">
        <f t="shared" si="22"/>
        <v>4577</v>
      </c>
      <c r="H90" s="149"/>
      <c r="I90" s="149">
        <v>897</v>
      </c>
      <c r="J90" s="149">
        <v>3680</v>
      </c>
      <c r="K90" s="151">
        <f t="shared" si="23"/>
        <v>4</v>
      </c>
      <c r="L90" s="151">
        <v>2</v>
      </c>
      <c r="M90" s="151">
        <v>2</v>
      </c>
      <c r="N90" s="151">
        <v>2</v>
      </c>
      <c r="O90" s="151">
        <v>0</v>
      </c>
      <c r="P90" s="149">
        <v>79</v>
      </c>
    </row>
    <row r="91" spans="2:16" ht="30.75" hidden="1" customHeight="1" outlineLevel="1">
      <c r="B91" s="14" t="s">
        <v>606</v>
      </c>
      <c r="C91" s="158">
        <f t="shared" si="20"/>
        <v>13470</v>
      </c>
      <c r="D91" s="149">
        <f t="shared" si="21"/>
        <v>7410</v>
      </c>
      <c r="E91" s="149">
        <v>3834</v>
      </c>
      <c r="F91" s="149">
        <v>3576</v>
      </c>
      <c r="G91" s="149">
        <f t="shared" si="22"/>
        <v>5846</v>
      </c>
      <c r="H91" s="149"/>
      <c r="I91" s="149">
        <v>724</v>
      </c>
      <c r="J91" s="149">
        <v>5122</v>
      </c>
      <c r="K91" s="151">
        <f t="shared" si="23"/>
        <v>14</v>
      </c>
      <c r="L91" s="151">
        <v>0</v>
      </c>
      <c r="M91" s="151">
        <v>14</v>
      </c>
      <c r="N91" s="151">
        <v>1</v>
      </c>
      <c r="O91" s="151">
        <v>0</v>
      </c>
      <c r="P91" s="149">
        <v>199</v>
      </c>
    </row>
    <row r="92" spans="2:16" ht="30.75" hidden="1" customHeight="1" outlineLevel="1">
      <c r="B92" s="14" t="s">
        <v>1451</v>
      </c>
      <c r="C92" s="158">
        <f t="shared" si="20"/>
        <v>19405</v>
      </c>
      <c r="D92" s="149">
        <f t="shared" si="21"/>
        <v>11919</v>
      </c>
      <c r="E92" s="149">
        <v>9977</v>
      </c>
      <c r="F92" s="149">
        <v>1942</v>
      </c>
      <c r="G92" s="149">
        <f t="shared" si="22"/>
        <v>7288</v>
      </c>
      <c r="H92" s="149"/>
      <c r="I92" s="149">
        <v>1449</v>
      </c>
      <c r="J92" s="149">
        <v>5839</v>
      </c>
      <c r="K92" s="151">
        <f t="shared" si="23"/>
        <v>0</v>
      </c>
      <c r="L92" s="151">
        <v>0</v>
      </c>
      <c r="M92" s="151">
        <v>0</v>
      </c>
      <c r="N92" s="151">
        <v>1</v>
      </c>
      <c r="O92" s="151">
        <v>0</v>
      </c>
      <c r="P92" s="149">
        <v>197</v>
      </c>
    </row>
    <row r="93" spans="2:16" ht="30.75" hidden="1" customHeight="1" outlineLevel="1">
      <c r="B93" s="14" t="s">
        <v>1452</v>
      </c>
      <c r="C93" s="158">
        <f t="shared" si="20"/>
        <v>19110</v>
      </c>
      <c r="D93" s="149">
        <f t="shared" si="21"/>
        <v>11871</v>
      </c>
      <c r="E93" s="149">
        <v>8605</v>
      </c>
      <c r="F93" s="149">
        <v>3266</v>
      </c>
      <c r="G93" s="149">
        <f t="shared" si="22"/>
        <v>7030</v>
      </c>
      <c r="H93" s="149"/>
      <c r="I93" s="149">
        <v>1158</v>
      </c>
      <c r="J93" s="149">
        <v>5872</v>
      </c>
      <c r="K93" s="151">
        <f t="shared" si="23"/>
        <v>0</v>
      </c>
      <c r="L93" s="151">
        <v>0</v>
      </c>
      <c r="M93" s="151">
        <v>0</v>
      </c>
      <c r="N93" s="151">
        <v>1</v>
      </c>
      <c r="O93" s="151">
        <v>0</v>
      </c>
      <c r="P93" s="149">
        <v>208</v>
      </c>
    </row>
    <row r="94" spans="2:16" ht="30.75" hidden="1" customHeight="1" outlineLevel="1">
      <c r="B94" s="14" t="s">
        <v>1782</v>
      </c>
      <c r="C94" s="158">
        <f t="shared" si="20"/>
        <v>15624</v>
      </c>
      <c r="D94" s="149">
        <f t="shared" si="21"/>
        <v>8569</v>
      </c>
      <c r="E94" s="149">
        <v>5651</v>
      </c>
      <c r="F94" s="149">
        <v>2918</v>
      </c>
      <c r="G94" s="149">
        <f t="shared" si="22"/>
        <v>6882</v>
      </c>
      <c r="H94" s="149"/>
      <c r="I94" s="149">
        <v>1090</v>
      </c>
      <c r="J94" s="149">
        <v>5792</v>
      </c>
      <c r="K94" s="151">
        <f t="shared" si="23"/>
        <v>0</v>
      </c>
      <c r="L94" s="151">
        <v>0</v>
      </c>
      <c r="M94" s="151">
        <v>0</v>
      </c>
      <c r="N94" s="151">
        <v>1</v>
      </c>
      <c r="O94" s="151">
        <v>0</v>
      </c>
      <c r="P94" s="149">
        <v>172</v>
      </c>
    </row>
    <row r="95" spans="2:16" ht="30.75" hidden="1" customHeight="1" outlineLevel="1">
      <c r="B95" s="14" t="s">
        <v>1783</v>
      </c>
      <c r="C95" s="158">
        <f t="shared" si="20"/>
        <v>23265</v>
      </c>
      <c r="D95" s="149">
        <f t="shared" si="21"/>
        <v>13550</v>
      </c>
      <c r="E95" s="149">
        <v>10395</v>
      </c>
      <c r="F95" s="149">
        <v>3155</v>
      </c>
      <c r="G95" s="149">
        <f t="shared" si="22"/>
        <v>9506</v>
      </c>
      <c r="H95" s="149"/>
      <c r="I95" s="149">
        <v>1735</v>
      </c>
      <c r="J95" s="149">
        <v>7771</v>
      </c>
      <c r="K95" s="151">
        <f t="shared" si="23"/>
        <v>0</v>
      </c>
      <c r="L95" s="151">
        <v>0</v>
      </c>
      <c r="M95" s="151">
        <v>0</v>
      </c>
      <c r="N95" s="151">
        <v>6</v>
      </c>
      <c r="O95" s="151">
        <v>0</v>
      </c>
      <c r="P95" s="149">
        <v>203</v>
      </c>
    </row>
    <row r="96" spans="2:16" ht="30.75" hidden="1" customHeight="1" outlineLevel="1">
      <c r="B96" s="14" t="s">
        <v>1784</v>
      </c>
      <c r="C96" s="158">
        <f t="shared" si="20"/>
        <v>19300</v>
      </c>
      <c r="D96" s="149">
        <f t="shared" si="21"/>
        <v>9593</v>
      </c>
      <c r="E96" s="149">
        <v>6391</v>
      </c>
      <c r="F96" s="149">
        <v>3202</v>
      </c>
      <c r="G96" s="149">
        <f t="shared" si="22"/>
        <v>9227</v>
      </c>
      <c r="H96" s="149"/>
      <c r="I96" s="149">
        <v>1548</v>
      </c>
      <c r="J96" s="149">
        <v>7679</v>
      </c>
      <c r="K96" s="151">
        <f t="shared" si="23"/>
        <v>0</v>
      </c>
      <c r="L96" s="151">
        <v>0</v>
      </c>
      <c r="M96" s="151">
        <v>0</v>
      </c>
      <c r="N96" s="151">
        <v>0</v>
      </c>
      <c r="O96" s="151">
        <v>0</v>
      </c>
      <c r="P96" s="149">
        <v>480</v>
      </c>
    </row>
    <row r="97" spans="2:16" ht="30.75" hidden="1" customHeight="1" outlineLevel="1">
      <c r="B97" s="14" t="s">
        <v>1785</v>
      </c>
      <c r="C97" s="158">
        <f t="shared" si="20"/>
        <v>18296</v>
      </c>
      <c r="D97" s="149">
        <f t="shared" si="21"/>
        <v>9890</v>
      </c>
      <c r="E97" s="149">
        <v>7065</v>
      </c>
      <c r="F97" s="149">
        <v>2825</v>
      </c>
      <c r="G97" s="149">
        <f t="shared" si="22"/>
        <v>8039</v>
      </c>
      <c r="H97" s="149"/>
      <c r="I97" s="149">
        <v>1630</v>
      </c>
      <c r="J97" s="149">
        <v>6409</v>
      </c>
      <c r="K97" s="151">
        <f t="shared" si="23"/>
        <v>0</v>
      </c>
      <c r="L97" s="151">
        <v>0</v>
      </c>
      <c r="M97" s="151">
        <v>0</v>
      </c>
      <c r="N97" s="151">
        <v>40</v>
      </c>
      <c r="O97" s="151">
        <v>0</v>
      </c>
      <c r="P97" s="149">
        <v>327</v>
      </c>
    </row>
    <row r="98" spans="2:16" ht="30.75" hidden="1" customHeight="1" outlineLevel="1">
      <c r="B98" s="14" t="s">
        <v>1786</v>
      </c>
      <c r="C98" s="158">
        <f t="shared" si="20"/>
        <v>20552</v>
      </c>
      <c r="D98" s="149">
        <f t="shared" si="21"/>
        <v>10663</v>
      </c>
      <c r="E98" s="149">
        <v>6883</v>
      </c>
      <c r="F98" s="149">
        <v>3780</v>
      </c>
      <c r="G98" s="149">
        <f t="shared" si="22"/>
        <v>9537</v>
      </c>
      <c r="H98" s="149"/>
      <c r="I98" s="149">
        <v>1916</v>
      </c>
      <c r="J98" s="149">
        <v>7621</v>
      </c>
      <c r="K98" s="151">
        <f t="shared" si="23"/>
        <v>0</v>
      </c>
      <c r="L98" s="151">
        <v>0</v>
      </c>
      <c r="M98" s="151">
        <v>0</v>
      </c>
      <c r="N98" s="151">
        <v>0</v>
      </c>
      <c r="O98" s="151">
        <v>0</v>
      </c>
      <c r="P98" s="149">
        <v>352</v>
      </c>
    </row>
    <row r="99" spans="2:16" ht="30.75" hidden="1" customHeight="1" outlineLevel="1">
      <c r="B99" s="14" t="s">
        <v>1787</v>
      </c>
      <c r="C99" s="158">
        <f t="shared" si="20"/>
        <v>19100</v>
      </c>
      <c r="D99" s="149">
        <f t="shared" si="21"/>
        <v>10784</v>
      </c>
      <c r="E99" s="149">
        <v>7600</v>
      </c>
      <c r="F99" s="149">
        <v>3184</v>
      </c>
      <c r="G99" s="149">
        <f t="shared" si="22"/>
        <v>8003</v>
      </c>
      <c r="H99" s="149"/>
      <c r="I99" s="149">
        <v>2061</v>
      </c>
      <c r="J99" s="149">
        <v>5942</v>
      </c>
      <c r="K99" s="151">
        <f t="shared" si="23"/>
        <v>0</v>
      </c>
      <c r="L99" s="151">
        <v>0</v>
      </c>
      <c r="M99" s="151">
        <v>0</v>
      </c>
      <c r="N99" s="151">
        <v>1</v>
      </c>
      <c r="O99" s="151">
        <v>0</v>
      </c>
      <c r="P99" s="149">
        <v>312</v>
      </c>
    </row>
    <row r="100" spans="2:16" ht="30.75" hidden="1" customHeight="1" outlineLevel="1" thickBot="1">
      <c r="B100" s="138" t="s">
        <v>1788</v>
      </c>
      <c r="C100" s="159">
        <f t="shared" si="20"/>
        <v>18977</v>
      </c>
      <c r="D100" s="160">
        <f t="shared" si="21"/>
        <v>10302</v>
      </c>
      <c r="E100" s="160">
        <v>6229</v>
      </c>
      <c r="F100" s="160">
        <v>4073</v>
      </c>
      <c r="G100" s="160">
        <f t="shared" si="22"/>
        <v>8395</v>
      </c>
      <c r="H100" s="160"/>
      <c r="I100" s="160">
        <v>1356</v>
      </c>
      <c r="J100" s="160">
        <v>7039</v>
      </c>
      <c r="K100" s="163">
        <f t="shared" si="23"/>
        <v>0</v>
      </c>
      <c r="L100" s="163">
        <v>0</v>
      </c>
      <c r="M100" s="163">
        <v>0</v>
      </c>
      <c r="N100" s="163">
        <v>0</v>
      </c>
      <c r="O100" s="163">
        <v>0</v>
      </c>
      <c r="P100" s="160">
        <v>280</v>
      </c>
    </row>
    <row r="101" spans="2:16" s="996" customFormat="1" ht="21.75" hidden="1" customHeight="1" collapsed="1">
      <c r="B101" s="566" t="s">
        <v>2810</v>
      </c>
      <c r="C101" s="994">
        <f>SUM(C102:C113)</f>
        <v>204936</v>
      </c>
      <c r="D101" s="994">
        <f>SUM(D102:D113)</f>
        <v>101490</v>
      </c>
      <c r="E101" s="994">
        <f>SUM(E102:E113)</f>
        <v>65687</v>
      </c>
      <c r="F101" s="994">
        <f>SUM(F102:F113)</f>
        <v>35803</v>
      </c>
      <c r="G101" s="994">
        <f>SUM(G102:G113)</f>
        <v>101131</v>
      </c>
      <c r="H101" s="994"/>
      <c r="I101" s="994">
        <f t="shared" ref="I101:P101" si="24">SUM(I102:I113)</f>
        <v>16748</v>
      </c>
      <c r="J101" s="994">
        <f t="shared" si="24"/>
        <v>84383</v>
      </c>
      <c r="K101" s="995">
        <f t="shared" si="24"/>
        <v>6</v>
      </c>
      <c r="L101" s="995">
        <f t="shared" si="24"/>
        <v>0</v>
      </c>
      <c r="M101" s="995">
        <f t="shared" si="24"/>
        <v>6</v>
      </c>
      <c r="N101" s="995">
        <f t="shared" si="24"/>
        <v>13</v>
      </c>
      <c r="O101" s="995">
        <f t="shared" si="24"/>
        <v>0</v>
      </c>
      <c r="P101" s="994">
        <f t="shared" si="24"/>
        <v>2296</v>
      </c>
    </row>
    <row r="102" spans="2:16" ht="30.75" hidden="1" customHeight="1" outlineLevel="1">
      <c r="B102" s="14" t="s">
        <v>604</v>
      </c>
      <c r="C102" s="158">
        <f t="shared" ref="C102:C113" si="25">D102+G102+P102+K102+N102+O102</f>
        <v>16628</v>
      </c>
      <c r="D102" s="149">
        <f t="shared" ref="D102:D113" si="26">SUM(E102:F102)</f>
        <v>5109</v>
      </c>
      <c r="E102" s="149">
        <v>1995</v>
      </c>
      <c r="F102" s="149">
        <v>3114</v>
      </c>
      <c r="G102" s="149">
        <f t="shared" ref="G102:G113" si="27">SUM(I102:J102)</f>
        <v>11391</v>
      </c>
      <c r="H102" s="149"/>
      <c r="I102" s="149">
        <v>936</v>
      </c>
      <c r="J102" s="149">
        <v>10455</v>
      </c>
      <c r="K102" s="151">
        <f t="shared" ref="K102:K113" si="28">SUM(L102:M102)</f>
        <v>6</v>
      </c>
      <c r="L102" s="151">
        <v>0</v>
      </c>
      <c r="M102" s="151">
        <v>6</v>
      </c>
      <c r="N102" s="151">
        <v>1</v>
      </c>
      <c r="O102" s="151">
        <v>0</v>
      </c>
      <c r="P102" s="149">
        <v>121</v>
      </c>
    </row>
    <row r="103" spans="2:16" ht="30.75" hidden="1" customHeight="1" outlineLevel="1">
      <c r="B103" s="14" t="s">
        <v>605</v>
      </c>
      <c r="C103" s="158">
        <f t="shared" si="25"/>
        <v>25794</v>
      </c>
      <c r="D103" s="149">
        <f t="shared" si="26"/>
        <v>12635</v>
      </c>
      <c r="E103" s="149">
        <v>9047</v>
      </c>
      <c r="F103" s="149">
        <v>3588</v>
      </c>
      <c r="G103" s="149">
        <f t="shared" si="27"/>
        <v>12896</v>
      </c>
      <c r="H103" s="149"/>
      <c r="I103" s="149">
        <v>3826</v>
      </c>
      <c r="J103" s="149">
        <v>9070</v>
      </c>
      <c r="K103" s="151">
        <f t="shared" si="28"/>
        <v>0</v>
      </c>
      <c r="L103" s="151">
        <v>0</v>
      </c>
      <c r="M103" s="151">
        <v>0</v>
      </c>
      <c r="N103" s="151">
        <v>1</v>
      </c>
      <c r="O103" s="151">
        <v>0</v>
      </c>
      <c r="P103" s="149">
        <v>262</v>
      </c>
    </row>
    <row r="104" spans="2:16" ht="30.75" hidden="1" customHeight="1" outlineLevel="1">
      <c r="B104" s="14" t="s">
        <v>606</v>
      </c>
      <c r="C104" s="158">
        <f t="shared" si="25"/>
        <v>19561</v>
      </c>
      <c r="D104" s="149">
        <f t="shared" si="26"/>
        <v>10880</v>
      </c>
      <c r="E104" s="149">
        <v>7090</v>
      </c>
      <c r="F104" s="149">
        <v>3790</v>
      </c>
      <c r="G104" s="149">
        <f t="shared" si="27"/>
        <v>8322</v>
      </c>
      <c r="H104" s="149"/>
      <c r="I104" s="149">
        <v>1495</v>
      </c>
      <c r="J104" s="149">
        <v>6827</v>
      </c>
      <c r="K104" s="151">
        <f t="shared" si="28"/>
        <v>0</v>
      </c>
      <c r="L104" s="151">
        <v>0</v>
      </c>
      <c r="M104" s="151">
        <v>0</v>
      </c>
      <c r="N104" s="151">
        <v>0</v>
      </c>
      <c r="O104" s="151">
        <v>0</v>
      </c>
      <c r="P104" s="149">
        <v>359</v>
      </c>
    </row>
    <row r="105" spans="2:16" ht="30.75" hidden="1" customHeight="1" outlineLevel="1">
      <c r="B105" s="14" t="s">
        <v>1451</v>
      </c>
      <c r="C105" s="158">
        <f t="shared" si="25"/>
        <v>18616</v>
      </c>
      <c r="D105" s="149">
        <f t="shared" si="26"/>
        <v>8841</v>
      </c>
      <c r="E105" s="149">
        <v>5265</v>
      </c>
      <c r="F105" s="149">
        <v>3576</v>
      </c>
      <c r="G105" s="149">
        <f t="shared" si="27"/>
        <v>9600</v>
      </c>
      <c r="H105" s="149"/>
      <c r="I105" s="149">
        <v>1198</v>
      </c>
      <c r="J105" s="149">
        <v>8402</v>
      </c>
      <c r="K105" s="151">
        <f t="shared" si="28"/>
        <v>0</v>
      </c>
      <c r="L105" s="151">
        <v>0</v>
      </c>
      <c r="M105" s="151">
        <v>0</v>
      </c>
      <c r="N105" s="151">
        <v>1</v>
      </c>
      <c r="O105" s="151">
        <v>0</v>
      </c>
      <c r="P105" s="149">
        <v>174</v>
      </c>
    </row>
    <row r="106" spans="2:16" ht="30.75" hidden="1" customHeight="1" outlineLevel="1">
      <c r="B106" s="14" t="s">
        <v>1452</v>
      </c>
      <c r="C106" s="158">
        <f t="shared" si="25"/>
        <v>18206</v>
      </c>
      <c r="D106" s="149">
        <f t="shared" si="26"/>
        <v>8963</v>
      </c>
      <c r="E106" s="149">
        <v>5501</v>
      </c>
      <c r="F106" s="149">
        <v>3462</v>
      </c>
      <c r="G106" s="149">
        <f t="shared" si="27"/>
        <v>8967</v>
      </c>
      <c r="H106" s="149"/>
      <c r="I106" s="149">
        <v>1024</v>
      </c>
      <c r="J106" s="149">
        <v>7943</v>
      </c>
      <c r="K106" s="151">
        <f t="shared" si="28"/>
        <v>0</v>
      </c>
      <c r="L106" s="151">
        <v>0</v>
      </c>
      <c r="M106" s="151">
        <v>0</v>
      </c>
      <c r="N106" s="151">
        <v>0</v>
      </c>
      <c r="O106" s="151">
        <v>0</v>
      </c>
      <c r="P106" s="149">
        <v>276</v>
      </c>
    </row>
    <row r="107" spans="2:16" ht="30.75" hidden="1" customHeight="1" outlineLevel="1">
      <c r="B107" s="14" t="s">
        <v>1782</v>
      </c>
      <c r="C107" s="158">
        <f t="shared" si="25"/>
        <v>16179</v>
      </c>
      <c r="D107" s="149">
        <f t="shared" si="26"/>
        <v>8403</v>
      </c>
      <c r="E107" s="149">
        <v>5229</v>
      </c>
      <c r="F107" s="149">
        <v>3174</v>
      </c>
      <c r="G107" s="149">
        <f t="shared" si="27"/>
        <v>7582</v>
      </c>
      <c r="H107" s="149"/>
      <c r="I107" s="149">
        <v>1010</v>
      </c>
      <c r="J107" s="149">
        <v>6572</v>
      </c>
      <c r="K107" s="151">
        <f t="shared" si="28"/>
        <v>0</v>
      </c>
      <c r="L107" s="151">
        <v>0</v>
      </c>
      <c r="M107" s="151">
        <v>0</v>
      </c>
      <c r="N107" s="151">
        <v>0</v>
      </c>
      <c r="O107" s="151">
        <v>0</v>
      </c>
      <c r="P107" s="149">
        <v>194</v>
      </c>
    </row>
    <row r="108" spans="2:16" ht="30.75" hidden="1" customHeight="1" outlineLevel="1">
      <c r="B108" s="14" t="s">
        <v>1783</v>
      </c>
      <c r="C108" s="158">
        <f t="shared" si="25"/>
        <v>17040</v>
      </c>
      <c r="D108" s="149">
        <f t="shared" si="26"/>
        <v>8327</v>
      </c>
      <c r="E108" s="149">
        <v>5658</v>
      </c>
      <c r="F108" s="149">
        <v>2669</v>
      </c>
      <c r="G108" s="149">
        <f t="shared" si="27"/>
        <v>8493</v>
      </c>
      <c r="H108" s="149"/>
      <c r="I108" s="149">
        <v>1450</v>
      </c>
      <c r="J108" s="149">
        <v>7043</v>
      </c>
      <c r="K108" s="151">
        <f t="shared" si="28"/>
        <v>0</v>
      </c>
      <c r="L108" s="151">
        <v>0</v>
      </c>
      <c r="M108" s="151">
        <v>0</v>
      </c>
      <c r="N108" s="151">
        <v>2</v>
      </c>
      <c r="O108" s="151">
        <v>0</v>
      </c>
      <c r="P108" s="149">
        <v>218</v>
      </c>
    </row>
    <row r="109" spans="2:16" ht="30.75" hidden="1" customHeight="1" outlineLevel="1">
      <c r="B109" s="14" t="s">
        <v>1784</v>
      </c>
      <c r="C109" s="158">
        <f t="shared" si="25"/>
        <v>13866</v>
      </c>
      <c r="D109" s="149">
        <f t="shared" si="26"/>
        <v>5723</v>
      </c>
      <c r="E109" s="149">
        <v>3074</v>
      </c>
      <c r="F109" s="149">
        <v>2649</v>
      </c>
      <c r="G109" s="149">
        <f t="shared" si="27"/>
        <v>7942</v>
      </c>
      <c r="H109" s="149"/>
      <c r="I109" s="149">
        <v>963</v>
      </c>
      <c r="J109" s="149">
        <v>6979</v>
      </c>
      <c r="K109" s="151">
        <f t="shared" si="28"/>
        <v>0</v>
      </c>
      <c r="L109" s="151">
        <v>0</v>
      </c>
      <c r="M109" s="151">
        <v>0</v>
      </c>
      <c r="N109" s="151">
        <v>0</v>
      </c>
      <c r="O109" s="151">
        <v>0</v>
      </c>
      <c r="P109" s="149">
        <v>201</v>
      </c>
    </row>
    <row r="110" spans="2:16" ht="30.75" hidden="1" customHeight="1" outlineLevel="1">
      <c r="B110" s="14" t="s">
        <v>1785</v>
      </c>
      <c r="C110" s="158">
        <f t="shared" si="25"/>
        <v>15194</v>
      </c>
      <c r="D110" s="149">
        <f t="shared" si="26"/>
        <v>7849</v>
      </c>
      <c r="E110" s="149">
        <v>5386</v>
      </c>
      <c r="F110" s="149">
        <v>2463</v>
      </c>
      <c r="G110" s="149">
        <f t="shared" si="27"/>
        <v>7208</v>
      </c>
      <c r="H110" s="149"/>
      <c r="I110" s="149">
        <v>976</v>
      </c>
      <c r="J110" s="149">
        <v>6232</v>
      </c>
      <c r="K110" s="151">
        <f t="shared" si="28"/>
        <v>0</v>
      </c>
      <c r="L110" s="151">
        <v>0</v>
      </c>
      <c r="M110" s="151">
        <v>0</v>
      </c>
      <c r="N110" s="151">
        <v>3</v>
      </c>
      <c r="O110" s="151">
        <v>0</v>
      </c>
      <c r="P110" s="149">
        <v>134</v>
      </c>
    </row>
    <row r="111" spans="2:16" ht="30.75" hidden="1" customHeight="1" outlineLevel="1">
      <c r="B111" s="14" t="s">
        <v>1786</v>
      </c>
      <c r="C111" s="158">
        <f t="shared" si="25"/>
        <v>16005</v>
      </c>
      <c r="D111" s="149">
        <f t="shared" si="26"/>
        <v>8873</v>
      </c>
      <c r="E111" s="149">
        <v>6277</v>
      </c>
      <c r="F111" s="149">
        <v>2596</v>
      </c>
      <c r="G111" s="149">
        <f t="shared" si="27"/>
        <v>7014</v>
      </c>
      <c r="H111" s="149"/>
      <c r="I111" s="149">
        <v>1441</v>
      </c>
      <c r="J111" s="149">
        <v>5573</v>
      </c>
      <c r="K111" s="151">
        <f t="shared" si="28"/>
        <v>0</v>
      </c>
      <c r="L111" s="151">
        <v>0</v>
      </c>
      <c r="M111" s="151">
        <v>0</v>
      </c>
      <c r="N111" s="151">
        <v>0</v>
      </c>
      <c r="O111" s="151">
        <v>0</v>
      </c>
      <c r="P111" s="149">
        <v>118</v>
      </c>
    </row>
    <row r="112" spans="2:16" ht="30.75" hidden="1" customHeight="1" outlineLevel="1">
      <c r="B112" s="14" t="s">
        <v>1787</v>
      </c>
      <c r="C112" s="158">
        <f t="shared" si="25"/>
        <v>15100</v>
      </c>
      <c r="D112" s="149">
        <f t="shared" si="26"/>
        <v>8462</v>
      </c>
      <c r="E112" s="149">
        <v>6112</v>
      </c>
      <c r="F112" s="149">
        <v>2350</v>
      </c>
      <c r="G112" s="149">
        <f t="shared" si="27"/>
        <v>6510</v>
      </c>
      <c r="H112" s="149"/>
      <c r="I112" s="149">
        <v>1438</v>
      </c>
      <c r="J112" s="149">
        <v>5072</v>
      </c>
      <c r="K112" s="151">
        <f t="shared" si="28"/>
        <v>0</v>
      </c>
      <c r="L112" s="151">
        <v>0</v>
      </c>
      <c r="M112" s="151">
        <v>0</v>
      </c>
      <c r="N112" s="151">
        <v>5</v>
      </c>
      <c r="O112" s="151">
        <v>0</v>
      </c>
      <c r="P112" s="149">
        <v>123</v>
      </c>
    </row>
    <row r="113" spans="2:16" ht="30.75" hidden="1" customHeight="1" outlineLevel="1" thickBot="1">
      <c r="B113" s="138" t="s">
        <v>1788</v>
      </c>
      <c r="C113" s="159">
        <f t="shared" si="25"/>
        <v>12747</v>
      </c>
      <c r="D113" s="160">
        <f t="shared" si="26"/>
        <v>7425</v>
      </c>
      <c r="E113" s="160">
        <v>5053</v>
      </c>
      <c r="F113" s="160">
        <v>2372</v>
      </c>
      <c r="G113" s="160">
        <f t="shared" si="27"/>
        <v>5206</v>
      </c>
      <c r="H113" s="160"/>
      <c r="I113" s="160">
        <v>991</v>
      </c>
      <c r="J113" s="160">
        <v>4215</v>
      </c>
      <c r="K113" s="163">
        <f t="shared" si="28"/>
        <v>0</v>
      </c>
      <c r="L113" s="163">
        <v>0</v>
      </c>
      <c r="M113" s="163">
        <v>0</v>
      </c>
      <c r="N113" s="163">
        <v>0</v>
      </c>
      <c r="O113" s="163">
        <v>0</v>
      </c>
      <c r="P113" s="160">
        <v>116</v>
      </c>
    </row>
    <row r="114" spans="2:16" s="996" customFormat="1" ht="22.6" hidden="1" customHeight="1" collapsed="1">
      <c r="B114" s="566" t="s">
        <v>2826</v>
      </c>
      <c r="C114" s="994">
        <f>SUM(C115:C126)</f>
        <v>215382</v>
      </c>
      <c r="D114" s="994">
        <f>SUM(D115:D126)</f>
        <v>112275</v>
      </c>
      <c r="E114" s="994">
        <f>SUM(E115:E126)</f>
        <v>73715</v>
      </c>
      <c r="F114" s="994">
        <f>SUM(F115:F126)</f>
        <v>38560</v>
      </c>
      <c r="G114" s="994">
        <f>SUM(G115:G126)</f>
        <v>100341</v>
      </c>
      <c r="H114" s="994"/>
      <c r="I114" s="994">
        <f t="shared" ref="I114:P114" si="29">SUM(I115:I126)</f>
        <v>21025</v>
      </c>
      <c r="J114" s="994">
        <f t="shared" si="29"/>
        <v>79316</v>
      </c>
      <c r="K114" s="995">
        <f t="shared" si="29"/>
        <v>0</v>
      </c>
      <c r="L114" s="995">
        <f t="shared" si="29"/>
        <v>0</v>
      </c>
      <c r="M114" s="995">
        <f t="shared" si="29"/>
        <v>0</v>
      </c>
      <c r="N114" s="995">
        <f t="shared" si="29"/>
        <v>78</v>
      </c>
      <c r="O114" s="995">
        <f t="shared" si="29"/>
        <v>0</v>
      </c>
      <c r="P114" s="994">
        <f t="shared" si="29"/>
        <v>2688</v>
      </c>
    </row>
    <row r="115" spans="2:16" ht="28.55" hidden="1" customHeight="1" outlineLevel="1">
      <c r="B115" s="14" t="s">
        <v>604</v>
      </c>
      <c r="C115" s="158">
        <f t="shared" ref="C115:C126" si="30">D115+G115+P115+K115+N115+O115</f>
        <v>19234</v>
      </c>
      <c r="D115" s="149">
        <f t="shared" ref="D115:D126" si="31">SUM(E115:F115)</f>
        <v>10255</v>
      </c>
      <c r="E115" s="149">
        <v>6061</v>
      </c>
      <c r="F115" s="149">
        <v>4194</v>
      </c>
      <c r="G115" s="149">
        <f t="shared" ref="G115:G126" si="32">SUM(I115:J115)</f>
        <v>8591</v>
      </c>
      <c r="H115" s="149"/>
      <c r="I115" s="149">
        <v>1282</v>
      </c>
      <c r="J115" s="149">
        <v>7309</v>
      </c>
      <c r="K115" s="151">
        <f t="shared" ref="K115:K126" si="33">SUM(L115:M115)</f>
        <v>0</v>
      </c>
      <c r="L115" s="151">
        <v>0</v>
      </c>
      <c r="M115" s="151">
        <v>0</v>
      </c>
      <c r="N115" s="151">
        <v>42</v>
      </c>
      <c r="O115" s="151">
        <v>0</v>
      </c>
      <c r="P115" s="149">
        <v>346</v>
      </c>
    </row>
    <row r="116" spans="2:16" ht="28.55" hidden="1" customHeight="1" outlineLevel="1">
      <c r="B116" s="14" t="s">
        <v>605</v>
      </c>
      <c r="C116" s="158">
        <f t="shared" si="30"/>
        <v>15690</v>
      </c>
      <c r="D116" s="149">
        <f t="shared" si="31"/>
        <v>8039</v>
      </c>
      <c r="E116" s="149">
        <v>5201</v>
      </c>
      <c r="F116" s="149">
        <v>2838</v>
      </c>
      <c r="G116" s="149">
        <f t="shared" si="32"/>
        <v>7507</v>
      </c>
      <c r="H116" s="149"/>
      <c r="I116" s="149">
        <v>858</v>
      </c>
      <c r="J116" s="149">
        <v>6649</v>
      </c>
      <c r="K116" s="151">
        <f t="shared" si="33"/>
        <v>0</v>
      </c>
      <c r="L116" s="151">
        <v>0</v>
      </c>
      <c r="M116" s="151">
        <v>0</v>
      </c>
      <c r="N116" s="151">
        <v>0</v>
      </c>
      <c r="O116" s="151">
        <v>0</v>
      </c>
      <c r="P116" s="149">
        <v>144</v>
      </c>
    </row>
    <row r="117" spans="2:16" ht="28.55" hidden="1" customHeight="1" outlineLevel="1">
      <c r="B117" s="14" t="s">
        <v>606</v>
      </c>
      <c r="C117" s="158">
        <f t="shared" si="30"/>
        <v>18077</v>
      </c>
      <c r="D117" s="149">
        <f t="shared" si="31"/>
        <v>10637</v>
      </c>
      <c r="E117" s="149">
        <v>7112</v>
      </c>
      <c r="F117" s="149">
        <v>3525</v>
      </c>
      <c r="G117" s="149">
        <f t="shared" si="32"/>
        <v>7113</v>
      </c>
      <c r="H117" s="149"/>
      <c r="I117" s="149">
        <v>1124</v>
      </c>
      <c r="J117" s="149">
        <v>5989</v>
      </c>
      <c r="K117" s="151">
        <f t="shared" si="33"/>
        <v>0</v>
      </c>
      <c r="L117" s="151">
        <v>0</v>
      </c>
      <c r="M117" s="151">
        <v>0</v>
      </c>
      <c r="N117" s="151">
        <v>0</v>
      </c>
      <c r="O117" s="151">
        <v>0</v>
      </c>
      <c r="P117" s="149">
        <v>327</v>
      </c>
    </row>
    <row r="118" spans="2:16" ht="28.55" hidden="1" customHeight="1" outlineLevel="1">
      <c r="B118" s="14" t="s">
        <v>1451</v>
      </c>
      <c r="C118" s="158">
        <f t="shared" si="30"/>
        <v>15014</v>
      </c>
      <c r="D118" s="149">
        <f t="shared" si="31"/>
        <v>8802</v>
      </c>
      <c r="E118" s="149">
        <v>5507</v>
      </c>
      <c r="F118" s="149">
        <v>3295</v>
      </c>
      <c r="G118" s="149">
        <f t="shared" si="32"/>
        <v>5951</v>
      </c>
      <c r="H118" s="149"/>
      <c r="I118" s="149">
        <v>940</v>
      </c>
      <c r="J118" s="149">
        <v>5011</v>
      </c>
      <c r="K118" s="151">
        <f t="shared" si="33"/>
        <v>0</v>
      </c>
      <c r="L118" s="151">
        <v>0</v>
      </c>
      <c r="M118" s="151">
        <v>0</v>
      </c>
      <c r="N118" s="151">
        <v>20</v>
      </c>
      <c r="O118" s="151">
        <v>0</v>
      </c>
      <c r="P118" s="149">
        <v>241</v>
      </c>
    </row>
    <row r="119" spans="2:16" ht="28.55" hidden="1" customHeight="1" outlineLevel="1">
      <c r="B119" s="14" t="s">
        <v>1452</v>
      </c>
      <c r="C119" s="158">
        <f t="shared" si="30"/>
        <v>16290</v>
      </c>
      <c r="D119" s="149">
        <f t="shared" si="31"/>
        <v>8720</v>
      </c>
      <c r="E119" s="149">
        <v>5691</v>
      </c>
      <c r="F119" s="149">
        <v>3029</v>
      </c>
      <c r="G119" s="149">
        <f t="shared" si="32"/>
        <v>7370</v>
      </c>
      <c r="H119" s="149"/>
      <c r="I119" s="149">
        <v>1283</v>
      </c>
      <c r="J119" s="149">
        <v>6087</v>
      </c>
      <c r="K119" s="151">
        <f t="shared" si="33"/>
        <v>0</v>
      </c>
      <c r="L119" s="151">
        <v>0</v>
      </c>
      <c r="M119" s="151">
        <v>0</v>
      </c>
      <c r="N119" s="151">
        <v>2</v>
      </c>
      <c r="O119" s="151">
        <v>0</v>
      </c>
      <c r="P119" s="149">
        <v>198</v>
      </c>
    </row>
    <row r="120" spans="2:16" ht="28.55" hidden="1" customHeight="1" outlineLevel="1">
      <c r="B120" s="14" t="s">
        <v>1782</v>
      </c>
      <c r="C120" s="158">
        <f t="shared" si="30"/>
        <v>17020</v>
      </c>
      <c r="D120" s="149">
        <f t="shared" si="31"/>
        <v>8099</v>
      </c>
      <c r="E120" s="149">
        <v>5251</v>
      </c>
      <c r="F120" s="149">
        <v>2848</v>
      </c>
      <c r="G120" s="149">
        <f t="shared" si="32"/>
        <v>8735</v>
      </c>
      <c r="H120" s="149"/>
      <c r="I120" s="149">
        <v>2281</v>
      </c>
      <c r="J120" s="149">
        <v>6454</v>
      </c>
      <c r="K120" s="151">
        <f t="shared" si="33"/>
        <v>0</v>
      </c>
      <c r="L120" s="151">
        <v>0</v>
      </c>
      <c r="M120" s="151">
        <v>0</v>
      </c>
      <c r="N120" s="151">
        <v>1</v>
      </c>
      <c r="O120" s="151">
        <v>0</v>
      </c>
      <c r="P120" s="149">
        <v>185</v>
      </c>
    </row>
    <row r="121" spans="2:16" ht="28.55" hidden="1" customHeight="1" outlineLevel="1">
      <c r="B121" s="14" t="s">
        <v>1783</v>
      </c>
      <c r="C121" s="158">
        <f t="shared" si="30"/>
        <v>21205</v>
      </c>
      <c r="D121" s="149">
        <f t="shared" si="31"/>
        <v>10197</v>
      </c>
      <c r="E121" s="149">
        <v>6895</v>
      </c>
      <c r="F121" s="149">
        <v>3302</v>
      </c>
      <c r="G121" s="149">
        <f t="shared" si="32"/>
        <v>10761</v>
      </c>
      <c r="H121" s="149"/>
      <c r="I121" s="149">
        <v>2478</v>
      </c>
      <c r="J121" s="149">
        <v>8283</v>
      </c>
      <c r="K121" s="151">
        <f t="shared" si="33"/>
        <v>0</v>
      </c>
      <c r="L121" s="151">
        <v>0</v>
      </c>
      <c r="M121" s="151">
        <v>0</v>
      </c>
      <c r="N121" s="151">
        <v>3</v>
      </c>
      <c r="O121" s="151">
        <v>0</v>
      </c>
      <c r="P121" s="149">
        <v>244</v>
      </c>
    </row>
    <row r="122" spans="2:16" ht="28.55" hidden="1" customHeight="1" outlineLevel="1">
      <c r="B122" s="14" t="s">
        <v>1784</v>
      </c>
      <c r="C122" s="158">
        <f t="shared" si="30"/>
        <v>19369</v>
      </c>
      <c r="D122" s="149">
        <f t="shared" si="31"/>
        <v>9233</v>
      </c>
      <c r="E122" s="149">
        <v>6167</v>
      </c>
      <c r="F122" s="149">
        <v>3066</v>
      </c>
      <c r="G122" s="149">
        <f t="shared" si="32"/>
        <v>9968</v>
      </c>
      <c r="H122" s="149"/>
      <c r="I122" s="149">
        <v>2799</v>
      </c>
      <c r="J122" s="149">
        <v>7169</v>
      </c>
      <c r="K122" s="151">
        <f t="shared" si="33"/>
        <v>0</v>
      </c>
      <c r="L122" s="151">
        <v>0</v>
      </c>
      <c r="M122" s="151">
        <v>0</v>
      </c>
      <c r="N122" s="151">
        <v>0</v>
      </c>
      <c r="O122" s="151">
        <v>0</v>
      </c>
      <c r="P122" s="149">
        <v>168</v>
      </c>
    </row>
    <row r="123" spans="2:16" ht="28.55" hidden="1" customHeight="1" outlineLevel="1">
      <c r="B123" s="14" t="s">
        <v>1785</v>
      </c>
      <c r="C123" s="158">
        <f t="shared" si="30"/>
        <v>17404</v>
      </c>
      <c r="D123" s="149">
        <f t="shared" si="31"/>
        <v>9191</v>
      </c>
      <c r="E123" s="149">
        <v>6278</v>
      </c>
      <c r="F123" s="149">
        <v>2913</v>
      </c>
      <c r="G123" s="149">
        <f t="shared" si="32"/>
        <v>8068</v>
      </c>
      <c r="H123" s="149"/>
      <c r="I123" s="149">
        <v>1694</v>
      </c>
      <c r="J123" s="149">
        <v>6374</v>
      </c>
      <c r="K123" s="151">
        <f t="shared" si="33"/>
        <v>0</v>
      </c>
      <c r="L123" s="151">
        <v>0</v>
      </c>
      <c r="M123" s="151">
        <v>0</v>
      </c>
      <c r="N123" s="151">
        <v>0</v>
      </c>
      <c r="O123" s="151">
        <v>0</v>
      </c>
      <c r="P123" s="149">
        <v>145</v>
      </c>
    </row>
    <row r="124" spans="2:16" ht="28.55" hidden="1" customHeight="1" outlineLevel="1">
      <c r="B124" s="14" t="s">
        <v>1786</v>
      </c>
      <c r="C124" s="158">
        <f t="shared" si="30"/>
        <v>19206</v>
      </c>
      <c r="D124" s="149">
        <f t="shared" si="31"/>
        <v>9642</v>
      </c>
      <c r="E124" s="149">
        <v>6404</v>
      </c>
      <c r="F124" s="149">
        <v>3238</v>
      </c>
      <c r="G124" s="149">
        <f t="shared" si="32"/>
        <v>9303</v>
      </c>
      <c r="H124" s="149"/>
      <c r="I124" s="149">
        <v>2091</v>
      </c>
      <c r="J124" s="149">
        <v>7212</v>
      </c>
      <c r="K124" s="151">
        <f t="shared" si="33"/>
        <v>0</v>
      </c>
      <c r="L124" s="151">
        <v>0</v>
      </c>
      <c r="M124" s="151">
        <v>0</v>
      </c>
      <c r="N124" s="151">
        <v>4</v>
      </c>
      <c r="O124" s="151">
        <v>0</v>
      </c>
      <c r="P124" s="149">
        <v>257</v>
      </c>
    </row>
    <row r="125" spans="2:16" ht="28.55" hidden="1" customHeight="1" outlineLevel="1">
      <c r="B125" s="14" t="s">
        <v>1787</v>
      </c>
      <c r="C125" s="158">
        <f t="shared" si="30"/>
        <v>17802</v>
      </c>
      <c r="D125" s="149">
        <f t="shared" si="31"/>
        <v>8458</v>
      </c>
      <c r="E125" s="149">
        <v>5180</v>
      </c>
      <c r="F125" s="149">
        <v>3278</v>
      </c>
      <c r="G125" s="149">
        <f t="shared" si="32"/>
        <v>9176</v>
      </c>
      <c r="H125" s="149"/>
      <c r="I125" s="149">
        <v>2198</v>
      </c>
      <c r="J125" s="149">
        <v>6978</v>
      </c>
      <c r="K125" s="151">
        <f t="shared" si="33"/>
        <v>0</v>
      </c>
      <c r="L125" s="151">
        <v>0</v>
      </c>
      <c r="M125" s="151">
        <v>0</v>
      </c>
      <c r="N125" s="151">
        <v>3</v>
      </c>
      <c r="O125" s="151">
        <v>0</v>
      </c>
      <c r="P125" s="149">
        <v>165</v>
      </c>
    </row>
    <row r="126" spans="2:16" ht="28.55" hidden="1" customHeight="1" outlineLevel="1" thickBot="1">
      <c r="B126" s="138" t="s">
        <v>1788</v>
      </c>
      <c r="C126" s="159">
        <f t="shared" si="30"/>
        <v>19071</v>
      </c>
      <c r="D126" s="160">
        <f t="shared" si="31"/>
        <v>11002</v>
      </c>
      <c r="E126" s="160">
        <v>7968</v>
      </c>
      <c r="F126" s="160">
        <v>3034</v>
      </c>
      <c r="G126" s="160">
        <f t="shared" si="32"/>
        <v>7798</v>
      </c>
      <c r="H126" s="160"/>
      <c r="I126" s="160">
        <v>1997</v>
      </c>
      <c r="J126" s="160">
        <v>5801</v>
      </c>
      <c r="K126" s="163">
        <f t="shared" si="33"/>
        <v>0</v>
      </c>
      <c r="L126" s="163">
        <v>0</v>
      </c>
      <c r="M126" s="163">
        <v>0</v>
      </c>
      <c r="N126" s="163">
        <v>3</v>
      </c>
      <c r="O126" s="163">
        <v>0</v>
      </c>
      <c r="P126" s="160">
        <v>268</v>
      </c>
    </row>
    <row r="127" spans="2:16" s="996" customFormat="1" ht="24.8" customHeight="1" collapsed="1">
      <c r="B127" s="566" t="s">
        <v>2201</v>
      </c>
      <c r="C127" s="994">
        <f>SUM(C128:C139)</f>
        <v>236468</v>
      </c>
      <c r="D127" s="994">
        <f>SUM(D128:D139)</f>
        <v>122899</v>
      </c>
      <c r="E127" s="994">
        <f>SUM(E128:E139)</f>
        <v>88360</v>
      </c>
      <c r="F127" s="994">
        <f>SUM(F128:F139)</f>
        <v>34539</v>
      </c>
      <c r="G127" s="994">
        <f>SUM(G128:G139)</f>
        <v>110720</v>
      </c>
      <c r="H127" s="994"/>
      <c r="I127" s="994">
        <f t="shared" ref="I127:P127" si="34">SUM(I128:I139)</f>
        <v>22547</v>
      </c>
      <c r="J127" s="994">
        <f t="shared" si="34"/>
        <v>88173</v>
      </c>
      <c r="K127" s="995">
        <f t="shared" si="34"/>
        <v>238</v>
      </c>
      <c r="L127" s="995">
        <f t="shared" si="34"/>
        <v>219</v>
      </c>
      <c r="M127" s="995">
        <f t="shared" si="34"/>
        <v>19</v>
      </c>
      <c r="N127" s="995">
        <f t="shared" si="34"/>
        <v>6</v>
      </c>
      <c r="O127" s="995">
        <f t="shared" si="34"/>
        <v>1</v>
      </c>
      <c r="P127" s="994">
        <f t="shared" si="34"/>
        <v>2604</v>
      </c>
    </row>
    <row r="128" spans="2:16" ht="27.7" hidden="1" customHeight="1" outlineLevel="1">
      <c r="B128" s="14" t="s">
        <v>604</v>
      </c>
      <c r="C128" s="158">
        <f t="shared" ref="C128:C139" si="35">D128+G128+P128+K128+N128+O128</f>
        <v>11635</v>
      </c>
      <c r="D128" s="149">
        <f t="shared" ref="D128:D139" si="36">SUM(E128:F128)</f>
        <v>3900</v>
      </c>
      <c r="E128" s="149">
        <v>116</v>
      </c>
      <c r="F128" s="149">
        <v>3784</v>
      </c>
      <c r="G128" s="149">
        <f t="shared" ref="G128:G139" si="37">SUM(I128:J128)</f>
        <v>7533</v>
      </c>
      <c r="H128" s="149"/>
      <c r="I128" s="149">
        <v>89</v>
      </c>
      <c r="J128" s="149">
        <v>7444</v>
      </c>
      <c r="K128" s="151">
        <f t="shared" ref="K128:K139" si="38">SUM(L128:M128)</f>
        <v>0</v>
      </c>
      <c r="L128" s="151">
        <v>0</v>
      </c>
      <c r="M128" s="151">
        <v>0</v>
      </c>
      <c r="N128" s="151">
        <v>0</v>
      </c>
      <c r="O128" s="151">
        <v>1</v>
      </c>
      <c r="P128" s="149">
        <v>201</v>
      </c>
    </row>
    <row r="129" spans="2:16" ht="28.55" hidden="1" customHeight="1" outlineLevel="1">
      <c r="B129" s="14" t="s">
        <v>605</v>
      </c>
      <c r="C129" s="158">
        <f t="shared" si="35"/>
        <v>6513</v>
      </c>
      <c r="D129" s="149">
        <f t="shared" si="36"/>
        <v>2229</v>
      </c>
      <c r="E129" s="149">
        <v>838</v>
      </c>
      <c r="F129" s="149">
        <v>1391</v>
      </c>
      <c r="G129" s="149">
        <f t="shared" si="37"/>
        <v>4208</v>
      </c>
      <c r="H129" s="149"/>
      <c r="I129" s="149">
        <v>314</v>
      </c>
      <c r="J129" s="149">
        <v>3894</v>
      </c>
      <c r="K129" s="151">
        <f t="shared" si="38"/>
        <v>0</v>
      </c>
      <c r="L129" s="151">
        <v>0</v>
      </c>
      <c r="M129" s="151">
        <v>0</v>
      </c>
      <c r="N129" s="151">
        <v>0</v>
      </c>
      <c r="O129" s="151">
        <v>0</v>
      </c>
      <c r="P129" s="149">
        <v>76</v>
      </c>
    </row>
    <row r="130" spans="2:16" ht="28.55" hidden="1" customHeight="1" outlineLevel="1">
      <c r="B130" s="14" t="s">
        <v>606</v>
      </c>
      <c r="C130" s="158">
        <f t="shared" si="35"/>
        <v>14359</v>
      </c>
      <c r="D130" s="149">
        <f t="shared" si="36"/>
        <v>7263</v>
      </c>
      <c r="E130" s="149">
        <v>5272</v>
      </c>
      <c r="F130" s="149">
        <v>1991</v>
      </c>
      <c r="G130" s="149">
        <f t="shared" si="37"/>
        <v>6884</v>
      </c>
      <c r="H130" s="149"/>
      <c r="I130" s="149">
        <v>2136</v>
      </c>
      <c r="J130" s="149">
        <v>4748</v>
      </c>
      <c r="K130" s="151">
        <f t="shared" si="38"/>
        <v>4</v>
      </c>
      <c r="L130" s="151">
        <v>2</v>
      </c>
      <c r="M130" s="151">
        <v>2</v>
      </c>
      <c r="N130" s="151">
        <v>0</v>
      </c>
      <c r="O130" s="151">
        <v>0</v>
      </c>
      <c r="P130" s="149">
        <v>208</v>
      </c>
    </row>
    <row r="131" spans="2:16" ht="28.55" hidden="1" customHeight="1" outlineLevel="1">
      <c r="B131" s="14" t="s">
        <v>1451</v>
      </c>
      <c r="C131" s="158">
        <f t="shared" si="35"/>
        <v>14809</v>
      </c>
      <c r="D131" s="149">
        <f t="shared" si="36"/>
        <v>6731</v>
      </c>
      <c r="E131" s="149">
        <v>4616</v>
      </c>
      <c r="F131" s="149">
        <v>2115</v>
      </c>
      <c r="G131" s="149">
        <f t="shared" si="37"/>
        <v>7907</v>
      </c>
      <c r="H131" s="149"/>
      <c r="I131" s="149">
        <v>2310</v>
      </c>
      <c r="J131" s="149">
        <v>5597</v>
      </c>
      <c r="K131" s="151">
        <f t="shared" si="38"/>
        <v>4</v>
      </c>
      <c r="L131" s="151">
        <v>3</v>
      </c>
      <c r="M131" s="151">
        <v>1</v>
      </c>
      <c r="N131" s="151">
        <v>3</v>
      </c>
      <c r="O131" s="151">
        <v>0</v>
      </c>
      <c r="P131" s="149">
        <v>164</v>
      </c>
    </row>
    <row r="132" spans="2:16" ht="28.55" hidden="1" customHeight="1" outlineLevel="1">
      <c r="B132" s="14" t="s">
        <v>1452</v>
      </c>
      <c r="C132" s="158">
        <f t="shared" si="35"/>
        <v>22526</v>
      </c>
      <c r="D132" s="149">
        <f t="shared" si="36"/>
        <v>14440</v>
      </c>
      <c r="E132" s="149">
        <v>12913</v>
      </c>
      <c r="F132" s="149">
        <v>1527</v>
      </c>
      <c r="G132" s="149">
        <f t="shared" si="37"/>
        <v>7810</v>
      </c>
      <c r="H132" s="149"/>
      <c r="I132" s="149">
        <v>2982</v>
      </c>
      <c r="J132" s="149">
        <v>4828</v>
      </c>
      <c r="K132" s="151">
        <f t="shared" si="38"/>
        <v>20</v>
      </c>
      <c r="L132" s="151">
        <v>20</v>
      </c>
      <c r="M132" s="151">
        <v>0</v>
      </c>
      <c r="N132" s="151">
        <v>1</v>
      </c>
      <c r="O132" s="151">
        <v>0</v>
      </c>
      <c r="P132" s="149">
        <v>255</v>
      </c>
    </row>
    <row r="133" spans="2:16" ht="28.55" hidden="1" customHeight="1" outlineLevel="1">
      <c r="B133" s="14" t="s">
        <v>1782</v>
      </c>
      <c r="C133" s="158">
        <f t="shared" si="35"/>
        <v>16657</v>
      </c>
      <c r="D133" s="149">
        <f t="shared" si="36"/>
        <v>9643</v>
      </c>
      <c r="E133" s="149">
        <v>7947</v>
      </c>
      <c r="F133" s="149">
        <v>1696</v>
      </c>
      <c r="G133" s="149">
        <f t="shared" si="37"/>
        <v>6832</v>
      </c>
      <c r="H133" s="149"/>
      <c r="I133" s="149">
        <v>2059</v>
      </c>
      <c r="J133" s="149">
        <v>4773</v>
      </c>
      <c r="K133" s="151">
        <f t="shared" si="38"/>
        <v>13</v>
      </c>
      <c r="L133" s="151">
        <v>12</v>
      </c>
      <c r="M133" s="151">
        <v>1</v>
      </c>
      <c r="N133" s="151">
        <v>0</v>
      </c>
      <c r="O133" s="151">
        <v>0</v>
      </c>
      <c r="P133" s="149">
        <v>169</v>
      </c>
    </row>
    <row r="134" spans="2:16" ht="28.55" hidden="1" customHeight="1" outlineLevel="1">
      <c r="B134" s="14" t="s">
        <v>1783</v>
      </c>
      <c r="C134" s="158">
        <f t="shared" si="35"/>
        <v>27408</v>
      </c>
      <c r="D134" s="149">
        <f t="shared" si="36"/>
        <v>19091</v>
      </c>
      <c r="E134" s="149">
        <v>17295</v>
      </c>
      <c r="F134" s="149">
        <v>1796</v>
      </c>
      <c r="G134" s="149">
        <f t="shared" si="37"/>
        <v>8060</v>
      </c>
      <c r="H134" s="149"/>
      <c r="I134" s="149">
        <v>2913</v>
      </c>
      <c r="J134" s="149">
        <v>5147</v>
      </c>
      <c r="K134" s="151">
        <f t="shared" si="38"/>
        <v>35</v>
      </c>
      <c r="L134" s="151">
        <v>34</v>
      </c>
      <c r="M134" s="151">
        <v>1</v>
      </c>
      <c r="N134" s="151">
        <v>0</v>
      </c>
      <c r="O134" s="151">
        <v>0</v>
      </c>
      <c r="P134" s="149">
        <v>222</v>
      </c>
    </row>
    <row r="135" spans="2:16" ht="28.55" hidden="1" customHeight="1" outlineLevel="1">
      <c r="B135" s="14" t="s">
        <v>1784</v>
      </c>
      <c r="C135" s="158">
        <f t="shared" si="35"/>
        <v>25957</v>
      </c>
      <c r="D135" s="149">
        <f t="shared" si="36"/>
        <v>14940</v>
      </c>
      <c r="E135" s="149">
        <v>11327</v>
      </c>
      <c r="F135" s="149">
        <v>3613</v>
      </c>
      <c r="G135" s="149">
        <f t="shared" si="37"/>
        <v>10727</v>
      </c>
      <c r="H135" s="149"/>
      <c r="I135" s="149">
        <v>2470</v>
      </c>
      <c r="J135" s="149">
        <v>8257</v>
      </c>
      <c r="K135" s="151">
        <f t="shared" si="38"/>
        <v>26</v>
      </c>
      <c r="L135" s="151">
        <v>26</v>
      </c>
      <c r="M135" s="151">
        <v>0</v>
      </c>
      <c r="N135" s="151">
        <v>1</v>
      </c>
      <c r="O135" s="151">
        <v>0</v>
      </c>
      <c r="P135" s="149">
        <v>263</v>
      </c>
    </row>
    <row r="136" spans="2:16" ht="28.55" hidden="1" customHeight="1" outlineLevel="1">
      <c r="B136" s="14" t="s">
        <v>1785</v>
      </c>
      <c r="C136" s="158">
        <f t="shared" si="35"/>
        <v>22377</v>
      </c>
      <c r="D136" s="149">
        <f t="shared" si="36"/>
        <v>10346</v>
      </c>
      <c r="E136" s="149">
        <v>6435</v>
      </c>
      <c r="F136" s="149">
        <v>3911</v>
      </c>
      <c r="G136" s="149">
        <f t="shared" si="37"/>
        <v>11778</v>
      </c>
      <c r="H136" s="149"/>
      <c r="I136" s="149">
        <v>1747</v>
      </c>
      <c r="J136" s="149">
        <v>10031</v>
      </c>
      <c r="K136" s="151">
        <f t="shared" si="38"/>
        <v>18</v>
      </c>
      <c r="L136" s="151">
        <v>15</v>
      </c>
      <c r="M136" s="151">
        <v>3</v>
      </c>
      <c r="N136" s="151">
        <v>0</v>
      </c>
      <c r="O136" s="151">
        <v>0</v>
      </c>
      <c r="P136" s="149">
        <v>235</v>
      </c>
    </row>
    <row r="137" spans="2:16" ht="28.55" hidden="1" customHeight="1" outlineLevel="1">
      <c r="B137" s="14" t="s">
        <v>1786</v>
      </c>
      <c r="C137" s="158">
        <f t="shared" si="35"/>
        <v>23247</v>
      </c>
      <c r="D137" s="149">
        <f t="shared" si="36"/>
        <v>11502</v>
      </c>
      <c r="E137" s="149">
        <v>7303</v>
      </c>
      <c r="F137" s="149">
        <v>4199</v>
      </c>
      <c r="G137" s="149">
        <f t="shared" si="37"/>
        <v>11465</v>
      </c>
      <c r="H137" s="149"/>
      <c r="I137" s="149">
        <v>2035</v>
      </c>
      <c r="J137" s="149">
        <v>9430</v>
      </c>
      <c r="K137" s="151">
        <f t="shared" si="38"/>
        <v>37</v>
      </c>
      <c r="L137" s="151">
        <v>36</v>
      </c>
      <c r="M137" s="151">
        <v>1</v>
      </c>
      <c r="N137" s="151">
        <v>0</v>
      </c>
      <c r="O137" s="151">
        <v>0</v>
      </c>
      <c r="P137" s="149">
        <v>243</v>
      </c>
    </row>
    <row r="138" spans="2:16" ht="28.55" hidden="1" customHeight="1" outlineLevel="1">
      <c r="B138" s="14" t="s">
        <v>1787</v>
      </c>
      <c r="C138" s="158">
        <f t="shared" si="35"/>
        <v>21301</v>
      </c>
      <c r="D138" s="149">
        <f t="shared" si="36"/>
        <v>9701</v>
      </c>
      <c r="E138" s="149">
        <v>6121</v>
      </c>
      <c r="F138" s="149">
        <v>3580</v>
      </c>
      <c r="G138" s="149">
        <f t="shared" si="37"/>
        <v>11198</v>
      </c>
      <c r="H138" s="149"/>
      <c r="I138" s="149">
        <v>1497</v>
      </c>
      <c r="J138" s="149">
        <v>9701</v>
      </c>
      <c r="K138" s="151">
        <f t="shared" si="38"/>
        <v>52</v>
      </c>
      <c r="L138" s="151">
        <v>45</v>
      </c>
      <c r="M138" s="151">
        <v>7</v>
      </c>
      <c r="N138" s="151">
        <v>0</v>
      </c>
      <c r="O138" s="151">
        <v>0</v>
      </c>
      <c r="P138" s="149">
        <v>350</v>
      </c>
    </row>
    <row r="139" spans="2:16" ht="28.55" hidden="1" customHeight="1" outlineLevel="1" thickBot="1">
      <c r="B139" s="138" t="s">
        <v>1788</v>
      </c>
      <c r="C139" s="159">
        <f t="shared" si="35"/>
        <v>29679</v>
      </c>
      <c r="D139" s="160">
        <f t="shared" si="36"/>
        <v>13113</v>
      </c>
      <c r="E139" s="160">
        <v>8177</v>
      </c>
      <c r="F139" s="160">
        <v>4936</v>
      </c>
      <c r="G139" s="160">
        <f t="shared" si="37"/>
        <v>16318</v>
      </c>
      <c r="H139" s="160"/>
      <c r="I139" s="160">
        <v>1995</v>
      </c>
      <c r="J139" s="160">
        <v>14323</v>
      </c>
      <c r="K139" s="163">
        <f t="shared" si="38"/>
        <v>29</v>
      </c>
      <c r="L139" s="163">
        <v>26</v>
      </c>
      <c r="M139" s="163">
        <v>3</v>
      </c>
      <c r="N139" s="163">
        <v>1</v>
      </c>
      <c r="O139" s="163">
        <v>0</v>
      </c>
      <c r="P139" s="160">
        <v>218</v>
      </c>
    </row>
    <row r="140" spans="2:16" s="996" customFormat="1" ht="23.95" customHeight="1" collapsed="1">
      <c r="B140" s="566" t="s">
        <v>56</v>
      </c>
      <c r="C140" s="994">
        <f>SUM(C141:C152)</f>
        <v>250292</v>
      </c>
      <c r="D140" s="994">
        <f>SUM(D141:D152)</f>
        <v>120549</v>
      </c>
      <c r="E140" s="994">
        <f>SUM(E141:E152)</f>
        <v>87218</v>
      </c>
      <c r="F140" s="994">
        <f>SUM(F141:F152)</f>
        <v>33331</v>
      </c>
      <c r="G140" s="994">
        <f>SUM(G141:G152)</f>
        <v>126892</v>
      </c>
      <c r="H140" s="994"/>
      <c r="I140" s="994">
        <f t="shared" ref="I140:P140" si="39">SUM(I141:I152)</f>
        <v>36896</v>
      </c>
      <c r="J140" s="994">
        <f t="shared" si="39"/>
        <v>89996</v>
      </c>
      <c r="K140" s="995">
        <f t="shared" si="39"/>
        <v>310</v>
      </c>
      <c r="L140" s="995">
        <f t="shared" si="39"/>
        <v>271</v>
      </c>
      <c r="M140" s="995">
        <f t="shared" si="39"/>
        <v>39</v>
      </c>
      <c r="N140" s="995">
        <f t="shared" si="39"/>
        <v>58</v>
      </c>
      <c r="O140" s="995">
        <f t="shared" si="39"/>
        <v>5</v>
      </c>
      <c r="P140" s="994">
        <f t="shared" si="39"/>
        <v>2478</v>
      </c>
    </row>
    <row r="141" spans="2:16" ht="27.7" hidden="1" customHeight="1" outlineLevel="1">
      <c r="B141" s="14" t="s">
        <v>604</v>
      </c>
      <c r="C141" s="158">
        <f t="shared" ref="C141:C152" si="40">D141+G141+P141+K141+N141+O141</f>
        <v>15676</v>
      </c>
      <c r="D141" s="149">
        <f t="shared" ref="D141:D152" si="41">SUM(E141:F141)</f>
        <v>7376</v>
      </c>
      <c r="E141" s="149">
        <v>4657</v>
      </c>
      <c r="F141" s="149">
        <v>2719</v>
      </c>
      <c r="G141" s="149">
        <f t="shared" ref="G141:G152" si="42">SUM(I141:J141)</f>
        <v>8167</v>
      </c>
      <c r="H141" s="149"/>
      <c r="I141" s="149">
        <v>1530</v>
      </c>
      <c r="J141" s="149">
        <v>6637</v>
      </c>
      <c r="K141" s="151">
        <f t="shared" ref="K141:K152" si="43">SUM(L141:M141)</f>
        <v>30</v>
      </c>
      <c r="L141" s="151">
        <v>24</v>
      </c>
      <c r="M141" s="151">
        <v>6</v>
      </c>
      <c r="N141" s="151">
        <v>2</v>
      </c>
      <c r="O141" s="151">
        <v>0</v>
      </c>
      <c r="P141" s="149">
        <v>101</v>
      </c>
    </row>
    <row r="142" spans="2:16" ht="28.55" hidden="1" customHeight="1" outlineLevel="1">
      <c r="B142" s="14" t="s">
        <v>605</v>
      </c>
      <c r="C142" s="158">
        <f t="shared" si="40"/>
        <v>22287</v>
      </c>
      <c r="D142" s="149">
        <f t="shared" si="41"/>
        <v>12971</v>
      </c>
      <c r="E142" s="149">
        <v>9566</v>
      </c>
      <c r="F142" s="149">
        <v>3405</v>
      </c>
      <c r="G142" s="149">
        <f t="shared" si="42"/>
        <v>9194</v>
      </c>
      <c r="H142" s="149"/>
      <c r="I142" s="149">
        <v>2753</v>
      </c>
      <c r="J142" s="149">
        <v>6441</v>
      </c>
      <c r="K142" s="151">
        <f t="shared" si="43"/>
        <v>23</v>
      </c>
      <c r="L142" s="151">
        <v>22</v>
      </c>
      <c r="M142" s="151">
        <v>1</v>
      </c>
      <c r="N142" s="151">
        <v>0</v>
      </c>
      <c r="O142" s="151">
        <v>0</v>
      </c>
      <c r="P142" s="149">
        <v>99</v>
      </c>
    </row>
    <row r="143" spans="2:16" ht="28.55" hidden="1" customHeight="1" outlineLevel="1">
      <c r="B143" s="14" t="s">
        <v>606</v>
      </c>
      <c r="C143" s="158">
        <f t="shared" si="40"/>
        <v>24589</v>
      </c>
      <c r="D143" s="149">
        <f t="shared" si="41"/>
        <v>12022</v>
      </c>
      <c r="E143" s="149">
        <v>7068</v>
      </c>
      <c r="F143" s="149">
        <v>4954</v>
      </c>
      <c r="G143" s="149">
        <f t="shared" si="42"/>
        <v>12324</v>
      </c>
      <c r="H143" s="149"/>
      <c r="I143" s="149">
        <v>2146</v>
      </c>
      <c r="J143" s="149">
        <v>10178</v>
      </c>
      <c r="K143" s="151">
        <f t="shared" si="43"/>
        <v>15</v>
      </c>
      <c r="L143" s="151">
        <v>14</v>
      </c>
      <c r="M143" s="151">
        <v>1</v>
      </c>
      <c r="N143" s="151">
        <v>13</v>
      </c>
      <c r="O143" s="151">
        <v>0</v>
      </c>
      <c r="P143" s="149">
        <v>215</v>
      </c>
    </row>
    <row r="144" spans="2:16" ht="28.55" hidden="1" customHeight="1" outlineLevel="1">
      <c r="B144" s="14" t="s">
        <v>1451</v>
      </c>
      <c r="C144" s="158">
        <f t="shared" si="40"/>
        <v>24449</v>
      </c>
      <c r="D144" s="149">
        <f t="shared" si="41"/>
        <v>11954</v>
      </c>
      <c r="E144" s="149">
        <v>7949</v>
      </c>
      <c r="F144" s="149">
        <v>4005</v>
      </c>
      <c r="G144" s="149">
        <f t="shared" si="42"/>
        <v>12180</v>
      </c>
      <c r="H144" s="149"/>
      <c r="I144" s="149">
        <v>2649</v>
      </c>
      <c r="J144" s="149">
        <v>9531</v>
      </c>
      <c r="K144" s="151">
        <f t="shared" si="43"/>
        <v>34</v>
      </c>
      <c r="L144" s="151">
        <v>31</v>
      </c>
      <c r="M144" s="151">
        <v>3</v>
      </c>
      <c r="N144" s="151">
        <v>3</v>
      </c>
      <c r="O144" s="151">
        <v>4</v>
      </c>
      <c r="P144" s="149">
        <v>274</v>
      </c>
    </row>
    <row r="145" spans="2:16" ht="28.55" hidden="1" customHeight="1" outlineLevel="1">
      <c r="B145" s="14" t="s">
        <v>1452</v>
      </c>
      <c r="C145" s="158">
        <f t="shared" si="40"/>
        <v>22515</v>
      </c>
      <c r="D145" s="149">
        <f t="shared" si="41"/>
        <v>10048</v>
      </c>
      <c r="E145" s="149">
        <v>6303</v>
      </c>
      <c r="F145" s="149">
        <v>3745</v>
      </c>
      <c r="G145" s="149">
        <f t="shared" si="42"/>
        <v>12191</v>
      </c>
      <c r="H145" s="149"/>
      <c r="I145" s="149">
        <v>2425</v>
      </c>
      <c r="J145" s="149">
        <v>9766</v>
      </c>
      <c r="K145" s="151">
        <f t="shared" si="43"/>
        <v>22</v>
      </c>
      <c r="L145" s="151">
        <v>17</v>
      </c>
      <c r="M145" s="151">
        <v>5</v>
      </c>
      <c r="N145" s="151">
        <v>1</v>
      </c>
      <c r="O145" s="151">
        <v>0</v>
      </c>
      <c r="P145" s="149">
        <v>253</v>
      </c>
    </row>
    <row r="146" spans="2:16" ht="28.55" hidden="1" customHeight="1" outlineLevel="1">
      <c r="B146" s="14" t="s">
        <v>1782</v>
      </c>
      <c r="C146" s="158">
        <f t="shared" si="40"/>
        <v>22325</v>
      </c>
      <c r="D146" s="149">
        <f t="shared" si="41"/>
        <v>12061</v>
      </c>
      <c r="E146" s="149">
        <v>9043</v>
      </c>
      <c r="F146" s="149">
        <v>3018</v>
      </c>
      <c r="G146" s="149">
        <f t="shared" si="42"/>
        <v>9950</v>
      </c>
      <c r="H146" s="149"/>
      <c r="I146" s="149">
        <v>2766</v>
      </c>
      <c r="J146" s="149">
        <v>7184</v>
      </c>
      <c r="K146" s="151">
        <f t="shared" si="43"/>
        <v>31</v>
      </c>
      <c r="L146" s="151">
        <v>30</v>
      </c>
      <c r="M146" s="151">
        <v>1</v>
      </c>
      <c r="N146" s="151">
        <v>0</v>
      </c>
      <c r="O146" s="151">
        <v>0</v>
      </c>
      <c r="P146" s="149">
        <v>283</v>
      </c>
    </row>
    <row r="147" spans="2:16" ht="28.55" hidden="1" customHeight="1" outlineLevel="1">
      <c r="B147" s="14" t="s">
        <v>1783</v>
      </c>
      <c r="C147" s="158">
        <f t="shared" si="40"/>
        <v>20951</v>
      </c>
      <c r="D147" s="149">
        <f t="shared" si="41"/>
        <v>9449</v>
      </c>
      <c r="E147" s="149">
        <v>7130</v>
      </c>
      <c r="F147" s="149">
        <v>2319</v>
      </c>
      <c r="G147" s="149">
        <f t="shared" si="42"/>
        <v>11249</v>
      </c>
      <c r="H147" s="149"/>
      <c r="I147" s="149">
        <v>2881</v>
      </c>
      <c r="J147" s="149">
        <v>8368</v>
      </c>
      <c r="K147" s="151">
        <f t="shared" si="43"/>
        <v>28</v>
      </c>
      <c r="L147" s="151">
        <v>24</v>
      </c>
      <c r="M147" s="151">
        <v>4</v>
      </c>
      <c r="N147" s="151">
        <v>4</v>
      </c>
      <c r="O147" s="151">
        <v>1</v>
      </c>
      <c r="P147" s="149">
        <v>220</v>
      </c>
    </row>
    <row r="148" spans="2:16" ht="28.55" hidden="1" customHeight="1" outlineLevel="1">
      <c r="B148" s="14" t="s">
        <v>1784</v>
      </c>
      <c r="C148" s="158">
        <f t="shared" si="40"/>
        <v>29808</v>
      </c>
      <c r="D148" s="149">
        <f t="shared" si="41"/>
        <v>15033</v>
      </c>
      <c r="E148" s="149">
        <v>12331</v>
      </c>
      <c r="F148" s="149">
        <v>2702</v>
      </c>
      <c r="G148" s="149">
        <f t="shared" si="42"/>
        <v>14513</v>
      </c>
      <c r="H148" s="149"/>
      <c r="I148" s="149">
        <v>5228</v>
      </c>
      <c r="J148" s="149">
        <v>9285</v>
      </c>
      <c r="K148" s="151">
        <f t="shared" si="43"/>
        <v>39</v>
      </c>
      <c r="L148" s="151">
        <v>34</v>
      </c>
      <c r="M148" s="151">
        <v>5</v>
      </c>
      <c r="N148" s="151">
        <v>2</v>
      </c>
      <c r="O148" s="151">
        <v>0</v>
      </c>
      <c r="P148" s="149">
        <v>221</v>
      </c>
    </row>
    <row r="149" spans="2:16" ht="28.55" hidden="1" customHeight="1" outlineLevel="1">
      <c r="B149" s="14" t="s">
        <v>1785</v>
      </c>
      <c r="C149" s="158">
        <f t="shared" si="40"/>
        <v>26312</v>
      </c>
      <c r="D149" s="149">
        <f t="shared" si="41"/>
        <v>10969</v>
      </c>
      <c r="E149" s="149">
        <v>8687</v>
      </c>
      <c r="F149" s="149">
        <v>2282</v>
      </c>
      <c r="G149" s="149">
        <f t="shared" si="42"/>
        <v>15019</v>
      </c>
      <c r="H149" s="149"/>
      <c r="I149" s="149">
        <v>5917</v>
      </c>
      <c r="J149" s="149">
        <v>9102</v>
      </c>
      <c r="K149" s="151">
        <f t="shared" si="43"/>
        <v>33</v>
      </c>
      <c r="L149" s="151">
        <v>25</v>
      </c>
      <c r="M149" s="151">
        <v>8</v>
      </c>
      <c r="N149" s="151">
        <v>4</v>
      </c>
      <c r="O149" s="151">
        <v>0</v>
      </c>
      <c r="P149" s="149">
        <v>287</v>
      </c>
    </row>
    <row r="150" spans="2:16" ht="28.55" hidden="1" customHeight="1" outlineLevel="1">
      <c r="B150" s="14" t="s">
        <v>1786</v>
      </c>
      <c r="C150" s="158">
        <f t="shared" si="40"/>
        <v>18170</v>
      </c>
      <c r="D150" s="149">
        <f t="shared" si="41"/>
        <v>8224</v>
      </c>
      <c r="E150" s="149">
        <v>6460</v>
      </c>
      <c r="F150" s="149">
        <v>1764</v>
      </c>
      <c r="G150" s="149">
        <f t="shared" si="42"/>
        <v>9730</v>
      </c>
      <c r="H150" s="149"/>
      <c r="I150" s="149">
        <v>3926</v>
      </c>
      <c r="J150" s="149">
        <v>5804</v>
      </c>
      <c r="K150" s="151">
        <f t="shared" si="43"/>
        <v>27</v>
      </c>
      <c r="L150" s="151">
        <v>26</v>
      </c>
      <c r="M150" s="151">
        <v>1</v>
      </c>
      <c r="N150" s="151">
        <v>4</v>
      </c>
      <c r="O150" s="151">
        <v>0</v>
      </c>
      <c r="P150" s="149">
        <v>185</v>
      </c>
    </row>
    <row r="151" spans="2:16" ht="28.55" hidden="1" customHeight="1" outlineLevel="1">
      <c r="B151" s="14" t="s">
        <v>1787</v>
      </c>
      <c r="C151" s="158">
        <f t="shared" si="40"/>
        <v>12085</v>
      </c>
      <c r="D151" s="149">
        <f t="shared" si="41"/>
        <v>6073</v>
      </c>
      <c r="E151" s="149">
        <v>4840</v>
      </c>
      <c r="F151" s="149">
        <v>1233</v>
      </c>
      <c r="G151" s="149">
        <f t="shared" si="42"/>
        <v>5817</v>
      </c>
      <c r="H151" s="149"/>
      <c r="I151" s="149">
        <v>2278</v>
      </c>
      <c r="J151" s="149">
        <v>3539</v>
      </c>
      <c r="K151" s="151">
        <f t="shared" si="43"/>
        <v>20</v>
      </c>
      <c r="L151" s="151">
        <v>17</v>
      </c>
      <c r="M151" s="151">
        <v>3</v>
      </c>
      <c r="N151" s="151">
        <v>1</v>
      </c>
      <c r="O151" s="151">
        <v>0</v>
      </c>
      <c r="P151" s="149">
        <v>174</v>
      </c>
    </row>
    <row r="152" spans="2:16" ht="28.55" hidden="1" customHeight="1" outlineLevel="1" thickBot="1">
      <c r="B152" s="138" t="s">
        <v>1788</v>
      </c>
      <c r="C152" s="159">
        <f t="shared" si="40"/>
        <v>11125</v>
      </c>
      <c r="D152" s="160">
        <f t="shared" si="41"/>
        <v>4369</v>
      </c>
      <c r="E152" s="160">
        <v>3184</v>
      </c>
      <c r="F152" s="160">
        <v>1185</v>
      </c>
      <c r="G152" s="160">
        <f t="shared" si="42"/>
        <v>6558</v>
      </c>
      <c r="H152" s="160"/>
      <c r="I152" s="160">
        <v>2397</v>
      </c>
      <c r="J152" s="160">
        <v>4161</v>
      </c>
      <c r="K152" s="163">
        <f t="shared" si="43"/>
        <v>8</v>
      </c>
      <c r="L152" s="163">
        <v>7</v>
      </c>
      <c r="M152" s="163">
        <v>1</v>
      </c>
      <c r="N152" s="163">
        <v>24</v>
      </c>
      <c r="O152" s="163">
        <v>0</v>
      </c>
      <c r="P152" s="160">
        <v>166</v>
      </c>
    </row>
    <row r="153" spans="2:16" s="996" customFormat="1" ht="23.3" customHeight="1" collapsed="1">
      <c r="B153" s="566" t="s">
        <v>667</v>
      </c>
      <c r="C153" s="994">
        <f>SUM(C154:C165)</f>
        <v>244194</v>
      </c>
      <c r="D153" s="994">
        <f>SUM(D154:D165)</f>
        <v>113266</v>
      </c>
      <c r="E153" s="994">
        <f>SUM(E154:E165)</f>
        <v>81470</v>
      </c>
      <c r="F153" s="994">
        <f>SUM(F154:F165)</f>
        <v>31796</v>
      </c>
      <c r="G153" s="994">
        <f>SUM(G154:G165)</f>
        <v>128570</v>
      </c>
      <c r="H153" s="994"/>
      <c r="I153" s="994">
        <f t="shared" ref="I153:P153" si="44">SUM(I154:I165)</f>
        <v>39895</v>
      </c>
      <c r="J153" s="994">
        <f t="shared" si="44"/>
        <v>88675</v>
      </c>
      <c r="K153" s="995">
        <f t="shared" si="44"/>
        <v>262</v>
      </c>
      <c r="L153" s="995">
        <f t="shared" si="44"/>
        <v>238</v>
      </c>
      <c r="M153" s="995">
        <f t="shared" si="44"/>
        <v>24</v>
      </c>
      <c r="N153" s="995">
        <f t="shared" si="44"/>
        <v>10</v>
      </c>
      <c r="O153" s="995">
        <f t="shared" si="44"/>
        <v>1</v>
      </c>
      <c r="P153" s="994">
        <f t="shared" si="44"/>
        <v>2085</v>
      </c>
    </row>
    <row r="154" spans="2:16" s="996" customFormat="1" ht="27.7" hidden="1" customHeight="1" outlineLevel="1">
      <c r="B154" s="530" t="s">
        <v>1900</v>
      </c>
      <c r="C154" s="997">
        <f t="shared" ref="C154:C165" si="45">D154+G154+P154+K154+N154+O154</f>
        <v>14830</v>
      </c>
      <c r="D154" s="994">
        <f t="shared" ref="D154:D165" si="46">SUM(E154:F154)</f>
        <v>6074</v>
      </c>
      <c r="E154" s="994">
        <v>3581</v>
      </c>
      <c r="F154" s="994">
        <v>2493</v>
      </c>
      <c r="G154" s="994">
        <f t="shared" ref="G154:G165" si="47">SUM(I154:J154)</f>
        <v>8412</v>
      </c>
      <c r="H154" s="994"/>
      <c r="I154" s="994">
        <v>2212</v>
      </c>
      <c r="J154" s="994">
        <v>6200</v>
      </c>
      <c r="K154" s="995">
        <f t="shared" ref="K154:K165" si="48">SUM(L154:M154)</f>
        <v>16</v>
      </c>
      <c r="L154" s="995">
        <v>15</v>
      </c>
      <c r="M154" s="995">
        <v>1</v>
      </c>
      <c r="N154" s="995">
        <v>2</v>
      </c>
      <c r="O154" s="995">
        <v>0</v>
      </c>
      <c r="P154" s="994">
        <v>326</v>
      </c>
    </row>
    <row r="155" spans="2:16" s="996" customFormat="1" ht="28.55" hidden="1" customHeight="1" outlineLevel="1">
      <c r="B155" s="530" t="s">
        <v>2761</v>
      </c>
      <c r="C155" s="997">
        <f t="shared" si="45"/>
        <v>19180</v>
      </c>
      <c r="D155" s="994">
        <f t="shared" si="46"/>
        <v>8240</v>
      </c>
      <c r="E155" s="994">
        <v>6625</v>
      </c>
      <c r="F155" s="994">
        <v>1615</v>
      </c>
      <c r="G155" s="994">
        <f t="shared" si="47"/>
        <v>10806</v>
      </c>
      <c r="H155" s="994"/>
      <c r="I155" s="994">
        <v>3593</v>
      </c>
      <c r="J155" s="994">
        <v>7213</v>
      </c>
      <c r="K155" s="995">
        <f t="shared" si="48"/>
        <v>24</v>
      </c>
      <c r="L155" s="995">
        <v>24</v>
      </c>
      <c r="M155" s="995">
        <v>0</v>
      </c>
      <c r="N155" s="995">
        <v>2</v>
      </c>
      <c r="O155" s="995">
        <v>0</v>
      </c>
      <c r="P155" s="994">
        <v>108</v>
      </c>
    </row>
    <row r="156" spans="2:16" s="996" customFormat="1" ht="28.55" hidden="1" customHeight="1" outlineLevel="1">
      <c r="B156" s="530" t="s">
        <v>2762</v>
      </c>
      <c r="C156" s="997">
        <f t="shared" si="45"/>
        <v>19904</v>
      </c>
      <c r="D156" s="994">
        <f t="shared" si="46"/>
        <v>9255</v>
      </c>
      <c r="E156" s="994">
        <v>7195</v>
      </c>
      <c r="F156" s="994">
        <v>2060</v>
      </c>
      <c r="G156" s="994">
        <f t="shared" si="47"/>
        <v>10455</v>
      </c>
      <c r="H156" s="994"/>
      <c r="I156" s="994">
        <v>2712</v>
      </c>
      <c r="J156" s="994">
        <v>7743</v>
      </c>
      <c r="K156" s="995">
        <f t="shared" si="48"/>
        <v>22</v>
      </c>
      <c r="L156" s="995">
        <v>21</v>
      </c>
      <c r="M156" s="995">
        <v>1</v>
      </c>
      <c r="N156" s="995">
        <v>0</v>
      </c>
      <c r="O156" s="995">
        <v>0</v>
      </c>
      <c r="P156" s="994">
        <v>172</v>
      </c>
    </row>
    <row r="157" spans="2:16" s="996" customFormat="1" ht="28.55" hidden="1" customHeight="1" outlineLevel="1">
      <c r="B157" s="530" t="s">
        <v>2763</v>
      </c>
      <c r="C157" s="997">
        <f t="shared" si="45"/>
        <v>18143</v>
      </c>
      <c r="D157" s="994">
        <f t="shared" si="46"/>
        <v>8077</v>
      </c>
      <c r="E157" s="994">
        <v>5743</v>
      </c>
      <c r="F157" s="994">
        <v>2334</v>
      </c>
      <c r="G157" s="994">
        <f t="shared" si="47"/>
        <v>9900</v>
      </c>
      <c r="H157" s="994"/>
      <c r="I157" s="994">
        <v>2459</v>
      </c>
      <c r="J157" s="994">
        <v>7441</v>
      </c>
      <c r="K157" s="995">
        <f t="shared" si="48"/>
        <v>34</v>
      </c>
      <c r="L157" s="995">
        <v>31</v>
      </c>
      <c r="M157" s="995">
        <v>3</v>
      </c>
      <c r="N157" s="995">
        <v>2</v>
      </c>
      <c r="O157" s="995">
        <v>0</v>
      </c>
      <c r="P157" s="994">
        <v>130</v>
      </c>
    </row>
    <row r="158" spans="2:16" s="996" customFormat="1" ht="28.55" hidden="1" customHeight="1" outlineLevel="1">
      <c r="B158" s="530" t="s">
        <v>2764</v>
      </c>
      <c r="C158" s="997">
        <f t="shared" si="45"/>
        <v>18694</v>
      </c>
      <c r="D158" s="994">
        <f t="shared" si="46"/>
        <v>8046</v>
      </c>
      <c r="E158" s="994">
        <v>5686</v>
      </c>
      <c r="F158" s="994">
        <v>2360</v>
      </c>
      <c r="G158" s="994">
        <f t="shared" si="47"/>
        <v>10452</v>
      </c>
      <c r="H158" s="994"/>
      <c r="I158" s="994">
        <v>2998</v>
      </c>
      <c r="J158" s="994">
        <v>7454</v>
      </c>
      <c r="K158" s="995">
        <f t="shared" si="48"/>
        <v>27</v>
      </c>
      <c r="L158" s="995">
        <v>23</v>
      </c>
      <c r="M158" s="995">
        <v>4</v>
      </c>
      <c r="N158" s="995">
        <v>0</v>
      </c>
      <c r="O158" s="995">
        <v>0</v>
      </c>
      <c r="P158" s="994">
        <v>169</v>
      </c>
    </row>
    <row r="159" spans="2:16" s="996" customFormat="1" ht="28.55" hidden="1" customHeight="1" outlineLevel="1">
      <c r="B159" s="530" t="s">
        <v>2765</v>
      </c>
      <c r="C159" s="997">
        <f t="shared" si="45"/>
        <v>16031</v>
      </c>
      <c r="D159" s="994">
        <f t="shared" si="46"/>
        <v>7741</v>
      </c>
      <c r="E159" s="994">
        <v>6100</v>
      </c>
      <c r="F159" s="994">
        <v>1641</v>
      </c>
      <c r="G159" s="994">
        <f t="shared" si="47"/>
        <v>8061</v>
      </c>
      <c r="H159" s="994"/>
      <c r="I159" s="994">
        <v>2991</v>
      </c>
      <c r="J159" s="994">
        <v>5070</v>
      </c>
      <c r="K159" s="995">
        <f t="shared" si="48"/>
        <v>17</v>
      </c>
      <c r="L159" s="995">
        <v>16</v>
      </c>
      <c r="M159" s="995">
        <v>1</v>
      </c>
      <c r="N159" s="995">
        <v>1</v>
      </c>
      <c r="O159" s="995">
        <v>0</v>
      </c>
      <c r="P159" s="994">
        <v>211</v>
      </c>
    </row>
    <row r="160" spans="2:16" s="996" customFormat="1" ht="28.55" hidden="1" customHeight="1" outlineLevel="1">
      <c r="B160" s="530" t="s">
        <v>2766</v>
      </c>
      <c r="C160" s="997">
        <f t="shared" si="45"/>
        <v>22677</v>
      </c>
      <c r="D160" s="994">
        <f t="shared" si="46"/>
        <v>10890</v>
      </c>
      <c r="E160" s="994">
        <v>7485</v>
      </c>
      <c r="F160" s="994">
        <v>3405</v>
      </c>
      <c r="G160" s="994">
        <f t="shared" si="47"/>
        <v>11429</v>
      </c>
      <c r="H160" s="994"/>
      <c r="I160" s="994">
        <v>3325</v>
      </c>
      <c r="J160" s="994">
        <v>8104</v>
      </c>
      <c r="K160" s="995">
        <f t="shared" si="48"/>
        <v>34</v>
      </c>
      <c r="L160" s="995">
        <v>31</v>
      </c>
      <c r="M160" s="995">
        <v>3</v>
      </c>
      <c r="N160" s="995">
        <v>2</v>
      </c>
      <c r="O160" s="995">
        <v>0</v>
      </c>
      <c r="P160" s="994">
        <v>322</v>
      </c>
    </row>
    <row r="161" spans="2:16" s="996" customFormat="1" ht="28.55" hidden="1" customHeight="1" outlineLevel="1">
      <c r="B161" s="530" t="s">
        <v>2767</v>
      </c>
      <c r="C161" s="997">
        <f t="shared" si="45"/>
        <v>25950</v>
      </c>
      <c r="D161" s="994">
        <f t="shared" si="46"/>
        <v>10638</v>
      </c>
      <c r="E161" s="994">
        <v>6400</v>
      </c>
      <c r="F161" s="994">
        <v>4238</v>
      </c>
      <c r="G161" s="994">
        <f t="shared" si="47"/>
        <v>15127</v>
      </c>
      <c r="H161" s="994"/>
      <c r="I161" s="994">
        <v>3276</v>
      </c>
      <c r="J161" s="994">
        <v>11851</v>
      </c>
      <c r="K161" s="995">
        <f t="shared" si="48"/>
        <v>18</v>
      </c>
      <c r="L161" s="995">
        <v>15</v>
      </c>
      <c r="M161" s="995">
        <v>3</v>
      </c>
      <c r="N161" s="995">
        <v>0</v>
      </c>
      <c r="O161" s="995">
        <v>1</v>
      </c>
      <c r="P161" s="994">
        <v>166</v>
      </c>
    </row>
    <row r="162" spans="2:16" s="996" customFormat="1" ht="28.55" hidden="1" customHeight="1" outlineLevel="1">
      <c r="B162" s="530" t="s">
        <v>2768</v>
      </c>
      <c r="C162" s="997">
        <f t="shared" si="45"/>
        <v>22808</v>
      </c>
      <c r="D162" s="994">
        <f t="shared" si="46"/>
        <v>10495</v>
      </c>
      <c r="E162" s="994">
        <v>6450</v>
      </c>
      <c r="F162" s="994">
        <v>4045</v>
      </c>
      <c r="G162" s="994">
        <f t="shared" si="47"/>
        <v>12128</v>
      </c>
      <c r="H162" s="994"/>
      <c r="I162" s="994">
        <v>3378</v>
      </c>
      <c r="J162" s="994">
        <v>8750</v>
      </c>
      <c r="K162" s="995">
        <f t="shared" si="48"/>
        <v>5</v>
      </c>
      <c r="L162" s="995">
        <v>5</v>
      </c>
      <c r="M162" s="995">
        <v>0</v>
      </c>
      <c r="N162" s="995">
        <v>0</v>
      </c>
      <c r="O162" s="995">
        <v>0</v>
      </c>
      <c r="P162" s="994">
        <v>180</v>
      </c>
    </row>
    <row r="163" spans="2:16" s="996" customFormat="1" ht="28.55" hidden="1" customHeight="1" outlineLevel="1">
      <c r="B163" s="530" t="s">
        <v>2769</v>
      </c>
      <c r="C163" s="997">
        <f t="shared" si="45"/>
        <v>26601</v>
      </c>
      <c r="D163" s="994">
        <f t="shared" si="46"/>
        <v>13118</v>
      </c>
      <c r="E163" s="994">
        <v>9606</v>
      </c>
      <c r="F163" s="994">
        <v>3512</v>
      </c>
      <c r="G163" s="994">
        <f t="shared" si="47"/>
        <v>13373</v>
      </c>
      <c r="H163" s="994"/>
      <c r="I163" s="994">
        <v>5554</v>
      </c>
      <c r="J163" s="994">
        <v>7819</v>
      </c>
      <c r="K163" s="995">
        <f t="shared" si="48"/>
        <v>23</v>
      </c>
      <c r="L163" s="995">
        <v>20</v>
      </c>
      <c r="M163" s="995">
        <v>3</v>
      </c>
      <c r="N163" s="995">
        <v>0</v>
      </c>
      <c r="O163" s="995">
        <v>0</v>
      </c>
      <c r="P163" s="994">
        <v>87</v>
      </c>
    </row>
    <row r="164" spans="2:16" s="996" customFormat="1" ht="28.55" hidden="1" customHeight="1" outlineLevel="1">
      <c r="B164" s="530" t="s">
        <v>2770</v>
      </c>
      <c r="C164" s="997">
        <f t="shared" si="45"/>
        <v>19735</v>
      </c>
      <c r="D164" s="994">
        <f t="shared" si="46"/>
        <v>8911</v>
      </c>
      <c r="E164" s="994">
        <v>6348</v>
      </c>
      <c r="F164" s="994">
        <v>2563</v>
      </c>
      <c r="G164" s="994">
        <f t="shared" si="47"/>
        <v>10718</v>
      </c>
      <c r="H164" s="994"/>
      <c r="I164" s="994">
        <v>3602</v>
      </c>
      <c r="J164" s="994">
        <v>7116</v>
      </c>
      <c r="K164" s="995">
        <f t="shared" si="48"/>
        <v>13</v>
      </c>
      <c r="L164" s="995">
        <v>10</v>
      </c>
      <c r="M164" s="995">
        <v>3</v>
      </c>
      <c r="N164" s="995">
        <v>1</v>
      </c>
      <c r="O164" s="995">
        <v>0</v>
      </c>
      <c r="P164" s="994">
        <v>92</v>
      </c>
    </row>
    <row r="165" spans="2:16" s="996" customFormat="1" ht="28.55" hidden="1" customHeight="1" outlineLevel="1" thickBot="1">
      <c r="B165" s="531" t="s">
        <v>2771</v>
      </c>
      <c r="C165" s="998">
        <f t="shared" si="45"/>
        <v>19641</v>
      </c>
      <c r="D165" s="999">
        <f t="shared" si="46"/>
        <v>11781</v>
      </c>
      <c r="E165" s="999">
        <v>10251</v>
      </c>
      <c r="F165" s="999">
        <v>1530</v>
      </c>
      <c r="G165" s="999">
        <f t="shared" si="47"/>
        <v>7709</v>
      </c>
      <c r="H165" s="999"/>
      <c r="I165" s="999">
        <v>3795</v>
      </c>
      <c r="J165" s="999">
        <v>3914</v>
      </c>
      <c r="K165" s="1000">
        <f t="shared" si="48"/>
        <v>29</v>
      </c>
      <c r="L165" s="1000">
        <v>27</v>
      </c>
      <c r="M165" s="1000">
        <v>2</v>
      </c>
      <c r="N165" s="1000">
        <v>0</v>
      </c>
      <c r="O165" s="1000">
        <v>0</v>
      </c>
      <c r="P165" s="999">
        <v>122</v>
      </c>
    </row>
    <row r="166" spans="2:16" s="996" customFormat="1" ht="24.8" customHeight="1" collapsed="1">
      <c r="B166" s="566" t="s">
        <v>93</v>
      </c>
      <c r="C166" s="994">
        <f>SUM(C167:C178)</f>
        <v>240982</v>
      </c>
      <c r="D166" s="994">
        <f>SUM(D167:D178)</f>
        <v>120393</v>
      </c>
      <c r="E166" s="994">
        <f>SUM(E167:E178)</f>
        <v>80536</v>
      </c>
      <c r="F166" s="994">
        <f>SUM(F167:F178)</f>
        <v>39857</v>
      </c>
      <c r="G166" s="994">
        <f>SUM(G167:G178)</f>
        <v>119259</v>
      </c>
      <c r="H166" s="994"/>
      <c r="I166" s="994">
        <f t="shared" ref="I166:P166" si="49">SUM(I167:I178)</f>
        <v>29706</v>
      </c>
      <c r="J166" s="994">
        <f t="shared" si="49"/>
        <v>89553</v>
      </c>
      <c r="K166" s="995">
        <f t="shared" si="49"/>
        <v>252</v>
      </c>
      <c r="L166" s="995">
        <f t="shared" si="49"/>
        <v>229</v>
      </c>
      <c r="M166" s="995">
        <f t="shared" si="49"/>
        <v>23</v>
      </c>
      <c r="N166" s="995">
        <f t="shared" si="49"/>
        <v>4</v>
      </c>
      <c r="O166" s="995">
        <f t="shared" si="49"/>
        <v>1</v>
      </c>
      <c r="P166" s="994">
        <f t="shared" si="49"/>
        <v>1073</v>
      </c>
    </row>
    <row r="167" spans="2:16" s="996" customFormat="1" ht="27.7" hidden="1" customHeight="1" outlineLevel="1">
      <c r="B167" s="530" t="s">
        <v>1900</v>
      </c>
      <c r="C167" s="997">
        <f t="shared" ref="C167:C178" si="50">D167+G167+P167+K167+N167+O167</f>
        <v>29018</v>
      </c>
      <c r="D167" s="994">
        <f t="shared" ref="D167:D178" si="51">SUM(E167:F167)</f>
        <v>12938</v>
      </c>
      <c r="E167" s="994">
        <v>9263</v>
      </c>
      <c r="F167" s="994">
        <v>3675</v>
      </c>
      <c r="G167" s="994">
        <f t="shared" ref="G167:G178" si="52">SUM(I167:J167)</f>
        <v>15957</v>
      </c>
      <c r="H167" s="994"/>
      <c r="I167" s="994">
        <v>3728</v>
      </c>
      <c r="J167" s="994">
        <v>12229</v>
      </c>
      <c r="K167" s="995">
        <f t="shared" ref="K167:K178" si="53">SUM(L167:M167)</f>
        <v>24</v>
      </c>
      <c r="L167" s="995">
        <v>19</v>
      </c>
      <c r="M167" s="995">
        <v>5</v>
      </c>
      <c r="N167" s="995">
        <v>2</v>
      </c>
      <c r="O167" s="995">
        <v>0</v>
      </c>
      <c r="P167" s="994">
        <v>97</v>
      </c>
    </row>
    <row r="168" spans="2:16" s="996" customFormat="1" ht="28.55" hidden="1" customHeight="1" outlineLevel="1">
      <c r="B168" s="530" t="s">
        <v>2761</v>
      </c>
      <c r="C168" s="997">
        <f t="shared" si="50"/>
        <v>18918</v>
      </c>
      <c r="D168" s="994">
        <f t="shared" si="51"/>
        <v>9940</v>
      </c>
      <c r="E168" s="994">
        <v>7104</v>
      </c>
      <c r="F168" s="994">
        <v>2836</v>
      </c>
      <c r="G168" s="994">
        <f t="shared" si="52"/>
        <v>8918</v>
      </c>
      <c r="H168" s="994"/>
      <c r="I168" s="994">
        <v>2590</v>
      </c>
      <c r="J168" s="994">
        <v>6328</v>
      </c>
      <c r="K168" s="995">
        <f t="shared" si="53"/>
        <v>10</v>
      </c>
      <c r="L168" s="995">
        <v>9</v>
      </c>
      <c r="M168" s="995">
        <v>1</v>
      </c>
      <c r="N168" s="995">
        <v>0</v>
      </c>
      <c r="O168" s="995">
        <v>0</v>
      </c>
      <c r="P168" s="994">
        <v>50</v>
      </c>
    </row>
    <row r="169" spans="2:16" s="996" customFormat="1" ht="28.55" hidden="1" customHeight="1" outlineLevel="1">
      <c r="B169" s="530" t="s">
        <v>2762</v>
      </c>
      <c r="C169" s="997">
        <f t="shared" si="50"/>
        <v>23595</v>
      </c>
      <c r="D169" s="994">
        <f t="shared" si="51"/>
        <v>12262</v>
      </c>
      <c r="E169" s="994">
        <v>9473</v>
      </c>
      <c r="F169" s="994">
        <v>2789</v>
      </c>
      <c r="G169" s="994">
        <f t="shared" si="52"/>
        <v>11243</v>
      </c>
      <c r="H169" s="994"/>
      <c r="I169" s="994">
        <v>3385</v>
      </c>
      <c r="J169" s="994">
        <v>7858</v>
      </c>
      <c r="K169" s="995">
        <f t="shared" si="53"/>
        <v>24</v>
      </c>
      <c r="L169" s="995">
        <v>24</v>
      </c>
      <c r="M169" s="995">
        <v>0</v>
      </c>
      <c r="N169" s="995">
        <v>0</v>
      </c>
      <c r="O169" s="995">
        <v>0</v>
      </c>
      <c r="P169" s="994">
        <v>66</v>
      </c>
    </row>
    <row r="170" spans="2:16" s="996" customFormat="1" ht="28.55" hidden="1" customHeight="1" outlineLevel="1">
      <c r="B170" s="530" t="s">
        <v>2763</v>
      </c>
      <c r="C170" s="997">
        <f t="shared" si="50"/>
        <v>22296</v>
      </c>
      <c r="D170" s="994">
        <f t="shared" si="51"/>
        <v>11892</v>
      </c>
      <c r="E170" s="994">
        <v>9532</v>
      </c>
      <c r="F170" s="994">
        <v>2360</v>
      </c>
      <c r="G170" s="994">
        <f t="shared" si="52"/>
        <v>10244</v>
      </c>
      <c r="H170" s="994"/>
      <c r="I170" s="994">
        <v>3418</v>
      </c>
      <c r="J170" s="994">
        <v>6826</v>
      </c>
      <c r="K170" s="995">
        <f t="shared" si="53"/>
        <v>31</v>
      </c>
      <c r="L170" s="995">
        <v>29</v>
      </c>
      <c r="M170" s="995">
        <v>2</v>
      </c>
      <c r="N170" s="995">
        <v>0</v>
      </c>
      <c r="O170" s="995">
        <v>0</v>
      </c>
      <c r="P170" s="994">
        <v>129</v>
      </c>
    </row>
    <row r="171" spans="2:16" s="996" customFormat="1" ht="28.55" hidden="1" customHeight="1" outlineLevel="1">
      <c r="B171" s="530" t="s">
        <v>2764</v>
      </c>
      <c r="C171" s="997">
        <f t="shared" si="50"/>
        <v>18973</v>
      </c>
      <c r="D171" s="994">
        <f t="shared" si="51"/>
        <v>9351</v>
      </c>
      <c r="E171" s="994">
        <v>7292</v>
      </c>
      <c r="F171" s="994">
        <v>2059</v>
      </c>
      <c r="G171" s="994">
        <f t="shared" si="52"/>
        <v>9491</v>
      </c>
      <c r="H171" s="994"/>
      <c r="I171" s="994">
        <v>2867</v>
      </c>
      <c r="J171" s="994">
        <v>6624</v>
      </c>
      <c r="K171" s="995">
        <f t="shared" si="53"/>
        <v>18</v>
      </c>
      <c r="L171" s="995">
        <v>17</v>
      </c>
      <c r="M171" s="995">
        <v>1</v>
      </c>
      <c r="N171" s="995">
        <v>1</v>
      </c>
      <c r="O171" s="995">
        <v>0</v>
      </c>
      <c r="P171" s="994">
        <v>112</v>
      </c>
    </row>
    <row r="172" spans="2:16" s="996" customFormat="1" ht="28.55" hidden="1" customHeight="1" outlineLevel="1">
      <c r="B172" s="530" t="s">
        <v>2765</v>
      </c>
      <c r="C172" s="997">
        <f t="shared" si="50"/>
        <v>19786</v>
      </c>
      <c r="D172" s="994">
        <f t="shared" si="51"/>
        <v>9916</v>
      </c>
      <c r="E172" s="994">
        <v>8092</v>
      </c>
      <c r="F172" s="994">
        <v>1824</v>
      </c>
      <c r="G172" s="994">
        <f t="shared" si="52"/>
        <v>9700</v>
      </c>
      <c r="H172" s="994"/>
      <c r="I172" s="994">
        <v>2884</v>
      </c>
      <c r="J172" s="994">
        <v>6816</v>
      </c>
      <c r="K172" s="995">
        <f t="shared" si="53"/>
        <v>13</v>
      </c>
      <c r="L172" s="995">
        <v>12</v>
      </c>
      <c r="M172" s="995">
        <v>1</v>
      </c>
      <c r="N172" s="995">
        <v>0</v>
      </c>
      <c r="O172" s="995">
        <v>0</v>
      </c>
      <c r="P172" s="994">
        <v>157</v>
      </c>
    </row>
    <row r="173" spans="2:16" s="996" customFormat="1" ht="28.55" hidden="1" customHeight="1" outlineLevel="1">
      <c r="B173" s="530" t="s">
        <v>2766</v>
      </c>
      <c r="C173" s="997">
        <f t="shared" si="50"/>
        <v>20442</v>
      </c>
      <c r="D173" s="994">
        <f t="shared" si="51"/>
        <v>9945</v>
      </c>
      <c r="E173" s="994">
        <v>5955</v>
      </c>
      <c r="F173" s="994">
        <v>3990</v>
      </c>
      <c r="G173" s="994">
        <f t="shared" si="52"/>
        <v>10409</v>
      </c>
      <c r="H173" s="994"/>
      <c r="I173" s="994">
        <v>2246</v>
      </c>
      <c r="J173" s="994">
        <v>8163</v>
      </c>
      <c r="K173" s="995">
        <f t="shared" si="53"/>
        <v>15</v>
      </c>
      <c r="L173" s="995">
        <v>12</v>
      </c>
      <c r="M173" s="995">
        <v>3</v>
      </c>
      <c r="N173" s="995">
        <v>0</v>
      </c>
      <c r="O173" s="995">
        <v>0</v>
      </c>
      <c r="P173" s="994">
        <v>73</v>
      </c>
    </row>
    <row r="174" spans="2:16" s="996" customFormat="1" ht="28.55" hidden="1" customHeight="1" outlineLevel="1">
      <c r="B174" s="530" t="s">
        <v>2767</v>
      </c>
      <c r="C174" s="997">
        <f t="shared" si="50"/>
        <v>21390</v>
      </c>
      <c r="D174" s="994">
        <f t="shared" si="51"/>
        <v>10134</v>
      </c>
      <c r="E174" s="994">
        <v>4847</v>
      </c>
      <c r="F174" s="994">
        <v>5287</v>
      </c>
      <c r="G174" s="994">
        <f t="shared" si="52"/>
        <v>11163</v>
      </c>
      <c r="H174" s="994"/>
      <c r="I174" s="994">
        <v>1718</v>
      </c>
      <c r="J174" s="994">
        <v>9445</v>
      </c>
      <c r="K174" s="995">
        <f t="shared" si="53"/>
        <v>20</v>
      </c>
      <c r="L174" s="995">
        <v>19</v>
      </c>
      <c r="M174" s="995">
        <v>1</v>
      </c>
      <c r="N174" s="995">
        <v>0</v>
      </c>
      <c r="O174" s="995">
        <v>1</v>
      </c>
      <c r="P174" s="994">
        <v>72</v>
      </c>
    </row>
    <row r="175" spans="2:16" s="996" customFormat="1" ht="28.55" hidden="1" customHeight="1" outlineLevel="1">
      <c r="B175" s="530" t="s">
        <v>2768</v>
      </c>
      <c r="C175" s="997">
        <f t="shared" si="50"/>
        <v>21629</v>
      </c>
      <c r="D175" s="994">
        <f t="shared" si="51"/>
        <v>10880</v>
      </c>
      <c r="E175" s="994">
        <v>7009</v>
      </c>
      <c r="F175" s="994">
        <v>3871</v>
      </c>
      <c r="G175" s="994">
        <f t="shared" si="52"/>
        <v>10675</v>
      </c>
      <c r="H175" s="994"/>
      <c r="I175" s="994">
        <v>2716</v>
      </c>
      <c r="J175" s="994">
        <v>7959</v>
      </c>
      <c r="K175" s="995">
        <f t="shared" si="53"/>
        <v>20</v>
      </c>
      <c r="L175" s="995">
        <v>19</v>
      </c>
      <c r="M175" s="995">
        <v>1</v>
      </c>
      <c r="N175" s="995">
        <v>1</v>
      </c>
      <c r="O175" s="995">
        <v>0</v>
      </c>
      <c r="P175" s="994">
        <v>53</v>
      </c>
    </row>
    <row r="176" spans="2:16" s="996" customFormat="1" ht="28.55" hidden="1" customHeight="1" outlineLevel="1">
      <c r="B176" s="530" t="s">
        <v>2769</v>
      </c>
      <c r="C176" s="997">
        <f t="shared" si="50"/>
        <v>19401</v>
      </c>
      <c r="D176" s="994">
        <f t="shared" si="51"/>
        <v>9316</v>
      </c>
      <c r="E176" s="994">
        <v>5121</v>
      </c>
      <c r="F176" s="994">
        <v>4195</v>
      </c>
      <c r="G176" s="994">
        <f t="shared" si="52"/>
        <v>9976</v>
      </c>
      <c r="H176" s="994"/>
      <c r="I176" s="994">
        <v>2306</v>
      </c>
      <c r="J176" s="994">
        <v>7670</v>
      </c>
      <c r="K176" s="995">
        <f t="shared" si="53"/>
        <v>25</v>
      </c>
      <c r="L176" s="995">
        <v>21</v>
      </c>
      <c r="M176" s="995">
        <v>4</v>
      </c>
      <c r="N176" s="995">
        <v>0</v>
      </c>
      <c r="O176" s="995">
        <v>0</v>
      </c>
      <c r="P176" s="994">
        <v>84</v>
      </c>
    </row>
    <row r="177" spans="2:16" s="996" customFormat="1" ht="28.55" hidden="1" customHeight="1" outlineLevel="1">
      <c r="B177" s="530" t="s">
        <v>2770</v>
      </c>
      <c r="C177" s="997">
        <f t="shared" si="50"/>
        <v>14603</v>
      </c>
      <c r="D177" s="994">
        <f t="shared" si="51"/>
        <v>7649</v>
      </c>
      <c r="E177" s="994">
        <v>4322</v>
      </c>
      <c r="F177" s="994">
        <v>3327</v>
      </c>
      <c r="G177" s="994">
        <f t="shared" si="52"/>
        <v>6854</v>
      </c>
      <c r="H177" s="994"/>
      <c r="I177" s="994">
        <v>1052</v>
      </c>
      <c r="J177" s="994">
        <v>5802</v>
      </c>
      <c r="K177" s="995">
        <f t="shared" si="53"/>
        <v>22</v>
      </c>
      <c r="L177" s="995">
        <v>20</v>
      </c>
      <c r="M177" s="995">
        <v>2</v>
      </c>
      <c r="N177" s="995">
        <v>0</v>
      </c>
      <c r="O177" s="995">
        <v>0</v>
      </c>
      <c r="P177" s="994">
        <v>78</v>
      </c>
    </row>
    <row r="178" spans="2:16" s="996" customFormat="1" ht="28.55" hidden="1" customHeight="1" outlineLevel="1" thickBot="1">
      <c r="B178" s="531" t="s">
        <v>2771</v>
      </c>
      <c r="C178" s="998">
        <f t="shared" si="50"/>
        <v>10931</v>
      </c>
      <c r="D178" s="999">
        <f t="shared" si="51"/>
        <v>6170</v>
      </c>
      <c r="E178" s="999">
        <v>2526</v>
      </c>
      <c r="F178" s="999">
        <v>3644</v>
      </c>
      <c r="G178" s="999">
        <f t="shared" si="52"/>
        <v>4629</v>
      </c>
      <c r="H178" s="1392"/>
      <c r="I178" s="999">
        <v>796</v>
      </c>
      <c r="J178" s="999">
        <v>3833</v>
      </c>
      <c r="K178" s="1000">
        <f t="shared" si="53"/>
        <v>30</v>
      </c>
      <c r="L178" s="1000">
        <v>28</v>
      </c>
      <c r="M178" s="1000">
        <v>2</v>
      </c>
      <c r="N178" s="1000">
        <v>0</v>
      </c>
      <c r="O178" s="1000">
        <v>0</v>
      </c>
      <c r="P178" s="999">
        <v>102</v>
      </c>
    </row>
    <row r="179" spans="2:16" s="996" customFormat="1" ht="24.8" customHeight="1" collapsed="1">
      <c r="B179" s="566" t="s">
        <v>532</v>
      </c>
      <c r="C179" s="994">
        <f>SUM(C180:C191)</f>
        <v>141824</v>
      </c>
      <c r="D179" s="994">
        <f>SUM(D180:D191)</f>
        <v>88015</v>
      </c>
      <c r="E179" s="994">
        <f>SUM(E180:E191)</f>
        <v>44200</v>
      </c>
      <c r="F179" s="994">
        <f>SUM(F180:F191)</f>
        <v>43815</v>
      </c>
      <c r="G179" s="994">
        <f>SUM(G180:G191)</f>
        <v>52725</v>
      </c>
      <c r="H179" s="994"/>
      <c r="I179" s="994">
        <f t="shared" ref="I179:P179" si="54">SUM(I180:I191)</f>
        <v>22140</v>
      </c>
      <c r="J179" s="994">
        <f t="shared" si="54"/>
        <v>30585</v>
      </c>
      <c r="K179" s="995">
        <f t="shared" si="54"/>
        <v>186</v>
      </c>
      <c r="L179" s="995">
        <f t="shared" si="54"/>
        <v>162</v>
      </c>
      <c r="M179" s="995">
        <f t="shared" si="54"/>
        <v>24</v>
      </c>
      <c r="N179" s="995">
        <f t="shared" si="54"/>
        <v>13</v>
      </c>
      <c r="O179" s="995">
        <f t="shared" si="54"/>
        <v>1</v>
      </c>
      <c r="P179" s="994">
        <f t="shared" si="54"/>
        <v>884</v>
      </c>
    </row>
    <row r="180" spans="2:16" s="996" customFormat="1" ht="27.7" hidden="1" customHeight="1" outlineLevel="1">
      <c r="B180" s="530" t="s">
        <v>1900</v>
      </c>
      <c r="C180" s="997">
        <f t="shared" ref="C180:C191" si="55">D180+G180+P180+K180+N180+O180</f>
        <v>23127</v>
      </c>
      <c r="D180" s="994">
        <f t="shared" ref="D180:D191" si="56">SUM(E180:F180)</f>
        <v>11211</v>
      </c>
      <c r="E180" s="994">
        <v>4806</v>
      </c>
      <c r="F180" s="994">
        <v>6405</v>
      </c>
      <c r="G180" s="994">
        <f t="shared" ref="G180:G191" si="57">SUM(I180:J180)</f>
        <v>11765</v>
      </c>
      <c r="H180" s="994"/>
      <c r="I180" s="994">
        <v>2539</v>
      </c>
      <c r="J180" s="994">
        <v>9226</v>
      </c>
      <c r="K180" s="995">
        <f t="shared" ref="K180:K191" si="58">SUM(L180:M180)</f>
        <v>31</v>
      </c>
      <c r="L180" s="995">
        <v>25</v>
      </c>
      <c r="M180" s="995">
        <v>6</v>
      </c>
      <c r="N180" s="995">
        <v>0</v>
      </c>
      <c r="O180" s="995">
        <v>1</v>
      </c>
      <c r="P180" s="994">
        <v>119</v>
      </c>
    </row>
    <row r="181" spans="2:16" s="996" customFormat="1" ht="28.55" hidden="1" customHeight="1" outlineLevel="1">
      <c r="B181" s="530" t="s">
        <v>2761</v>
      </c>
      <c r="C181" s="997">
        <f t="shared" si="55"/>
        <v>22141</v>
      </c>
      <c r="D181" s="994">
        <f t="shared" si="56"/>
        <v>10045</v>
      </c>
      <c r="E181" s="994">
        <v>5571</v>
      </c>
      <c r="F181" s="994">
        <v>4474</v>
      </c>
      <c r="G181" s="994">
        <f t="shared" si="57"/>
        <v>11960</v>
      </c>
      <c r="H181" s="994"/>
      <c r="I181" s="994">
        <v>2171</v>
      </c>
      <c r="J181" s="994">
        <v>9789</v>
      </c>
      <c r="K181" s="995">
        <f t="shared" si="58"/>
        <v>33</v>
      </c>
      <c r="L181" s="995">
        <v>28</v>
      </c>
      <c r="M181" s="995">
        <v>5</v>
      </c>
      <c r="N181" s="995">
        <v>0</v>
      </c>
      <c r="O181" s="995">
        <v>0</v>
      </c>
      <c r="P181" s="994">
        <v>103</v>
      </c>
    </row>
    <row r="182" spans="2:16" s="996" customFormat="1" ht="28.55" hidden="1" customHeight="1" outlineLevel="1">
      <c r="B182" s="530" t="s">
        <v>2762</v>
      </c>
      <c r="C182" s="997">
        <f t="shared" si="55"/>
        <v>22806</v>
      </c>
      <c r="D182" s="994">
        <f t="shared" si="56"/>
        <v>14488</v>
      </c>
      <c r="E182" s="994">
        <v>10475</v>
      </c>
      <c r="F182" s="994">
        <v>4013</v>
      </c>
      <c r="G182" s="994">
        <f t="shared" si="57"/>
        <v>8232</v>
      </c>
      <c r="H182" s="994"/>
      <c r="I182" s="994">
        <v>3696</v>
      </c>
      <c r="J182" s="994">
        <v>4536</v>
      </c>
      <c r="K182" s="995">
        <f t="shared" si="58"/>
        <v>44</v>
      </c>
      <c r="L182" s="995">
        <v>43</v>
      </c>
      <c r="M182" s="995">
        <v>1</v>
      </c>
      <c r="N182" s="995">
        <v>0</v>
      </c>
      <c r="O182" s="995">
        <v>0</v>
      </c>
      <c r="P182" s="994">
        <v>42</v>
      </c>
    </row>
    <row r="183" spans="2:16" s="996" customFormat="1" ht="28.55" hidden="1" customHeight="1" outlineLevel="1">
      <c r="B183" s="530" t="s">
        <v>2763</v>
      </c>
      <c r="C183" s="997">
        <f t="shared" si="55"/>
        <v>11748</v>
      </c>
      <c r="D183" s="994">
        <f t="shared" si="56"/>
        <v>8044</v>
      </c>
      <c r="E183" s="994">
        <v>4549</v>
      </c>
      <c r="F183" s="994">
        <v>3495</v>
      </c>
      <c r="G183" s="994">
        <f t="shared" si="57"/>
        <v>3565</v>
      </c>
      <c r="H183" s="994"/>
      <c r="I183" s="994">
        <v>1457</v>
      </c>
      <c r="J183" s="994">
        <v>2108</v>
      </c>
      <c r="K183" s="995">
        <f t="shared" si="58"/>
        <v>17</v>
      </c>
      <c r="L183" s="995">
        <v>16</v>
      </c>
      <c r="M183" s="995">
        <v>1</v>
      </c>
      <c r="N183" s="995">
        <v>0</v>
      </c>
      <c r="O183" s="995">
        <v>0</v>
      </c>
      <c r="P183" s="994">
        <v>122</v>
      </c>
    </row>
    <row r="184" spans="2:16" s="996" customFormat="1" ht="28.55" hidden="1" customHeight="1" outlineLevel="1">
      <c r="B184" s="530" t="s">
        <v>2764</v>
      </c>
      <c r="C184" s="997">
        <f t="shared" si="55"/>
        <v>6143</v>
      </c>
      <c r="D184" s="994">
        <f t="shared" si="56"/>
        <v>4815</v>
      </c>
      <c r="E184" s="994">
        <v>2152</v>
      </c>
      <c r="F184" s="994">
        <v>2663</v>
      </c>
      <c r="G184" s="994">
        <f t="shared" si="57"/>
        <v>1263</v>
      </c>
      <c r="H184" s="994"/>
      <c r="I184" s="994">
        <v>575</v>
      </c>
      <c r="J184" s="994">
        <v>688</v>
      </c>
      <c r="K184" s="995">
        <f t="shared" si="58"/>
        <v>2</v>
      </c>
      <c r="L184" s="995">
        <v>1</v>
      </c>
      <c r="M184" s="995">
        <v>1</v>
      </c>
      <c r="N184" s="995">
        <v>2</v>
      </c>
      <c r="O184" s="995">
        <v>0</v>
      </c>
      <c r="P184" s="994">
        <v>61</v>
      </c>
    </row>
    <row r="185" spans="2:16" s="996" customFormat="1" ht="28.55" hidden="1" customHeight="1" outlineLevel="1">
      <c r="B185" s="530" t="s">
        <v>2765</v>
      </c>
      <c r="C185" s="997">
        <f t="shared" si="55"/>
        <v>6715</v>
      </c>
      <c r="D185" s="994">
        <f t="shared" si="56"/>
        <v>5246</v>
      </c>
      <c r="E185" s="994">
        <v>2348</v>
      </c>
      <c r="F185" s="994">
        <v>2898</v>
      </c>
      <c r="G185" s="994">
        <f t="shared" si="57"/>
        <v>1400</v>
      </c>
      <c r="H185" s="994"/>
      <c r="I185" s="994">
        <v>716</v>
      </c>
      <c r="J185" s="994">
        <v>684</v>
      </c>
      <c r="K185" s="995">
        <f t="shared" si="58"/>
        <v>1</v>
      </c>
      <c r="L185" s="995">
        <v>1</v>
      </c>
      <c r="M185" s="995">
        <v>0</v>
      </c>
      <c r="N185" s="995">
        <v>1</v>
      </c>
      <c r="O185" s="995">
        <v>0</v>
      </c>
      <c r="P185" s="994">
        <v>67</v>
      </c>
    </row>
    <row r="186" spans="2:16" s="996" customFormat="1" ht="28.55" hidden="1" customHeight="1" outlineLevel="1">
      <c r="B186" s="530" t="s">
        <v>2766</v>
      </c>
      <c r="C186" s="997">
        <f t="shared" si="55"/>
        <v>7570</v>
      </c>
      <c r="D186" s="994">
        <f t="shared" si="56"/>
        <v>5699</v>
      </c>
      <c r="E186" s="994">
        <v>2459</v>
      </c>
      <c r="F186" s="994">
        <v>3240</v>
      </c>
      <c r="G186" s="994">
        <f t="shared" si="57"/>
        <v>1790</v>
      </c>
      <c r="H186" s="994"/>
      <c r="I186" s="994">
        <v>1324</v>
      </c>
      <c r="J186" s="994">
        <v>466</v>
      </c>
      <c r="K186" s="995">
        <f t="shared" si="58"/>
        <v>18</v>
      </c>
      <c r="L186" s="995">
        <v>16</v>
      </c>
      <c r="M186" s="995">
        <v>2</v>
      </c>
      <c r="N186" s="995">
        <v>0</v>
      </c>
      <c r="O186" s="995">
        <v>0</v>
      </c>
      <c r="P186" s="994">
        <v>63</v>
      </c>
    </row>
    <row r="187" spans="2:16" s="996" customFormat="1" ht="28.55" hidden="1" customHeight="1" outlineLevel="1">
      <c r="B187" s="530" t="s">
        <v>2767</v>
      </c>
      <c r="C187" s="997">
        <f t="shared" si="55"/>
        <v>6701</v>
      </c>
      <c r="D187" s="994">
        <f t="shared" si="56"/>
        <v>4845</v>
      </c>
      <c r="E187" s="994">
        <v>1621</v>
      </c>
      <c r="F187" s="994">
        <v>3224</v>
      </c>
      <c r="G187" s="994">
        <f t="shared" si="57"/>
        <v>1787</v>
      </c>
      <c r="H187" s="994"/>
      <c r="I187" s="994">
        <v>1369</v>
      </c>
      <c r="J187" s="994">
        <v>418</v>
      </c>
      <c r="K187" s="995">
        <f t="shared" si="58"/>
        <v>5</v>
      </c>
      <c r="L187" s="995">
        <v>4</v>
      </c>
      <c r="M187" s="995">
        <v>1</v>
      </c>
      <c r="N187" s="995">
        <v>0</v>
      </c>
      <c r="O187" s="995">
        <v>0</v>
      </c>
      <c r="P187" s="994">
        <v>64</v>
      </c>
    </row>
    <row r="188" spans="2:16" s="996" customFormat="1" ht="28.55" hidden="1" customHeight="1" outlineLevel="1">
      <c r="B188" s="530" t="s">
        <v>2768</v>
      </c>
      <c r="C188" s="997">
        <f t="shared" si="55"/>
        <v>8656</v>
      </c>
      <c r="D188" s="994">
        <f t="shared" si="56"/>
        <v>5679</v>
      </c>
      <c r="E188" s="994">
        <v>2689</v>
      </c>
      <c r="F188" s="994">
        <v>2990</v>
      </c>
      <c r="G188" s="994">
        <f t="shared" si="57"/>
        <v>2890</v>
      </c>
      <c r="H188" s="994"/>
      <c r="I188" s="994">
        <v>2055</v>
      </c>
      <c r="J188" s="994">
        <v>835</v>
      </c>
      <c r="K188" s="995">
        <f t="shared" si="58"/>
        <v>17</v>
      </c>
      <c r="L188" s="995">
        <v>14</v>
      </c>
      <c r="M188" s="995">
        <v>3</v>
      </c>
      <c r="N188" s="995">
        <v>4</v>
      </c>
      <c r="O188" s="995">
        <v>0</v>
      </c>
      <c r="P188" s="994">
        <v>66</v>
      </c>
    </row>
    <row r="189" spans="2:16" s="996" customFormat="1" ht="28.55" hidden="1" customHeight="1" outlineLevel="1">
      <c r="B189" s="530" t="s">
        <v>2769</v>
      </c>
      <c r="C189" s="997">
        <f t="shared" si="55"/>
        <v>9874</v>
      </c>
      <c r="D189" s="994">
        <f t="shared" si="56"/>
        <v>6749</v>
      </c>
      <c r="E189" s="994">
        <v>3207</v>
      </c>
      <c r="F189" s="994">
        <v>3542</v>
      </c>
      <c r="G189" s="994">
        <f t="shared" si="57"/>
        <v>3053</v>
      </c>
      <c r="H189" s="994"/>
      <c r="I189" s="994">
        <v>2180</v>
      </c>
      <c r="J189" s="994">
        <v>873</v>
      </c>
      <c r="K189" s="995">
        <f t="shared" si="58"/>
        <v>5</v>
      </c>
      <c r="L189" s="995">
        <v>4</v>
      </c>
      <c r="M189" s="995">
        <v>1</v>
      </c>
      <c r="N189" s="995">
        <v>1</v>
      </c>
      <c r="O189" s="995">
        <v>0</v>
      </c>
      <c r="P189" s="994">
        <v>66</v>
      </c>
    </row>
    <row r="190" spans="2:16" s="996" customFormat="1" ht="28.55" hidden="1" customHeight="1" outlineLevel="1">
      <c r="B190" s="530" t="s">
        <v>2770</v>
      </c>
      <c r="C190" s="997">
        <f t="shared" si="55"/>
        <v>8255</v>
      </c>
      <c r="D190" s="994">
        <f t="shared" si="56"/>
        <v>5426</v>
      </c>
      <c r="E190" s="994">
        <v>2095</v>
      </c>
      <c r="F190" s="994">
        <v>3331</v>
      </c>
      <c r="G190" s="994">
        <f t="shared" si="57"/>
        <v>2742</v>
      </c>
      <c r="H190" s="994"/>
      <c r="I190" s="994">
        <v>2144</v>
      </c>
      <c r="J190" s="994">
        <v>598</v>
      </c>
      <c r="K190" s="995">
        <f t="shared" si="58"/>
        <v>4</v>
      </c>
      <c r="L190" s="995">
        <v>3</v>
      </c>
      <c r="M190" s="995">
        <v>1</v>
      </c>
      <c r="N190" s="995">
        <v>4</v>
      </c>
      <c r="O190" s="995">
        <v>0</v>
      </c>
      <c r="P190" s="994">
        <v>79</v>
      </c>
    </row>
    <row r="191" spans="2:16" s="996" customFormat="1" ht="28.55" hidden="1" customHeight="1" outlineLevel="1" thickBot="1">
      <c r="B191" s="531" t="s">
        <v>2771</v>
      </c>
      <c r="C191" s="998">
        <f t="shared" si="55"/>
        <v>8088</v>
      </c>
      <c r="D191" s="999">
        <f t="shared" si="56"/>
        <v>5768</v>
      </c>
      <c r="E191" s="999">
        <v>2228</v>
      </c>
      <c r="F191" s="999">
        <v>3540</v>
      </c>
      <c r="G191" s="999">
        <f t="shared" si="57"/>
        <v>2278</v>
      </c>
      <c r="H191" s="1392"/>
      <c r="I191" s="999">
        <v>1914</v>
      </c>
      <c r="J191" s="999">
        <v>364</v>
      </c>
      <c r="K191" s="1000">
        <f t="shared" si="58"/>
        <v>9</v>
      </c>
      <c r="L191" s="1000">
        <v>7</v>
      </c>
      <c r="M191" s="1000">
        <v>2</v>
      </c>
      <c r="N191" s="1000">
        <v>1</v>
      </c>
      <c r="O191" s="1000">
        <v>0</v>
      </c>
      <c r="P191" s="999">
        <v>32</v>
      </c>
    </row>
    <row r="192" spans="2:16" s="996" customFormat="1" ht="24.8" customHeight="1" collapsed="1">
      <c r="B192" s="566" t="s">
        <v>3189</v>
      </c>
      <c r="C192" s="994">
        <f>SUM(C193:C204)</f>
        <v>180853</v>
      </c>
      <c r="D192" s="994">
        <f>SUM(D193:D204)</f>
        <v>116621</v>
      </c>
      <c r="E192" s="994">
        <f>SUM(E193:E204)</f>
        <v>73038</v>
      </c>
      <c r="F192" s="994">
        <f>SUM(F193:F204)</f>
        <v>43583</v>
      </c>
      <c r="G192" s="994">
        <f>SUM(G193:G204)</f>
        <v>63047</v>
      </c>
      <c r="H192" s="994"/>
      <c r="I192" s="994">
        <f t="shared" ref="I192:P192" si="59">SUM(I193:I204)</f>
        <v>38012</v>
      </c>
      <c r="J192" s="994">
        <f t="shared" si="59"/>
        <v>25035</v>
      </c>
      <c r="K192" s="995">
        <f t="shared" si="59"/>
        <v>576</v>
      </c>
      <c r="L192" s="995">
        <f t="shared" si="59"/>
        <v>475</v>
      </c>
      <c r="M192" s="995">
        <f t="shared" si="59"/>
        <v>101</v>
      </c>
      <c r="N192" s="995">
        <f t="shared" si="59"/>
        <v>9</v>
      </c>
      <c r="O192" s="995">
        <f t="shared" si="59"/>
        <v>1</v>
      </c>
      <c r="P192" s="994">
        <f t="shared" si="59"/>
        <v>599</v>
      </c>
    </row>
    <row r="193" spans="2:16" s="996" customFormat="1" ht="27.7" hidden="1" customHeight="1" outlineLevel="1">
      <c r="B193" s="530" t="s">
        <v>1899</v>
      </c>
      <c r="C193" s="997">
        <f t="shared" ref="C193:C204" si="60">D193+G193+P193+K193+N193+O193</f>
        <v>9492</v>
      </c>
      <c r="D193" s="994">
        <f t="shared" ref="D193:D204" si="61">SUM(E193:F193)</f>
        <v>7034</v>
      </c>
      <c r="E193" s="994">
        <v>2636</v>
      </c>
      <c r="F193" s="994">
        <v>4398</v>
      </c>
      <c r="G193" s="994">
        <f t="shared" ref="G193:G204" si="62">SUM(I193:J193)</f>
        <v>2418</v>
      </c>
      <c r="H193" s="994"/>
      <c r="I193" s="994">
        <v>1512</v>
      </c>
      <c r="J193" s="994">
        <v>906</v>
      </c>
      <c r="K193" s="995">
        <f t="shared" ref="K193:K204" si="63">SUM(L193:M193)</f>
        <v>13</v>
      </c>
      <c r="L193" s="995">
        <v>12</v>
      </c>
      <c r="M193" s="995">
        <v>1</v>
      </c>
      <c r="N193" s="995">
        <v>0</v>
      </c>
      <c r="O193" s="995">
        <v>0</v>
      </c>
      <c r="P193" s="994">
        <v>27</v>
      </c>
    </row>
    <row r="194" spans="2:16" s="996" customFormat="1" ht="28.55" hidden="1" customHeight="1" outlineLevel="1">
      <c r="B194" s="530" t="s">
        <v>951</v>
      </c>
      <c r="C194" s="997">
        <f t="shared" si="60"/>
        <v>10386</v>
      </c>
      <c r="D194" s="994">
        <f t="shared" si="61"/>
        <v>6971</v>
      </c>
      <c r="E194" s="994">
        <v>4525</v>
      </c>
      <c r="F194" s="994">
        <v>2446</v>
      </c>
      <c r="G194" s="994">
        <f t="shared" si="62"/>
        <v>3386</v>
      </c>
      <c r="H194" s="994"/>
      <c r="I194" s="994">
        <v>1456</v>
      </c>
      <c r="J194" s="994">
        <v>1930</v>
      </c>
      <c r="K194" s="995">
        <f t="shared" si="63"/>
        <v>7</v>
      </c>
      <c r="L194" s="995">
        <v>7</v>
      </c>
      <c r="M194" s="995">
        <v>0</v>
      </c>
      <c r="N194" s="995">
        <v>1</v>
      </c>
      <c r="O194" s="995">
        <v>0</v>
      </c>
      <c r="P194" s="994">
        <v>21</v>
      </c>
    </row>
    <row r="195" spans="2:16" s="996" customFormat="1" ht="28.55" hidden="1" customHeight="1" outlineLevel="1">
      <c r="B195" s="530" t="s">
        <v>952</v>
      </c>
      <c r="C195" s="997">
        <f t="shared" si="60"/>
        <v>16761</v>
      </c>
      <c r="D195" s="994">
        <f t="shared" si="61"/>
        <v>11577</v>
      </c>
      <c r="E195" s="994">
        <v>7011</v>
      </c>
      <c r="F195" s="994">
        <v>4566</v>
      </c>
      <c r="G195" s="994">
        <f t="shared" si="62"/>
        <v>5028</v>
      </c>
      <c r="H195" s="994"/>
      <c r="I195" s="994">
        <v>2970</v>
      </c>
      <c r="J195" s="994">
        <v>2058</v>
      </c>
      <c r="K195" s="995">
        <f t="shared" si="63"/>
        <v>108</v>
      </c>
      <c r="L195" s="995">
        <v>25</v>
      </c>
      <c r="M195" s="995">
        <v>83</v>
      </c>
      <c r="N195" s="995">
        <v>0</v>
      </c>
      <c r="O195" s="995">
        <v>1</v>
      </c>
      <c r="P195" s="994">
        <v>47</v>
      </c>
    </row>
    <row r="196" spans="2:16" s="996" customFormat="1" ht="28.55" hidden="1" customHeight="1" outlineLevel="1">
      <c r="B196" s="530" t="s">
        <v>953</v>
      </c>
      <c r="C196" s="997">
        <f t="shared" si="60"/>
        <v>15281</v>
      </c>
      <c r="D196" s="994">
        <f t="shared" si="61"/>
        <v>9677</v>
      </c>
      <c r="E196" s="994">
        <v>5515</v>
      </c>
      <c r="F196" s="994">
        <v>4162</v>
      </c>
      <c r="G196" s="994">
        <f t="shared" si="62"/>
        <v>5496</v>
      </c>
      <c r="H196" s="994"/>
      <c r="I196" s="994">
        <v>2118</v>
      </c>
      <c r="J196" s="994">
        <v>3378</v>
      </c>
      <c r="K196" s="995">
        <f t="shared" si="63"/>
        <v>38</v>
      </c>
      <c r="L196" s="995">
        <v>37</v>
      </c>
      <c r="M196" s="995">
        <v>1</v>
      </c>
      <c r="N196" s="995">
        <v>0</v>
      </c>
      <c r="O196" s="995">
        <v>0</v>
      </c>
      <c r="P196" s="994">
        <v>70</v>
      </c>
    </row>
    <row r="197" spans="2:16" s="996" customFormat="1" ht="28.55" hidden="1" customHeight="1" outlineLevel="1">
      <c r="B197" s="530" t="s">
        <v>954</v>
      </c>
      <c r="C197" s="997">
        <f t="shared" si="60"/>
        <v>23952</v>
      </c>
      <c r="D197" s="994">
        <f t="shared" si="61"/>
        <v>15773</v>
      </c>
      <c r="E197" s="994">
        <v>11891</v>
      </c>
      <c r="F197" s="994">
        <v>3882</v>
      </c>
      <c r="G197" s="994">
        <f t="shared" si="62"/>
        <v>7966</v>
      </c>
      <c r="H197" s="994"/>
      <c r="I197" s="994">
        <v>5257</v>
      </c>
      <c r="J197" s="994">
        <v>2709</v>
      </c>
      <c r="K197" s="995">
        <f t="shared" si="63"/>
        <v>139</v>
      </c>
      <c r="L197" s="995">
        <v>137</v>
      </c>
      <c r="M197" s="995">
        <v>2</v>
      </c>
      <c r="N197" s="995">
        <v>0</v>
      </c>
      <c r="O197" s="995">
        <v>0</v>
      </c>
      <c r="P197" s="994">
        <v>74</v>
      </c>
    </row>
    <row r="198" spans="2:16" s="996" customFormat="1" ht="28.55" hidden="1" customHeight="1" outlineLevel="1">
      <c r="B198" s="530" t="s">
        <v>955</v>
      </c>
      <c r="C198" s="997">
        <f t="shared" si="60"/>
        <v>20094</v>
      </c>
      <c r="D198" s="994">
        <f t="shared" si="61"/>
        <v>13670</v>
      </c>
      <c r="E198" s="994">
        <v>10310</v>
      </c>
      <c r="F198" s="994">
        <v>3360</v>
      </c>
      <c r="G198" s="994">
        <f t="shared" si="62"/>
        <v>6293</v>
      </c>
      <c r="H198" s="994"/>
      <c r="I198" s="994">
        <v>4149</v>
      </c>
      <c r="J198" s="994">
        <v>2144</v>
      </c>
      <c r="K198" s="995">
        <f t="shared" si="63"/>
        <v>59</v>
      </c>
      <c r="L198" s="995">
        <v>58</v>
      </c>
      <c r="M198" s="995">
        <v>1</v>
      </c>
      <c r="N198" s="995">
        <v>0</v>
      </c>
      <c r="O198" s="995">
        <v>0</v>
      </c>
      <c r="P198" s="994">
        <v>72</v>
      </c>
    </row>
    <row r="199" spans="2:16" s="996" customFormat="1" ht="28.55" hidden="1" customHeight="1" outlineLevel="1">
      <c r="B199" s="530" t="s">
        <v>956</v>
      </c>
      <c r="C199" s="997">
        <f t="shared" si="60"/>
        <v>15244</v>
      </c>
      <c r="D199" s="994">
        <f t="shared" si="61"/>
        <v>9077</v>
      </c>
      <c r="E199" s="994">
        <v>5654</v>
      </c>
      <c r="F199" s="994">
        <v>3423</v>
      </c>
      <c r="G199" s="994">
        <f t="shared" si="62"/>
        <v>6031</v>
      </c>
      <c r="H199" s="994"/>
      <c r="I199" s="994">
        <v>2886</v>
      </c>
      <c r="J199" s="994">
        <v>3145</v>
      </c>
      <c r="K199" s="995">
        <f t="shared" si="63"/>
        <v>51</v>
      </c>
      <c r="L199" s="995">
        <v>44</v>
      </c>
      <c r="M199" s="995">
        <v>7</v>
      </c>
      <c r="N199" s="995">
        <v>0</v>
      </c>
      <c r="O199" s="995">
        <v>0</v>
      </c>
      <c r="P199" s="994">
        <v>85</v>
      </c>
    </row>
    <row r="200" spans="2:16" s="996" customFormat="1" ht="28.55" hidden="1" customHeight="1" outlineLevel="1">
      <c r="B200" s="530" t="s">
        <v>957</v>
      </c>
      <c r="C200" s="997">
        <f t="shared" si="60"/>
        <v>16774</v>
      </c>
      <c r="D200" s="994">
        <f t="shared" si="61"/>
        <v>10267</v>
      </c>
      <c r="E200" s="994">
        <v>6511</v>
      </c>
      <c r="F200" s="994">
        <v>3756</v>
      </c>
      <c r="G200" s="994">
        <f t="shared" si="62"/>
        <v>6391</v>
      </c>
      <c r="H200" s="994"/>
      <c r="I200" s="994">
        <v>3708</v>
      </c>
      <c r="J200" s="994">
        <v>2683</v>
      </c>
      <c r="K200" s="995">
        <f t="shared" si="63"/>
        <v>52</v>
      </c>
      <c r="L200" s="995">
        <v>50</v>
      </c>
      <c r="M200" s="995">
        <v>2</v>
      </c>
      <c r="N200" s="995">
        <v>0</v>
      </c>
      <c r="O200" s="995">
        <v>0</v>
      </c>
      <c r="P200" s="994">
        <v>64</v>
      </c>
    </row>
    <row r="201" spans="2:16" s="996" customFormat="1" ht="28.55" hidden="1" customHeight="1" outlineLevel="1">
      <c r="B201" s="530" t="s">
        <v>958</v>
      </c>
      <c r="C201" s="997">
        <f t="shared" si="60"/>
        <v>12026</v>
      </c>
      <c r="D201" s="994">
        <f t="shared" si="61"/>
        <v>7684</v>
      </c>
      <c r="E201" s="994">
        <v>4822</v>
      </c>
      <c r="F201" s="994">
        <v>2862</v>
      </c>
      <c r="G201" s="994">
        <f t="shared" si="62"/>
        <v>4287</v>
      </c>
      <c r="H201" s="994"/>
      <c r="I201" s="994">
        <v>2598</v>
      </c>
      <c r="J201" s="994">
        <v>1689</v>
      </c>
      <c r="K201" s="995">
        <f t="shared" si="63"/>
        <v>21</v>
      </c>
      <c r="L201" s="995">
        <v>21</v>
      </c>
      <c r="M201" s="995">
        <v>0</v>
      </c>
      <c r="N201" s="995">
        <v>4</v>
      </c>
      <c r="O201" s="995">
        <v>0</v>
      </c>
      <c r="P201" s="994">
        <v>30</v>
      </c>
    </row>
    <row r="202" spans="2:16" s="996" customFormat="1" ht="28.55" hidden="1" customHeight="1" outlineLevel="1">
      <c r="B202" s="530" t="s">
        <v>959</v>
      </c>
      <c r="C202" s="997">
        <f t="shared" si="60"/>
        <v>12624</v>
      </c>
      <c r="D202" s="994">
        <f t="shared" si="61"/>
        <v>7969</v>
      </c>
      <c r="E202" s="994">
        <v>4587</v>
      </c>
      <c r="F202" s="994">
        <v>3382</v>
      </c>
      <c r="G202" s="994">
        <f t="shared" si="62"/>
        <v>4604</v>
      </c>
      <c r="H202" s="994"/>
      <c r="I202" s="994">
        <v>2661</v>
      </c>
      <c r="J202" s="994">
        <v>1943</v>
      </c>
      <c r="K202" s="995">
        <f t="shared" si="63"/>
        <v>21</v>
      </c>
      <c r="L202" s="995">
        <v>20</v>
      </c>
      <c r="M202" s="995">
        <v>1</v>
      </c>
      <c r="N202" s="995">
        <v>1</v>
      </c>
      <c r="O202" s="995">
        <v>0</v>
      </c>
      <c r="P202" s="994">
        <v>29</v>
      </c>
    </row>
    <row r="203" spans="2:16" s="996" customFormat="1" ht="28.55" hidden="1" customHeight="1" outlineLevel="1">
      <c r="B203" s="530" t="s">
        <v>960</v>
      </c>
      <c r="C203" s="997">
        <f t="shared" si="60"/>
        <v>13610</v>
      </c>
      <c r="D203" s="994">
        <f t="shared" si="61"/>
        <v>7816</v>
      </c>
      <c r="E203" s="994">
        <v>4645</v>
      </c>
      <c r="F203" s="994">
        <v>3171</v>
      </c>
      <c r="G203" s="994">
        <f t="shared" si="62"/>
        <v>5728</v>
      </c>
      <c r="H203" s="994"/>
      <c r="I203" s="994">
        <v>4353</v>
      </c>
      <c r="J203" s="994">
        <v>1375</v>
      </c>
      <c r="K203" s="995">
        <f t="shared" si="63"/>
        <v>25</v>
      </c>
      <c r="L203" s="995">
        <v>24</v>
      </c>
      <c r="M203" s="995">
        <v>1</v>
      </c>
      <c r="N203" s="995">
        <v>0</v>
      </c>
      <c r="O203" s="995">
        <v>0</v>
      </c>
      <c r="P203" s="994">
        <v>41</v>
      </c>
    </row>
    <row r="204" spans="2:16" s="996" customFormat="1" ht="28.55" hidden="1" customHeight="1" outlineLevel="1" thickBot="1">
      <c r="B204" s="531" t="s">
        <v>961</v>
      </c>
      <c r="C204" s="998">
        <f t="shared" si="60"/>
        <v>14609</v>
      </c>
      <c r="D204" s="999">
        <f t="shared" si="61"/>
        <v>9106</v>
      </c>
      <c r="E204" s="999">
        <v>4931</v>
      </c>
      <c r="F204" s="999">
        <v>4175</v>
      </c>
      <c r="G204" s="999">
        <f t="shared" si="62"/>
        <v>5419</v>
      </c>
      <c r="H204" s="1392"/>
      <c r="I204" s="999">
        <v>4344</v>
      </c>
      <c r="J204" s="999">
        <v>1075</v>
      </c>
      <c r="K204" s="1000">
        <f t="shared" si="63"/>
        <v>42</v>
      </c>
      <c r="L204" s="1000">
        <v>40</v>
      </c>
      <c r="M204" s="1000">
        <v>2</v>
      </c>
      <c r="N204" s="1000">
        <v>3</v>
      </c>
      <c r="O204" s="1000">
        <v>0</v>
      </c>
      <c r="P204" s="999">
        <v>39</v>
      </c>
    </row>
    <row r="205" spans="2:16" s="996" customFormat="1" ht="24.8" customHeight="1" collapsed="1">
      <c r="B205" s="566" t="s">
        <v>3231</v>
      </c>
      <c r="C205" s="994">
        <f>SUM(C206:C217)</f>
        <v>192645</v>
      </c>
      <c r="D205" s="994">
        <f>SUM(D206:D217)</f>
        <v>123755</v>
      </c>
      <c r="E205" s="994">
        <f>SUM(E206:E217)</f>
        <v>70503</v>
      </c>
      <c r="F205" s="994">
        <f>SUM(F206:F217)</f>
        <v>53252</v>
      </c>
      <c r="G205" s="994">
        <f>SUM(G206:G217)</f>
        <v>67981</v>
      </c>
      <c r="H205" s="994"/>
      <c r="I205" s="994">
        <f t="shared" ref="I205:P205" si="64">SUM(I206:I217)</f>
        <v>50883</v>
      </c>
      <c r="J205" s="994">
        <f t="shared" si="64"/>
        <v>17098</v>
      </c>
      <c r="K205" s="995">
        <f t="shared" si="64"/>
        <v>409</v>
      </c>
      <c r="L205" s="995">
        <f t="shared" si="64"/>
        <v>389</v>
      </c>
      <c r="M205" s="995">
        <f t="shared" si="64"/>
        <v>20</v>
      </c>
      <c r="N205" s="995">
        <f t="shared" si="64"/>
        <v>16</v>
      </c>
      <c r="O205" s="995">
        <f t="shared" si="64"/>
        <v>0</v>
      </c>
      <c r="P205" s="994">
        <f t="shared" si="64"/>
        <v>484</v>
      </c>
    </row>
    <row r="206" spans="2:16" s="996" customFormat="1" ht="27.7" hidden="1" customHeight="1" outlineLevel="1">
      <c r="B206" s="530" t="s">
        <v>1899</v>
      </c>
      <c r="C206" s="997">
        <f>D206+G206+P206+K206+N206+O206</f>
        <v>11775</v>
      </c>
      <c r="D206" s="994">
        <f t="shared" ref="D206:D217" si="65">SUM(E206:F206)</f>
        <v>5425</v>
      </c>
      <c r="E206" s="994">
        <v>4291</v>
      </c>
      <c r="F206" s="994">
        <v>1134</v>
      </c>
      <c r="G206" s="994">
        <f t="shared" ref="G206:G217" si="66">SUM(I206:J206)</f>
        <v>6276</v>
      </c>
      <c r="H206" s="994"/>
      <c r="I206" s="994">
        <v>3804</v>
      </c>
      <c r="J206" s="994">
        <v>2472</v>
      </c>
      <c r="K206" s="995">
        <f t="shared" ref="K206:K217" si="67">SUM(L206:M206)</f>
        <v>29</v>
      </c>
      <c r="L206" s="995">
        <v>27</v>
      </c>
      <c r="M206" s="995">
        <v>2</v>
      </c>
      <c r="N206" s="995">
        <v>0</v>
      </c>
      <c r="O206" s="995">
        <v>0</v>
      </c>
      <c r="P206" s="994">
        <v>45</v>
      </c>
    </row>
    <row r="207" spans="2:16" s="996" customFormat="1" ht="28.55" hidden="1" customHeight="1" outlineLevel="1">
      <c r="B207" s="530" t="s">
        <v>951</v>
      </c>
      <c r="C207" s="997">
        <f t="shared" ref="C207:C217" si="68">D207+G207+P207+K207+N207+O207</f>
        <v>13399</v>
      </c>
      <c r="D207" s="994">
        <f t="shared" si="65"/>
        <v>9214</v>
      </c>
      <c r="E207" s="994">
        <v>5943</v>
      </c>
      <c r="F207" s="994">
        <v>3271</v>
      </c>
      <c r="G207" s="994">
        <f t="shared" si="66"/>
        <v>4123</v>
      </c>
      <c r="H207" s="994"/>
      <c r="I207" s="994">
        <v>2902</v>
      </c>
      <c r="J207" s="994">
        <v>1221</v>
      </c>
      <c r="K207" s="995">
        <f t="shared" si="67"/>
        <v>35</v>
      </c>
      <c r="L207" s="995">
        <v>32</v>
      </c>
      <c r="M207" s="995">
        <v>3</v>
      </c>
      <c r="N207" s="995">
        <v>9</v>
      </c>
      <c r="O207" s="995">
        <v>0</v>
      </c>
      <c r="P207" s="994">
        <v>18</v>
      </c>
    </row>
    <row r="208" spans="2:16" s="996" customFormat="1" ht="28.55" hidden="1" customHeight="1" outlineLevel="1">
      <c r="B208" s="530" t="s">
        <v>952</v>
      </c>
      <c r="C208" s="997">
        <f t="shared" si="68"/>
        <v>16847</v>
      </c>
      <c r="D208" s="994">
        <f t="shared" si="65"/>
        <v>10913</v>
      </c>
      <c r="E208" s="994">
        <v>5837</v>
      </c>
      <c r="F208" s="994">
        <v>5076</v>
      </c>
      <c r="G208" s="994">
        <f t="shared" si="66"/>
        <v>5852</v>
      </c>
      <c r="H208" s="994"/>
      <c r="I208" s="994">
        <v>4590</v>
      </c>
      <c r="J208" s="994">
        <v>1262</v>
      </c>
      <c r="K208" s="995">
        <f t="shared" si="67"/>
        <v>37</v>
      </c>
      <c r="L208" s="995">
        <v>35</v>
      </c>
      <c r="M208" s="995">
        <v>2</v>
      </c>
      <c r="N208" s="995">
        <v>1</v>
      </c>
      <c r="O208" s="995">
        <v>0</v>
      </c>
      <c r="P208" s="994">
        <v>44</v>
      </c>
    </row>
    <row r="209" spans="2:16" s="996" customFormat="1" ht="28.55" hidden="1" customHeight="1" outlineLevel="1">
      <c r="B209" s="530" t="s">
        <v>953</v>
      </c>
      <c r="C209" s="997">
        <f t="shared" si="68"/>
        <v>13272</v>
      </c>
      <c r="D209" s="994">
        <f t="shared" si="65"/>
        <v>9202</v>
      </c>
      <c r="E209" s="994">
        <v>4537</v>
      </c>
      <c r="F209" s="994">
        <v>4665</v>
      </c>
      <c r="G209" s="994">
        <f t="shared" si="66"/>
        <v>3994</v>
      </c>
      <c r="H209" s="994"/>
      <c r="I209" s="994">
        <v>2796</v>
      </c>
      <c r="J209" s="994">
        <v>1198</v>
      </c>
      <c r="K209" s="995">
        <f t="shared" si="67"/>
        <v>38</v>
      </c>
      <c r="L209" s="995">
        <v>37</v>
      </c>
      <c r="M209" s="995">
        <v>1</v>
      </c>
      <c r="N209" s="995">
        <v>0</v>
      </c>
      <c r="O209" s="995">
        <v>0</v>
      </c>
      <c r="P209" s="994">
        <v>38</v>
      </c>
    </row>
    <row r="210" spans="2:16" s="996" customFormat="1" ht="28.55" hidden="1" customHeight="1" outlineLevel="1">
      <c r="B210" s="530" t="s">
        <v>954</v>
      </c>
      <c r="C210" s="997">
        <f t="shared" si="68"/>
        <v>11668</v>
      </c>
      <c r="D210" s="994">
        <f t="shared" si="65"/>
        <v>7838</v>
      </c>
      <c r="E210" s="994">
        <v>3367</v>
      </c>
      <c r="F210" s="994">
        <v>4471</v>
      </c>
      <c r="G210" s="994">
        <f t="shared" si="66"/>
        <v>3755</v>
      </c>
      <c r="H210" s="994"/>
      <c r="I210" s="994">
        <v>2590</v>
      </c>
      <c r="J210" s="994">
        <v>1165</v>
      </c>
      <c r="K210" s="995">
        <f t="shared" si="67"/>
        <v>24</v>
      </c>
      <c r="L210" s="995">
        <v>21</v>
      </c>
      <c r="M210" s="995">
        <v>3</v>
      </c>
      <c r="N210" s="995">
        <v>2</v>
      </c>
      <c r="O210" s="995">
        <v>0</v>
      </c>
      <c r="P210" s="994">
        <v>49</v>
      </c>
    </row>
    <row r="211" spans="2:16" s="996" customFormat="1" ht="28.55" hidden="1" customHeight="1" outlineLevel="1">
      <c r="B211" s="530" t="s">
        <v>955</v>
      </c>
      <c r="C211" s="997">
        <f t="shared" si="68"/>
        <v>15219</v>
      </c>
      <c r="D211" s="994">
        <f t="shared" si="65"/>
        <v>9456</v>
      </c>
      <c r="E211" s="994">
        <v>5113</v>
      </c>
      <c r="F211" s="994">
        <v>4343</v>
      </c>
      <c r="G211" s="994">
        <f t="shared" si="66"/>
        <v>5658</v>
      </c>
      <c r="H211" s="994"/>
      <c r="I211" s="994">
        <v>1752</v>
      </c>
      <c r="J211" s="994">
        <v>3906</v>
      </c>
      <c r="K211" s="995">
        <f t="shared" si="67"/>
        <v>40</v>
      </c>
      <c r="L211" s="995">
        <v>39</v>
      </c>
      <c r="M211" s="995">
        <v>1</v>
      </c>
      <c r="N211" s="995">
        <v>1</v>
      </c>
      <c r="O211" s="995">
        <v>0</v>
      </c>
      <c r="P211" s="994">
        <v>64</v>
      </c>
    </row>
    <row r="212" spans="2:16" s="996" customFormat="1" ht="28.55" hidden="1" customHeight="1" outlineLevel="1">
      <c r="B212" s="530" t="s">
        <v>956</v>
      </c>
      <c r="C212" s="997">
        <f t="shared" si="68"/>
        <v>16043</v>
      </c>
      <c r="D212" s="994">
        <f t="shared" si="65"/>
        <v>11151</v>
      </c>
      <c r="E212" s="994">
        <v>6283</v>
      </c>
      <c r="F212" s="994">
        <v>4868</v>
      </c>
      <c r="G212" s="994">
        <f t="shared" si="66"/>
        <v>4807</v>
      </c>
      <c r="H212" s="994"/>
      <c r="I212" s="994">
        <v>3712</v>
      </c>
      <c r="J212" s="994">
        <v>1095</v>
      </c>
      <c r="K212" s="995">
        <f t="shared" si="67"/>
        <v>26</v>
      </c>
      <c r="L212" s="995">
        <v>23</v>
      </c>
      <c r="M212" s="995">
        <v>3</v>
      </c>
      <c r="N212" s="995">
        <v>1</v>
      </c>
      <c r="O212" s="995">
        <v>0</v>
      </c>
      <c r="P212" s="994">
        <v>58</v>
      </c>
    </row>
    <row r="213" spans="2:16" s="996" customFormat="1" ht="28.55" hidden="1" customHeight="1" outlineLevel="1">
      <c r="B213" s="530" t="s">
        <v>957</v>
      </c>
      <c r="C213" s="997">
        <f t="shared" si="68"/>
        <v>18334</v>
      </c>
      <c r="D213" s="994">
        <f t="shared" si="65"/>
        <v>11391</v>
      </c>
      <c r="E213" s="994">
        <v>6348</v>
      </c>
      <c r="F213" s="994">
        <v>5043</v>
      </c>
      <c r="G213" s="994">
        <f t="shared" si="66"/>
        <v>6863</v>
      </c>
      <c r="H213" s="994"/>
      <c r="I213" s="994">
        <v>5937</v>
      </c>
      <c r="J213" s="994">
        <v>926</v>
      </c>
      <c r="K213" s="995">
        <f t="shared" si="67"/>
        <v>49</v>
      </c>
      <c r="L213" s="995">
        <v>47</v>
      </c>
      <c r="M213" s="995">
        <v>2</v>
      </c>
      <c r="N213" s="995">
        <v>0</v>
      </c>
      <c r="O213" s="995">
        <v>0</v>
      </c>
      <c r="P213" s="994">
        <v>31</v>
      </c>
    </row>
    <row r="214" spans="2:16" s="996" customFormat="1" ht="28.55" hidden="1" customHeight="1" outlineLevel="1">
      <c r="B214" s="530" t="s">
        <v>958</v>
      </c>
      <c r="C214" s="997">
        <f t="shared" si="68"/>
        <v>19994</v>
      </c>
      <c r="D214" s="994">
        <f t="shared" si="65"/>
        <v>13128</v>
      </c>
      <c r="E214" s="994">
        <v>8570</v>
      </c>
      <c r="F214" s="994">
        <v>4558</v>
      </c>
      <c r="G214" s="994">
        <f t="shared" si="66"/>
        <v>6790</v>
      </c>
      <c r="H214" s="994"/>
      <c r="I214" s="994">
        <v>5714</v>
      </c>
      <c r="J214" s="994">
        <v>1076</v>
      </c>
      <c r="K214" s="995">
        <f t="shared" si="67"/>
        <v>33</v>
      </c>
      <c r="L214" s="995">
        <v>32</v>
      </c>
      <c r="M214" s="995">
        <v>1</v>
      </c>
      <c r="N214" s="995">
        <v>1</v>
      </c>
      <c r="O214" s="995">
        <v>0</v>
      </c>
      <c r="P214" s="994">
        <v>42</v>
      </c>
    </row>
    <row r="215" spans="2:16" s="996" customFormat="1" ht="28.55" hidden="1" customHeight="1" outlineLevel="1">
      <c r="B215" s="530" t="s">
        <v>959</v>
      </c>
      <c r="C215" s="997">
        <f t="shared" si="68"/>
        <v>16735</v>
      </c>
      <c r="D215" s="994">
        <f t="shared" si="65"/>
        <v>10188</v>
      </c>
      <c r="E215" s="994">
        <v>5317</v>
      </c>
      <c r="F215" s="994">
        <v>4871</v>
      </c>
      <c r="G215" s="994">
        <f t="shared" si="66"/>
        <v>6490</v>
      </c>
      <c r="H215" s="994"/>
      <c r="I215" s="994">
        <v>5435</v>
      </c>
      <c r="J215" s="994">
        <v>1055</v>
      </c>
      <c r="K215" s="995">
        <f t="shared" si="67"/>
        <v>25</v>
      </c>
      <c r="L215" s="995">
        <v>25</v>
      </c>
      <c r="M215" s="995">
        <v>0</v>
      </c>
      <c r="N215" s="995">
        <v>0</v>
      </c>
      <c r="O215" s="995">
        <v>0</v>
      </c>
      <c r="P215" s="994">
        <v>32</v>
      </c>
    </row>
    <row r="216" spans="2:16" s="996" customFormat="1" ht="28.55" hidden="1" customHeight="1" outlineLevel="1">
      <c r="B216" s="530" t="s">
        <v>960</v>
      </c>
      <c r="C216" s="997">
        <f t="shared" si="68"/>
        <v>21077</v>
      </c>
      <c r="D216" s="994">
        <f t="shared" si="65"/>
        <v>13330</v>
      </c>
      <c r="E216" s="994">
        <v>7913</v>
      </c>
      <c r="F216" s="994">
        <v>5417</v>
      </c>
      <c r="G216" s="994">
        <f t="shared" si="66"/>
        <v>7676</v>
      </c>
      <c r="H216" s="994"/>
      <c r="I216" s="994">
        <v>6638</v>
      </c>
      <c r="J216" s="994">
        <v>1038</v>
      </c>
      <c r="K216" s="995">
        <f t="shared" si="67"/>
        <v>48</v>
      </c>
      <c r="L216" s="995">
        <v>46</v>
      </c>
      <c r="M216" s="995">
        <v>2</v>
      </c>
      <c r="N216" s="995">
        <v>1</v>
      </c>
      <c r="O216" s="995">
        <v>0</v>
      </c>
      <c r="P216" s="994">
        <v>22</v>
      </c>
    </row>
    <row r="217" spans="2:16" s="996" customFormat="1" ht="28.55" hidden="1" customHeight="1" outlineLevel="1" thickBot="1">
      <c r="B217" s="531" t="s">
        <v>961</v>
      </c>
      <c r="C217" s="998">
        <f t="shared" si="68"/>
        <v>18282</v>
      </c>
      <c r="D217" s="999">
        <f t="shared" si="65"/>
        <v>12519</v>
      </c>
      <c r="E217" s="999">
        <v>6984</v>
      </c>
      <c r="F217" s="999">
        <v>5535</v>
      </c>
      <c r="G217" s="999">
        <f t="shared" si="66"/>
        <v>5697</v>
      </c>
      <c r="H217" s="1392"/>
      <c r="I217" s="999">
        <v>5013</v>
      </c>
      <c r="J217" s="999">
        <v>684</v>
      </c>
      <c r="K217" s="1000">
        <f t="shared" si="67"/>
        <v>25</v>
      </c>
      <c r="L217" s="1000">
        <v>25</v>
      </c>
      <c r="M217" s="1000">
        <v>0</v>
      </c>
      <c r="N217" s="1000">
        <v>0</v>
      </c>
      <c r="O217" s="1000">
        <v>0</v>
      </c>
      <c r="P217" s="999">
        <v>41</v>
      </c>
    </row>
    <row r="218" spans="2:16" s="996" customFormat="1" ht="24.8" customHeight="1" collapsed="1">
      <c r="B218" s="566" t="s">
        <v>3330</v>
      </c>
      <c r="C218" s="994">
        <f>SUM(C219:C230)</f>
        <v>177454</v>
      </c>
      <c r="D218" s="994">
        <f>SUM(D219:D230)</f>
        <v>110076</v>
      </c>
      <c r="E218" s="994">
        <f>SUM(E219:E230)</f>
        <v>56602</v>
      </c>
      <c r="F218" s="994">
        <f>SUM(F219:F230)</f>
        <v>53474</v>
      </c>
      <c r="G218" s="994">
        <f>SUM(G219:G230)</f>
        <v>66619</v>
      </c>
      <c r="H218" s="994"/>
      <c r="I218" s="994">
        <f t="shared" ref="I218:P218" si="69">SUM(I219:I230)</f>
        <v>52263</v>
      </c>
      <c r="J218" s="994">
        <f t="shared" si="69"/>
        <v>14356</v>
      </c>
      <c r="K218" s="995">
        <f t="shared" si="69"/>
        <v>307</v>
      </c>
      <c r="L218" s="995">
        <f t="shared" si="69"/>
        <v>285</v>
      </c>
      <c r="M218" s="995">
        <f t="shared" si="69"/>
        <v>22</v>
      </c>
      <c r="N218" s="995">
        <f t="shared" si="69"/>
        <v>6</v>
      </c>
      <c r="O218" s="995">
        <f t="shared" si="69"/>
        <v>0</v>
      </c>
      <c r="P218" s="994">
        <f t="shared" si="69"/>
        <v>446</v>
      </c>
    </row>
    <row r="219" spans="2:16" s="996" customFormat="1" ht="27.7" hidden="1" customHeight="1" outlineLevel="1">
      <c r="B219" s="530" t="s">
        <v>1899</v>
      </c>
      <c r="C219" s="997">
        <f>D219+G219+P219+K219+N219+O219</f>
        <v>14717</v>
      </c>
      <c r="D219" s="994">
        <f t="shared" ref="D219:D230" si="70">SUM(E219:F219)</f>
        <v>9638</v>
      </c>
      <c r="E219" s="994">
        <v>5271</v>
      </c>
      <c r="F219" s="994">
        <v>4367</v>
      </c>
      <c r="G219" s="994">
        <f t="shared" ref="G219:G230" si="71">SUM(I219:J219)</f>
        <v>5008</v>
      </c>
      <c r="H219" s="994"/>
      <c r="I219" s="994">
        <v>3778</v>
      </c>
      <c r="J219" s="994">
        <v>1230</v>
      </c>
      <c r="K219" s="995">
        <f t="shared" ref="K219:K230" si="72">SUM(L219:M219)</f>
        <v>18</v>
      </c>
      <c r="L219" s="995">
        <v>17</v>
      </c>
      <c r="M219" s="995">
        <v>1</v>
      </c>
      <c r="N219" s="995">
        <v>0</v>
      </c>
      <c r="O219" s="995">
        <v>0</v>
      </c>
      <c r="P219" s="994">
        <v>53</v>
      </c>
    </row>
    <row r="220" spans="2:16" s="996" customFormat="1" ht="28.55" hidden="1" customHeight="1" outlineLevel="1">
      <c r="B220" s="530" t="s">
        <v>951</v>
      </c>
      <c r="C220" s="997">
        <f t="shared" ref="C220:C230" si="73">D220+G220+P220+K220+N220+O220</f>
        <v>11205</v>
      </c>
      <c r="D220" s="994">
        <f t="shared" si="70"/>
        <v>7294</v>
      </c>
      <c r="E220" s="994">
        <v>4023</v>
      </c>
      <c r="F220" s="994">
        <v>3271</v>
      </c>
      <c r="G220" s="994">
        <f t="shared" si="71"/>
        <v>3873</v>
      </c>
      <c r="H220" s="994"/>
      <c r="I220" s="994">
        <v>2652</v>
      </c>
      <c r="J220" s="994">
        <v>1221</v>
      </c>
      <c r="K220" s="995">
        <f t="shared" si="72"/>
        <v>12</v>
      </c>
      <c r="L220" s="995">
        <v>10</v>
      </c>
      <c r="M220" s="995">
        <v>2</v>
      </c>
      <c r="N220" s="995">
        <v>0</v>
      </c>
      <c r="O220" s="995">
        <v>0</v>
      </c>
      <c r="P220" s="994">
        <v>26</v>
      </c>
    </row>
    <row r="221" spans="2:16" s="996" customFormat="1" ht="28.55" hidden="1" customHeight="1" outlineLevel="1">
      <c r="B221" s="530" t="s">
        <v>952</v>
      </c>
      <c r="C221" s="997">
        <f t="shared" si="73"/>
        <v>19498</v>
      </c>
      <c r="D221" s="994">
        <f t="shared" si="70"/>
        <v>12750</v>
      </c>
      <c r="E221" s="994">
        <v>7407</v>
      </c>
      <c r="F221" s="994">
        <v>5343</v>
      </c>
      <c r="G221" s="994">
        <f t="shared" si="71"/>
        <v>6656</v>
      </c>
      <c r="H221" s="994"/>
      <c r="I221" s="994">
        <v>5214</v>
      </c>
      <c r="J221" s="994">
        <v>1442</v>
      </c>
      <c r="K221" s="995">
        <f t="shared" si="72"/>
        <v>20</v>
      </c>
      <c r="L221" s="995">
        <v>19</v>
      </c>
      <c r="M221" s="995">
        <v>1</v>
      </c>
      <c r="N221" s="995">
        <v>0</v>
      </c>
      <c r="O221" s="995">
        <v>0</v>
      </c>
      <c r="P221" s="994">
        <v>72</v>
      </c>
    </row>
    <row r="222" spans="2:16" s="996" customFormat="1" ht="28.55" hidden="1" customHeight="1" outlineLevel="1">
      <c r="B222" s="530" t="s">
        <v>953</v>
      </c>
      <c r="C222" s="997">
        <f t="shared" si="73"/>
        <v>17650</v>
      </c>
      <c r="D222" s="994">
        <f t="shared" si="70"/>
        <v>10682</v>
      </c>
      <c r="E222" s="994">
        <v>5687</v>
      </c>
      <c r="F222" s="994">
        <v>4995</v>
      </c>
      <c r="G222" s="994">
        <f t="shared" si="71"/>
        <v>6851</v>
      </c>
      <c r="H222" s="994"/>
      <c r="I222" s="994">
        <v>5417</v>
      </c>
      <c r="J222" s="994">
        <v>1434</v>
      </c>
      <c r="K222" s="995">
        <f t="shared" si="72"/>
        <v>39</v>
      </c>
      <c r="L222" s="995">
        <v>38</v>
      </c>
      <c r="M222" s="995">
        <v>1</v>
      </c>
      <c r="N222" s="995">
        <v>3</v>
      </c>
      <c r="O222" s="995">
        <v>0</v>
      </c>
      <c r="P222" s="994">
        <v>75</v>
      </c>
    </row>
    <row r="223" spans="2:16" s="996" customFormat="1" ht="28.55" hidden="1" customHeight="1" outlineLevel="1">
      <c r="B223" s="530" t="s">
        <v>954</v>
      </c>
      <c r="C223" s="997">
        <f t="shared" si="73"/>
        <v>21009</v>
      </c>
      <c r="D223" s="994">
        <f t="shared" si="70"/>
        <v>12231</v>
      </c>
      <c r="E223" s="994">
        <v>6732</v>
      </c>
      <c r="F223" s="994">
        <v>5499</v>
      </c>
      <c r="G223" s="994">
        <f t="shared" si="71"/>
        <v>8695</v>
      </c>
      <c r="H223" s="994"/>
      <c r="I223" s="994">
        <v>7259</v>
      </c>
      <c r="J223" s="994">
        <v>1436</v>
      </c>
      <c r="K223" s="995">
        <f t="shared" si="72"/>
        <v>39</v>
      </c>
      <c r="L223" s="995">
        <v>36</v>
      </c>
      <c r="M223" s="995">
        <v>3</v>
      </c>
      <c r="N223" s="995">
        <v>0</v>
      </c>
      <c r="O223" s="995">
        <v>0</v>
      </c>
      <c r="P223" s="994">
        <v>44</v>
      </c>
    </row>
    <row r="224" spans="2:16" s="996" customFormat="1" ht="28.55" hidden="1" customHeight="1" outlineLevel="1">
      <c r="B224" s="530" t="s">
        <v>955</v>
      </c>
      <c r="C224" s="997">
        <f t="shared" si="73"/>
        <v>11419</v>
      </c>
      <c r="D224" s="994">
        <f t="shared" si="70"/>
        <v>6942</v>
      </c>
      <c r="E224" s="994">
        <v>2897</v>
      </c>
      <c r="F224" s="994">
        <v>4045</v>
      </c>
      <c r="G224" s="994">
        <f t="shared" si="71"/>
        <v>4434</v>
      </c>
      <c r="H224" s="994"/>
      <c r="I224" s="994">
        <v>3325</v>
      </c>
      <c r="J224" s="994">
        <v>1109</v>
      </c>
      <c r="K224" s="995">
        <f t="shared" si="72"/>
        <v>11</v>
      </c>
      <c r="L224" s="995">
        <v>9</v>
      </c>
      <c r="M224" s="995">
        <v>2</v>
      </c>
      <c r="N224" s="995">
        <v>1</v>
      </c>
      <c r="O224" s="995">
        <v>0</v>
      </c>
      <c r="P224" s="994">
        <v>31</v>
      </c>
    </row>
    <row r="225" spans="2:16" s="996" customFormat="1" ht="28.55" hidden="1" customHeight="1" outlineLevel="1">
      <c r="B225" s="530" t="s">
        <v>956</v>
      </c>
      <c r="C225" s="997">
        <f t="shared" si="73"/>
        <v>13306</v>
      </c>
      <c r="D225" s="994">
        <f t="shared" si="70"/>
        <v>7694</v>
      </c>
      <c r="E225" s="994">
        <v>3672</v>
      </c>
      <c r="F225" s="994">
        <v>4022</v>
      </c>
      <c r="G225" s="994">
        <f t="shared" si="71"/>
        <v>5555</v>
      </c>
      <c r="H225" s="994"/>
      <c r="I225" s="994">
        <v>4073</v>
      </c>
      <c r="J225" s="994">
        <v>1482</v>
      </c>
      <c r="K225" s="995">
        <f t="shared" si="72"/>
        <v>27</v>
      </c>
      <c r="L225" s="995">
        <v>25</v>
      </c>
      <c r="M225" s="995">
        <v>2</v>
      </c>
      <c r="N225" s="995">
        <v>1</v>
      </c>
      <c r="O225" s="995">
        <v>0</v>
      </c>
      <c r="P225" s="994">
        <v>29</v>
      </c>
    </row>
    <row r="226" spans="2:16" s="996" customFormat="1" ht="28.55" hidden="1" customHeight="1" outlineLevel="1">
      <c r="B226" s="530" t="s">
        <v>957</v>
      </c>
      <c r="C226" s="997">
        <f t="shared" si="73"/>
        <v>17628</v>
      </c>
      <c r="D226" s="994">
        <f t="shared" si="70"/>
        <v>9094</v>
      </c>
      <c r="E226" s="994">
        <v>4315</v>
      </c>
      <c r="F226" s="994">
        <v>4779</v>
      </c>
      <c r="G226" s="994">
        <f t="shared" si="71"/>
        <v>8475</v>
      </c>
      <c r="H226" s="994"/>
      <c r="I226" s="994">
        <v>7103</v>
      </c>
      <c r="J226" s="994">
        <v>1372</v>
      </c>
      <c r="K226" s="995">
        <f t="shared" si="72"/>
        <v>34</v>
      </c>
      <c r="L226" s="995">
        <v>30</v>
      </c>
      <c r="M226" s="995">
        <v>4</v>
      </c>
      <c r="N226" s="995">
        <v>0</v>
      </c>
      <c r="O226" s="995">
        <v>0</v>
      </c>
      <c r="P226" s="994">
        <v>25</v>
      </c>
    </row>
    <row r="227" spans="2:16" s="996" customFormat="1" ht="28.55" hidden="1" customHeight="1" outlineLevel="1">
      <c r="B227" s="530" t="s">
        <v>958</v>
      </c>
      <c r="C227" s="997">
        <f t="shared" si="73"/>
        <v>16487</v>
      </c>
      <c r="D227" s="994">
        <f t="shared" si="70"/>
        <v>10773</v>
      </c>
      <c r="E227" s="994">
        <v>5706</v>
      </c>
      <c r="F227" s="994">
        <v>5067</v>
      </c>
      <c r="G227" s="994">
        <f t="shared" si="71"/>
        <v>5667</v>
      </c>
      <c r="H227" s="994"/>
      <c r="I227" s="994">
        <v>4608</v>
      </c>
      <c r="J227" s="994">
        <v>1059</v>
      </c>
      <c r="K227" s="995">
        <f t="shared" si="72"/>
        <v>28</v>
      </c>
      <c r="L227" s="995">
        <v>28</v>
      </c>
      <c r="M227" s="995">
        <v>0</v>
      </c>
      <c r="N227" s="995">
        <v>0</v>
      </c>
      <c r="O227" s="995">
        <v>0</v>
      </c>
      <c r="P227" s="994">
        <v>19</v>
      </c>
    </row>
    <row r="228" spans="2:16" s="996" customFormat="1" ht="28.55" hidden="1" customHeight="1" outlineLevel="1">
      <c r="B228" s="530" t="s">
        <v>959</v>
      </c>
      <c r="C228" s="997">
        <f t="shared" si="73"/>
        <v>12743</v>
      </c>
      <c r="D228" s="994">
        <f t="shared" si="70"/>
        <v>8510</v>
      </c>
      <c r="E228" s="994">
        <v>3847</v>
      </c>
      <c r="F228" s="994">
        <v>4663</v>
      </c>
      <c r="G228" s="994">
        <f t="shared" si="71"/>
        <v>4193</v>
      </c>
      <c r="H228" s="994"/>
      <c r="I228" s="994">
        <v>3375</v>
      </c>
      <c r="J228" s="994">
        <v>818</v>
      </c>
      <c r="K228" s="995">
        <f t="shared" si="72"/>
        <v>25</v>
      </c>
      <c r="L228" s="995">
        <v>24</v>
      </c>
      <c r="M228" s="995">
        <v>1</v>
      </c>
      <c r="N228" s="995">
        <v>0</v>
      </c>
      <c r="O228" s="995">
        <v>0</v>
      </c>
      <c r="P228" s="994">
        <v>15</v>
      </c>
    </row>
    <row r="229" spans="2:16" s="996" customFormat="1" ht="28.55" hidden="1" customHeight="1" outlineLevel="1">
      <c r="B229" s="530" t="s">
        <v>960</v>
      </c>
      <c r="C229" s="997">
        <f>D229+G229+P229+K229+N229+O229</f>
        <v>10052</v>
      </c>
      <c r="D229" s="994">
        <f t="shared" si="70"/>
        <v>6806</v>
      </c>
      <c r="E229" s="994">
        <v>3083</v>
      </c>
      <c r="F229" s="994">
        <v>3723</v>
      </c>
      <c r="G229" s="994">
        <f t="shared" si="71"/>
        <v>3191</v>
      </c>
      <c r="H229" s="994"/>
      <c r="I229" s="994">
        <v>2347</v>
      </c>
      <c r="J229" s="994">
        <v>844</v>
      </c>
      <c r="K229" s="995">
        <f t="shared" si="72"/>
        <v>28</v>
      </c>
      <c r="L229" s="995">
        <v>25</v>
      </c>
      <c r="M229" s="995">
        <v>3</v>
      </c>
      <c r="N229" s="995">
        <v>1</v>
      </c>
      <c r="O229" s="995">
        <v>0</v>
      </c>
      <c r="P229" s="994">
        <v>26</v>
      </c>
    </row>
    <row r="230" spans="2:16" s="996" customFormat="1" ht="28.55" hidden="1" customHeight="1" outlineLevel="1" thickBot="1">
      <c r="B230" s="531" t="s">
        <v>961</v>
      </c>
      <c r="C230" s="998">
        <f t="shared" si="73"/>
        <v>11740</v>
      </c>
      <c r="D230" s="999">
        <f t="shared" si="70"/>
        <v>7662</v>
      </c>
      <c r="E230" s="999">
        <v>3962</v>
      </c>
      <c r="F230" s="999">
        <v>3700</v>
      </c>
      <c r="G230" s="999">
        <f t="shared" si="71"/>
        <v>4021</v>
      </c>
      <c r="H230" s="1392"/>
      <c r="I230" s="999">
        <v>3112</v>
      </c>
      <c r="J230" s="999">
        <v>909</v>
      </c>
      <c r="K230" s="1000">
        <f t="shared" si="72"/>
        <v>26</v>
      </c>
      <c r="L230" s="1000">
        <v>24</v>
      </c>
      <c r="M230" s="1000">
        <v>2</v>
      </c>
      <c r="N230" s="1000">
        <v>0</v>
      </c>
      <c r="O230" s="1000">
        <v>0</v>
      </c>
      <c r="P230" s="999">
        <v>31</v>
      </c>
    </row>
    <row r="231" spans="2:16" s="996" customFormat="1" ht="24.8" customHeight="1" collapsed="1">
      <c r="B231" s="566" t="s">
        <v>3374</v>
      </c>
      <c r="C231" s="994">
        <f>SUM(C232:C243)</f>
        <v>215331</v>
      </c>
      <c r="D231" s="994">
        <f>SUM(D232:D243)</f>
        <v>124501</v>
      </c>
      <c r="E231" s="994">
        <f>SUM(E232:E243)</f>
        <v>68774</v>
      </c>
      <c r="F231" s="994">
        <f>SUM(F232:F243)</f>
        <v>55727</v>
      </c>
      <c r="G231" s="994">
        <f>SUM(G232:G243)</f>
        <v>89877</v>
      </c>
      <c r="H231" s="994"/>
      <c r="I231" s="994">
        <f t="shared" ref="I231:P231" si="74">SUM(I232:I243)</f>
        <v>57562</v>
      </c>
      <c r="J231" s="994">
        <f t="shared" si="74"/>
        <v>32315</v>
      </c>
      <c r="K231" s="995">
        <f t="shared" si="74"/>
        <v>428</v>
      </c>
      <c r="L231" s="995">
        <f t="shared" si="74"/>
        <v>385</v>
      </c>
      <c r="M231" s="995">
        <f t="shared" si="74"/>
        <v>43</v>
      </c>
      <c r="N231" s="995">
        <f t="shared" si="74"/>
        <v>9</v>
      </c>
      <c r="O231" s="995">
        <f t="shared" si="74"/>
        <v>1</v>
      </c>
      <c r="P231" s="994">
        <f t="shared" si="74"/>
        <v>515</v>
      </c>
    </row>
    <row r="232" spans="2:16" s="996" customFormat="1" ht="27.7" hidden="1" customHeight="1" outlineLevel="1">
      <c r="B232" s="530" t="s">
        <v>1899</v>
      </c>
      <c r="C232" s="997">
        <f>D232+G232+P232+K232+N232+O232</f>
        <v>16806</v>
      </c>
      <c r="D232" s="994">
        <f t="shared" ref="D232:D243" si="75">SUM(E232:F232)</f>
        <v>10770</v>
      </c>
      <c r="E232" s="994">
        <v>6082</v>
      </c>
      <c r="F232" s="994">
        <v>4688</v>
      </c>
      <c r="G232" s="994">
        <f t="shared" ref="G232:G243" si="76">SUM(I232:J232)</f>
        <v>5970</v>
      </c>
      <c r="H232" s="994"/>
      <c r="I232" s="994">
        <v>4161</v>
      </c>
      <c r="J232" s="994">
        <v>1809</v>
      </c>
      <c r="K232" s="995">
        <f t="shared" ref="K232:K243" si="77">SUM(L232:M232)</f>
        <v>22</v>
      </c>
      <c r="L232" s="995">
        <v>22</v>
      </c>
      <c r="M232" s="995">
        <v>0</v>
      </c>
      <c r="N232" s="995">
        <v>1</v>
      </c>
      <c r="O232" s="995">
        <v>0</v>
      </c>
      <c r="P232" s="994">
        <v>43</v>
      </c>
    </row>
    <row r="233" spans="2:16" s="996" customFormat="1" ht="28.55" hidden="1" customHeight="1" outlineLevel="1">
      <c r="B233" s="530" t="s">
        <v>951</v>
      </c>
      <c r="C233" s="997">
        <f t="shared" ref="C233:C241" si="78">D233+G233+P233+K233+N233+O233</f>
        <v>13140</v>
      </c>
      <c r="D233" s="994">
        <f t="shared" si="75"/>
        <v>9364</v>
      </c>
      <c r="E233" s="994">
        <v>6191</v>
      </c>
      <c r="F233" s="994">
        <v>3173</v>
      </c>
      <c r="G233" s="994">
        <f t="shared" si="76"/>
        <v>3717</v>
      </c>
      <c r="H233" s="994"/>
      <c r="I233" s="994">
        <v>2116</v>
      </c>
      <c r="J233" s="994">
        <v>1601</v>
      </c>
      <c r="K233" s="995">
        <f t="shared" si="77"/>
        <v>42</v>
      </c>
      <c r="L233" s="995">
        <v>36</v>
      </c>
      <c r="M233" s="995">
        <v>6</v>
      </c>
      <c r="N233" s="995">
        <v>0</v>
      </c>
      <c r="O233" s="995">
        <v>0</v>
      </c>
      <c r="P233" s="994">
        <v>17</v>
      </c>
    </row>
    <row r="234" spans="2:16" s="996" customFormat="1" ht="28.55" hidden="1" customHeight="1" outlineLevel="1">
      <c r="B234" s="530" t="s">
        <v>952</v>
      </c>
      <c r="C234" s="997">
        <f t="shared" si="78"/>
        <v>14579</v>
      </c>
      <c r="D234" s="994">
        <f t="shared" si="75"/>
        <v>9801</v>
      </c>
      <c r="E234" s="994">
        <v>5591</v>
      </c>
      <c r="F234" s="994">
        <v>4210</v>
      </c>
      <c r="G234" s="994">
        <f t="shared" si="76"/>
        <v>4721</v>
      </c>
      <c r="H234" s="994"/>
      <c r="I234" s="994">
        <v>2561</v>
      </c>
      <c r="J234" s="994">
        <v>2160</v>
      </c>
      <c r="K234" s="995">
        <f t="shared" si="77"/>
        <v>41</v>
      </c>
      <c r="L234" s="995">
        <v>40</v>
      </c>
      <c r="M234" s="995">
        <v>1</v>
      </c>
      <c r="N234" s="995">
        <v>0</v>
      </c>
      <c r="O234" s="995">
        <v>0</v>
      </c>
      <c r="P234" s="994">
        <v>16</v>
      </c>
    </row>
    <row r="235" spans="2:16" s="996" customFormat="1" ht="28.55" hidden="1" customHeight="1" outlineLevel="1">
      <c r="B235" s="530" t="s">
        <v>953</v>
      </c>
      <c r="C235" s="997">
        <f t="shared" si="78"/>
        <v>19942</v>
      </c>
      <c r="D235" s="994">
        <f t="shared" si="75"/>
        <v>11519</v>
      </c>
      <c r="E235" s="994">
        <v>7208</v>
      </c>
      <c r="F235" s="994">
        <v>4311</v>
      </c>
      <c r="G235" s="994">
        <f t="shared" si="76"/>
        <v>8352</v>
      </c>
      <c r="H235" s="994"/>
      <c r="I235" s="994">
        <v>4756</v>
      </c>
      <c r="J235" s="994">
        <v>3596</v>
      </c>
      <c r="K235" s="995">
        <f t="shared" si="77"/>
        <v>40</v>
      </c>
      <c r="L235" s="995">
        <v>34</v>
      </c>
      <c r="M235" s="995">
        <v>6</v>
      </c>
      <c r="N235" s="995">
        <v>0</v>
      </c>
      <c r="O235" s="995">
        <v>0</v>
      </c>
      <c r="P235" s="994">
        <v>31</v>
      </c>
    </row>
    <row r="236" spans="2:16" s="996" customFormat="1" ht="28.55" hidden="1" customHeight="1" outlineLevel="1">
      <c r="B236" s="530" t="s">
        <v>954</v>
      </c>
      <c r="C236" s="997">
        <f t="shared" si="78"/>
        <v>18256</v>
      </c>
      <c r="D236" s="994">
        <f t="shared" si="75"/>
        <v>11084</v>
      </c>
      <c r="E236" s="994">
        <v>5837</v>
      </c>
      <c r="F236" s="994">
        <v>5247</v>
      </c>
      <c r="G236" s="994">
        <f t="shared" si="76"/>
        <v>7128</v>
      </c>
      <c r="H236" s="994"/>
      <c r="I236" s="994">
        <v>4199</v>
      </c>
      <c r="J236" s="994">
        <v>2929</v>
      </c>
      <c r="K236" s="995">
        <f t="shared" si="77"/>
        <v>26</v>
      </c>
      <c r="L236" s="995">
        <v>25</v>
      </c>
      <c r="M236" s="995">
        <v>1</v>
      </c>
      <c r="N236" s="995">
        <v>2</v>
      </c>
      <c r="O236" s="995">
        <v>0</v>
      </c>
      <c r="P236" s="994">
        <v>16</v>
      </c>
    </row>
    <row r="237" spans="2:16" s="996" customFormat="1" ht="28.55" hidden="1" customHeight="1" outlineLevel="1">
      <c r="B237" s="530" t="s">
        <v>955</v>
      </c>
      <c r="C237" s="997">
        <f t="shared" si="78"/>
        <v>18573</v>
      </c>
      <c r="D237" s="994">
        <f t="shared" si="75"/>
        <v>11593</v>
      </c>
      <c r="E237" s="994">
        <v>6834</v>
      </c>
      <c r="F237" s="994">
        <v>4759</v>
      </c>
      <c r="G237" s="994">
        <f t="shared" si="76"/>
        <v>6920</v>
      </c>
      <c r="H237" s="994"/>
      <c r="I237" s="994">
        <v>4253</v>
      </c>
      <c r="J237" s="994">
        <v>2667</v>
      </c>
      <c r="K237" s="995">
        <f t="shared" si="77"/>
        <v>35</v>
      </c>
      <c r="L237" s="995">
        <v>32</v>
      </c>
      <c r="M237" s="995">
        <v>3</v>
      </c>
      <c r="N237" s="995">
        <v>1</v>
      </c>
      <c r="O237" s="995">
        <v>0</v>
      </c>
      <c r="P237" s="994">
        <v>24</v>
      </c>
    </row>
    <row r="238" spans="2:16" s="996" customFormat="1" ht="28.55" hidden="1" customHeight="1" outlineLevel="1">
      <c r="B238" s="530" t="s">
        <v>956</v>
      </c>
      <c r="C238" s="997">
        <f t="shared" si="78"/>
        <v>19897</v>
      </c>
      <c r="D238" s="994">
        <f t="shared" si="75"/>
        <v>11917</v>
      </c>
      <c r="E238" s="994">
        <v>6097</v>
      </c>
      <c r="F238" s="994">
        <v>5820</v>
      </c>
      <c r="G238" s="994">
        <f t="shared" si="76"/>
        <v>7901</v>
      </c>
      <c r="H238" s="994"/>
      <c r="I238" s="994">
        <v>4454</v>
      </c>
      <c r="J238" s="994">
        <v>3447</v>
      </c>
      <c r="K238" s="995">
        <f t="shared" si="77"/>
        <v>25</v>
      </c>
      <c r="L238" s="995">
        <v>22</v>
      </c>
      <c r="M238" s="995">
        <v>3</v>
      </c>
      <c r="N238" s="995">
        <v>1</v>
      </c>
      <c r="O238" s="995">
        <v>0</v>
      </c>
      <c r="P238" s="994">
        <v>53</v>
      </c>
    </row>
    <row r="239" spans="2:16" s="996" customFormat="1" ht="28.55" hidden="1" customHeight="1" outlineLevel="1">
      <c r="B239" s="530" t="s">
        <v>957</v>
      </c>
      <c r="C239" s="997">
        <f t="shared" si="78"/>
        <v>19672</v>
      </c>
      <c r="D239" s="994">
        <f t="shared" si="75"/>
        <v>11297</v>
      </c>
      <c r="E239" s="994">
        <v>5902</v>
      </c>
      <c r="F239" s="994">
        <v>5395</v>
      </c>
      <c r="G239" s="994">
        <f t="shared" si="76"/>
        <v>8287</v>
      </c>
      <c r="H239" s="994"/>
      <c r="I239" s="994">
        <v>4635</v>
      </c>
      <c r="J239" s="994">
        <v>3652</v>
      </c>
      <c r="K239" s="995">
        <f t="shared" si="77"/>
        <v>49</v>
      </c>
      <c r="L239" s="995">
        <v>45</v>
      </c>
      <c r="M239" s="995">
        <v>4</v>
      </c>
      <c r="N239" s="995">
        <v>0</v>
      </c>
      <c r="O239" s="995">
        <v>0</v>
      </c>
      <c r="P239" s="994">
        <v>39</v>
      </c>
    </row>
    <row r="240" spans="2:16" s="996" customFormat="1" ht="28.55" hidden="1" customHeight="1" outlineLevel="1">
      <c r="B240" s="530" t="s">
        <v>958</v>
      </c>
      <c r="C240" s="997">
        <f t="shared" si="78"/>
        <v>21287</v>
      </c>
      <c r="D240" s="994">
        <f t="shared" si="75"/>
        <v>10301</v>
      </c>
      <c r="E240" s="994">
        <v>5131</v>
      </c>
      <c r="F240" s="994">
        <v>5170</v>
      </c>
      <c r="G240" s="994">
        <f t="shared" si="76"/>
        <v>10918</v>
      </c>
      <c r="H240" s="994"/>
      <c r="I240" s="994">
        <v>7752</v>
      </c>
      <c r="J240" s="994">
        <v>3166</v>
      </c>
      <c r="K240" s="995">
        <f t="shared" si="77"/>
        <v>47</v>
      </c>
      <c r="L240" s="995">
        <v>42</v>
      </c>
      <c r="M240" s="995">
        <v>5</v>
      </c>
      <c r="N240" s="995">
        <v>1</v>
      </c>
      <c r="O240" s="995">
        <v>1</v>
      </c>
      <c r="P240" s="994">
        <v>19</v>
      </c>
    </row>
    <row r="241" spans="2:16" s="996" customFormat="1" ht="28.55" hidden="1" customHeight="1" outlineLevel="1">
      <c r="B241" s="530" t="s">
        <v>959</v>
      </c>
      <c r="C241" s="997">
        <f t="shared" si="78"/>
        <v>22260</v>
      </c>
      <c r="D241" s="994">
        <f t="shared" si="75"/>
        <v>10996</v>
      </c>
      <c r="E241" s="994">
        <v>5803</v>
      </c>
      <c r="F241" s="994">
        <v>5193</v>
      </c>
      <c r="G241" s="994">
        <f t="shared" si="76"/>
        <v>11036</v>
      </c>
      <c r="H241" s="994"/>
      <c r="I241" s="994">
        <v>7820</v>
      </c>
      <c r="J241" s="994">
        <v>3216</v>
      </c>
      <c r="K241" s="995">
        <f t="shared" si="77"/>
        <v>43</v>
      </c>
      <c r="L241" s="995">
        <v>40</v>
      </c>
      <c r="M241" s="995">
        <v>3</v>
      </c>
      <c r="N241" s="995">
        <v>0</v>
      </c>
      <c r="O241" s="995">
        <v>0</v>
      </c>
      <c r="P241" s="994">
        <v>185</v>
      </c>
    </row>
    <row r="242" spans="2:16" s="996" customFormat="1" ht="28.55" hidden="1" customHeight="1" outlineLevel="1">
      <c r="B242" s="530" t="s">
        <v>960</v>
      </c>
      <c r="C242" s="997">
        <f>D242+G242+P242+K242+N242+O242</f>
        <v>15730</v>
      </c>
      <c r="D242" s="994">
        <f t="shared" si="75"/>
        <v>8063</v>
      </c>
      <c r="E242" s="994">
        <v>4106</v>
      </c>
      <c r="F242" s="994">
        <v>3957</v>
      </c>
      <c r="G242" s="994">
        <f t="shared" si="76"/>
        <v>7592</v>
      </c>
      <c r="H242" s="994"/>
      <c r="I242" s="994">
        <v>5024</v>
      </c>
      <c r="J242" s="994">
        <v>2568</v>
      </c>
      <c r="K242" s="995">
        <f t="shared" si="77"/>
        <v>33</v>
      </c>
      <c r="L242" s="995">
        <v>26</v>
      </c>
      <c r="M242" s="995">
        <v>7</v>
      </c>
      <c r="N242" s="995">
        <v>2</v>
      </c>
      <c r="O242" s="995">
        <v>0</v>
      </c>
      <c r="P242" s="994">
        <v>40</v>
      </c>
    </row>
    <row r="243" spans="2:16" s="996" customFormat="1" ht="28.55" hidden="1" customHeight="1" outlineLevel="1" thickBot="1">
      <c r="B243" s="531" t="s">
        <v>961</v>
      </c>
      <c r="C243" s="998">
        <f t="shared" ref="C243" si="79">D243+G243+P243+K243+N243+O243</f>
        <v>15189</v>
      </c>
      <c r="D243" s="999">
        <f t="shared" si="75"/>
        <v>7796</v>
      </c>
      <c r="E243" s="999">
        <v>3992</v>
      </c>
      <c r="F243" s="999">
        <v>3804</v>
      </c>
      <c r="G243" s="999">
        <f t="shared" si="76"/>
        <v>7335</v>
      </c>
      <c r="H243" s="1392"/>
      <c r="I243" s="999">
        <v>5831</v>
      </c>
      <c r="J243" s="999">
        <v>1504</v>
      </c>
      <c r="K243" s="1000">
        <f t="shared" si="77"/>
        <v>25</v>
      </c>
      <c r="L243" s="1000">
        <v>21</v>
      </c>
      <c r="M243" s="1000">
        <v>4</v>
      </c>
      <c r="N243" s="1000">
        <v>1</v>
      </c>
      <c r="O243" s="1000">
        <v>0</v>
      </c>
      <c r="P243" s="999">
        <v>32</v>
      </c>
    </row>
    <row r="244" spans="2:16" s="996" customFormat="1" ht="24.8" customHeight="1">
      <c r="B244" s="566" t="s">
        <v>3429</v>
      </c>
      <c r="C244" s="994">
        <f>SUM(C245:C256)</f>
        <v>282192</v>
      </c>
      <c r="D244" s="994">
        <f>SUM(D245:D256)</f>
        <v>145002</v>
      </c>
      <c r="E244" s="994">
        <f>SUM(E245:E256)</f>
        <v>77641</v>
      </c>
      <c r="F244" s="994">
        <f>SUM(F245:F256)</f>
        <v>67361</v>
      </c>
      <c r="G244" s="994">
        <f>SUM(G245:G256)</f>
        <v>135278</v>
      </c>
      <c r="H244" s="994"/>
      <c r="I244" s="994">
        <f t="shared" ref="I244:P244" si="80">SUM(I245:I256)</f>
        <v>89667</v>
      </c>
      <c r="J244" s="994">
        <f t="shared" si="80"/>
        <v>45611</v>
      </c>
      <c r="K244" s="995">
        <f t="shared" si="80"/>
        <v>510</v>
      </c>
      <c r="L244" s="995">
        <f t="shared" si="80"/>
        <v>438</v>
      </c>
      <c r="M244" s="995">
        <f t="shared" si="80"/>
        <v>72</v>
      </c>
      <c r="N244" s="995">
        <f t="shared" si="80"/>
        <v>27</v>
      </c>
      <c r="O244" s="995">
        <f t="shared" si="80"/>
        <v>1</v>
      </c>
      <c r="P244" s="994">
        <f t="shared" si="80"/>
        <v>1374</v>
      </c>
    </row>
    <row r="245" spans="2:16" s="996" customFormat="1" ht="27.7" customHeight="1" outlineLevel="1">
      <c r="B245" s="530" t="s">
        <v>1899</v>
      </c>
      <c r="C245" s="997">
        <f>D245+G245+P245+K245+N245+O245</f>
        <v>14845</v>
      </c>
      <c r="D245" s="994">
        <f t="shared" ref="D245:D256" si="81">SUM(E245:F245)</f>
        <v>6918</v>
      </c>
      <c r="E245" s="994">
        <v>4041</v>
      </c>
      <c r="F245" s="994">
        <v>2877</v>
      </c>
      <c r="G245" s="994">
        <f t="shared" ref="G245:G256" si="82">SUM(I245:J245)</f>
        <v>7841</v>
      </c>
      <c r="H245" s="994"/>
      <c r="I245" s="994">
        <v>5431</v>
      </c>
      <c r="J245" s="994">
        <v>2410</v>
      </c>
      <c r="K245" s="995">
        <f t="shared" ref="K245:K256" si="83">SUM(L245:M245)</f>
        <v>16</v>
      </c>
      <c r="L245" s="995">
        <v>14</v>
      </c>
      <c r="M245" s="995">
        <v>2</v>
      </c>
      <c r="N245" s="995">
        <v>0</v>
      </c>
      <c r="O245" s="995">
        <v>0</v>
      </c>
      <c r="P245" s="994">
        <v>70</v>
      </c>
    </row>
    <row r="246" spans="2:16" s="996" customFormat="1" ht="28.55" customHeight="1" outlineLevel="1">
      <c r="B246" s="530" t="s">
        <v>951</v>
      </c>
      <c r="C246" s="997">
        <f t="shared" ref="C246:C254" si="84">D246+G246+P246+K246+N246+O246</f>
        <v>19615</v>
      </c>
      <c r="D246" s="994">
        <f t="shared" si="81"/>
        <v>9968</v>
      </c>
      <c r="E246" s="994">
        <v>5402</v>
      </c>
      <c r="F246" s="994">
        <v>4566</v>
      </c>
      <c r="G246" s="994">
        <f t="shared" si="82"/>
        <v>9592</v>
      </c>
      <c r="H246" s="994"/>
      <c r="I246" s="994">
        <v>5450</v>
      </c>
      <c r="J246" s="994">
        <v>4142</v>
      </c>
      <c r="K246" s="995">
        <f t="shared" si="83"/>
        <v>18</v>
      </c>
      <c r="L246" s="995">
        <v>16</v>
      </c>
      <c r="M246" s="995">
        <v>2</v>
      </c>
      <c r="N246" s="995">
        <v>0</v>
      </c>
      <c r="O246" s="995">
        <v>0</v>
      </c>
      <c r="P246" s="994">
        <v>37</v>
      </c>
    </row>
    <row r="247" spans="2:16" s="996" customFormat="1" ht="28.55" customHeight="1" outlineLevel="1">
      <c r="B247" s="530" t="s">
        <v>952</v>
      </c>
      <c r="C247" s="997">
        <f t="shared" si="84"/>
        <v>28497</v>
      </c>
      <c r="D247" s="994">
        <f t="shared" si="81"/>
        <v>13312</v>
      </c>
      <c r="E247" s="994">
        <v>6696</v>
      </c>
      <c r="F247" s="994">
        <v>6616</v>
      </c>
      <c r="G247" s="994">
        <f t="shared" si="82"/>
        <v>15071</v>
      </c>
      <c r="H247" s="994"/>
      <c r="I247" s="994">
        <v>7732</v>
      </c>
      <c r="J247" s="994">
        <v>7339</v>
      </c>
      <c r="K247" s="995">
        <f t="shared" si="83"/>
        <v>39</v>
      </c>
      <c r="L247" s="995">
        <v>32</v>
      </c>
      <c r="M247" s="995">
        <v>7</v>
      </c>
      <c r="N247" s="995">
        <v>0</v>
      </c>
      <c r="O247" s="995">
        <v>0</v>
      </c>
      <c r="P247" s="994">
        <v>75</v>
      </c>
    </row>
    <row r="248" spans="2:16" s="996" customFormat="1" ht="28.55" customHeight="1" outlineLevel="1">
      <c r="B248" s="530" t="s">
        <v>953</v>
      </c>
      <c r="C248" s="997">
        <f t="shared" si="84"/>
        <v>24247</v>
      </c>
      <c r="D248" s="994">
        <f t="shared" si="81"/>
        <v>13369</v>
      </c>
      <c r="E248" s="994">
        <v>6517</v>
      </c>
      <c r="F248" s="994">
        <v>6852</v>
      </c>
      <c r="G248" s="994">
        <f t="shared" si="82"/>
        <v>10784</v>
      </c>
      <c r="H248" s="994"/>
      <c r="I248" s="994">
        <v>7181</v>
      </c>
      <c r="J248" s="994">
        <v>3603</v>
      </c>
      <c r="K248" s="995">
        <f t="shared" si="83"/>
        <v>37</v>
      </c>
      <c r="L248" s="995">
        <v>36</v>
      </c>
      <c r="M248" s="995">
        <v>1</v>
      </c>
      <c r="N248" s="995">
        <v>1</v>
      </c>
      <c r="O248" s="995">
        <v>0</v>
      </c>
      <c r="P248" s="994">
        <v>56</v>
      </c>
    </row>
    <row r="249" spans="2:16" s="996" customFormat="1" ht="28.55" customHeight="1" outlineLevel="1">
      <c r="B249" s="530" t="s">
        <v>954</v>
      </c>
      <c r="C249" s="997">
        <f t="shared" si="84"/>
        <v>21377</v>
      </c>
      <c r="D249" s="994">
        <f t="shared" si="81"/>
        <v>11078</v>
      </c>
      <c r="E249" s="994">
        <v>5664</v>
      </c>
      <c r="F249" s="994">
        <v>5414</v>
      </c>
      <c r="G249" s="994">
        <f t="shared" si="82"/>
        <v>10204</v>
      </c>
      <c r="H249" s="994"/>
      <c r="I249" s="994">
        <v>6631</v>
      </c>
      <c r="J249" s="994">
        <v>3573</v>
      </c>
      <c r="K249" s="995">
        <f t="shared" si="83"/>
        <v>37</v>
      </c>
      <c r="L249" s="995">
        <v>26</v>
      </c>
      <c r="M249" s="995">
        <v>11</v>
      </c>
      <c r="N249" s="995">
        <v>0</v>
      </c>
      <c r="O249" s="995">
        <v>0</v>
      </c>
      <c r="P249" s="994">
        <v>58</v>
      </c>
    </row>
    <row r="250" spans="2:16" s="996" customFormat="1" ht="28.55" customHeight="1" outlineLevel="1">
      <c r="B250" s="530" t="s">
        <v>955</v>
      </c>
      <c r="C250" s="997">
        <f t="shared" si="84"/>
        <v>20390</v>
      </c>
      <c r="D250" s="994">
        <f t="shared" si="81"/>
        <v>10570</v>
      </c>
      <c r="E250" s="994">
        <v>5570</v>
      </c>
      <c r="F250" s="994">
        <v>5000</v>
      </c>
      <c r="G250" s="994">
        <f t="shared" si="82"/>
        <v>9705</v>
      </c>
      <c r="H250" s="994"/>
      <c r="I250" s="994">
        <v>6690</v>
      </c>
      <c r="J250" s="994">
        <v>3015</v>
      </c>
      <c r="K250" s="995">
        <f t="shared" si="83"/>
        <v>30</v>
      </c>
      <c r="L250" s="995">
        <v>22</v>
      </c>
      <c r="M250" s="995">
        <v>8</v>
      </c>
      <c r="N250" s="995">
        <v>2</v>
      </c>
      <c r="O250" s="995">
        <v>0</v>
      </c>
      <c r="P250" s="994">
        <v>83</v>
      </c>
    </row>
    <row r="251" spans="2:16" s="996" customFormat="1" ht="28.55" customHeight="1" outlineLevel="1">
      <c r="B251" s="530" t="s">
        <v>956</v>
      </c>
      <c r="C251" s="997">
        <f t="shared" si="84"/>
        <v>27392</v>
      </c>
      <c r="D251" s="994">
        <f t="shared" si="81"/>
        <v>14416</v>
      </c>
      <c r="E251" s="994">
        <v>7347</v>
      </c>
      <c r="F251" s="994">
        <v>7069</v>
      </c>
      <c r="G251" s="994">
        <f t="shared" si="82"/>
        <v>12868</v>
      </c>
      <c r="H251" s="994"/>
      <c r="I251" s="994">
        <v>9919</v>
      </c>
      <c r="J251" s="994">
        <v>2949</v>
      </c>
      <c r="K251" s="995">
        <f t="shared" si="83"/>
        <v>67</v>
      </c>
      <c r="L251" s="995">
        <v>59</v>
      </c>
      <c r="M251" s="995">
        <v>8</v>
      </c>
      <c r="N251" s="995">
        <v>1</v>
      </c>
      <c r="O251" s="995">
        <v>0</v>
      </c>
      <c r="P251" s="994">
        <v>40</v>
      </c>
    </row>
    <row r="252" spans="2:16" s="996" customFormat="1" ht="28.55" customHeight="1" outlineLevel="1">
      <c r="B252" s="530" t="s">
        <v>957</v>
      </c>
      <c r="C252" s="997">
        <f t="shared" si="84"/>
        <v>23016</v>
      </c>
      <c r="D252" s="994">
        <f t="shared" si="81"/>
        <v>12217</v>
      </c>
      <c r="E252" s="994">
        <v>6619</v>
      </c>
      <c r="F252" s="994">
        <v>5598</v>
      </c>
      <c r="G252" s="994">
        <f t="shared" si="82"/>
        <v>10658</v>
      </c>
      <c r="H252" s="994"/>
      <c r="I252" s="994">
        <v>7835</v>
      </c>
      <c r="J252" s="994">
        <v>2823</v>
      </c>
      <c r="K252" s="995">
        <f t="shared" si="83"/>
        <v>51</v>
      </c>
      <c r="L252" s="995">
        <v>40</v>
      </c>
      <c r="M252" s="995">
        <v>11</v>
      </c>
      <c r="N252" s="995">
        <v>22</v>
      </c>
      <c r="O252" s="995">
        <v>0</v>
      </c>
      <c r="P252" s="994">
        <v>68</v>
      </c>
    </row>
    <row r="253" spans="2:16" s="996" customFormat="1" ht="28.55" customHeight="1" outlineLevel="1">
      <c r="B253" s="530" t="s">
        <v>958</v>
      </c>
      <c r="C253" s="997">
        <f t="shared" si="84"/>
        <v>30122</v>
      </c>
      <c r="D253" s="994">
        <f t="shared" si="81"/>
        <v>13245</v>
      </c>
      <c r="E253" s="994">
        <v>6945</v>
      </c>
      <c r="F253" s="994">
        <v>6300</v>
      </c>
      <c r="G253" s="994">
        <f t="shared" si="82"/>
        <v>16357</v>
      </c>
      <c r="H253" s="994"/>
      <c r="I253" s="994">
        <v>9202</v>
      </c>
      <c r="J253" s="994">
        <v>7155</v>
      </c>
      <c r="K253" s="995">
        <f t="shared" si="83"/>
        <v>44</v>
      </c>
      <c r="L253" s="995">
        <v>40</v>
      </c>
      <c r="M253" s="995">
        <v>4</v>
      </c>
      <c r="N253" s="995">
        <v>1</v>
      </c>
      <c r="O253" s="995">
        <v>0</v>
      </c>
      <c r="P253" s="994">
        <v>475</v>
      </c>
    </row>
    <row r="254" spans="2:16" s="996" customFormat="1" ht="28.55" customHeight="1" outlineLevel="1">
      <c r="B254" s="530" t="s">
        <v>959</v>
      </c>
      <c r="C254" s="997">
        <f t="shared" si="84"/>
        <v>21513</v>
      </c>
      <c r="D254" s="994">
        <f t="shared" si="81"/>
        <v>11868</v>
      </c>
      <c r="E254" s="994">
        <v>7042</v>
      </c>
      <c r="F254" s="994">
        <v>4826</v>
      </c>
      <c r="G254" s="994">
        <f t="shared" si="82"/>
        <v>9533</v>
      </c>
      <c r="H254" s="994"/>
      <c r="I254" s="994">
        <v>7167</v>
      </c>
      <c r="J254" s="994">
        <v>2366</v>
      </c>
      <c r="K254" s="995">
        <f t="shared" si="83"/>
        <v>60</v>
      </c>
      <c r="L254" s="995">
        <v>56</v>
      </c>
      <c r="M254" s="995">
        <v>4</v>
      </c>
      <c r="N254" s="995">
        <v>0</v>
      </c>
      <c r="O254" s="995">
        <v>1</v>
      </c>
      <c r="P254" s="994">
        <v>51</v>
      </c>
    </row>
    <row r="255" spans="2:16" s="996" customFormat="1" ht="28.55" customHeight="1" outlineLevel="1">
      <c r="B255" s="530" t="s">
        <v>960</v>
      </c>
      <c r="C255" s="997">
        <f>D255+G255+P255+K255+N255+O255</f>
        <v>25858</v>
      </c>
      <c r="D255" s="994">
        <f t="shared" si="81"/>
        <v>13747</v>
      </c>
      <c r="E255" s="994">
        <v>7490</v>
      </c>
      <c r="F255" s="994">
        <v>6257</v>
      </c>
      <c r="G255" s="994">
        <f t="shared" si="82"/>
        <v>11791</v>
      </c>
      <c r="H255" s="994"/>
      <c r="I255" s="994">
        <v>8353</v>
      </c>
      <c r="J255" s="994">
        <v>3438</v>
      </c>
      <c r="K255" s="995">
        <f t="shared" si="83"/>
        <v>62</v>
      </c>
      <c r="L255" s="995">
        <v>54</v>
      </c>
      <c r="M255" s="995">
        <v>8</v>
      </c>
      <c r="N255" s="995">
        <v>0</v>
      </c>
      <c r="O255" s="995">
        <v>0</v>
      </c>
      <c r="P255" s="994">
        <v>258</v>
      </c>
    </row>
    <row r="256" spans="2:16" s="996" customFormat="1" ht="28.55" customHeight="1" outlineLevel="1" thickBot="1">
      <c r="B256" s="531" t="s">
        <v>961</v>
      </c>
      <c r="C256" s="998">
        <f t="shared" ref="C256" si="85">D256+G256+P256+K256+N256+O256</f>
        <v>25320</v>
      </c>
      <c r="D256" s="999">
        <f t="shared" si="81"/>
        <v>14294</v>
      </c>
      <c r="E256" s="999">
        <v>8308</v>
      </c>
      <c r="F256" s="999">
        <v>5986</v>
      </c>
      <c r="G256" s="999">
        <f t="shared" si="82"/>
        <v>10874</v>
      </c>
      <c r="H256" s="1392"/>
      <c r="I256" s="999">
        <v>8076</v>
      </c>
      <c r="J256" s="999">
        <v>2798</v>
      </c>
      <c r="K256" s="1000">
        <f t="shared" si="83"/>
        <v>49</v>
      </c>
      <c r="L256" s="1000">
        <v>43</v>
      </c>
      <c r="M256" s="1000">
        <v>6</v>
      </c>
      <c r="N256" s="1000">
        <v>0</v>
      </c>
      <c r="O256" s="1000">
        <v>0</v>
      </c>
      <c r="P256" s="999">
        <v>103</v>
      </c>
    </row>
    <row r="257" spans="2:17" s="1004" customFormat="1" ht="15.8" customHeight="1">
      <c r="B257" s="1001" t="s">
        <v>2712</v>
      </c>
      <c r="C257" s="1002"/>
      <c r="D257" s="1003"/>
      <c r="E257" s="1003"/>
      <c r="H257" s="1393"/>
      <c r="I257" s="2185" t="s">
        <v>527</v>
      </c>
      <c r="J257" s="2185"/>
      <c r="K257" s="2185"/>
      <c r="L257" s="2185"/>
      <c r="M257" s="2185"/>
      <c r="N257" s="2185"/>
      <c r="O257" s="2185"/>
      <c r="P257" s="2185"/>
    </row>
    <row r="258" spans="2:17" s="996" customFormat="1" ht="14.95" customHeight="1">
      <c r="B258" s="2176" t="s">
        <v>3303</v>
      </c>
      <c r="C258" s="2176"/>
      <c r="D258" s="2176"/>
      <c r="E258" s="2176"/>
      <c r="F258" s="2176"/>
      <c r="G258" s="2176"/>
      <c r="I258" s="2177" t="s">
        <v>3305</v>
      </c>
      <c r="J258" s="2177"/>
      <c r="K258" s="2177"/>
      <c r="L258" s="2177"/>
      <c r="M258" s="2177"/>
      <c r="N258" s="2177"/>
      <c r="O258" s="2177"/>
      <c r="P258" s="2177"/>
    </row>
    <row r="259" spans="2:17" s="996" customFormat="1" ht="11.55" customHeight="1">
      <c r="B259" s="2176" t="s">
        <v>3304</v>
      </c>
      <c r="C259" s="2176"/>
      <c r="D259" s="2176"/>
      <c r="E259" s="2176"/>
      <c r="F259" s="1643"/>
      <c r="G259" s="1643"/>
      <c r="I259" s="2175" t="s">
        <v>3306</v>
      </c>
      <c r="J259" s="2175"/>
      <c r="K259" s="2175"/>
      <c r="L259" s="2175"/>
      <c r="M259" s="2175"/>
      <c r="N259" s="2175"/>
      <c r="O259" s="2175"/>
      <c r="P259" s="2175"/>
    </row>
    <row r="260" spans="2:17" s="996" customFormat="1" ht="14.95" customHeight="1"/>
    <row r="261" spans="2:17" s="996" customFormat="1" ht="16.5" customHeight="1">
      <c r="I261" s="1408"/>
      <c r="J261" s="1408"/>
      <c r="K261" s="1408"/>
      <c r="L261" s="1408"/>
      <c r="M261" s="1408"/>
      <c r="N261" s="1408"/>
      <c r="O261" s="1408"/>
      <c r="P261" s="1408"/>
    </row>
    <row r="262" spans="2:17" s="996" customFormat="1">
      <c r="E262" s="140" t="s">
        <v>3287</v>
      </c>
      <c r="L262" s="996">
        <v>94</v>
      </c>
      <c r="N262" s="995"/>
      <c r="O262" s="995"/>
    </row>
    <row r="263" spans="2:17" s="996" customFormat="1">
      <c r="N263" s="995"/>
      <c r="O263" s="995"/>
    </row>
    <row r="265" spans="2:17">
      <c r="B265" s="1005"/>
      <c r="J265" s="2177"/>
      <c r="K265" s="2177"/>
      <c r="L265" s="2177"/>
      <c r="M265" s="2177"/>
      <c r="N265" s="2177"/>
      <c r="O265" s="2177"/>
      <c r="P265" s="2177"/>
      <c r="Q265" s="2177"/>
    </row>
    <row r="266" spans="2:17">
      <c r="B266" s="1005"/>
      <c r="J266" s="2177"/>
      <c r="K266" s="2177"/>
      <c r="L266" s="2177"/>
      <c r="M266" s="2177"/>
      <c r="N266" s="2177"/>
      <c r="O266" s="2177"/>
      <c r="P266" s="2177"/>
      <c r="Q266" s="2177"/>
    </row>
    <row r="267" spans="2:17">
      <c r="J267" s="2175"/>
      <c r="K267" s="2175"/>
      <c r="L267" s="2175"/>
      <c r="M267" s="2175"/>
      <c r="N267" s="2175"/>
      <c r="O267" s="2175"/>
      <c r="P267" s="2175"/>
      <c r="Q267" s="2175"/>
    </row>
  </sheetData>
  <mergeCells count="24">
    <mergeCell ref="B5:B9"/>
    <mergeCell ref="C5:C9"/>
    <mergeCell ref="I7:J7"/>
    <mergeCell ref="K7:M7"/>
    <mergeCell ref="D5:G5"/>
    <mergeCell ref="K6:M6"/>
    <mergeCell ref="I6:J6"/>
    <mergeCell ref="I5:O5"/>
    <mergeCell ref="N6:N9"/>
    <mergeCell ref="O6:O9"/>
    <mergeCell ref="D1:G1"/>
    <mergeCell ref="D6:E6"/>
    <mergeCell ref="C2:G2"/>
    <mergeCell ref="D7:F7"/>
    <mergeCell ref="I257:P257"/>
    <mergeCell ref="O4:P4"/>
    <mergeCell ref="P8:P9"/>
    <mergeCell ref="J267:Q267"/>
    <mergeCell ref="B258:G258"/>
    <mergeCell ref="B259:E259"/>
    <mergeCell ref="J265:Q265"/>
    <mergeCell ref="J266:Q266"/>
    <mergeCell ref="I258:P258"/>
    <mergeCell ref="I259:P259"/>
  </mergeCells>
  <phoneticPr fontId="11" type="noConversion"/>
  <pageMargins left="0.59" right="0.6" top="0.44" bottom="0.35" header="0.2" footer="0.17"/>
  <pageSetup paperSize="9" scale="97" orientation="portrait" r:id="rId1"/>
  <headerFooter alignWithMargins="0"/>
  <colBreaks count="1" manualBreakCount="1">
    <brk id="7" max="90"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V91"/>
  <sheetViews>
    <sheetView zoomScaleNormal="100" zoomScaleSheetLayoutView="100" workbookViewId="0">
      <pane xSplit="2" ySplit="18" topLeftCell="C25" activePane="bottomRight" state="frozen"/>
      <selection pane="topRight" activeCell="C1" sqref="C1"/>
      <selection pane="bottomLeft" activeCell="A19" sqref="A19"/>
      <selection pane="bottomRight" activeCell="H49" sqref="H49"/>
    </sheetView>
  </sheetViews>
  <sheetFormatPr defaultRowHeight="17"/>
  <cols>
    <col min="1" max="1" width="9.625" style="856" customWidth="1"/>
    <col min="2" max="2" width="19.25" style="856" customWidth="1"/>
    <col min="3" max="3" width="12.625" style="856" customWidth="1"/>
    <col min="4" max="4" width="11" style="856" customWidth="1"/>
    <col min="5" max="5" width="11.125" style="856" customWidth="1"/>
    <col min="6" max="6" width="11.375" style="856" customWidth="1"/>
    <col min="7" max="8" width="11.125" style="856" customWidth="1"/>
    <col min="9" max="9" width="1.5" style="857" customWidth="1"/>
    <col min="10" max="10" width="11.25" style="856" customWidth="1"/>
    <col min="11" max="11" width="11" style="856" customWidth="1"/>
    <col min="12" max="12" width="12.625" style="856" customWidth="1"/>
    <col min="13" max="13" width="11.625" style="856" customWidth="1"/>
    <col min="14" max="14" width="12" style="856" customWidth="1"/>
    <col min="15" max="15" width="15.125" style="856" customWidth="1"/>
    <col min="16" max="16" width="14.125" style="856" customWidth="1"/>
    <col min="17" max="22" width="9" style="857"/>
    <col min="23" max="16384" width="9" style="856"/>
  </cols>
  <sheetData>
    <row r="1" spans="1:22" s="1008" customFormat="1" ht="34.5" customHeight="1">
      <c r="E1" s="2226" t="s">
        <v>1791</v>
      </c>
      <c r="F1" s="2226"/>
      <c r="G1" s="2226"/>
      <c r="H1" s="2226"/>
      <c r="I1" s="1009"/>
      <c r="J1" s="164" t="s">
        <v>1792</v>
      </c>
      <c r="K1" s="164"/>
      <c r="Q1" s="1010"/>
      <c r="R1" s="1010"/>
      <c r="S1" s="1010"/>
      <c r="T1" s="1010"/>
      <c r="U1" s="1010"/>
      <c r="V1" s="1010"/>
    </row>
    <row r="2" spans="1:22" s="1011" customFormat="1" ht="18.7" customHeight="1">
      <c r="E2" s="2229" t="s">
        <v>1793</v>
      </c>
      <c r="F2" s="2229"/>
      <c r="G2" s="2229"/>
      <c r="H2" s="2229"/>
      <c r="I2" s="1012"/>
      <c r="J2" s="165" t="s">
        <v>1794</v>
      </c>
      <c r="K2" s="1013"/>
      <c r="Q2" s="1014"/>
      <c r="R2" s="1014"/>
      <c r="S2" s="1014"/>
      <c r="T2" s="1014"/>
      <c r="U2" s="1014"/>
      <c r="V2" s="1014"/>
    </row>
    <row r="3" spans="1:22" ht="15.8" customHeight="1">
      <c r="B3" s="1015"/>
      <c r="C3" s="1015"/>
      <c r="D3" s="1015"/>
      <c r="L3" s="1016"/>
      <c r="M3" s="1016"/>
      <c r="N3" s="1016"/>
      <c r="O3" s="1016"/>
      <c r="P3" s="1049" t="s">
        <v>1795</v>
      </c>
    </row>
    <row r="4" spans="1:22" ht="16" customHeight="1" thickBot="1">
      <c r="B4" s="166" t="s">
        <v>2520</v>
      </c>
      <c r="C4" s="166"/>
      <c r="D4" s="166"/>
      <c r="E4" s="166"/>
      <c r="F4" s="166"/>
      <c r="G4" s="166"/>
      <c r="H4" s="1017"/>
      <c r="I4" s="1018"/>
      <c r="J4" s="1017"/>
      <c r="K4" s="1017"/>
      <c r="L4" s="1017"/>
      <c r="M4" s="1017"/>
      <c r="N4" s="1017"/>
      <c r="O4" s="1017"/>
      <c r="P4" s="1049" t="s">
        <v>1796</v>
      </c>
    </row>
    <row r="5" spans="1:22" s="1019" customFormat="1" ht="26.15" customHeight="1">
      <c r="B5" s="2213" t="s">
        <v>385</v>
      </c>
      <c r="C5" s="2213" t="s">
        <v>2222</v>
      </c>
      <c r="D5" s="2220" t="s">
        <v>386</v>
      </c>
      <c r="E5" s="2228"/>
      <c r="F5" s="2224" t="s">
        <v>528</v>
      </c>
      <c r="G5" s="2225"/>
      <c r="H5" s="1020" t="s">
        <v>2744</v>
      </c>
      <c r="I5" s="1021"/>
      <c r="J5" s="2222" t="s">
        <v>529</v>
      </c>
      <c r="K5" s="2223"/>
      <c r="L5" s="2224" t="s">
        <v>2743</v>
      </c>
      <c r="M5" s="2225"/>
      <c r="N5" s="2219" t="s">
        <v>1797</v>
      </c>
      <c r="O5" s="2220" t="s">
        <v>3195</v>
      </c>
      <c r="P5" s="2221"/>
      <c r="Q5" s="1022"/>
      <c r="R5" s="1022"/>
      <c r="S5" s="1022"/>
      <c r="T5" s="1022"/>
      <c r="U5" s="1022"/>
      <c r="V5" s="1022"/>
    </row>
    <row r="6" spans="1:22" ht="23.1" customHeight="1">
      <c r="A6" s="1023"/>
      <c r="B6" s="2214"/>
      <c r="C6" s="2227"/>
      <c r="D6" s="2210" t="s">
        <v>1798</v>
      </c>
      <c r="E6" s="2210" t="s">
        <v>1799</v>
      </c>
      <c r="F6" s="2210" t="s">
        <v>1798</v>
      </c>
      <c r="G6" s="2210" t="s">
        <v>1799</v>
      </c>
      <c r="H6" s="2210" t="s">
        <v>1798</v>
      </c>
      <c r="I6" s="1025"/>
      <c r="J6" s="2216" t="s">
        <v>1799</v>
      </c>
      <c r="K6" s="1026"/>
      <c r="L6" s="2210" t="s">
        <v>1798</v>
      </c>
      <c r="M6" s="2210" t="s">
        <v>1799</v>
      </c>
      <c r="N6" s="2211"/>
      <c r="O6" s="2218" t="s">
        <v>1789</v>
      </c>
      <c r="P6" s="2212" t="s">
        <v>1790</v>
      </c>
    </row>
    <row r="7" spans="1:22" ht="26.35" customHeight="1">
      <c r="A7" s="1023"/>
      <c r="B7" s="2214"/>
      <c r="C7" s="2227"/>
      <c r="D7" s="2211"/>
      <c r="E7" s="2211"/>
      <c r="F7" s="2211"/>
      <c r="G7" s="2211"/>
      <c r="H7" s="2211"/>
      <c r="J7" s="2217"/>
      <c r="K7" s="1024" t="s">
        <v>1800</v>
      </c>
      <c r="L7" s="2211"/>
      <c r="M7" s="2211"/>
      <c r="N7" s="2211"/>
      <c r="O7" s="2106"/>
      <c r="P7" s="2104"/>
    </row>
    <row r="8" spans="1:22" s="1034" customFormat="1" ht="50.3" customHeight="1" thickBot="1">
      <c r="A8" s="1027"/>
      <c r="B8" s="2215"/>
      <c r="C8" s="1028" t="s">
        <v>3050</v>
      </c>
      <c r="D8" s="1029" t="s">
        <v>387</v>
      </c>
      <c r="E8" s="1029" t="s">
        <v>388</v>
      </c>
      <c r="F8" s="1029" t="s">
        <v>387</v>
      </c>
      <c r="G8" s="1029" t="s">
        <v>388</v>
      </c>
      <c r="H8" s="1029" t="s">
        <v>387</v>
      </c>
      <c r="I8" s="1027"/>
      <c r="J8" s="1030" t="s">
        <v>388</v>
      </c>
      <c r="K8" s="1031" t="s">
        <v>389</v>
      </c>
      <c r="L8" s="1029" t="s">
        <v>387</v>
      </c>
      <c r="M8" s="1029" t="s">
        <v>388</v>
      </c>
      <c r="N8" s="1050" t="s">
        <v>390</v>
      </c>
      <c r="O8" s="1032" t="s">
        <v>391</v>
      </c>
      <c r="P8" s="1033" t="s">
        <v>392</v>
      </c>
      <c r="Q8" s="1027"/>
      <c r="R8" s="1027"/>
      <c r="S8" s="1027"/>
      <c r="T8" s="1027"/>
      <c r="U8" s="1027"/>
      <c r="V8" s="1027"/>
    </row>
    <row r="9" spans="1:22" s="874" customFormat="1" ht="1.55" hidden="1" customHeight="1">
      <c r="A9" s="1035"/>
      <c r="B9" s="876" t="s">
        <v>588</v>
      </c>
      <c r="C9" s="1036">
        <f t="shared" ref="C9:C18" si="0">SUM(D9:P9)</f>
        <v>240007</v>
      </c>
      <c r="D9" s="1036">
        <v>58</v>
      </c>
      <c r="E9" s="1036">
        <v>502</v>
      </c>
      <c r="F9" s="1036">
        <v>1650</v>
      </c>
      <c r="G9" s="1036">
        <v>836</v>
      </c>
      <c r="H9" s="1036">
        <v>68088</v>
      </c>
      <c r="I9" s="1036"/>
      <c r="J9" s="1036">
        <v>702</v>
      </c>
      <c r="K9" s="1037" t="s">
        <v>589</v>
      </c>
      <c r="L9" s="1036">
        <v>9076</v>
      </c>
      <c r="M9" s="1036">
        <v>30</v>
      </c>
      <c r="N9" s="1036">
        <v>744</v>
      </c>
      <c r="O9" s="1036">
        <v>98899</v>
      </c>
      <c r="P9" s="1036">
        <v>59422</v>
      </c>
    </row>
    <row r="10" spans="1:22" s="873" customFormat="1" ht="0.7" hidden="1" customHeight="1">
      <c r="A10" s="167" t="s">
        <v>2520</v>
      </c>
      <c r="B10" s="876" t="s">
        <v>590</v>
      </c>
      <c r="C10" s="1036">
        <f t="shared" si="0"/>
        <v>257307</v>
      </c>
      <c r="D10" s="1038">
        <v>53</v>
      </c>
      <c r="E10" s="1038">
        <v>534</v>
      </c>
      <c r="F10" s="1038">
        <v>1666</v>
      </c>
      <c r="G10" s="1038">
        <v>774</v>
      </c>
      <c r="H10" s="1038">
        <v>73674</v>
      </c>
      <c r="I10" s="1038"/>
      <c r="J10" s="1038">
        <v>659</v>
      </c>
      <c r="K10" s="1038" t="s">
        <v>589</v>
      </c>
      <c r="L10" s="1038">
        <v>9371</v>
      </c>
      <c r="M10" s="1038">
        <v>27</v>
      </c>
      <c r="N10" s="1038">
        <v>794</v>
      </c>
      <c r="O10" s="1037">
        <v>107129</v>
      </c>
      <c r="P10" s="1037">
        <v>62626</v>
      </c>
      <c r="Q10" s="874"/>
      <c r="R10" s="874"/>
      <c r="S10" s="874"/>
      <c r="T10" s="874"/>
      <c r="U10" s="874"/>
      <c r="V10" s="874"/>
    </row>
    <row r="11" spans="1:22" s="873" customFormat="1" ht="64.55" hidden="1" customHeight="1">
      <c r="B11" s="876" t="s">
        <v>591</v>
      </c>
      <c r="C11" s="1036">
        <f t="shared" si="0"/>
        <v>278020</v>
      </c>
      <c r="D11" s="1038">
        <v>56</v>
      </c>
      <c r="E11" s="1038">
        <v>583</v>
      </c>
      <c r="F11" s="1038">
        <v>1665</v>
      </c>
      <c r="G11" s="1038">
        <v>814</v>
      </c>
      <c r="H11" s="1038">
        <v>80058</v>
      </c>
      <c r="I11" s="1038"/>
      <c r="J11" s="1038">
        <v>634</v>
      </c>
      <c r="K11" s="1038" t="s">
        <v>589</v>
      </c>
      <c r="L11" s="1038">
        <v>9765</v>
      </c>
      <c r="M11" s="1038">
        <v>42</v>
      </c>
      <c r="N11" s="1038">
        <v>839</v>
      </c>
      <c r="O11" s="1037">
        <v>115886</v>
      </c>
      <c r="P11" s="1037">
        <v>67678</v>
      </c>
      <c r="Q11" s="874"/>
      <c r="R11" s="874"/>
      <c r="S11" s="874"/>
      <c r="T11" s="874"/>
      <c r="U11" s="874"/>
      <c r="V11" s="874"/>
    </row>
    <row r="12" spans="1:22" s="873" customFormat="1" ht="51.8" hidden="1" customHeight="1">
      <c r="B12" s="1039" t="s">
        <v>2944</v>
      </c>
      <c r="C12" s="1036">
        <f t="shared" si="0"/>
        <v>289882</v>
      </c>
      <c r="D12" s="1038">
        <v>54</v>
      </c>
      <c r="E12" s="1038">
        <v>614</v>
      </c>
      <c r="F12" s="1038">
        <v>1618</v>
      </c>
      <c r="G12" s="1038">
        <v>845</v>
      </c>
      <c r="H12" s="1038">
        <v>83648</v>
      </c>
      <c r="I12" s="1038"/>
      <c r="J12" s="1038">
        <v>646</v>
      </c>
      <c r="K12" s="1038" t="s">
        <v>589</v>
      </c>
      <c r="L12" s="1038">
        <v>9845</v>
      </c>
      <c r="M12" s="1038">
        <v>37</v>
      </c>
      <c r="N12" s="1038">
        <v>854</v>
      </c>
      <c r="O12" s="1037">
        <v>122905</v>
      </c>
      <c r="P12" s="1037">
        <v>68816</v>
      </c>
      <c r="Q12" s="874"/>
      <c r="R12" s="874"/>
      <c r="S12" s="874"/>
      <c r="T12" s="874"/>
      <c r="U12" s="874"/>
      <c r="V12" s="874"/>
    </row>
    <row r="13" spans="1:22" s="873" customFormat="1" ht="0.7" hidden="1" customHeight="1">
      <c r="B13" s="1039" t="s">
        <v>2945</v>
      </c>
      <c r="C13" s="1036">
        <f t="shared" si="0"/>
        <v>296869</v>
      </c>
      <c r="D13" s="1038">
        <v>51</v>
      </c>
      <c r="E13" s="1038">
        <v>658</v>
      </c>
      <c r="F13" s="1038">
        <v>1527</v>
      </c>
      <c r="G13" s="1038">
        <v>851</v>
      </c>
      <c r="H13" s="1038">
        <v>84824</v>
      </c>
      <c r="I13" s="1038"/>
      <c r="J13" s="1038">
        <v>573</v>
      </c>
      <c r="K13" s="1038" t="s">
        <v>589</v>
      </c>
      <c r="L13" s="1038">
        <v>9479</v>
      </c>
      <c r="M13" s="1038">
        <v>51</v>
      </c>
      <c r="N13" s="1038">
        <v>869</v>
      </c>
      <c r="O13" s="1037">
        <v>128654</v>
      </c>
      <c r="P13" s="1037">
        <v>69332</v>
      </c>
      <c r="Q13" s="874"/>
      <c r="R13" s="874"/>
      <c r="S13" s="874"/>
      <c r="T13" s="874"/>
      <c r="U13" s="874"/>
      <c r="V13" s="874"/>
    </row>
    <row r="14" spans="1:22" s="873" customFormat="1" ht="51.8" hidden="1" customHeight="1">
      <c r="B14" s="1039" t="s">
        <v>2946</v>
      </c>
      <c r="C14" s="1036">
        <f t="shared" si="0"/>
        <v>312136</v>
      </c>
      <c r="D14" s="1038">
        <v>50</v>
      </c>
      <c r="E14" s="1038">
        <v>749</v>
      </c>
      <c r="F14" s="1038">
        <v>1594</v>
      </c>
      <c r="G14" s="1038">
        <v>906</v>
      </c>
      <c r="H14" s="1038">
        <v>90468</v>
      </c>
      <c r="I14" s="1038"/>
      <c r="J14" s="1038">
        <v>574</v>
      </c>
      <c r="K14" s="1038" t="s">
        <v>589</v>
      </c>
      <c r="L14" s="1038">
        <v>9887</v>
      </c>
      <c r="M14" s="1038">
        <v>91</v>
      </c>
      <c r="N14" s="1038">
        <v>1000</v>
      </c>
      <c r="O14" s="1037">
        <v>136429</v>
      </c>
      <c r="P14" s="1037">
        <v>70388</v>
      </c>
      <c r="Q14" s="874"/>
      <c r="R14" s="874"/>
      <c r="S14" s="874"/>
      <c r="T14" s="874"/>
      <c r="U14" s="874"/>
      <c r="V14" s="874"/>
    </row>
    <row r="15" spans="1:22" s="873" customFormat="1" ht="52.5" hidden="1" customHeight="1">
      <c r="B15" s="1039" t="s">
        <v>2947</v>
      </c>
      <c r="C15" s="1036">
        <f t="shared" si="0"/>
        <v>320168</v>
      </c>
      <c r="D15" s="1038">
        <v>51</v>
      </c>
      <c r="E15" s="1038">
        <v>753</v>
      </c>
      <c r="F15" s="1038">
        <v>1569</v>
      </c>
      <c r="G15" s="1038">
        <v>932</v>
      </c>
      <c r="H15" s="1038">
        <v>93141</v>
      </c>
      <c r="I15" s="1038"/>
      <c r="J15" s="1038">
        <v>606</v>
      </c>
      <c r="K15" s="1038" t="s">
        <v>589</v>
      </c>
      <c r="L15" s="1038">
        <v>9976</v>
      </c>
      <c r="M15" s="1038">
        <v>103</v>
      </c>
      <c r="N15" s="1038">
        <v>1001</v>
      </c>
      <c r="O15" s="1037">
        <v>141914</v>
      </c>
      <c r="P15" s="1037">
        <v>70122</v>
      </c>
      <c r="Q15" s="874"/>
      <c r="R15" s="874"/>
      <c r="S15" s="874"/>
      <c r="T15" s="874"/>
      <c r="U15" s="874"/>
      <c r="V15" s="874"/>
    </row>
    <row r="16" spans="1:22" s="873" customFormat="1" ht="52.5" hidden="1" customHeight="1">
      <c r="B16" s="1039" t="s">
        <v>2948</v>
      </c>
      <c r="C16" s="1036">
        <f t="shared" si="0"/>
        <v>323124</v>
      </c>
      <c r="D16" s="1038">
        <v>48</v>
      </c>
      <c r="E16" s="1038">
        <v>789</v>
      </c>
      <c r="F16" s="1038">
        <v>1521</v>
      </c>
      <c r="G16" s="1038">
        <v>994</v>
      </c>
      <c r="H16" s="1038">
        <v>95720</v>
      </c>
      <c r="I16" s="1038"/>
      <c r="J16" s="1038">
        <v>604</v>
      </c>
      <c r="K16" s="1038" t="s">
        <v>589</v>
      </c>
      <c r="L16" s="1038">
        <v>9902</v>
      </c>
      <c r="M16" s="1038">
        <v>105</v>
      </c>
      <c r="N16" s="1038">
        <v>1044</v>
      </c>
      <c r="O16" s="1037">
        <v>144044</v>
      </c>
      <c r="P16" s="1037">
        <v>68353</v>
      </c>
      <c r="Q16" s="874"/>
      <c r="R16" s="874"/>
      <c r="S16" s="874"/>
      <c r="T16" s="874"/>
      <c r="U16" s="874"/>
      <c r="V16" s="874"/>
    </row>
    <row r="17" spans="1:22" s="873" customFormat="1" ht="52.5" hidden="1" customHeight="1">
      <c r="B17" s="1039" t="s">
        <v>2949</v>
      </c>
      <c r="C17" s="1036">
        <f t="shared" si="0"/>
        <v>331251</v>
      </c>
      <c r="D17" s="1038">
        <v>50</v>
      </c>
      <c r="E17" s="1038">
        <v>748</v>
      </c>
      <c r="F17" s="1038">
        <v>1544</v>
      </c>
      <c r="G17" s="1038">
        <v>1017</v>
      </c>
      <c r="H17" s="1038">
        <v>99964</v>
      </c>
      <c r="I17" s="1038"/>
      <c r="J17" s="1038">
        <v>600</v>
      </c>
      <c r="K17" s="1038" t="s">
        <v>589</v>
      </c>
      <c r="L17" s="1038">
        <v>10194</v>
      </c>
      <c r="M17" s="1038">
        <v>103</v>
      </c>
      <c r="N17" s="1038">
        <v>1056</v>
      </c>
      <c r="O17" s="1037">
        <v>148804</v>
      </c>
      <c r="P17" s="1037">
        <v>67171</v>
      </c>
      <c r="Q17" s="874"/>
      <c r="R17" s="874"/>
      <c r="S17" s="874"/>
      <c r="T17" s="874"/>
      <c r="U17" s="874"/>
      <c r="V17" s="874"/>
    </row>
    <row r="18" spans="1:22" s="873" customFormat="1" ht="52.5" hidden="1" customHeight="1">
      <c r="B18" s="1039" t="s">
        <v>2950</v>
      </c>
      <c r="C18" s="1036">
        <f t="shared" si="0"/>
        <v>344851</v>
      </c>
      <c r="D18" s="1038">
        <v>52</v>
      </c>
      <c r="E18" s="1038">
        <v>754</v>
      </c>
      <c r="F18" s="1038">
        <v>1581</v>
      </c>
      <c r="G18" s="1038">
        <v>1072</v>
      </c>
      <c r="H18" s="1038">
        <v>104722</v>
      </c>
      <c r="I18" s="1038"/>
      <c r="J18" s="1038">
        <v>1760</v>
      </c>
      <c r="K18" s="1038" t="s">
        <v>589</v>
      </c>
      <c r="L18" s="1038">
        <v>10654</v>
      </c>
      <c r="M18" s="1038">
        <v>174</v>
      </c>
      <c r="N18" s="1038">
        <v>1080</v>
      </c>
      <c r="O18" s="1037">
        <v>157128</v>
      </c>
      <c r="P18" s="1037">
        <v>65874</v>
      </c>
      <c r="Q18" s="874"/>
      <c r="R18" s="874"/>
      <c r="S18" s="874"/>
      <c r="T18" s="874"/>
      <c r="U18" s="874"/>
      <c r="V18" s="874"/>
    </row>
    <row r="19" spans="1:22" s="873" customFormat="1" ht="52.5" hidden="1" customHeight="1">
      <c r="B19" s="1039" t="s">
        <v>2832</v>
      </c>
      <c r="C19" s="1036">
        <f t="shared" ref="C19:C24" si="1">SUM(D19:P19)-K19</f>
        <v>356587</v>
      </c>
      <c r="D19" s="1038">
        <v>44</v>
      </c>
      <c r="E19" s="1038">
        <v>738</v>
      </c>
      <c r="F19" s="1038">
        <v>1561</v>
      </c>
      <c r="G19" s="1038">
        <v>1068</v>
      </c>
      <c r="H19" s="1038">
        <v>108744</v>
      </c>
      <c r="I19" s="1038"/>
      <c r="J19" s="1038">
        <v>2121</v>
      </c>
      <c r="K19" s="1038">
        <v>633</v>
      </c>
      <c r="L19" s="1038">
        <v>10870</v>
      </c>
      <c r="M19" s="1038">
        <v>227</v>
      </c>
      <c r="N19" s="1038">
        <v>1070</v>
      </c>
      <c r="O19" s="1037">
        <v>166375</v>
      </c>
      <c r="P19" s="1037">
        <v>63769</v>
      </c>
      <c r="Q19" s="874"/>
      <c r="R19" s="874"/>
      <c r="S19" s="874"/>
      <c r="T19" s="874"/>
      <c r="U19" s="874"/>
      <c r="V19" s="874"/>
    </row>
    <row r="20" spans="1:22" s="873" customFormat="1" ht="52.5" hidden="1" customHeight="1">
      <c r="B20" s="1039" t="s">
        <v>2831</v>
      </c>
      <c r="C20" s="1036">
        <f t="shared" si="1"/>
        <v>363824</v>
      </c>
      <c r="D20" s="1038">
        <v>43</v>
      </c>
      <c r="E20" s="1038">
        <v>738</v>
      </c>
      <c r="F20" s="1038">
        <v>1578</v>
      </c>
      <c r="G20" s="1038">
        <v>1090</v>
      </c>
      <c r="H20" s="1038">
        <v>110329</v>
      </c>
      <c r="I20" s="1038"/>
      <c r="J20" s="1038">
        <v>2185</v>
      </c>
      <c r="K20" s="1038">
        <v>627</v>
      </c>
      <c r="L20" s="1038">
        <v>10935</v>
      </c>
      <c r="M20" s="1038">
        <v>306</v>
      </c>
      <c r="N20" s="1038">
        <v>1071</v>
      </c>
      <c r="O20" s="1037">
        <v>174364</v>
      </c>
      <c r="P20" s="1037">
        <v>61185</v>
      </c>
      <c r="Q20" s="874"/>
      <c r="R20" s="874"/>
      <c r="S20" s="874"/>
      <c r="T20" s="874"/>
      <c r="U20" s="874"/>
      <c r="V20" s="874"/>
    </row>
    <row r="21" spans="1:22" s="874" customFormat="1" ht="52.5" hidden="1" customHeight="1">
      <c r="B21" s="1039" t="s">
        <v>2830</v>
      </c>
      <c r="C21" s="1036">
        <f t="shared" si="1"/>
        <v>373977</v>
      </c>
      <c r="D21" s="1038">
        <v>44</v>
      </c>
      <c r="E21" s="1038">
        <v>742</v>
      </c>
      <c r="F21" s="1038">
        <v>1600</v>
      </c>
      <c r="G21" s="1038">
        <v>1101</v>
      </c>
      <c r="H21" s="1038">
        <v>112086</v>
      </c>
      <c r="I21" s="1038"/>
      <c r="J21" s="1038">
        <v>2241</v>
      </c>
      <c r="K21" s="1038">
        <v>625</v>
      </c>
      <c r="L21" s="1038">
        <v>10986</v>
      </c>
      <c r="M21" s="1038">
        <v>332</v>
      </c>
      <c r="N21" s="1038">
        <v>1061</v>
      </c>
      <c r="O21" s="1037">
        <v>185466</v>
      </c>
      <c r="P21" s="1037">
        <v>58318</v>
      </c>
    </row>
    <row r="22" spans="1:22" s="874" customFormat="1" ht="52.5" hidden="1" customHeight="1">
      <c r="A22" s="874" t="s">
        <v>1428</v>
      </c>
      <c r="B22" s="1039" t="s">
        <v>2829</v>
      </c>
      <c r="C22" s="1036">
        <f t="shared" si="1"/>
        <v>384019</v>
      </c>
      <c r="D22" s="1038">
        <v>46</v>
      </c>
      <c r="E22" s="1038">
        <v>728</v>
      </c>
      <c r="F22" s="1038">
        <v>1603</v>
      </c>
      <c r="G22" s="1038">
        <v>1039</v>
      </c>
      <c r="H22" s="1038">
        <v>111561</v>
      </c>
      <c r="I22" s="1038"/>
      <c r="J22" s="1038">
        <v>1350</v>
      </c>
      <c r="K22" s="1038">
        <v>635</v>
      </c>
      <c r="L22" s="1038">
        <v>10852</v>
      </c>
      <c r="M22" s="1038">
        <v>214</v>
      </c>
      <c r="N22" s="1038">
        <v>1061</v>
      </c>
      <c r="O22" s="1037">
        <v>199905</v>
      </c>
      <c r="P22" s="1037">
        <v>55660</v>
      </c>
    </row>
    <row r="23" spans="1:22" s="874" customFormat="1" ht="52.5" hidden="1" customHeight="1">
      <c r="B23" s="1039" t="s">
        <v>2828</v>
      </c>
      <c r="C23" s="1036">
        <f t="shared" si="1"/>
        <v>392140</v>
      </c>
      <c r="D23" s="1038">
        <v>49</v>
      </c>
      <c r="E23" s="1038">
        <v>724</v>
      </c>
      <c r="F23" s="1038">
        <v>1571</v>
      </c>
      <c r="G23" s="1038">
        <v>852</v>
      </c>
      <c r="H23" s="1038">
        <v>113080</v>
      </c>
      <c r="I23" s="1038"/>
      <c r="J23" s="1038">
        <v>1272</v>
      </c>
      <c r="K23" s="1038">
        <v>632</v>
      </c>
      <c r="L23" s="1038">
        <v>10859</v>
      </c>
      <c r="M23" s="1038">
        <v>368</v>
      </c>
      <c r="N23" s="1038">
        <v>1027</v>
      </c>
      <c r="O23" s="1037">
        <v>209205</v>
      </c>
      <c r="P23" s="1037">
        <v>53133</v>
      </c>
    </row>
    <row r="24" spans="1:22" s="874" customFormat="1" ht="52.5" hidden="1" customHeight="1">
      <c r="B24" s="1039" t="s">
        <v>2827</v>
      </c>
      <c r="C24" s="1036">
        <f t="shared" si="1"/>
        <v>397821</v>
      </c>
      <c r="D24" s="1038">
        <v>46</v>
      </c>
      <c r="E24" s="1038">
        <v>840</v>
      </c>
      <c r="F24" s="1038">
        <v>1541</v>
      </c>
      <c r="G24" s="1038">
        <v>902</v>
      </c>
      <c r="H24" s="1038">
        <v>115451</v>
      </c>
      <c r="I24" s="1038"/>
      <c r="J24" s="1038">
        <v>1689</v>
      </c>
      <c r="K24" s="1038">
        <v>638</v>
      </c>
      <c r="L24" s="1038">
        <v>10913</v>
      </c>
      <c r="M24" s="1038">
        <v>240</v>
      </c>
      <c r="N24" s="1038">
        <v>1004</v>
      </c>
      <c r="O24" s="1037">
        <v>214248</v>
      </c>
      <c r="P24" s="1037">
        <v>50947</v>
      </c>
    </row>
    <row r="25" spans="1:22" s="874" customFormat="1" ht="52.5" customHeight="1">
      <c r="B25" s="1039" t="s">
        <v>2740</v>
      </c>
      <c r="C25" s="1036">
        <f t="shared" ref="C25:C30" si="2">SUM(D25:P25)-K25</f>
        <v>409105</v>
      </c>
      <c r="D25" s="1038">
        <v>46</v>
      </c>
      <c r="E25" s="1038">
        <v>905</v>
      </c>
      <c r="F25" s="1038">
        <v>1574</v>
      </c>
      <c r="G25" s="1038">
        <v>912</v>
      </c>
      <c r="H25" s="1038">
        <v>118986</v>
      </c>
      <c r="I25" s="1038"/>
      <c r="J25" s="1038">
        <v>1815</v>
      </c>
      <c r="K25" s="1038">
        <v>651</v>
      </c>
      <c r="L25" s="1038">
        <v>11073</v>
      </c>
      <c r="M25" s="1038">
        <v>243</v>
      </c>
      <c r="N25" s="1038">
        <v>1054</v>
      </c>
      <c r="O25" s="1037">
        <v>223741</v>
      </c>
      <c r="P25" s="1037">
        <v>48756</v>
      </c>
    </row>
    <row r="26" spans="1:22" s="874" customFormat="1" ht="52.5" customHeight="1">
      <c r="B26" s="1039" t="s">
        <v>2741</v>
      </c>
      <c r="C26" s="1036">
        <f t="shared" si="2"/>
        <v>411113</v>
      </c>
      <c r="D26" s="1038">
        <v>48</v>
      </c>
      <c r="E26" s="1038">
        <v>945</v>
      </c>
      <c r="F26" s="1038">
        <v>1453</v>
      </c>
      <c r="G26" s="1038">
        <v>877</v>
      </c>
      <c r="H26" s="1038">
        <v>121821</v>
      </c>
      <c r="I26" s="1038"/>
      <c r="J26" s="1038">
        <v>1832</v>
      </c>
      <c r="K26" s="1038">
        <v>677</v>
      </c>
      <c r="L26" s="1038">
        <v>11122</v>
      </c>
      <c r="M26" s="1038">
        <v>229</v>
      </c>
      <c r="N26" s="1038">
        <v>1227</v>
      </c>
      <c r="O26" s="1037">
        <v>226718</v>
      </c>
      <c r="P26" s="1037">
        <v>44841</v>
      </c>
    </row>
    <row r="27" spans="1:22" s="874" customFormat="1" ht="52.5" customHeight="1">
      <c r="B27" s="1039" t="s">
        <v>2742</v>
      </c>
      <c r="C27" s="1036">
        <f t="shared" si="2"/>
        <v>403547</v>
      </c>
      <c r="D27" s="1038">
        <v>46</v>
      </c>
      <c r="E27" s="1038">
        <v>959</v>
      </c>
      <c r="F27" s="1038">
        <v>1484</v>
      </c>
      <c r="G27" s="1038">
        <v>790</v>
      </c>
      <c r="H27" s="1038">
        <v>124730</v>
      </c>
      <c r="I27" s="1038"/>
      <c r="J27" s="1038">
        <v>1825</v>
      </c>
      <c r="K27" s="1038">
        <v>691</v>
      </c>
      <c r="L27" s="1038">
        <v>11200</v>
      </c>
      <c r="M27" s="1038">
        <v>205</v>
      </c>
      <c r="N27" s="1038">
        <v>1224</v>
      </c>
      <c r="O27" s="1037">
        <v>225177</v>
      </c>
      <c r="P27" s="1037">
        <v>35907</v>
      </c>
    </row>
    <row r="28" spans="1:22" s="874" customFormat="1" ht="52.5" customHeight="1">
      <c r="B28" s="1039" t="s">
        <v>94</v>
      </c>
      <c r="C28" s="1036">
        <f t="shared" si="2"/>
        <v>402265</v>
      </c>
      <c r="D28" s="1038">
        <v>43</v>
      </c>
      <c r="E28" s="1038">
        <v>993</v>
      </c>
      <c r="F28" s="1038">
        <v>1494</v>
      </c>
      <c r="G28" s="1038">
        <v>799</v>
      </c>
      <c r="H28" s="1038">
        <v>127915</v>
      </c>
      <c r="I28" s="1038"/>
      <c r="J28" s="1038">
        <v>1767</v>
      </c>
      <c r="K28" s="1038">
        <v>706</v>
      </c>
      <c r="L28" s="1038">
        <v>11363</v>
      </c>
      <c r="M28" s="1038">
        <v>204</v>
      </c>
      <c r="N28" s="1038">
        <v>1227</v>
      </c>
      <c r="O28" s="1037">
        <v>227238</v>
      </c>
      <c r="P28" s="1037">
        <v>29222</v>
      </c>
    </row>
    <row r="29" spans="1:22" s="874" customFormat="1" ht="52.5" customHeight="1">
      <c r="B29" s="1039" t="s">
        <v>533</v>
      </c>
      <c r="C29" s="1036">
        <f t="shared" si="2"/>
        <v>404520</v>
      </c>
      <c r="D29" s="1038">
        <v>40</v>
      </c>
      <c r="E29" s="1038">
        <v>1034</v>
      </c>
      <c r="F29" s="1038">
        <v>1483</v>
      </c>
      <c r="G29" s="1038">
        <v>820</v>
      </c>
      <c r="H29" s="1038">
        <v>131198</v>
      </c>
      <c r="I29" s="1038"/>
      <c r="J29" s="1038">
        <v>1614</v>
      </c>
      <c r="K29" s="1038">
        <v>726</v>
      </c>
      <c r="L29" s="1038">
        <v>11301</v>
      </c>
      <c r="M29" s="1038">
        <v>178</v>
      </c>
      <c r="N29" s="1038">
        <v>1242</v>
      </c>
      <c r="O29" s="1037">
        <v>230753</v>
      </c>
      <c r="P29" s="1037">
        <v>24857</v>
      </c>
    </row>
    <row r="30" spans="1:22" s="874" customFormat="1" ht="52.5" customHeight="1">
      <c r="B30" s="1039" t="s">
        <v>3182</v>
      </c>
      <c r="C30" s="1036">
        <f t="shared" si="2"/>
        <v>408270</v>
      </c>
      <c r="D30" s="1038">
        <v>41</v>
      </c>
      <c r="E30" s="1038">
        <v>1043</v>
      </c>
      <c r="F30" s="1038">
        <v>1471</v>
      </c>
      <c r="G30" s="1038">
        <v>791</v>
      </c>
      <c r="H30" s="1038">
        <v>133777</v>
      </c>
      <c r="I30" s="1038"/>
      <c r="J30" s="1038">
        <v>1419</v>
      </c>
      <c r="K30" s="1038">
        <v>736</v>
      </c>
      <c r="L30" s="1038">
        <v>11277</v>
      </c>
      <c r="M30" s="1038">
        <v>170</v>
      </c>
      <c r="N30" s="1038">
        <v>1299</v>
      </c>
      <c r="O30" s="1037">
        <v>235962</v>
      </c>
      <c r="P30" s="1037">
        <v>21020</v>
      </c>
    </row>
    <row r="31" spans="1:22" s="874" customFormat="1" ht="52.5" customHeight="1">
      <c r="B31" s="1039" t="s">
        <v>3232</v>
      </c>
      <c r="C31" s="1036">
        <f t="shared" ref="C31" si="3">SUM(D31:P31)-K31</f>
        <v>414280</v>
      </c>
      <c r="D31" s="1038">
        <v>40</v>
      </c>
      <c r="E31" s="1038">
        <v>1063</v>
      </c>
      <c r="F31" s="1038">
        <v>1490</v>
      </c>
      <c r="G31" s="1038">
        <v>802</v>
      </c>
      <c r="H31" s="1038">
        <v>136623</v>
      </c>
      <c r="I31" s="1038"/>
      <c r="J31" s="1038">
        <v>1516</v>
      </c>
      <c r="K31" s="1038">
        <v>744</v>
      </c>
      <c r="L31" s="1038">
        <v>11330</v>
      </c>
      <c r="M31" s="1038">
        <v>287</v>
      </c>
      <c r="N31" s="1038">
        <v>1335</v>
      </c>
      <c r="O31" s="1037">
        <v>242996</v>
      </c>
      <c r="P31" s="1037">
        <v>16798</v>
      </c>
    </row>
    <row r="32" spans="1:22" s="874" customFormat="1" ht="52.5" customHeight="1">
      <c r="B32" s="1039" t="s">
        <v>3323</v>
      </c>
      <c r="C32" s="1036">
        <f t="shared" ref="C32" si="4">SUM(D32:P32)-K32</f>
        <v>420078</v>
      </c>
      <c r="D32" s="1038">
        <v>44</v>
      </c>
      <c r="E32" s="1038">
        <v>1043</v>
      </c>
      <c r="F32" s="1038">
        <v>1485</v>
      </c>
      <c r="G32" s="1038">
        <v>603</v>
      </c>
      <c r="H32" s="1038">
        <v>138917</v>
      </c>
      <c r="I32" s="1038"/>
      <c r="J32" s="1038">
        <v>1677</v>
      </c>
      <c r="K32" s="1038">
        <v>758</v>
      </c>
      <c r="L32" s="1038">
        <v>11251</v>
      </c>
      <c r="M32" s="1038">
        <v>282</v>
      </c>
      <c r="N32" s="1038">
        <v>1328</v>
      </c>
      <c r="O32" s="1037">
        <v>249489</v>
      </c>
      <c r="P32" s="1037">
        <v>13959</v>
      </c>
    </row>
    <row r="33" spans="1:22" s="874" customFormat="1" ht="52.5" customHeight="1">
      <c r="B33" s="1039" t="s">
        <v>3378</v>
      </c>
      <c r="C33" s="1036">
        <f t="shared" ref="C33" si="5">SUM(D33:P33)-K33</f>
        <v>426625</v>
      </c>
      <c r="D33" s="1038">
        <v>43</v>
      </c>
      <c r="E33" s="1038">
        <v>1023</v>
      </c>
      <c r="F33" s="1038">
        <v>1483</v>
      </c>
      <c r="G33" s="1038">
        <v>640</v>
      </c>
      <c r="H33" s="1038">
        <v>141041</v>
      </c>
      <c r="I33" s="1038"/>
      <c r="J33" s="1038">
        <v>1496</v>
      </c>
      <c r="K33" s="1038">
        <v>764</v>
      </c>
      <c r="L33" s="1038">
        <v>11370</v>
      </c>
      <c r="M33" s="1038">
        <v>276</v>
      </c>
      <c r="N33" s="1038">
        <v>1405</v>
      </c>
      <c r="O33" s="1037">
        <v>255766</v>
      </c>
      <c r="P33" s="1037">
        <v>12082</v>
      </c>
    </row>
    <row r="34" spans="1:22" s="874" customFormat="1" ht="52.5" customHeight="1" thickBot="1">
      <c r="B34" s="1040" t="s">
        <v>3430</v>
      </c>
      <c r="C34" s="1041">
        <f t="shared" ref="C34" si="6">SUM(D34:P34)-K34</f>
        <v>433284</v>
      </c>
      <c r="D34" s="1042">
        <v>42</v>
      </c>
      <c r="E34" s="1042">
        <v>992</v>
      </c>
      <c r="F34" s="1042">
        <v>1485</v>
      </c>
      <c r="G34" s="1042">
        <v>698</v>
      </c>
      <c r="H34" s="1042">
        <v>143087</v>
      </c>
      <c r="I34" s="1038"/>
      <c r="J34" s="1042">
        <v>1349</v>
      </c>
      <c r="K34" s="1042">
        <v>770</v>
      </c>
      <c r="L34" s="1042">
        <v>11395</v>
      </c>
      <c r="M34" s="1042">
        <v>313</v>
      </c>
      <c r="N34" s="1042">
        <v>1388</v>
      </c>
      <c r="O34" s="1043">
        <v>261840</v>
      </c>
      <c r="P34" s="1043">
        <v>10695</v>
      </c>
    </row>
    <row r="35" spans="1:22" s="873" customFormat="1" ht="18" customHeight="1">
      <c r="B35" s="1044" t="s">
        <v>715</v>
      </c>
      <c r="I35" s="874"/>
      <c r="J35" s="2208" t="s">
        <v>716</v>
      </c>
      <c r="K35" s="2208"/>
      <c r="L35" s="2208"/>
      <c r="M35" s="2208"/>
      <c r="N35" s="2208"/>
      <c r="O35" s="2208"/>
      <c r="P35" s="1464"/>
      <c r="Q35" s="874"/>
      <c r="R35" s="874"/>
      <c r="S35" s="874"/>
      <c r="T35" s="874"/>
      <c r="U35" s="874"/>
      <c r="V35" s="874"/>
    </row>
    <row r="36" spans="1:22" s="1045" customFormat="1" ht="33.799999999999997" customHeight="1">
      <c r="A36" s="856"/>
      <c r="I36" s="857"/>
      <c r="J36" s="1465"/>
      <c r="K36" s="1465"/>
      <c r="L36" s="1465"/>
      <c r="M36" s="1465"/>
      <c r="N36" s="1465"/>
      <c r="O36" s="1465"/>
      <c r="P36" s="1465"/>
      <c r="Q36" s="1046"/>
      <c r="R36" s="1046"/>
      <c r="S36" s="1046"/>
      <c r="T36" s="1046"/>
      <c r="U36" s="1046"/>
      <c r="V36" s="1046"/>
    </row>
    <row r="37" spans="1:22" s="1045" customFormat="1" ht="31.6" customHeight="1">
      <c r="A37" s="856"/>
      <c r="B37" s="856"/>
      <c r="C37" s="856"/>
      <c r="D37" s="856"/>
      <c r="E37" s="1047" t="s">
        <v>3288</v>
      </c>
      <c r="F37" s="856"/>
      <c r="G37" s="856"/>
      <c r="H37" s="856"/>
      <c r="I37" s="857"/>
      <c r="J37" s="856"/>
      <c r="K37" s="856"/>
      <c r="L37" s="856"/>
      <c r="M37" s="1048" t="s">
        <v>3289</v>
      </c>
      <c r="N37" s="856"/>
      <c r="O37" s="856"/>
      <c r="P37" s="856"/>
      <c r="Q37" s="1046"/>
      <c r="R37" s="1046"/>
      <c r="S37" s="1046"/>
      <c r="T37" s="1046"/>
      <c r="U37" s="1046"/>
      <c r="V37" s="1046"/>
    </row>
    <row r="38" spans="1:22" s="1045" customFormat="1" ht="16" customHeight="1">
      <c r="A38" s="856"/>
      <c r="B38" s="856"/>
      <c r="C38" s="856"/>
      <c r="D38" s="856"/>
      <c r="E38" s="856"/>
      <c r="F38" s="856"/>
      <c r="G38" s="856"/>
      <c r="H38" s="856"/>
      <c r="I38" s="857"/>
      <c r="J38" s="856"/>
      <c r="K38" s="856"/>
      <c r="L38" s="856"/>
      <c r="M38" s="856"/>
      <c r="N38" s="856"/>
      <c r="O38" s="856"/>
      <c r="P38" s="856"/>
      <c r="Q38" s="1046"/>
      <c r="R38" s="1046"/>
      <c r="S38" s="1046"/>
      <c r="T38" s="1046"/>
      <c r="U38" s="1046"/>
      <c r="V38" s="1046"/>
    </row>
    <row r="39" spans="1:22" s="857" customFormat="1"/>
    <row r="40" spans="1:22" s="1046" customFormat="1" ht="16" customHeight="1">
      <c r="A40" s="857"/>
      <c r="B40" s="2471"/>
      <c r="C40" s="857"/>
      <c r="D40" s="857"/>
      <c r="E40" s="857"/>
      <c r="F40" s="857"/>
      <c r="G40" s="857"/>
      <c r="H40" s="857"/>
      <c r="I40" s="857"/>
      <c r="J40" s="2209"/>
      <c r="K40" s="2209"/>
      <c r="L40" s="2209"/>
      <c r="M40" s="2209"/>
      <c r="N40" s="2209"/>
      <c r="O40" s="2209"/>
      <c r="P40" s="2209"/>
    </row>
    <row r="41" spans="1:22" s="1046" customFormat="1" ht="16" customHeight="1">
      <c r="A41" s="857"/>
      <c r="B41" s="857"/>
      <c r="C41" s="857"/>
      <c r="D41" s="857"/>
      <c r="E41" s="857"/>
      <c r="F41" s="857"/>
      <c r="G41" s="857"/>
      <c r="H41" s="857"/>
      <c r="I41" s="857"/>
      <c r="J41" s="2209"/>
      <c r="K41" s="2209"/>
      <c r="L41" s="2209"/>
      <c r="M41" s="2209"/>
      <c r="N41" s="2209"/>
      <c r="O41" s="2209"/>
      <c r="P41" s="2209"/>
    </row>
    <row r="42" spans="1:22" s="1046" customFormat="1" ht="16" customHeight="1">
      <c r="A42" s="857"/>
      <c r="B42" s="857"/>
      <c r="C42" s="857"/>
      <c r="D42" s="857"/>
      <c r="E42" s="857"/>
      <c r="F42" s="857"/>
      <c r="G42" s="857"/>
      <c r="H42" s="857"/>
      <c r="I42" s="857"/>
      <c r="J42" s="857"/>
      <c r="K42" s="857"/>
      <c r="L42" s="857"/>
      <c r="M42" s="857"/>
      <c r="N42" s="857"/>
      <c r="O42" s="857"/>
      <c r="P42" s="857"/>
    </row>
    <row r="43" spans="1:22" s="1045" customFormat="1" ht="16" customHeight="1">
      <c r="A43" s="856"/>
      <c r="B43" s="856"/>
      <c r="C43" s="856"/>
      <c r="D43" s="856"/>
      <c r="E43" s="856"/>
      <c r="F43" s="856"/>
      <c r="G43" s="856"/>
      <c r="H43" s="856"/>
      <c r="I43" s="857"/>
      <c r="J43" s="856"/>
      <c r="K43" s="856"/>
      <c r="L43" s="856"/>
      <c r="M43" s="856"/>
      <c r="N43" s="856"/>
      <c r="O43" s="856"/>
      <c r="P43" s="856"/>
      <c r="Q43" s="1046"/>
      <c r="R43" s="1046"/>
      <c r="S43" s="1046"/>
      <c r="T43" s="1046"/>
      <c r="U43" s="1046"/>
      <c r="V43" s="1046"/>
    </row>
    <row r="44" spans="1:22" s="1045" customFormat="1" ht="16" customHeight="1">
      <c r="A44" s="856"/>
      <c r="B44" s="856"/>
      <c r="C44" s="856"/>
      <c r="D44" s="856"/>
      <c r="E44" s="856"/>
      <c r="F44" s="856"/>
      <c r="G44" s="856"/>
      <c r="H44" s="856"/>
      <c r="I44" s="857"/>
      <c r="J44" s="856"/>
      <c r="K44" s="856"/>
      <c r="L44" s="856"/>
      <c r="M44" s="856"/>
      <c r="N44" s="856"/>
      <c r="O44" s="856"/>
      <c r="P44" s="856"/>
      <c r="Q44" s="1046"/>
      <c r="R44" s="1046"/>
      <c r="S44" s="1046"/>
      <c r="T44" s="1046"/>
      <c r="U44" s="1046"/>
      <c r="V44" s="1046"/>
    </row>
    <row r="45" spans="1:22" s="1045" customFormat="1" ht="16" customHeight="1">
      <c r="A45" s="856"/>
      <c r="B45" s="856"/>
      <c r="C45" s="856"/>
      <c r="D45" s="856"/>
      <c r="E45" s="856"/>
      <c r="F45" s="856"/>
      <c r="G45" s="856"/>
      <c r="H45" s="856"/>
      <c r="I45" s="857"/>
      <c r="J45" s="856"/>
      <c r="K45" s="856"/>
      <c r="L45" s="856"/>
      <c r="M45" s="856"/>
      <c r="N45" s="856"/>
      <c r="O45" s="856"/>
      <c r="P45" s="856"/>
      <c r="Q45" s="1046"/>
      <c r="R45" s="1046"/>
      <c r="S45" s="1046"/>
      <c r="T45" s="1046"/>
      <c r="U45" s="1046"/>
      <c r="V45" s="1046"/>
    </row>
    <row r="46" spans="1:22" s="1045" customFormat="1" ht="16" customHeight="1">
      <c r="A46" s="856"/>
      <c r="B46" s="856"/>
      <c r="C46" s="856"/>
      <c r="D46" s="856"/>
      <c r="E46" s="856"/>
      <c r="F46" s="856"/>
      <c r="G46" s="856"/>
      <c r="H46" s="856"/>
      <c r="I46" s="857"/>
      <c r="J46" s="856"/>
      <c r="K46" s="856"/>
      <c r="L46" s="856"/>
      <c r="M46" s="856"/>
      <c r="N46" s="856"/>
      <c r="O46" s="856"/>
      <c r="P46" s="856"/>
      <c r="Q46" s="1046"/>
      <c r="R46" s="1046"/>
      <c r="S46" s="1046"/>
      <c r="T46" s="1046"/>
      <c r="U46" s="1046"/>
      <c r="V46" s="1046"/>
    </row>
    <row r="47" spans="1:22" s="1045" customFormat="1" ht="16" customHeight="1">
      <c r="A47" s="856"/>
      <c r="B47" s="856"/>
      <c r="C47" s="856"/>
      <c r="D47" s="856"/>
      <c r="E47" s="856"/>
      <c r="F47" s="856"/>
      <c r="G47" s="856"/>
      <c r="H47" s="856"/>
      <c r="I47" s="857"/>
      <c r="J47" s="856"/>
      <c r="K47" s="856"/>
      <c r="L47" s="856"/>
      <c r="M47" s="856"/>
      <c r="N47" s="856"/>
      <c r="O47" s="856"/>
      <c r="P47" s="856"/>
      <c r="Q47" s="1046"/>
      <c r="R47" s="1046"/>
      <c r="S47" s="1046"/>
      <c r="T47" s="1046"/>
      <c r="U47" s="1046"/>
      <c r="V47" s="1046"/>
    </row>
    <row r="48" spans="1:22" s="1045" customFormat="1" ht="16" customHeight="1">
      <c r="A48" s="856"/>
      <c r="B48" s="856"/>
      <c r="C48" s="856"/>
      <c r="D48" s="856"/>
      <c r="E48" s="856"/>
      <c r="F48" s="856"/>
      <c r="G48" s="856"/>
      <c r="H48" s="856"/>
      <c r="I48" s="857"/>
      <c r="J48" s="856"/>
      <c r="K48" s="856"/>
      <c r="L48" s="856"/>
      <c r="M48" s="856"/>
      <c r="N48" s="856"/>
      <c r="O48" s="856"/>
      <c r="P48" s="856"/>
      <c r="Q48" s="1046"/>
      <c r="R48" s="1046"/>
      <c r="S48" s="1046"/>
      <c r="T48" s="1046"/>
      <c r="U48" s="1046"/>
      <c r="V48" s="1046"/>
    </row>
    <row r="49" spans="1:22" s="1045" customFormat="1" ht="16" customHeight="1">
      <c r="A49" s="856"/>
      <c r="B49" s="856"/>
      <c r="C49" s="856"/>
      <c r="D49" s="856"/>
      <c r="E49" s="856"/>
      <c r="F49" s="856"/>
      <c r="G49" s="856"/>
      <c r="H49" s="856"/>
      <c r="I49" s="857"/>
      <c r="J49" s="856"/>
      <c r="K49" s="856"/>
      <c r="L49" s="856"/>
      <c r="M49" s="856"/>
      <c r="N49" s="856"/>
      <c r="O49" s="856"/>
      <c r="P49" s="856"/>
      <c r="Q49" s="1046"/>
      <c r="R49" s="1046"/>
      <c r="S49" s="1046"/>
      <c r="T49" s="1046"/>
      <c r="U49" s="1046"/>
      <c r="V49" s="1046"/>
    </row>
    <row r="50" spans="1:22" s="1045" customFormat="1" ht="16" customHeight="1">
      <c r="A50" s="856"/>
      <c r="B50" s="856"/>
      <c r="C50" s="856"/>
      <c r="D50" s="856"/>
      <c r="E50" s="856"/>
      <c r="F50" s="856"/>
      <c r="G50" s="856"/>
      <c r="H50" s="856"/>
      <c r="I50" s="857"/>
      <c r="J50" s="856"/>
      <c r="K50" s="856"/>
      <c r="L50" s="856"/>
      <c r="M50" s="856"/>
      <c r="N50" s="856"/>
      <c r="O50" s="856"/>
      <c r="P50" s="856"/>
      <c r="Q50" s="1046"/>
      <c r="R50" s="1046"/>
      <c r="S50" s="1046"/>
      <c r="T50" s="1046"/>
      <c r="U50" s="1046"/>
      <c r="V50" s="1046"/>
    </row>
    <row r="51" spans="1:22" s="1045" customFormat="1" ht="16" customHeight="1">
      <c r="A51" s="856"/>
      <c r="B51" s="856"/>
      <c r="C51" s="856"/>
      <c r="D51" s="856"/>
      <c r="E51" s="856"/>
      <c r="F51" s="856"/>
      <c r="G51" s="856"/>
      <c r="H51" s="856"/>
      <c r="I51" s="857"/>
      <c r="J51" s="856"/>
      <c r="K51" s="856"/>
      <c r="L51" s="856"/>
      <c r="M51" s="856"/>
      <c r="N51" s="856"/>
      <c r="O51" s="856"/>
      <c r="P51" s="856"/>
      <c r="Q51" s="1046"/>
      <c r="R51" s="1046"/>
      <c r="S51" s="1046"/>
      <c r="T51" s="1046"/>
      <c r="U51" s="1046"/>
      <c r="V51" s="1046"/>
    </row>
    <row r="52" spans="1:22" s="1045" customFormat="1" ht="16" customHeight="1">
      <c r="A52" s="856"/>
      <c r="B52" s="856"/>
      <c r="C52" s="856"/>
      <c r="D52" s="856"/>
      <c r="E52" s="856"/>
      <c r="F52" s="856"/>
      <c r="G52" s="856"/>
      <c r="H52" s="856"/>
      <c r="I52" s="857"/>
      <c r="J52" s="856"/>
      <c r="K52" s="856"/>
      <c r="L52" s="856"/>
      <c r="M52" s="856"/>
      <c r="N52" s="856"/>
      <c r="O52" s="856"/>
      <c r="P52" s="856"/>
      <c r="Q52" s="1046"/>
      <c r="R52" s="1046"/>
      <c r="S52" s="1046"/>
      <c r="T52" s="1046"/>
      <c r="U52" s="1046"/>
      <c r="V52" s="1046"/>
    </row>
    <row r="53" spans="1:22" s="1045" customFormat="1" ht="16" customHeight="1">
      <c r="A53" s="856"/>
      <c r="B53" s="856"/>
      <c r="C53" s="856"/>
      <c r="D53" s="856"/>
      <c r="E53" s="856"/>
      <c r="F53" s="856"/>
      <c r="G53" s="856"/>
      <c r="H53" s="856"/>
      <c r="I53" s="857"/>
      <c r="J53" s="856"/>
      <c r="K53" s="856"/>
      <c r="L53" s="856"/>
      <c r="M53" s="856"/>
      <c r="N53" s="856"/>
      <c r="O53" s="856"/>
      <c r="P53" s="856"/>
      <c r="Q53" s="1046"/>
      <c r="R53" s="1046"/>
      <c r="S53" s="1046"/>
      <c r="T53" s="1046"/>
      <c r="U53" s="1046"/>
      <c r="V53" s="1046"/>
    </row>
    <row r="54" spans="1:22" ht="16" customHeight="1"/>
    <row r="55" spans="1:22" ht="16" customHeight="1"/>
    <row r="56" spans="1:22" ht="16" customHeight="1"/>
    <row r="57" spans="1:22" ht="16" customHeight="1"/>
    <row r="58" spans="1:22" ht="16" customHeight="1"/>
    <row r="59" spans="1:22" ht="16" customHeight="1"/>
    <row r="60" spans="1:22" ht="16" customHeight="1"/>
    <row r="61" spans="1:22" ht="16" customHeight="1"/>
    <row r="62" spans="1:22" ht="16" customHeight="1"/>
    <row r="63" spans="1:22" ht="16" customHeight="1"/>
    <row r="64" spans="1:22" ht="16" customHeight="1"/>
    <row r="65" ht="16" customHeight="1"/>
    <row r="66" ht="16" customHeight="1"/>
    <row r="67" ht="16" customHeight="1"/>
    <row r="68" ht="16" customHeight="1"/>
    <row r="69" ht="16" customHeight="1"/>
    <row r="70" ht="16" customHeight="1"/>
    <row r="71" ht="16" customHeight="1"/>
    <row r="72" ht="16" customHeight="1"/>
    <row r="73" ht="16" customHeight="1"/>
    <row r="74" ht="16" customHeight="1"/>
    <row r="75" ht="16" customHeight="1"/>
    <row r="76" ht="16" customHeight="1"/>
    <row r="77" ht="16" customHeight="1"/>
    <row r="78" ht="16" customHeight="1"/>
    <row r="79" ht="16" customHeight="1"/>
    <row r="80" ht="16" customHeight="1"/>
    <row r="81" ht="16" customHeight="1"/>
    <row r="82" ht="16" customHeight="1"/>
    <row r="83" ht="16" customHeight="1"/>
    <row r="84" ht="16" customHeight="1"/>
    <row r="85" ht="16" customHeight="1"/>
    <row r="86" ht="16" customHeight="1"/>
    <row r="87" ht="16" customHeight="1"/>
    <row r="88" ht="16" customHeight="1"/>
    <row r="89" ht="16" customHeight="1"/>
    <row r="90" ht="16" customHeight="1"/>
    <row r="91" ht="16" customHeight="1"/>
  </sheetData>
  <mergeCells count="22">
    <mergeCell ref="E1:H1"/>
    <mergeCell ref="C5:C7"/>
    <mergeCell ref="D5:E5"/>
    <mergeCell ref="F5:G5"/>
    <mergeCell ref="H6:H7"/>
    <mergeCell ref="G6:G7"/>
    <mergeCell ref="E2:H2"/>
    <mergeCell ref="B5:B8"/>
    <mergeCell ref="J6:J7"/>
    <mergeCell ref="L6:L7"/>
    <mergeCell ref="O6:O7"/>
    <mergeCell ref="N5:N7"/>
    <mergeCell ref="O5:P5"/>
    <mergeCell ref="M6:M7"/>
    <mergeCell ref="J5:K5"/>
    <mergeCell ref="L5:M5"/>
    <mergeCell ref="J40:P41"/>
    <mergeCell ref="J35:O35"/>
    <mergeCell ref="D6:D7"/>
    <mergeCell ref="E6:E7"/>
    <mergeCell ref="F6:F7"/>
    <mergeCell ref="P6:P7"/>
  </mergeCells>
  <phoneticPr fontId="11" type="noConversion"/>
  <pageMargins left="0.65" right="0.59" top="0.49" bottom="0.38" header="0.21" footer="0.19"/>
  <pageSetup paperSize="9" orientation="portrait" r:id="rId1"/>
  <headerFooter alignWithMargins="0"/>
  <colBreaks count="1" manualBreakCount="1">
    <brk id="9" max="23"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enableFormatConditionsCalculation="0">
    <tabColor indexed="42"/>
    <outlinePr summaryBelow="0" summaryRight="0"/>
  </sheetPr>
  <dimension ref="A1:U140"/>
  <sheetViews>
    <sheetView topLeftCell="A2" zoomScaleNormal="100" zoomScaleSheetLayoutView="100" workbookViewId="0">
      <pane xSplit="1" ySplit="11" topLeftCell="B125" activePane="bottomRight" state="frozen"/>
      <selection activeCell="A2" sqref="A2"/>
      <selection pane="topRight" activeCell="B2" sqref="B2"/>
      <selection pane="bottomLeft" activeCell="A13" sqref="A13"/>
      <selection pane="bottomRight" activeCell="O125" sqref="O125"/>
    </sheetView>
  </sheetViews>
  <sheetFormatPr defaultRowHeight="17" outlineLevelRow="1"/>
  <cols>
    <col min="1" max="1" width="17.375" style="177" customWidth="1"/>
    <col min="2" max="2" width="10.5" style="177" customWidth="1"/>
    <col min="3" max="8" width="10.5" style="420" customWidth="1"/>
    <col min="9" max="13" width="18.125" style="420" customWidth="1"/>
    <col min="14" max="15" width="9" style="177"/>
    <col min="16" max="16" width="8.75" style="420" customWidth="1"/>
    <col min="17" max="17" width="1.125" style="183" customWidth="1"/>
    <col min="18" max="18" width="8.375" style="420" customWidth="1"/>
    <col min="19" max="19" width="11.875" style="420" customWidth="1"/>
    <col min="20" max="20" width="9.5" style="420" customWidth="1"/>
    <col min="21" max="21" width="8" style="420" customWidth="1"/>
    <col min="22" max="16384" width="9" style="177"/>
  </cols>
  <sheetData>
    <row r="1" spans="1:21">
      <c r="A1" s="177" t="s">
        <v>2517</v>
      </c>
    </row>
    <row r="2" spans="1:21">
      <c r="A2" s="177" t="s">
        <v>2517</v>
      </c>
    </row>
    <row r="3" spans="1:21" ht="23.1">
      <c r="A3" s="177" t="s">
        <v>2517</v>
      </c>
      <c r="E3" s="1907" t="s">
        <v>2745</v>
      </c>
      <c r="F3" s="1907"/>
      <c r="G3" s="1907"/>
      <c r="H3" s="1907"/>
      <c r="I3" s="133" t="s">
        <v>663</v>
      </c>
      <c r="P3" s="12"/>
    </row>
    <row r="4" spans="1:21" ht="19.05">
      <c r="A4" s="177" t="s">
        <v>2517</v>
      </c>
      <c r="D4" s="2237" t="s">
        <v>2746</v>
      </c>
      <c r="E4" s="2237"/>
      <c r="F4" s="2237"/>
      <c r="G4" s="2237"/>
      <c r="H4" s="2237"/>
      <c r="I4" s="328" t="s">
        <v>2747</v>
      </c>
      <c r="P4" s="1647"/>
      <c r="Q4" s="377"/>
      <c r="S4" s="378"/>
      <c r="T4" s="378"/>
      <c r="U4" s="378"/>
    </row>
    <row r="5" spans="1:21" ht="18" customHeight="1">
      <c r="D5" s="1051"/>
      <c r="E5" s="376"/>
      <c r="F5" s="376"/>
      <c r="G5" s="376"/>
      <c r="H5" s="376"/>
      <c r="M5" s="1052"/>
      <c r="P5" s="376"/>
      <c r="Q5" s="377"/>
      <c r="R5" s="328"/>
      <c r="S5" s="378"/>
      <c r="T5" s="378"/>
      <c r="U5" s="378"/>
    </row>
    <row r="6" spans="1:21" ht="17.7" thickBot="1">
      <c r="A6" s="177" t="s">
        <v>2517</v>
      </c>
      <c r="M6" s="1053"/>
    </row>
    <row r="7" spans="1:21" s="1058" customFormat="1">
      <c r="A7" s="2238" t="s">
        <v>668</v>
      </c>
      <c r="B7" s="1054" t="s">
        <v>655</v>
      </c>
      <c r="C7" s="2235" t="s">
        <v>2888</v>
      </c>
      <c r="D7" s="2235"/>
      <c r="E7" s="2235"/>
      <c r="F7" s="2235" t="s">
        <v>2889</v>
      </c>
      <c r="G7" s="2235"/>
      <c r="H7" s="2235"/>
      <c r="I7" s="2235" t="s">
        <v>658</v>
      </c>
      <c r="J7" s="2235"/>
      <c r="K7" s="2235"/>
      <c r="L7" s="2235"/>
      <c r="M7" s="1057" t="s">
        <v>659</v>
      </c>
      <c r="P7" s="1055"/>
      <c r="Q7" s="1056"/>
      <c r="R7" s="2230" t="s">
        <v>654</v>
      </c>
      <c r="S7" s="2230"/>
      <c r="T7" s="2230"/>
      <c r="U7" s="2231"/>
    </row>
    <row r="8" spans="1:21" s="1058" customFormat="1">
      <c r="A8" s="2239"/>
      <c r="B8" s="1075" t="s">
        <v>680</v>
      </c>
      <c r="C8" s="2236" t="s">
        <v>2748</v>
      </c>
      <c r="D8" s="2236"/>
      <c r="E8" s="2236"/>
      <c r="F8" s="2236" t="s">
        <v>660</v>
      </c>
      <c r="G8" s="2236"/>
      <c r="H8" s="2236"/>
      <c r="I8" s="2236" t="s">
        <v>412</v>
      </c>
      <c r="J8" s="2236"/>
      <c r="K8" s="2236"/>
      <c r="L8" s="2236"/>
      <c r="M8" s="1060" t="s">
        <v>679</v>
      </c>
      <c r="Q8" s="1056"/>
      <c r="R8" s="2232" t="s">
        <v>411</v>
      </c>
      <c r="S8" s="2232"/>
      <c r="T8" s="2232"/>
      <c r="U8" s="2233"/>
    </row>
    <row r="9" spans="1:21" s="1058" customFormat="1">
      <c r="A9" s="2239"/>
      <c r="C9" s="1061" t="s">
        <v>429</v>
      </c>
      <c r="D9" s="1061" t="s">
        <v>428</v>
      </c>
      <c r="E9" s="1061" t="s">
        <v>656</v>
      </c>
      <c r="F9" s="1061" t="s">
        <v>657</v>
      </c>
      <c r="G9" s="1061" t="s">
        <v>425</v>
      </c>
      <c r="H9" s="1061" t="s">
        <v>424</v>
      </c>
      <c r="I9" s="2234" t="s">
        <v>676</v>
      </c>
      <c r="J9" s="2234"/>
      <c r="K9" s="2234" t="s">
        <v>677</v>
      </c>
      <c r="L9" s="2234"/>
      <c r="P9" s="1061" t="s">
        <v>423</v>
      </c>
      <c r="Q9" s="1384"/>
      <c r="R9" s="1062" t="s">
        <v>669</v>
      </c>
      <c r="S9" s="1061" t="s">
        <v>670</v>
      </c>
      <c r="T9" s="1061" t="s">
        <v>675</v>
      </c>
      <c r="U9" s="1061" t="s">
        <v>671</v>
      </c>
    </row>
    <row r="10" spans="1:21" s="1058" customFormat="1">
      <c r="A10" s="2239"/>
      <c r="B10" s="1063" t="s">
        <v>682</v>
      </c>
      <c r="C10" s="1063" t="s">
        <v>430</v>
      </c>
      <c r="D10" s="1063" t="s">
        <v>413</v>
      </c>
      <c r="E10" s="1063" t="s">
        <v>427</v>
      </c>
      <c r="F10" s="1063" t="s">
        <v>414</v>
      </c>
      <c r="G10" s="2241" t="s">
        <v>426</v>
      </c>
      <c r="H10" s="2241" t="s">
        <v>415</v>
      </c>
      <c r="I10" s="2236" t="s">
        <v>673</v>
      </c>
      <c r="J10" s="2236"/>
      <c r="K10" s="2236" t="s">
        <v>417</v>
      </c>
      <c r="L10" s="2236"/>
      <c r="M10" s="1060" t="s">
        <v>662</v>
      </c>
      <c r="P10" s="1063" t="s">
        <v>686</v>
      </c>
      <c r="Q10" s="1384"/>
      <c r="R10" s="1059" t="s">
        <v>685</v>
      </c>
      <c r="S10" s="1063" t="s">
        <v>684</v>
      </c>
      <c r="T10" s="1063" t="s">
        <v>416</v>
      </c>
      <c r="U10" s="1063" t="s">
        <v>672</v>
      </c>
    </row>
    <row r="11" spans="1:21" s="1058" customFormat="1" ht="16.5" customHeight="1" thickBot="1">
      <c r="A11" s="2240"/>
      <c r="B11" s="1065" t="s">
        <v>681</v>
      </c>
      <c r="C11" s="1065" t="s">
        <v>431</v>
      </c>
      <c r="D11" s="1065" t="s">
        <v>420</v>
      </c>
      <c r="E11" s="1073" t="s">
        <v>419</v>
      </c>
      <c r="F11" s="1065" t="s">
        <v>2520</v>
      </c>
      <c r="G11" s="2242"/>
      <c r="H11" s="2242"/>
      <c r="I11" s="1066" t="s">
        <v>674</v>
      </c>
      <c r="J11" s="1066" t="s">
        <v>421</v>
      </c>
      <c r="K11" s="1066" t="s">
        <v>661</v>
      </c>
      <c r="L11" s="1066" t="s">
        <v>421</v>
      </c>
      <c r="M11" s="1074" t="s">
        <v>678</v>
      </c>
      <c r="P11" s="1065"/>
      <c r="Q11" s="1384"/>
      <c r="R11" s="1064"/>
      <c r="S11" s="1065"/>
      <c r="T11" s="1065" t="s">
        <v>683</v>
      </c>
      <c r="U11" s="1065"/>
    </row>
    <row r="12" spans="1:21" ht="24.8" hidden="1" customHeight="1">
      <c r="A12" s="566" t="s">
        <v>2248</v>
      </c>
      <c r="B12" s="1067">
        <v>11</v>
      </c>
      <c r="C12" s="1067">
        <v>11</v>
      </c>
      <c r="D12" s="1067">
        <v>0</v>
      </c>
      <c r="E12" s="1067">
        <v>0</v>
      </c>
      <c r="F12" s="1067">
        <v>3</v>
      </c>
      <c r="G12" s="1067">
        <v>0</v>
      </c>
      <c r="H12" s="1067">
        <v>8</v>
      </c>
      <c r="I12" s="1067">
        <v>5</v>
      </c>
      <c r="J12" s="1067">
        <v>0</v>
      </c>
      <c r="K12" s="1067">
        <v>2</v>
      </c>
      <c r="L12" s="1067">
        <v>44</v>
      </c>
      <c r="M12" s="1067">
        <v>595</v>
      </c>
      <c r="P12" s="1067">
        <v>3</v>
      </c>
      <c r="Q12" s="1068"/>
      <c r="R12" s="1067">
        <v>7</v>
      </c>
      <c r="S12" s="1067">
        <v>1</v>
      </c>
      <c r="T12" s="1067">
        <v>0</v>
      </c>
      <c r="U12" s="1067">
        <v>0</v>
      </c>
    </row>
    <row r="13" spans="1:21" ht="24.8" hidden="1" customHeight="1">
      <c r="A13" s="566" t="s">
        <v>639</v>
      </c>
      <c r="B13" s="1067">
        <v>45</v>
      </c>
      <c r="C13" s="1067">
        <v>35</v>
      </c>
      <c r="D13" s="1067">
        <v>9</v>
      </c>
      <c r="E13" s="1067">
        <v>1</v>
      </c>
      <c r="F13" s="1067">
        <v>40</v>
      </c>
      <c r="G13" s="1067">
        <v>0</v>
      </c>
      <c r="H13" s="1067">
        <v>5</v>
      </c>
      <c r="I13" s="1067">
        <v>8</v>
      </c>
      <c r="J13" s="1067">
        <v>5</v>
      </c>
      <c r="K13" s="1067">
        <v>5</v>
      </c>
      <c r="L13" s="1067">
        <v>28</v>
      </c>
      <c r="M13" s="1067">
        <v>5123</v>
      </c>
      <c r="P13" s="1067">
        <v>33</v>
      </c>
      <c r="Q13" s="1068"/>
      <c r="R13" s="1067">
        <v>11</v>
      </c>
      <c r="S13" s="1067">
        <v>1</v>
      </c>
      <c r="T13" s="1067">
        <v>0</v>
      </c>
      <c r="U13" s="1067">
        <v>0</v>
      </c>
    </row>
    <row r="14" spans="1:21" ht="24.8" hidden="1" customHeight="1">
      <c r="A14" s="566" t="s">
        <v>2836</v>
      </c>
      <c r="B14" s="1067">
        <v>63</v>
      </c>
      <c r="C14" s="1067">
        <v>39</v>
      </c>
      <c r="D14" s="1067">
        <v>22</v>
      </c>
      <c r="E14" s="1067">
        <v>2</v>
      </c>
      <c r="F14" s="1067">
        <v>61</v>
      </c>
      <c r="G14" s="1067">
        <v>0</v>
      </c>
      <c r="H14" s="1067">
        <v>2</v>
      </c>
      <c r="I14" s="1067">
        <v>6</v>
      </c>
      <c r="J14" s="1067">
        <v>14</v>
      </c>
      <c r="K14" s="1067">
        <v>4</v>
      </c>
      <c r="L14" s="1067">
        <v>38</v>
      </c>
      <c r="M14" s="1067">
        <v>3662</v>
      </c>
      <c r="P14" s="1067">
        <v>62</v>
      </c>
      <c r="Q14" s="1068"/>
      <c r="R14" s="1067">
        <v>1</v>
      </c>
      <c r="S14" s="1067">
        <v>0</v>
      </c>
      <c r="T14" s="1067">
        <v>0</v>
      </c>
      <c r="U14" s="1067">
        <v>0</v>
      </c>
    </row>
    <row r="15" spans="1:21" ht="24.8" hidden="1" customHeight="1">
      <c r="A15" s="566" t="s">
        <v>2813</v>
      </c>
      <c r="B15" s="1067">
        <v>10</v>
      </c>
      <c r="C15" s="1067">
        <v>8</v>
      </c>
      <c r="D15" s="1067">
        <v>2</v>
      </c>
      <c r="E15" s="1067">
        <v>0</v>
      </c>
      <c r="F15" s="1067">
        <v>7</v>
      </c>
      <c r="G15" s="1067">
        <v>0</v>
      </c>
      <c r="H15" s="1067">
        <v>3</v>
      </c>
      <c r="I15" s="1067">
        <v>5</v>
      </c>
      <c r="J15" s="1067">
        <v>25</v>
      </c>
      <c r="K15" s="1067">
        <v>1</v>
      </c>
      <c r="L15" s="1067">
        <v>42</v>
      </c>
      <c r="M15" s="1067">
        <v>1304</v>
      </c>
      <c r="P15" s="1067">
        <v>7</v>
      </c>
      <c r="Q15" s="1068"/>
      <c r="R15" s="1067">
        <v>3</v>
      </c>
      <c r="S15" s="1067">
        <v>0</v>
      </c>
      <c r="T15" s="1067">
        <v>0</v>
      </c>
      <c r="U15" s="1067">
        <v>0</v>
      </c>
    </row>
    <row r="16" spans="1:21" ht="24.8" hidden="1" customHeight="1">
      <c r="A16" s="566" t="s">
        <v>2835</v>
      </c>
      <c r="B16" s="1067">
        <v>36</v>
      </c>
      <c r="C16" s="1067">
        <v>27</v>
      </c>
      <c r="D16" s="1067">
        <v>9</v>
      </c>
      <c r="E16" s="1067">
        <v>0</v>
      </c>
      <c r="F16" s="1067">
        <v>32</v>
      </c>
      <c r="G16" s="1067">
        <v>1</v>
      </c>
      <c r="H16" s="1067">
        <v>3</v>
      </c>
      <c r="I16" s="1067">
        <v>4</v>
      </c>
      <c r="J16" s="1067">
        <v>8</v>
      </c>
      <c r="K16" s="1067">
        <v>2</v>
      </c>
      <c r="L16" s="1067">
        <v>34</v>
      </c>
      <c r="M16" s="1067">
        <v>4090</v>
      </c>
      <c r="P16" s="1067">
        <v>29</v>
      </c>
      <c r="Q16" s="1068"/>
      <c r="R16" s="1067">
        <v>6</v>
      </c>
      <c r="S16" s="1067">
        <v>1</v>
      </c>
      <c r="T16" s="1067">
        <v>0</v>
      </c>
      <c r="U16" s="1067">
        <v>0</v>
      </c>
    </row>
    <row r="17" spans="1:21" ht="24.8" hidden="1" customHeight="1">
      <c r="A17" s="566" t="s">
        <v>2834</v>
      </c>
      <c r="B17" s="1067">
        <v>57</v>
      </c>
      <c r="C17" s="1067">
        <v>34</v>
      </c>
      <c r="D17" s="1067">
        <v>22</v>
      </c>
      <c r="E17" s="1067">
        <v>1</v>
      </c>
      <c r="F17" s="1067">
        <v>52</v>
      </c>
      <c r="G17" s="1067">
        <v>0</v>
      </c>
      <c r="H17" s="1067">
        <v>5</v>
      </c>
      <c r="I17" s="1067">
        <v>5</v>
      </c>
      <c r="J17" s="1067">
        <v>25</v>
      </c>
      <c r="K17" s="1067">
        <v>3</v>
      </c>
      <c r="L17" s="1067">
        <v>25</v>
      </c>
      <c r="M17" s="1067">
        <v>7125</v>
      </c>
      <c r="P17" s="1067">
        <v>52</v>
      </c>
      <c r="Q17" s="1068"/>
      <c r="R17" s="1067">
        <v>3</v>
      </c>
      <c r="S17" s="1067">
        <v>2</v>
      </c>
      <c r="T17" s="1067">
        <v>0</v>
      </c>
      <c r="U17" s="1067">
        <v>0</v>
      </c>
    </row>
    <row r="18" spans="1:21" ht="24.8" hidden="1" customHeight="1">
      <c r="A18" s="566" t="s">
        <v>2819</v>
      </c>
      <c r="B18" s="1067">
        <v>79</v>
      </c>
      <c r="C18" s="1067">
        <v>69</v>
      </c>
      <c r="D18" s="1067">
        <v>10</v>
      </c>
      <c r="E18" s="1067">
        <v>0</v>
      </c>
      <c r="F18" s="1067">
        <v>74</v>
      </c>
      <c r="G18" s="1067">
        <v>0</v>
      </c>
      <c r="H18" s="1067">
        <v>5</v>
      </c>
      <c r="I18" s="1067">
        <v>4</v>
      </c>
      <c r="J18" s="1067">
        <v>22</v>
      </c>
      <c r="K18" s="1067">
        <v>2</v>
      </c>
      <c r="L18" s="1067">
        <v>42</v>
      </c>
      <c r="M18" s="1067">
        <v>4170</v>
      </c>
      <c r="P18" s="1067">
        <v>36</v>
      </c>
      <c r="Q18" s="1068"/>
      <c r="R18" s="1067">
        <v>34</v>
      </c>
      <c r="S18" s="1067">
        <v>9</v>
      </c>
      <c r="T18" s="1067">
        <v>0</v>
      </c>
      <c r="U18" s="1067">
        <v>0</v>
      </c>
    </row>
    <row r="19" spans="1:21" ht="24.8" hidden="1" customHeight="1">
      <c r="A19" s="566" t="s">
        <v>2833</v>
      </c>
      <c r="B19" s="1067">
        <v>19</v>
      </c>
      <c r="C19" s="1067">
        <v>19</v>
      </c>
      <c r="D19" s="1067">
        <v>0</v>
      </c>
      <c r="E19" s="1067">
        <v>0</v>
      </c>
      <c r="F19" s="1067">
        <v>14</v>
      </c>
      <c r="G19" s="1067">
        <v>0</v>
      </c>
      <c r="H19" s="1067">
        <v>5</v>
      </c>
      <c r="I19" s="1067">
        <v>3</v>
      </c>
      <c r="J19" s="1067">
        <v>47</v>
      </c>
      <c r="K19" s="1067">
        <v>2</v>
      </c>
      <c r="L19" s="1067">
        <v>50</v>
      </c>
      <c r="M19" s="1067">
        <v>2099</v>
      </c>
      <c r="P19" s="1067">
        <v>14</v>
      </c>
      <c r="Q19" s="1068"/>
      <c r="R19" s="1067">
        <v>5</v>
      </c>
      <c r="S19" s="1067">
        <v>0</v>
      </c>
      <c r="T19" s="1067">
        <v>0</v>
      </c>
      <c r="U19" s="1067">
        <v>0</v>
      </c>
    </row>
    <row r="20" spans="1:21" ht="24.8" customHeight="1">
      <c r="A20" s="566" t="s">
        <v>422</v>
      </c>
      <c r="B20" s="1067">
        <v>21</v>
      </c>
      <c r="C20" s="1067">
        <v>17</v>
      </c>
      <c r="D20" s="1067">
        <v>4</v>
      </c>
      <c r="E20" s="1067">
        <v>0</v>
      </c>
      <c r="F20" s="1067">
        <v>17</v>
      </c>
      <c r="G20" s="1067">
        <v>0</v>
      </c>
      <c r="H20" s="1067">
        <v>4</v>
      </c>
      <c r="I20" s="1067">
        <v>5</v>
      </c>
      <c r="J20" s="1067">
        <v>30</v>
      </c>
      <c r="K20" s="1067">
        <v>4</v>
      </c>
      <c r="L20" s="1067">
        <v>12</v>
      </c>
      <c r="M20" s="1067">
        <v>3386</v>
      </c>
      <c r="P20" s="1067">
        <v>15</v>
      </c>
      <c r="Q20" s="1068"/>
      <c r="R20" s="1067">
        <v>3</v>
      </c>
      <c r="S20" s="1067">
        <v>0</v>
      </c>
      <c r="T20" s="1067">
        <v>0</v>
      </c>
      <c r="U20" s="1067">
        <v>3</v>
      </c>
    </row>
    <row r="21" spans="1:21" ht="24.8" customHeight="1" collapsed="1">
      <c r="A21" s="566" t="s">
        <v>3102</v>
      </c>
      <c r="B21" s="1067">
        <v>16</v>
      </c>
      <c r="C21" s="1067">
        <v>6</v>
      </c>
      <c r="D21" s="1067">
        <v>10</v>
      </c>
      <c r="E21" s="1067">
        <v>0</v>
      </c>
      <c r="F21" s="1067">
        <v>13</v>
      </c>
      <c r="G21" s="1067">
        <v>0</v>
      </c>
      <c r="H21" s="1067">
        <v>3</v>
      </c>
      <c r="I21" s="1067">
        <v>7</v>
      </c>
      <c r="J21" s="1067">
        <v>57</v>
      </c>
      <c r="K21" s="1067">
        <v>7</v>
      </c>
      <c r="L21" s="1067">
        <v>45</v>
      </c>
      <c r="M21" s="1067">
        <v>3415</v>
      </c>
      <c r="P21" s="1067">
        <v>14</v>
      </c>
      <c r="Q21" s="1068"/>
      <c r="R21" s="1067">
        <v>0</v>
      </c>
      <c r="S21" s="1067">
        <v>0</v>
      </c>
      <c r="T21" s="1067">
        <v>0</v>
      </c>
      <c r="U21" s="1067">
        <v>2</v>
      </c>
    </row>
    <row r="22" spans="1:21" ht="24.8" hidden="1" customHeight="1" outlineLevel="1">
      <c r="A22" s="530" t="s">
        <v>1900</v>
      </c>
      <c r="B22" s="1067">
        <v>14</v>
      </c>
      <c r="C22" s="1067">
        <v>4</v>
      </c>
      <c r="D22" s="1067">
        <v>10</v>
      </c>
      <c r="E22" s="1067">
        <v>0</v>
      </c>
      <c r="F22" s="1067">
        <v>12</v>
      </c>
      <c r="G22" s="1067">
        <v>0</v>
      </c>
      <c r="H22" s="1067">
        <v>2</v>
      </c>
      <c r="I22" s="1067">
        <v>8</v>
      </c>
      <c r="J22" s="1067">
        <v>22</v>
      </c>
      <c r="K22" s="1067">
        <v>8</v>
      </c>
      <c r="L22" s="1067">
        <v>32</v>
      </c>
      <c r="M22" s="1067">
        <v>1973</v>
      </c>
      <c r="P22" s="1067">
        <v>13</v>
      </c>
      <c r="Q22" s="1068"/>
      <c r="R22" s="1067">
        <v>0</v>
      </c>
      <c r="S22" s="1067">
        <v>0</v>
      </c>
      <c r="T22" s="1067">
        <v>0</v>
      </c>
      <c r="U22" s="1067">
        <v>1</v>
      </c>
    </row>
    <row r="23" spans="1:21" ht="24.8" hidden="1" customHeight="1" outlineLevel="1">
      <c r="A23" s="530" t="s">
        <v>2761</v>
      </c>
      <c r="B23" s="1067">
        <v>0</v>
      </c>
      <c r="C23" s="1067">
        <v>0</v>
      </c>
      <c r="D23" s="1067">
        <v>0</v>
      </c>
      <c r="E23" s="1067">
        <v>0</v>
      </c>
      <c r="F23" s="1067">
        <v>0</v>
      </c>
      <c r="G23" s="1067">
        <v>0</v>
      </c>
      <c r="H23" s="1067">
        <v>0</v>
      </c>
      <c r="I23" s="1067">
        <v>0</v>
      </c>
      <c r="J23" s="1067">
        <v>0</v>
      </c>
      <c r="K23" s="1067">
        <v>0</v>
      </c>
      <c r="L23" s="1067">
        <v>0</v>
      </c>
      <c r="M23" s="1067">
        <v>0</v>
      </c>
      <c r="P23" s="1067">
        <v>0</v>
      </c>
      <c r="Q23" s="1068"/>
      <c r="R23" s="1067">
        <v>0</v>
      </c>
      <c r="S23" s="1067">
        <v>0</v>
      </c>
      <c r="T23" s="1067">
        <v>0</v>
      </c>
      <c r="U23" s="1067">
        <v>0</v>
      </c>
    </row>
    <row r="24" spans="1:21" ht="24.8" hidden="1" customHeight="1" outlineLevel="1">
      <c r="A24" s="530" t="s">
        <v>2762</v>
      </c>
      <c r="B24" s="1067">
        <v>0</v>
      </c>
      <c r="C24" s="1067">
        <v>0</v>
      </c>
      <c r="D24" s="1067">
        <v>0</v>
      </c>
      <c r="E24" s="1067">
        <v>0</v>
      </c>
      <c r="F24" s="1067">
        <v>0</v>
      </c>
      <c r="G24" s="1067">
        <v>0</v>
      </c>
      <c r="H24" s="1067">
        <v>0</v>
      </c>
      <c r="I24" s="1067">
        <v>0</v>
      </c>
      <c r="J24" s="1067">
        <v>0</v>
      </c>
      <c r="K24" s="1067">
        <v>0</v>
      </c>
      <c r="L24" s="1067">
        <v>0</v>
      </c>
      <c r="M24" s="1067">
        <v>0</v>
      </c>
      <c r="P24" s="1067">
        <v>0</v>
      </c>
      <c r="Q24" s="1068"/>
      <c r="R24" s="1067">
        <v>0</v>
      </c>
      <c r="S24" s="1067">
        <v>0</v>
      </c>
      <c r="T24" s="1067">
        <v>0</v>
      </c>
      <c r="U24" s="1067">
        <v>0</v>
      </c>
    </row>
    <row r="25" spans="1:21" ht="24.8" hidden="1" customHeight="1" outlineLevel="1">
      <c r="A25" s="530" t="s">
        <v>2763</v>
      </c>
      <c r="B25" s="1067">
        <v>0</v>
      </c>
      <c r="C25" s="1067">
        <v>0</v>
      </c>
      <c r="D25" s="1067">
        <v>0</v>
      </c>
      <c r="E25" s="1067">
        <v>0</v>
      </c>
      <c r="F25" s="1067">
        <v>0</v>
      </c>
      <c r="G25" s="1067">
        <v>0</v>
      </c>
      <c r="H25" s="1067">
        <v>0</v>
      </c>
      <c r="I25" s="1067">
        <v>0</v>
      </c>
      <c r="J25" s="1067">
        <v>0</v>
      </c>
      <c r="K25" s="1067">
        <v>0</v>
      </c>
      <c r="L25" s="1067">
        <v>0</v>
      </c>
      <c r="M25" s="1067">
        <v>0</v>
      </c>
      <c r="P25" s="1067">
        <v>0</v>
      </c>
      <c r="Q25" s="1068"/>
      <c r="R25" s="1067">
        <v>0</v>
      </c>
      <c r="S25" s="1067">
        <v>0</v>
      </c>
      <c r="T25" s="1067">
        <v>0</v>
      </c>
      <c r="U25" s="1067">
        <v>0</v>
      </c>
    </row>
    <row r="26" spans="1:21" ht="24.8" hidden="1" customHeight="1" outlineLevel="1">
      <c r="A26" s="530" t="s">
        <v>2764</v>
      </c>
      <c r="B26" s="1067">
        <v>1</v>
      </c>
      <c r="C26" s="1067">
        <v>1</v>
      </c>
      <c r="D26" s="1067">
        <v>0</v>
      </c>
      <c r="E26" s="1067">
        <v>0</v>
      </c>
      <c r="F26" s="1067">
        <v>1</v>
      </c>
      <c r="G26" s="1067">
        <v>0</v>
      </c>
      <c r="H26" s="1067">
        <v>0</v>
      </c>
      <c r="I26" s="1067">
        <v>3</v>
      </c>
      <c r="J26" s="1067">
        <v>0</v>
      </c>
      <c r="K26" s="1067">
        <v>3</v>
      </c>
      <c r="L26" s="1067">
        <v>0</v>
      </c>
      <c r="M26" s="1067">
        <v>1426</v>
      </c>
      <c r="P26" s="1067">
        <v>1</v>
      </c>
      <c r="Q26" s="1068"/>
      <c r="R26" s="1067">
        <v>0</v>
      </c>
      <c r="S26" s="1067">
        <v>0</v>
      </c>
      <c r="T26" s="1067">
        <v>0</v>
      </c>
      <c r="U26" s="1067">
        <v>0</v>
      </c>
    </row>
    <row r="27" spans="1:21" ht="24.8" hidden="1" customHeight="1" outlineLevel="1">
      <c r="A27" s="530" t="s">
        <v>2765</v>
      </c>
      <c r="B27" s="1067">
        <v>0</v>
      </c>
      <c r="C27" s="1067">
        <v>0</v>
      </c>
      <c r="D27" s="1067">
        <v>0</v>
      </c>
      <c r="E27" s="1067">
        <v>0</v>
      </c>
      <c r="F27" s="1067">
        <v>0</v>
      </c>
      <c r="G27" s="1067">
        <v>0</v>
      </c>
      <c r="H27" s="1067">
        <v>0</v>
      </c>
      <c r="I27" s="1067">
        <v>0</v>
      </c>
      <c r="J27" s="1067">
        <v>0</v>
      </c>
      <c r="K27" s="1067">
        <v>0</v>
      </c>
      <c r="L27" s="1067">
        <v>0</v>
      </c>
      <c r="M27" s="1067">
        <v>0</v>
      </c>
      <c r="P27" s="1067">
        <v>0</v>
      </c>
      <c r="Q27" s="1068"/>
      <c r="R27" s="1067">
        <v>0</v>
      </c>
      <c r="S27" s="1067">
        <v>0</v>
      </c>
      <c r="T27" s="1067">
        <v>0</v>
      </c>
      <c r="U27" s="1067">
        <v>0</v>
      </c>
    </row>
    <row r="28" spans="1:21" ht="24.8" hidden="1" customHeight="1" outlineLevel="1">
      <c r="A28" s="530" t="s">
        <v>2766</v>
      </c>
      <c r="B28" s="1067">
        <v>0</v>
      </c>
      <c r="C28" s="1067">
        <v>0</v>
      </c>
      <c r="D28" s="1067">
        <v>0</v>
      </c>
      <c r="E28" s="1067">
        <v>0</v>
      </c>
      <c r="F28" s="1067">
        <v>0</v>
      </c>
      <c r="G28" s="1067">
        <v>0</v>
      </c>
      <c r="H28" s="1067">
        <v>0</v>
      </c>
      <c r="I28" s="1067">
        <v>0</v>
      </c>
      <c r="J28" s="1067">
        <v>0</v>
      </c>
      <c r="K28" s="1067">
        <v>0</v>
      </c>
      <c r="L28" s="1067">
        <v>0</v>
      </c>
      <c r="M28" s="1067">
        <v>0</v>
      </c>
      <c r="P28" s="1067">
        <v>0</v>
      </c>
      <c r="Q28" s="1068"/>
      <c r="R28" s="1067">
        <v>0</v>
      </c>
      <c r="S28" s="1067">
        <v>0</v>
      </c>
      <c r="T28" s="1067">
        <v>0</v>
      </c>
      <c r="U28" s="1067">
        <v>0</v>
      </c>
    </row>
    <row r="29" spans="1:21" ht="24.8" hidden="1" customHeight="1" outlineLevel="1">
      <c r="A29" s="530" t="s">
        <v>2767</v>
      </c>
      <c r="B29" s="1067">
        <v>0</v>
      </c>
      <c r="C29" s="1067">
        <v>0</v>
      </c>
      <c r="D29" s="1067">
        <v>0</v>
      </c>
      <c r="E29" s="1067">
        <v>0</v>
      </c>
      <c r="F29" s="1067">
        <v>0</v>
      </c>
      <c r="G29" s="1067">
        <v>0</v>
      </c>
      <c r="H29" s="1067">
        <v>0</v>
      </c>
      <c r="I29" s="1067">
        <v>0</v>
      </c>
      <c r="J29" s="1067">
        <v>0</v>
      </c>
      <c r="K29" s="1067">
        <v>0</v>
      </c>
      <c r="L29" s="1067">
        <v>0</v>
      </c>
      <c r="M29" s="1067">
        <v>0</v>
      </c>
      <c r="P29" s="1067">
        <v>0</v>
      </c>
      <c r="Q29" s="1068"/>
      <c r="R29" s="1067">
        <v>0</v>
      </c>
      <c r="S29" s="1067">
        <v>0</v>
      </c>
      <c r="T29" s="1067">
        <v>0</v>
      </c>
      <c r="U29" s="1067">
        <v>0</v>
      </c>
    </row>
    <row r="30" spans="1:21" ht="24.8" hidden="1" customHeight="1" outlineLevel="1">
      <c r="A30" s="530" t="s">
        <v>2768</v>
      </c>
      <c r="B30" s="1067">
        <v>0</v>
      </c>
      <c r="C30" s="1067">
        <v>0</v>
      </c>
      <c r="D30" s="1067">
        <v>0</v>
      </c>
      <c r="E30" s="1067">
        <v>0</v>
      </c>
      <c r="F30" s="1067">
        <v>0</v>
      </c>
      <c r="G30" s="1067">
        <v>0</v>
      </c>
      <c r="H30" s="1067">
        <v>0</v>
      </c>
      <c r="I30" s="1067">
        <v>0</v>
      </c>
      <c r="J30" s="1067">
        <v>0</v>
      </c>
      <c r="K30" s="1067">
        <v>0</v>
      </c>
      <c r="L30" s="1067">
        <v>0</v>
      </c>
      <c r="M30" s="1067">
        <v>0</v>
      </c>
      <c r="P30" s="1067">
        <v>0</v>
      </c>
      <c r="Q30" s="1068"/>
      <c r="R30" s="1067">
        <v>0</v>
      </c>
      <c r="S30" s="1067">
        <v>0</v>
      </c>
      <c r="T30" s="1067">
        <v>0</v>
      </c>
      <c r="U30" s="1067">
        <v>0</v>
      </c>
    </row>
    <row r="31" spans="1:21" ht="24.8" hidden="1" customHeight="1" outlineLevel="1">
      <c r="A31" s="530" t="s">
        <v>2769</v>
      </c>
      <c r="B31" s="1067">
        <v>1</v>
      </c>
      <c r="C31" s="1067">
        <v>1</v>
      </c>
      <c r="D31" s="1067">
        <v>0</v>
      </c>
      <c r="E31" s="1067">
        <v>0</v>
      </c>
      <c r="F31" s="1067">
        <v>0</v>
      </c>
      <c r="G31" s="1067">
        <v>0</v>
      </c>
      <c r="H31" s="1067">
        <v>1</v>
      </c>
      <c r="I31" s="1067">
        <v>0</v>
      </c>
      <c r="J31" s="1067">
        <v>0</v>
      </c>
      <c r="K31" s="1067">
        <v>1</v>
      </c>
      <c r="L31" s="1067">
        <v>35</v>
      </c>
      <c r="M31" s="1067">
        <v>16</v>
      </c>
      <c r="P31" s="1067">
        <v>0</v>
      </c>
      <c r="Q31" s="1068"/>
      <c r="R31" s="1067">
        <v>0</v>
      </c>
      <c r="S31" s="1067">
        <v>0</v>
      </c>
      <c r="T31" s="1067">
        <v>0</v>
      </c>
      <c r="U31" s="1067">
        <v>1</v>
      </c>
    </row>
    <row r="32" spans="1:21" ht="24.8" hidden="1" customHeight="1" outlineLevel="1">
      <c r="A32" s="530" t="s">
        <v>2770</v>
      </c>
      <c r="B32" s="1067">
        <v>0</v>
      </c>
      <c r="C32" s="1067">
        <v>0</v>
      </c>
      <c r="D32" s="1067">
        <v>0</v>
      </c>
      <c r="E32" s="1067">
        <v>0</v>
      </c>
      <c r="F32" s="1067">
        <v>0</v>
      </c>
      <c r="G32" s="1067">
        <v>0</v>
      </c>
      <c r="H32" s="1067">
        <v>0</v>
      </c>
      <c r="I32" s="1067">
        <v>0</v>
      </c>
      <c r="J32" s="1067">
        <v>0</v>
      </c>
      <c r="K32" s="1067">
        <v>0</v>
      </c>
      <c r="L32" s="1067">
        <v>0</v>
      </c>
      <c r="M32" s="1067">
        <v>0</v>
      </c>
      <c r="P32" s="1067">
        <v>0</v>
      </c>
      <c r="Q32" s="1068"/>
      <c r="R32" s="1067">
        <v>0</v>
      </c>
      <c r="S32" s="1067">
        <v>0</v>
      </c>
      <c r="T32" s="1067">
        <v>0</v>
      </c>
      <c r="U32" s="1067">
        <v>0</v>
      </c>
    </row>
    <row r="33" spans="1:21" ht="24.8" hidden="1" customHeight="1" outlineLevel="1" thickBot="1">
      <c r="A33" s="531" t="s">
        <v>2771</v>
      </c>
      <c r="B33" s="1069">
        <v>0</v>
      </c>
      <c r="C33" s="1069">
        <v>0</v>
      </c>
      <c r="D33" s="1069">
        <v>0</v>
      </c>
      <c r="E33" s="1069">
        <v>0</v>
      </c>
      <c r="F33" s="1069">
        <v>0</v>
      </c>
      <c r="G33" s="1069">
        <v>0</v>
      </c>
      <c r="H33" s="1069">
        <v>0</v>
      </c>
      <c r="I33" s="1069">
        <v>0</v>
      </c>
      <c r="J33" s="1069">
        <v>0</v>
      </c>
      <c r="K33" s="1069">
        <v>0</v>
      </c>
      <c r="L33" s="1069">
        <v>0</v>
      </c>
      <c r="M33" s="1069">
        <v>0</v>
      </c>
      <c r="P33" s="1069">
        <v>0</v>
      </c>
      <c r="Q33" s="1068"/>
      <c r="R33" s="1069">
        <v>0</v>
      </c>
      <c r="S33" s="1069">
        <v>0</v>
      </c>
      <c r="T33" s="1069">
        <v>0</v>
      </c>
      <c r="U33" s="1069">
        <v>0</v>
      </c>
    </row>
    <row r="34" spans="1:21" ht="24.8" customHeight="1" collapsed="1">
      <c r="A34" s="566" t="s">
        <v>666</v>
      </c>
      <c r="B34" s="1067">
        <v>4</v>
      </c>
      <c r="C34" s="1067">
        <v>4</v>
      </c>
      <c r="D34" s="1067">
        <v>0</v>
      </c>
      <c r="E34" s="1067">
        <v>0</v>
      </c>
      <c r="F34" s="1067">
        <v>2</v>
      </c>
      <c r="G34" s="1067">
        <v>0</v>
      </c>
      <c r="H34" s="1067">
        <v>2</v>
      </c>
      <c r="I34" s="1067">
        <v>8</v>
      </c>
      <c r="J34" s="1067">
        <v>0</v>
      </c>
      <c r="K34" s="1067">
        <v>5</v>
      </c>
      <c r="L34" s="1067">
        <v>12</v>
      </c>
      <c r="M34" s="1067">
        <v>126</v>
      </c>
      <c r="P34" s="1067">
        <v>1</v>
      </c>
      <c r="Q34" s="1068"/>
      <c r="R34" s="1067">
        <v>2</v>
      </c>
      <c r="S34" s="1067">
        <v>0</v>
      </c>
      <c r="T34" s="1067">
        <v>0</v>
      </c>
      <c r="U34" s="1067">
        <v>1</v>
      </c>
    </row>
    <row r="35" spans="1:21" ht="24.8" hidden="1" customHeight="1" outlineLevel="1">
      <c r="A35" s="530" t="s">
        <v>1900</v>
      </c>
      <c r="B35" s="1067">
        <v>0</v>
      </c>
      <c r="C35" s="1067">
        <v>0</v>
      </c>
      <c r="D35" s="1067">
        <v>0</v>
      </c>
      <c r="E35" s="1067">
        <v>0</v>
      </c>
      <c r="F35" s="1067">
        <v>0</v>
      </c>
      <c r="G35" s="1067">
        <v>0</v>
      </c>
      <c r="H35" s="1067">
        <v>0</v>
      </c>
      <c r="I35" s="1067">
        <v>0</v>
      </c>
      <c r="J35" s="1067">
        <v>0</v>
      </c>
      <c r="K35" s="1067">
        <v>0</v>
      </c>
      <c r="L35" s="1067">
        <v>0</v>
      </c>
      <c r="M35" s="1067">
        <v>0</v>
      </c>
      <c r="P35" s="1067">
        <v>0</v>
      </c>
      <c r="Q35" s="1068"/>
      <c r="R35" s="1067">
        <v>0</v>
      </c>
      <c r="S35" s="1067">
        <v>0</v>
      </c>
      <c r="T35" s="1067">
        <v>0</v>
      </c>
      <c r="U35" s="1067">
        <v>0</v>
      </c>
    </row>
    <row r="36" spans="1:21" ht="24.8" hidden="1" customHeight="1" outlineLevel="1">
      <c r="A36" s="530" t="s">
        <v>2761</v>
      </c>
      <c r="B36" s="1067">
        <v>0</v>
      </c>
      <c r="C36" s="1067">
        <v>0</v>
      </c>
      <c r="D36" s="1067">
        <v>0</v>
      </c>
      <c r="E36" s="1067">
        <v>0</v>
      </c>
      <c r="F36" s="1067">
        <v>0</v>
      </c>
      <c r="G36" s="1067">
        <v>0</v>
      </c>
      <c r="H36" s="1067">
        <v>0</v>
      </c>
      <c r="I36" s="1067">
        <v>0</v>
      </c>
      <c r="J36" s="1067">
        <v>0</v>
      </c>
      <c r="K36" s="1067">
        <v>0</v>
      </c>
      <c r="L36" s="1067">
        <v>0</v>
      </c>
      <c r="M36" s="1067">
        <v>0</v>
      </c>
      <c r="P36" s="1067">
        <v>0</v>
      </c>
      <c r="Q36" s="1068"/>
      <c r="R36" s="1067">
        <v>0</v>
      </c>
      <c r="S36" s="1067">
        <v>0</v>
      </c>
      <c r="T36" s="1067">
        <v>0</v>
      </c>
      <c r="U36" s="1067">
        <v>0</v>
      </c>
    </row>
    <row r="37" spans="1:21" ht="24.8" hidden="1" customHeight="1" outlineLevel="1">
      <c r="A37" s="530" t="s">
        <v>2762</v>
      </c>
      <c r="B37" s="1067">
        <v>0</v>
      </c>
      <c r="C37" s="1067">
        <v>0</v>
      </c>
      <c r="D37" s="1067">
        <v>0</v>
      </c>
      <c r="E37" s="1067">
        <v>0</v>
      </c>
      <c r="F37" s="1067">
        <v>0</v>
      </c>
      <c r="G37" s="1067">
        <v>0</v>
      </c>
      <c r="H37" s="1067">
        <v>0</v>
      </c>
      <c r="I37" s="1067">
        <v>0</v>
      </c>
      <c r="J37" s="1067">
        <v>0</v>
      </c>
      <c r="K37" s="1067">
        <v>0</v>
      </c>
      <c r="L37" s="1067">
        <v>0</v>
      </c>
      <c r="M37" s="1067">
        <v>0</v>
      </c>
      <c r="P37" s="1067">
        <v>0</v>
      </c>
      <c r="Q37" s="1068"/>
      <c r="R37" s="1067">
        <v>0</v>
      </c>
      <c r="S37" s="1067">
        <v>0</v>
      </c>
      <c r="T37" s="1067">
        <v>0</v>
      </c>
      <c r="U37" s="1067">
        <v>0</v>
      </c>
    </row>
    <row r="38" spans="1:21" ht="24.8" hidden="1" customHeight="1" outlineLevel="1">
      <c r="A38" s="530" t="s">
        <v>2763</v>
      </c>
      <c r="B38" s="1067">
        <v>0</v>
      </c>
      <c r="C38" s="1067">
        <v>0</v>
      </c>
      <c r="D38" s="1067">
        <v>0</v>
      </c>
      <c r="E38" s="1067">
        <v>0</v>
      </c>
      <c r="F38" s="1067">
        <v>0</v>
      </c>
      <c r="G38" s="1067">
        <v>0</v>
      </c>
      <c r="H38" s="1067">
        <v>0</v>
      </c>
      <c r="I38" s="1067">
        <v>0</v>
      </c>
      <c r="J38" s="1067">
        <v>0</v>
      </c>
      <c r="K38" s="1067">
        <v>0</v>
      </c>
      <c r="L38" s="1067">
        <v>0</v>
      </c>
      <c r="M38" s="1067">
        <v>0</v>
      </c>
      <c r="P38" s="1067">
        <v>0</v>
      </c>
      <c r="Q38" s="1068"/>
      <c r="R38" s="1067">
        <v>0</v>
      </c>
      <c r="S38" s="1067">
        <v>0</v>
      </c>
      <c r="T38" s="1067">
        <v>0</v>
      </c>
      <c r="U38" s="1067">
        <v>0</v>
      </c>
    </row>
    <row r="39" spans="1:21" ht="24.8" hidden="1" customHeight="1" outlineLevel="1">
      <c r="A39" s="530" t="s">
        <v>2764</v>
      </c>
      <c r="B39" s="1067">
        <v>0</v>
      </c>
      <c r="C39" s="1067">
        <v>0</v>
      </c>
      <c r="D39" s="1067">
        <v>0</v>
      </c>
      <c r="E39" s="1067">
        <v>0</v>
      </c>
      <c r="F39" s="1067">
        <v>0</v>
      </c>
      <c r="G39" s="1067">
        <v>0</v>
      </c>
      <c r="H39" s="1067">
        <v>0</v>
      </c>
      <c r="I39" s="1067">
        <v>0</v>
      </c>
      <c r="J39" s="1067">
        <v>0</v>
      </c>
      <c r="K39" s="1067">
        <v>0</v>
      </c>
      <c r="L39" s="1067">
        <v>0</v>
      </c>
      <c r="M39" s="1067">
        <v>0</v>
      </c>
      <c r="P39" s="1067">
        <v>0</v>
      </c>
      <c r="Q39" s="1068"/>
      <c r="R39" s="1067">
        <v>0</v>
      </c>
      <c r="S39" s="1067">
        <v>0</v>
      </c>
      <c r="T39" s="1067">
        <v>0</v>
      </c>
      <c r="U39" s="1067">
        <v>0</v>
      </c>
    </row>
    <row r="40" spans="1:21" ht="24.8" hidden="1" customHeight="1" outlineLevel="1">
      <c r="A40" s="530" t="s">
        <v>2765</v>
      </c>
      <c r="B40" s="1067">
        <v>0</v>
      </c>
      <c r="C40" s="1067">
        <v>0</v>
      </c>
      <c r="D40" s="1067">
        <v>0</v>
      </c>
      <c r="E40" s="1067">
        <v>0</v>
      </c>
      <c r="F40" s="1067">
        <v>0</v>
      </c>
      <c r="G40" s="1067">
        <v>0</v>
      </c>
      <c r="H40" s="1067">
        <v>0</v>
      </c>
      <c r="I40" s="1067">
        <v>0</v>
      </c>
      <c r="J40" s="1067">
        <v>0</v>
      </c>
      <c r="K40" s="1067">
        <v>0</v>
      </c>
      <c r="L40" s="1067">
        <v>0</v>
      </c>
      <c r="M40" s="1067">
        <v>0</v>
      </c>
      <c r="P40" s="1067">
        <v>0</v>
      </c>
      <c r="Q40" s="1068"/>
      <c r="R40" s="1067">
        <v>0</v>
      </c>
      <c r="S40" s="1067">
        <v>0</v>
      </c>
      <c r="T40" s="1067">
        <v>0</v>
      </c>
      <c r="U40" s="1067">
        <v>0</v>
      </c>
    </row>
    <row r="41" spans="1:21" ht="24.8" hidden="1" customHeight="1" outlineLevel="1">
      <c r="A41" s="530" t="s">
        <v>2766</v>
      </c>
      <c r="B41" s="1067">
        <v>0</v>
      </c>
      <c r="C41" s="1067">
        <v>0</v>
      </c>
      <c r="D41" s="1067">
        <v>0</v>
      </c>
      <c r="E41" s="1067">
        <v>0</v>
      </c>
      <c r="F41" s="1067">
        <v>0</v>
      </c>
      <c r="G41" s="1067">
        <v>0</v>
      </c>
      <c r="H41" s="1067">
        <v>0</v>
      </c>
      <c r="I41" s="1067">
        <v>0</v>
      </c>
      <c r="J41" s="1067">
        <v>0</v>
      </c>
      <c r="K41" s="1067">
        <v>0</v>
      </c>
      <c r="L41" s="1067">
        <v>0</v>
      </c>
      <c r="M41" s="1067">
        <v>0</v>
      </c>
      <c r="P41" s="1067">
        <v>0</v>
      </c>
      <c r="Q41" s="1068"/>
      <c r="R41" s="1067">
        <v>0</v>
      </c>
      <c r="S41" s="1067">
        <v>0</v>
      </c>
      <c r="T41" s="1067">
        <v>0</v>
      </c>
      <c r="U41" s="1067">
        <v>0</v>
      </c>
    </row>
    <row r="42" spans="1:21" ht="24.8" hidden="1" customHeight="1" outlineLevel="1">
      <c r="A42" s="530" t="s">
        <v>2767</v>
      </c>
      <c r="B42" s="1067">
        <v>1</v>
      </c>
      <c r="C42" s="1067">
        <v>1</v>
      </c>
      <c r="D42" s="1067">
        <v>0</v>
      </c>
      <c r="E42" s="1067">
        <v>0</v>
      </c>
      <c r="F42" s="1067">
        <v>1</v>
      </c>
      <c r="G42" s="1067">
        <v>0</v>
      </c>
      <c r="H42" s="1067">
        <v>0</v>
      </c>
      <c r="I42" s="1067">
        <v>12</v>
      </c>
      <c r="J42" s="1067">
        <v>0</v>
      </c>
      <c r="K42" s="1067">
        <v>12</v>
      </c>
      <c r="L42" s="1067">
        <v>0</v>
      </c>
      <c r="M42" s="1067">
        <v>14</v>
      </c>
      <c r="P42" s="1067">
        <v>0</v>
      </c>
      <c r="Q42" s="1068"/>
      <c r="R42" s="1067">
        <v>1</v>
      </c>
      <c r="S42" s="1067">
        <v>0</v>
      </c>
      <c r="T42" s="1067">
        <v>0</v>
      </c>
      <c r="U42" s="1067">
        <v>0</v>
      </c>
    </row>
    <row r="43" spans="1:21" ht="24.8" hidden="1" customHeight="1" outlineLevel="1">
      <c r="A43" s="530" t="s">
        <v>2768</v>
      </c>
      <c r="B43" s="1067">
        <v>0</v>
      </c>
      <c r="C43" s="1067">
        <v>0</v>
      </c>
      <c r="D43" s="1067">
        <v>0</v>
      </c>
      <c r="E43" s="1067">
        <v>0</v>
      </c>
      <c r="F43" s="1067">
        <v>0</v>
      </c>
      <c r="G43" s="1067">
        <v>0</v>
      </c>
      <c r="H43" s="1067">
        <v>0</v>
      </c>
      <c r="I43" s="1067">
        <v>0</v>
      </c>
      <c r="J43" s="1067">
        <v>0</v>
      </c>
      <c r="K43" s="1067">
        <v>0</v>
      </c>
      <c r="L43" s="1067">
        <v>0</v>
      </c>
      <c r="M43" s="1067">
        <v>0</v>
      </c>
      <c r="P43" s="1067">
        <v>0</v>
      </c>
      <c r="Q43" s="1068"/>
      <c r="R43" s="1067">
        <v>0</v>
      </c>
      <c r="S43" s="1067">
        <v>0</v>
      </c>
      <c r="T43" s="1067">
        <v>0</v>
      </c>
      <c r="U43" s="1067">
        <v>0</v>
      </c>
    </row>
    <row r="44" spans="1:21" ht="24.8" hidden="1" customHeight="1" outlineLevel="1">
      <c r="A44" s="530" t="s">
        <v>2769</v>
      </c>
      <c r="B44" s="1067">
        <v>1</v>
      </c>
      <c r="C44" s="1067">
        <v>1</v>
      </c>
      <c r="D44" s="1067">
        <v>0</v>
      </c>
      <c r="E44" s="1067">
        <v>0</v>
      </c>
      <c r="F44" s="1067">
        <v>0</v>
      </c>
      <c r="G44" s="1067">
        <v>0</v>
      </c>
      <c r="H44" s="1067">
        <v>1</v>
      </c>
      <c r="I44" s="1067">
        <v>0</v>
      </c>
      <c r="J44" s="1067">
        <v>0</v>
      </c>
      <c r="K44" s="1067">
        <v>0</v>
      </c>
      <c r="L44" s="1067">
        <v>48</v>
      </c>
      <c r="M44" s="1067">
        <v>54</v>
      </c>
      <c r="P44" s="1067">
        <v>1</v>
      </c>
      <c r="Q44" s="1068"/>
      <c r="R44" s="1067">
        <v>0</v>
      </c>
      <c r="S44" s="1067">
        <v>0</v>
      </c>
      <c r="T44" s="1067">
        <v>0</v>
      </c>
      <c r="U44" s="1067">
        <v>0</v>
      </c>
    </row>
    <row r="45" spans="1:21" ht="24.8" hidden="1" customHeight="1" outlineLevel="1">
      <c r="A45" s="530" t="s">
        <v>2770</v>
      </c>
      <c r="B45" s="1067">
        <v>1</v>
      </c>
      <c r="C45" s="1067">
        <v>1</v>
      </c>
      <c r="D45" s="1067">
        <v>0</v>
      </c>
      <c r="E45" s="1067">
        <v>0</v>
      </c>
      <c r="F45" s="1067">
        <v>1</v>
      </c>
      <c r="G45" s="1067">
        <v>0</v>
      </c>
      <c r="H45" s="1067">
        <v>0</v>
      </c>
      <c r="I45" s="1067">
        <v>4</v>
      </c>
      <c r="J45" s="1067">
        <v>0</v>
      </c>
      <c r="K45" s="1067">
        <v>4</v>
      </c>
      <c r="L45" s="1067">
        <v>0</v>
      </c>
      <c r="M45" s="1067">
        <v>31</v>
      </c>
      <c r="P45" s="1067">
        <v>0</v>
      </c>
      <c r="Q45" s="1068"/>
      <c r="R45" s="1067">
        <v>0</v>
      </c>
      <c r="S45" s="1067">
        <v>0</v>
      </c>
      <c r="T45" s="1067">
        <v>0</v>
      </c>
      <c r="U45" s="1067">
        <v>1</v>
      </c>
    </row>
    <row r="46" spans="1:21" ht="24.8" hidden="1" customHeight="1" outlineLevel="1" thickBot="1">
      <c r="A46" s="531" t="s">
        <v>2771</v>
      </c>
      <c r="B46" s="1069">
        <v>1</v>
      </c>
      <c r="C46" s="1069">
        <v>1</v>
      </c>
      <c r="D46" s="1069">
        <v>0</v>
      </c>
      <c r="E46" s="1069">
        <v>0</v>
      </c>
      <c r="F46" s="1069">
        <v>0</v>
      </c>
      <c r="G46" s="1069">
        <v>0</v>
      </c>
      <c r="H46" s="1069">
        <v>1</v>
      </c>
      <c r="I46" s="1069">
        <v>0</v>
      </c>
      <c r="J46" s="1069">
        <v>0</v>
      </c>
      <c r="K46" s="1069">
        <v>4</v>
      </c>
      <c r="L46" s="1069">
        <v>0</v>
      </c>
      <c r="M46" s="1069">
        <v>27</v>
      </c>
      <c r="P46" s="1069">
        <v>0</v>
      </c>
      <c r="Q46" s="1068"/>
      <c r="R46" s="1069">
        <v>1</v>
      </c>
      <c r="S46" s="1069">
        <v>0</v>
      </c>
      <c r="T46" s="1069">
        <v>0</v>
      </c>
      <c r="U46" s="1069">
        <v>0</v>
      </c>
    </row>
    <row r="47" spans="1:21" ht="24.8" customHeight="1" collapsed="1">
      <c r="A47" s="566" t="s">
        <v>93</v>
      </c>
      <c r="B47" s="1067">
        <v>202</v>
      </c>
      <c r="C47" s="1067">
        <v>152</v>
      </c>
      <c r="D47" s="1067">
        <v>50</v>
      </c>
      <c r="E47" s="1067">
        <v>0</v>
      </c>
      <c r="F47" s="1067">
        <v>191</v>
      </c>
      <c r="G47" s="1067">
        <v>0</v>
      </c>
      <c r="H47" s="1067">
        <v>11</v>
      </c>
      <c r="I47" s="1067">
        <v>4</v>
      </c>
      <c r="J47" s="1067">
        <v>48</v>
      </c>
      <c r="K47" s="1067">
        <v>3</v>
      </c>
      <c r="L47" s="1067">
        <v>48</v>
      </c>
      <c r="M47" s="1067">
        <v>8834</v>
      </c>
      <c r="P47" s="1067">
        <v>189</v>
      </c>
      <c r="Q47" s="1068"/>
      <c r="R47" s="1067">
        <v>11</v>
      </c>
      <c r="S47" s="1067">
        <v>0</v>
      </c>
      <c r="T47" s="1067">
        <v>0</v>
      </c>
      <c r="U47" s="1067">
        <v>2</v>
      </c>
    </row>
    <row r="48" spans="1:21" ht="24.8" hidden="1" customHeight="1" outlineLevel="1">
      <c r="A48" s="530" t="s">
        <v>1900</v>
      </c>
      <c r="B48" s="1067">
        <v>0</v>
      </c>
      <c r="C48" s="1067">
        <v>0</v>
      </c>
      <c r="D48" s="1067">
        <v>0</v>
      </c>
      <c r="E48" s="1067">
        <v>0</v>
      </c>
      <c r="F48" s="1067">
        <v>0</v>
      </c>
      <c r="G48" s="1067">
        <v>0</v>
      </c>
      <c r="H48" s="1067">
        <v>0</v>
      </c>
      <c r="I48" s="1067">
        <v>0</v>
      </c>
      <c r="J48" s="1067">
        <v>0</v>
      </c>
      <c r="K48" s="1067">
        <v>0</v>
      </c>
      <c r="L48" s="1067">
        <v>0</v>
      </c>
      <c r="M48" s="1067">
        <v>0</v>
      </c>
      <c r="P48" s="1067">
        <v>0</v>
      </c>
      <c r="Q48" s="1068"/>
      <c r="R48" s="1067">
        <v>0</v>
      </c>
      <c r="S48" s="1067">
        <v>0</v>
      </c>
      <c r="T48" s="1067">
        <v>0</v>
      </c>
      <c r="U48" s="1067">
        <v>0</v>
      </c>
    </row>
    <row r="49" spans="1:21" ht="24.8" hidden="1" customHeight="1" outlineLevel="1">
      <c r="A49" s="530" t="s">
        <v>2761</v>
      </c>
      <c r="B49" s="1067">
        <v>1</v>
      </c>
      <c r="C49" s="1067">
        <v>1</v>
      </c>
      <c r="D49" s="1067">
        <v>0</v>
      </c>
      <c r="E49" s="1067">
        <v>0</v>
      </c>
      <c r="F49" s="1067">
        <v>0</v>
      </c>
      <c r="G49" s="1067">
        <v>0</v>
      </c>
      <c r="H49" s="1067">
        <v>1</v>
      </c>
      <c r="I49" s="1067">
        <v>0</v>
      </c>
      <c r="J49" s="1067">
        <v>0</v>
      </c>
      <c r="K49" s="1067">
        <v>2</v>
      </c>
      <c r="L49" s="1067">
        <v>15</v>
      </c>
      <c r="M49" s="1067">
        <v>12</v>
      </c>
      <c r="P49" s="1067">
        <v>0</v>
      </c>
      <c r="Q49" s="1068"/>
      <c r="R49" s="1067">
        <v>1</v>
      </c>
      <c r="S49" s="1067">
        <v>0</v>
      </c>
      <c r="T49" s="1067">
        <v>0</v>
      </c>
      <c r="U49" s="1067">
        <v>0</v>
      </c>
    </row>
    <row r="50" spans="1:21" ht="24.8" hidden="1" customHeight="1" outlineLevel="1">
      <c r="A50" s="530" t="s">
        <v>2762</v>
      </c>
      <c r="B50" s="1067">
        <v>2</v>
      </c>
      <c r="C50" s="1067">
        <v>2</v>
      </c>
      <c r="D50" s="1067">
        <v>0</v>
      </c>
      <c r="E50" s="1067">
        <v>0</v>
      </c>
      <c r="F50" s="1067">
        <v>2</v>
      </c>
      <c r="G50" s="1067">
        <v>0</v>
      </c>
      <c r="H50" s="1067">
        <v>0</v>
      </c>
      <c r="I50" s="1067">
        <v>2</v>
      </c>
      <c r="J50" s="1067">
        <v>0</v>
      </c>
      <c r="K50" s="1067">
        <v>2</v>
      </c>
      <c r="L50" s="1067">
        <v>0</v>
      </c>
      <c r="M50" s="1067">
        <v>107</v>
      </c>
      <c r="P50" s="1067">
        <v>2</v>
      </c>
      <c r="Q50" s="1068"/>
      <c r="R50" s="1067">
        <v>0</v>
      </c>
      <c r="S50" s="1067">
        <v>0</v>
      </c>
      <c r="T50" s="1067">
        <v>0</v>
      </c>
      <c r="U50" s="1067">
        <v>0</v>
      </c>
    </row>
    <row r="51" spans="1:21" ht="24.8" hidden="1" customHeight="1" outlineLevel="1">
      <c r="A51" s="530" t="s">
        <v>2763</v>
      </c>
      <c r="B51" s="1067">
        <v>1</v>
      </c>
      <c r="C51" s="1067">
        <v>0</v>
      </c>
      <c r="D51" s="1067">
        <v>1</v>
      </c>
      <c r="E51" s="1067">
        <v>0</v>
      </c>
      <c r="F51" s="1067">
        <v>0</v>
      </c>
      <c r="G51" s="1067">
        <v>0</v>
      </c>
      <c r="H51" s="1067">
        <v>1</v>
      </c>
      <c r="I51" s="1067">
        <v>0</v>
      </c>
      <c r="J51" s="1067">
        <v>0</v>
      </c>
      <c r="K51" s="1067">
        <v>1</v>
      </c>
      <c r="L51" s="1067">
        <v>35</v>
      </c>
      <c r="M51" s="1067">
        <v>83</v>
      </c>
      <c r="P51" s="1067">
        <v>0</v>
      </c>
      <c r="Q51" s="1068"/>
      <c r="R51" s="1067">
        <v>1</v>
      </c>
      <c r="S51" s="1067">
        <v>0</v>
      </c>
      <c r="T51" s="1067">
        <v>0</v>
      </c>
      <c r="U51" s="1067">
        <v>0</v>
      </c>
    </row>
    <row r="52" spans="1:21" ht="24.8" hidden="1" customHeight="1" outlineLevel="1">
      <c r="A52" s="530" t="s">
        <v>2764</v>
      </c>
      <c r="B52" s="1067">
        <v>2</v>
      </c>
      <c r="C52" s="1067">
        <v>2</v>
      </c>
      <c r="D52" s="1067">
        <v>0</v>
      </c>
      <c r="E52" s="1067">
        <v>0</v>
      </c>
      <c r="F52" s="1067">
        <v>0</v>
      </c>
      <c r="G52" s="1067">
        <v>0</v>
      </c>
      <c r="H52" s="1067">
        <v>2</v>
      </c>
      <c r="I52" s="1067">
        <v>0</v>
      </c>
      <c r="J52" s="1067">
        <v>0</v>
      </c>
      <c r="K52" s="1067">
        <v>2</v>
      </c>
      <c r="L52" s="1067">
        <v>0</v>
      </c>
      <c r="M52" s="1067">
        <v>110</v>
      </c>
      <c r="P52" s="1067">
        <v>0</v>
      </c>
      <c r="Q52" s="1068"/>
      <c r="R52" s="1067">
        <v>2</v>
      </c>
      <c r="S52" s="1067">
        <v>0</v>
      </c>
      <c r="T52" s="1067">
        <v>0</v>
      </c>
      <c r="U52" s="1067">
        <v>0</v>
      </c>
    </row>
    <row r="53" spans="1:21" ht="24.8" hidden="1" customHeight="1" outlineLevel="1">
      <c r="A53" s="530" t="s">
        <v>2765</v>
      </c>
      <c r="B53" s="1067">
        <v>0</v>
      </c>
      <c r="C53" s="1067">
        <v>0</v>
      </c>
      <c r="D53" s="1067">
        <v>0</v>
      </c>
      <c r="E53" s="1067">
        <v>0</v>
      </c>
      <c r="F53" s="1067">
        <v>0</v>
      </c>
      <c r="G53" s="1067">
        <v>0</v>
      </c>
      <c r="H53" s="1067">
        <v>0</v>
      </c>
      <c r="I53" s="1067">
        <v>0</v>
      </c>
      <c r="J53" s="1067">
        <v>0</v>
      </c>
      <c r="K53" s="1067">
        <v>0</v>
      </c>
      <c r="L53" s="1067">
        <v>0</v>
      </c>
      <c r="M53" s="1067">
        <v>0</v>
      </c>
      <c r="P53" s="1067">
        <v>0</v>
      </c>
      <c r="Q53" s="1068"/>
      <c r="R53" s="1067">
        <v>0</v>
      </c>
      <c r="S53" s="1067">
        <v>0</v>
      </c>
      <c r="T53" s="1067">
        <v>0</v>
      </c>
      <c r="U53" s="1067">
        <v>0</v>
      </c>
    </row>
    <row r="54" spans="1:21" ht="24.8" hidden="1" customHeight="1" outlineLevel="1">
      <c r="A54" s="530" t="s">
        <v>2766</v>
      </c>
      <c r="B54" s="1067">
        <v>4</v>
      </c>
      <c r="C54" s="1067">
        <v>4</v>
      </c>
      <c r="D54" s="1067">
        <v>0</v>
      </c>
      <c r="E54" s="1067">
        <v>0</v>
      </c>
      <c r="F54" s="1067">
        <v>1</v>
      </c>
      <c r="G54" s="1067">
        <v>0</v>
      </c>
      <c r="H54" s="1067">
        <v>3</v>
      </c>
      <c r="I54" s="1067">
        <v>9</v>
      </c>
      <c r="J54" s="1067">
        <v>30</v>
      </c>
      <c r="K54" s="1067">
        <v>3</v>
      </c>
      <c r="L54" s="1067">
        <v>50</v>
      </c>
      <c r="M54" s="1067">
        <v>322</v>
      </c>
      <c r="P54" s="1067">
        <v>0</v>
      </c>
      <c r="Q54" s="1068"/>
      <c r="R54" s="1067">
        <v>4</v>
      </c>
      <c r="S54" s="1067">
        <v>0</v>
      </c>
      <c r="T54" s="1067">
        <v>0</v>
      </c>
      <c r="U54" s="1067">
        <v>0</v>
      </c>
    </row>
    <row r="55" spans="1:21" ht="24.8" hidden="1" customHeight="1" outlineLevel="1">
      <c r="A55" s="530" t="s">
        <v>2767</v>
      </c>
      <c r="B55" s="1067">
        <v>3</v>
      </c>
      <c r="C55" s="1067">
        <v>3</v>
      </c>
      <c r="D55" s="1067">
        <v>0</v>
      </c>
      <c r="E55" s="1067">
        <v>0</v>
      </c>
      <c r="F55" s="1067">
        <v>2</v>
      </c>
      <c r="G55" s="1067">
        <v>0</v>
      </c>
      <c r="H55" s="1067">
        <v>1</v>
      </c>
      <c r="I55" s="1067">
        <v>7</v>
      </c>
      <c r="J55" s="1067">
        <v>55</v>
      </c>
      <c r="K55" s="1067">
        <v>5</v>
      </c>
      <c r="L55" s="1067">
        <v>10</v>
      </c>
      <c r="M55" s="1067">
        <v>110</v>
      </c>
      <c r="P55" s="1067">
        <v>2</v>
      </c>
      <c r="Q55" s="1068"/>
      <c r="R55" s="1067">
        <v>1</v>
      </c>
      <c r="S55" s="1067">
        <v>0</v>
      </c>
      <c r="T55" s="1067">
        <v>0</v>
      </c>
      <c r="U55" s="1067">
        <v>0</v>
      </c>
    </row>
    <row r="56" spans="1:21" ht="24.8" hidden="1" customHeight="1" outlineLevel="1">
      <c r="A56" s="530" t="s">
        <v>2768</v>
      </c>
      <c r="B56" s="1067">
        <v>4</v>
      </c>
      <c r="C56" s="1067">
        <v>3</v>
      </c>
      <c r="D56" s="1067">
        <v>1</v>
      </c>
      <c r="E56" s="1067">
        <v>0</v>
      </c>
      <c r="F56" s="1067">
        <v>4</v>
      </c>
      <c r="G56" s="1067">
        <v>0</v>
      </c>
      <c r="H56" s="1067">
        <v>0</v>
      </c>
      <c r="I56" s="1067">
        <v>6</v>
      </c>
      <c r="J56" s="1067">
        <v>7</v>
      </c>
      <c r="K56" s="1067">
        <v>5</v>
      </c>
      <c r="L56" s="1067">
        <v>52</v>
      </c>
      <c r="M56" s="1067">
        <v>172</v>
      </c>
      <c r="P56" s="1067">
        <v>4</v>
      </c>
      <c r="Q56" s="1068"/>
      <c r="R56" s="1067">
        <v>0</v>
      </c>
      <c r="S56" s="1067">
        <v>0</v>
      </c>
      <c r="T56" s="1067">
        <v>0</v>
      </c>
      <c r="U56" s="1067">
        <v>0</v>
      </c>
    </row>
    <row r="57" spans="1:21" ht="24.8" hidden="1" customHeight="1" outlineLevel="1">
      <c r="A57" s="530" t="s">
        <v>2769</v>
      </c>
      <c r="B57" s="1067">
        <v>53</v>
      </c>
      <c r="C57" s="1067">
        <v>45</v>
      </c>
      <c r="D57" s="1067">
        <v>8</v>
      </c>
      <c r="E57" s="1067">
        <v>0</v>
      </c>
      <c r="F57" s="1067">
        <v>50</v>
      </c>
      <c r="G57" s="1067">
        <v>0</v>
      </c>
      <c r="H57" s="1067">
        <v>3</v>
      </c>
      <c r="I57" s="1067">
        <v>3</v>
      </c>
      <c r="J57" s="1067">
        <v>51</v>
      </c>
      <c r="K57" s="1067">
        <v>3</v>
      </c>
      <c r="L57" s="1067">
        <v>1</v>
      </c>
      <c r="M57" s="1067">
        <v>1595</v>
      </c>
      <c r="P57" s="1067">
        <v>49</v>
      </c>
      <c r="Q57" s="1068"/>
      <c r="R57" s="1067">
        <v>2</v>
      </c>
      <c r="S57" s="1067">
        <v>0</v>
      </c>
      <c r="T57" s="1067">
        <v>0</v>
      </c>
      <c r="U57" s="1067">
        <v>2</v>
      </c>
    </row>
    <row r="58" spans="1:21" ht="24.8" hidden="1" customHeight="1" outlineLevel="1">
      <c r="A58" s="530" t="s">
        <v>2770</v>
      </c>
      <c r="B58" s="1067">
        <v>132</v>
      </c>
      <c r="C58" s="1067">
        <v>92</v>
      </c>
      <c r="D58" s="1067">
        <v>40</v>
      </c>
      <c r="E58" s="1067">
        <v>0</v>
      </c>
      <c r="F58" s="1067">
        <v>132</v>
      </c>
      <c r="G58" s="1067">
        <v>0</v>
      </c>
      <c r="H58" s="1067">
        <v>0</v>
      </c>
      <c r="I58" s="1067">
        <v>5</v>
      </c>
      <c r="J58" s="1067">
        <v>4</v>
      </c>
      <c r="K58" s="1067">
        <v>4</v>
      </c>
      <c r="L58" s="1067">
        <v>6</v>
      </c>
      <c r="M58" s="1067">
        <v>6323</v>
      </c>
      <c r="P58" s="1067">
        <v>132</v>
      </c>
      <c r="Q58" s="1068"/>
      <c r="R58" s="1067">
        <v>0</v>
      </c>
      <c r="S58" s="1067">
        <v>0</v>
      </c>
      <c r="T58" s="1067">
        <v>0</v>
      </c>
      <c r="U58" s="1067">
        <v>0</v>
      </c>
    </row>
    <row r="59" spans="1:21" ht="24.8" hidden="1" customHeight="1" outlineLevel="1" thickBot="1">
      <c r="A59" s="531" t="s">
        <v>2771</v>
      </c>
      <c r="B59" s="1069">
        <v>0</v>
      </c>
      <c r="C59" s="1069">
        <v>0</v>
      </c>
      <c r="D59" s="1069">
        <v>0</v>
      </c>
      <c r="E59" s="1069">
        <v>0</v>
      </c>
      <c r="F59" s="1069">
        <v>0</v>
      </c>
      <c r="G59" s="1069">
        <v>0</v>
      </c>
      <c r="H59" s="1069">
        <v>0</v>
      </c>
      <c r="I59" s="1069">
        <v>0</v>
      </c>
      <c r="J59" s="1069">
        <v>0</v>
      </c>
      <c r="K59" s="1069">
        <v>0</v>
      </c>
      <c r="L59" s="1069">
        <v>0</v>
      </c>
      <c r="M59" s="1069">
        <v>0</v>
      </c>
      <c r="P59" s="1069">
        <v>0</v>
      </c>
      <c r="Q59" s="1068"/>
      <c r="R59" s="1069">
        <v>0</v>
      </c>
      <c r="S59" s="1069">
        <v>0</v>
      </c>
      <c r="T59" s="1069">
        <v>0</v>
      </c>
      <c r="U59" s="1069">
        <v>0</v>
      </c>
    </row>
    <row r="60" spans="1:21" ht="24.8" customHeight="1" collapsed="1">
      <c r="A60" s="566" t="s">
        <v>532</v>
      </c>
      <c r="B60" s="1067">
        <v>32</v>
      </c>
      <c r="C60" s="1067">
        <v>26</v>
      </c>
      <c r="D60" s="1067">
        <v>6</v>
      </c>
      <c r="E60" s="1067">
        <v>0</v>
      </c>
      <c r="F60" s="1067">
        <v>30</v>
      </c>
      <c r="G60" s="1067">
        <v>0</v>
      </c>
      <c r="H60" s="1067">
        <v>2</v>
      </c>
      <c r="I60" s="1067">
        <v>7</v>
      </c>
      <c r="J60" s="1067">
        <v>14</v>
      </c>
      <c r="K60" s="1067">
        <v>5</v>
      </c>
      <c r="L60" s="1067">
        <v>25</v>
      </c>
      <c r="M60" s="1067">
        <v>1456</v>
      </c>
      <c r="P60" s="1067">
        <v>26</v>
      </c>
      <c r="Q60" s="1068"/>
      <c r="R60" s="1067">
        <v>2</v>
      </c>
      <c r="S60" s="1067">
        <v>1</v>
      </c>
      <c r="T60" s="1067">
        <v>3</v>
      </c>
      <c r="U60" s="1067">
        <v>0</v>
      </c>
    </row>
    <row r="61" spans="1:21" ht="24.8" hidden="1" customHeight="1" outlineLevel="1">
      <c r="A61" s="530" t="s">
        <v>1900</v>
      </c>
      <c r="B61" s="1067">
        <v>1</v>
      </c>
      <c r="C61" s="1067">
        <v>1</v>
      </c>
      <c r="D61" s="1067">
        <v>0</v>
      </c>
      <c r="E61" s="1067">
        <v>0</v>
      </c>
      <c r="F61" s="1067">
        <v>1</v>
      </c>
      <c r="G61" s="1067">
        <v>0</v>
      </c>
      <c r="H61" s="1067">
        <v>0</v>
      </c>
      <c r="I61" s="1067">
        <v>3</v>
      </c>
      <c r="J61" s="1067">
        <v>0</v>
      </c>
      <c r="K61" s="1067">
        <v>2</v>
      </c>
      <c r="L61" s="1067">
        <v>30</v>
      </c>
      <c r="M61" s="1067">
        <v>21</v>
      </c>
      <c r="P61" s="1067">
        <v>0</v>
      </c>
      <c r="Q61" s="1068"/>
      <c r="R61" s="1067">
        <v>1</v>
      </c>
      <c r="S61" s="1067">
        <v>0</v>
      </c>
      <c r="T61" s="1067">
        <v>0</v>
      </c>
      <c r="U61" s="1067">
        <v>0</v>
      </c>
    </row>
    <row r="62" spans="1:21" ht="24.8" hidden="1" customHeight="1" outlineLevel="1">
      <c r="A62" s="530" t="s">
        <v>2761</v>
      </c>
      <c r="B62" s="1067">
        <v>0</v>
      </c>
      <c r="C62" s="1067">
        <v>0</v>
      </c>
      <c r="D62" s="1067">
        <v>0</v>
      </c>
      <c r="E62" s="1067">
        <v>0</v>
      </c>
      <c r="F62" s="1067">
        <v>0</v>
      </c>
      <c r="G62" s="1067">
        <v>0</v>
      </c>
      <c r="H62" s="1067">
        <v>0</v>
      </c>
      <c r="I62" s="1067">
        <v>0</v>
      </c>
      <c r="J62" s="1067">
        <v>0</v>
      </c>
      <c r="K62" s="1067">
        <v>0</v>
      </c>
      <c r="L62" s="1067">
        <v>0</v>
      </c>
      <c r="M62" s="1067">
        <v>0</v>
      </c>
      <c r="P62" s="1067">
        <v>0</v>
      </c>
      <c r="Q62" s="1068"/>
      <c r="R62" s="1067">
        <v>0</v>
      </c>
      <c r="S62" s="1067">
        <v>0</v>
      </c>
      <c r="T62" s="1067">
        <v>0</v>
      </c>
      <c r="U62" s="1067">
        <v>0</v>
      </c>
    </row>
    <row r="63" spans="1:21" ht="24.8" hidden="1" customHeight="1" outlineLevel="1">
      <c r="A63" s="530" t="s">
        <v>2762</v>
      </c>
      <c r="B63" s="1067">
        <v>0</v>
      </c>
      <c r="C63" s="1067">
        <v>0</v>
      </c>
      <c r="D63" s="1067">
        <v>0</v>
      </c>
      <c r="E63" s="1067">
        <v>0</v>
      </c>
      <c r="F63" s="1067">
        <v>0</v>
      </c>
      <c r="G63" s="1067">
        <v>0</v>
      </c>
      <c r="H63" s="1067">
        <v>0</v>
      </c>
      <c r="I63" s="1067">
        <v>0</v>
      </c>
      <c r="J63" s="1067">
        <v>0</v>
      </c>
      <c r="K63" s="1067">
        <v>0</v>
      </c>
      <c r="L63" s="1067">
        <v>0</v>
      </c>
      <c r="M63" s="1067">
        <v>0</v>
      </c>
      <c r="P63" s="1067">
        <v>0</v>
      </c>
      <c r="Q63" s="1068"/>
      <c r="R63" s="1067">
        <v>0</v>
      </c>
      <c r="S63" s="1067">
        <v>0</v>
      </c>
      <c r="T63" s="1067">
        <v>0</v>
      </c>
      <c r="U63" s="1067">
        <v>0</v>
      </c>
    </row>
    <row r="64" spans="1:21" ht="24.8" hidden="1" customHeight="1" outlineLevel="1">
      <c r="A64" s="530" t="s">
        <v>2763</v>
      </c>
      <c r="B64" s="1067">
        <v>0</v>
      </c>
      <c r="C64" s="1067">
        <v>0</v>
      </c>
      <c r="D64" s="1067">
        <v>0</v>
      </c>
      <c r="E64" s="1067">
        <v>0</v>
      </c>
      <c r="F64" s="1067">
        <v>0</v>
      </c>
      <c r="G64" s="1067">
        <v>0</v>
      </c>
      <c r="H64" s="1067">
        <v>0</v>
      </c>
      <c r="I64" s="1067">
        <v>0</v>
      </c>
      <c r="J64" s="1067">
        <v>0</v>
      </c>
      <c r="K64" s="1067">
        <v>0</v>
      </c>
      <c r="L64" s="1067">
        <v>0</v>
      </c>
      <c r="M64" s="1067">
        <v>0</v>
      </c>
      <c r="P64" s="1067">
        <v>0</v>
      </c>
      <c r="Q64" s="1068"/>
      <c r="R64" s="1067">
        <v>0</v>
      </c>
      <c r="S64" s="1067">
        <v>0</v>
      </c>
      <c r="T64" s="1067">
        <v>0</v>
      </c>
      <c r="U64" s="1067">
        <v>0</v>
      </c>
    </row>
    <row r="65" spans="1:21" ht="24.8" hidden="1" customHeight="1" outlineLevel="1">
      <c r="A65" s="530" t="s">
        <v>2764</v>
      </c>
      <c r="B65" s="1067">
        <v>1</v>
      </c>
      <c r="C65" s="1067">
        <v>1</v>
      </c>
      <c r="D65" s="1067">
        <v>0</v>
      </c>
      <c r="E65" s="1067">
        <v>0</v>
      </c>
      <c r="F65" s="1067">
        <v>1</v>
      </c>
      <c r="G65" s="1067">
        <v>0</v>
      </c>
      <c r="H65" s="1067">
        <v>0</v>
      </c>
      <c r="I65" s="1067">
        <v>12</v>
      </c>
      <c r="J65" s="1067">
        <v>0</v>
      </c>
      <c r="K65" s="1067">
        <v>5</v>
      </c>
      <c r="L65" s="1067">
        <v>10</v>
      </c>
      <c r="M65" s="1067">
        <v>41</v>
      </c>
      <c r="P65" s="1067">
        <v>0</v>
      </c>
      <c r="Q65" s="1068"/>
      <c r="R65" s="1067">
        <v>0</v>
      </c>
      <c r="S65" s="1067">
        <v>1</v>
      </c>
      <c r="T65" s="1067">
        <v>0</v>
      </c>
      <c r="U65" s="1067">
        <v>0</v>
      </c>
    </row>
    <row r="66" spans="1:21" ht="24.8" hidden="1" customHeight="1" outlineLevel="1">
      <c r="A66" s="530" t="s">
        <v>2765</v>
      </c>
      <c r="B66" s="1067">
        <v>1</v>
      </c>
      <c r="C66" s="1067">
        <v>1</v>
      </c>
      <c r="D66" s="1067">
        <v>0</v>
      </c>
      <c r="E66" s="1067">
        <v>0</v>
      </c>
      <c r="F66" s="1067">
        <v>0</v>
      </c>
      <c r="G66" s="1067">
        <v>0</v>
      </c>
      <c r="H66" s="1067">
        <v>1</v>
      </c>
      <c r="I66" s="1067">
        <v>0</v>
      </c>
      <c r="J66" s="1067">
        <v>0</v>
      </c>
      <c r="K66" s="1067">
        <v>3</v>
      </c>
      <c r="L66" s="1067">
        <v>20</v>
      </c>
      <c r="M66" s="1067">
        <v>50</v>
      </c>
      <c r="P66" s="1067">
        <v>0</v>
      </c>
      <c r="Q66" s="1068"/>
      <c r="R66" s="1067">
        <v>0</v>
      </c>
      <c r="S66" s="1067">
        <v>0</v>
      </c>
      <c r="T66" s="1067">
        <v>1</v>
      </c>
      <c r="U66" s="1067">
        <v>0</v>
      </c>
    </row>
    <row r="67" spans="1:21" ht="24.8" hidden="1" customHeight="1" outlineLevel="1">
      <c r="A67" s="530" t="s">
        <v>2766</v>
      </c>
      <c r="B67" s="1067">
        <v>4</v>
      </c>
      <c r="C67" s="1067">
        <v>4</v>
      </c>
      <c r="D67" s="1067">
        <v>0</v>
      </c>
      <c r="E67" s="1067">
        <v>0</v>
      </c>
      <c r="F67" s="1067">
        <v>3</v>
      </c>
      <c r="G67" s="1067">
        <v>0</v>
      </c>
      <c r="H67" s="1067">
        <v>1</v>
      </c>
      <c r="I67" s="1067">
        <v>7</v>
      </c>
      <c r="J67" s="1067">
        <v>20</v>
      </c>
      <c r="K67" s="1067">
        <v>5</v>
      </c>
      <c r="L67" s="1067">
        <v>27</v>
      </c>
      <c r="M67" s="1067">
        <v>177</v>
      </c>
      <c r="P67" s="1067">
        <v>2</v>
      </c>
      <c r="Q67" s="1068"/>
      <c r="R67" s="1067">
        <v>0</v>
      </c>
      <c r="S67" s="1067">
        <v>0</v>
      </c>
      <c r="T67" s="1067">
        <v>2</v>
      </c>
      <c r="U67" s="1067">
        <v>0</v>
      </c>
    </row>
    <row r="68" spans="1:21" ht="24.8" hidden="1" customHeight="1" outlineLevel="1">
      <c r="A68" s="530" t="s">
        <v>2767</v>
      </c>
      <c r="B68" s="1067">
        <v>0</v>
      </c>
      <c r="C68" s="1067">
        <v>0</v>
      </c>
      <c r="D68" s="1067">
        <v>0</v>
      </c>
      <c r="E68" s="1067">
        <v>0</v>
      </c>
      <c r="F68" s="1067">
        <v>0</v>
      </c>
      <c r="G68" s="1067">
        <v>0</v>
      </c>
      <c r="H68" s="1067">
        <v>0</v>
      </c>
      <c r="I68" s="1067">
        <v>0</v>
      </c>
      <c r="J68" s="1067">
        <v>0</v>
      </c>
      <c r="K68" s="1067">
        <v>0</v>
      </c>
      <c r="L68" s="1067">
        <v>0</v>
      </c>
      <c r="M68" s="1067">
        <v>0</v>
      </c>
      <c r="P68" s="1067">
        <v>0</v>
      </c>
      <c r="Q68" s="1068"/>
      <c r="R68" s="1067">
        <v>0</v>
      </c>
      <c r="S68" s="1067">
        <v>0</v>
      </c>
      <c r="T68" s="1067">
        <v>0</v>
      </c>
      <c r="U68" s="1067">
        <v>0</v>
      </c>
    </row>
    <row r="69" spans="1:21" ht="24.8" hidden="1" customHeight="1" outlineLevel="1">
      <c r="A69" s="530" t="s">
        <v>2768</v>
      </c>
      <c r="B69" s="1067">
        <v>1</v>
      </c>
      <c r="C69" s="1067">
        <v>1</v>
      </c>
      <c r="D69" s="1067">
        <v>0</v>
      </c>
      <c r="E69" s="1067">
        <v>0</v>
      </c>
      <c r="F69" s="1067">
        <v>1</v>
      </c>
      <c r="G69" s="1067">
        <v>0</v>
      </c>
      <c r="H69" s="1067">
        <v>0</v>
      </c>
      <c r="I69" s="1067">
        <v>9</v>
      </c>
      <c r="J69" s="1067">
        <v>0</v>
      </c>
      <c r="K69" s="1067">
        <v>8</v>
      </c>
      <c r="L69" s="1067">
        <v>40</v>
      </c>
      <c r="M69" s="1067">
        <v>71</v>
      </c>
      <c r="P69" s="1067">
        <v>1</v>
      </c>
      <c r="Q69" s="1068"/>
      <c r="R69" s="1067">
        <v>0</v>
      </c>
      <c r="S69" s="1067">
        <v>0</v>
      </c>
      <c r="T69" s="1067">
        <v>0</v>
      </c>
      <c r="U69" s="1067">
        <v>0</v>
      </c>
    </row>
    <row r="70" spans="1:21" ht="24.8" hidden="1" customHeight="1" outlineLevel="1">
      <c r="A70" s="530" t="s">
        <v>2769</v>
      </c>
      <c r="B70" s="1067">
        <v>0</v>
      </c>
      <c r="C70" s="1067">
        <v>0</v>
      </c>
      <c r="D70" s="1067">
        <v>0</v>
      </c>
      <c r="E70" s="1067">
        <v>0</v>
      </c>
      <c r="F70" s="1067">
        <v>0</v>
      </c>
      <c r="G70" s="1067">
        <v>0</v>
      </c>
      <c r="H70" s="1067">
        <v>0</v>
      </c>
      <c r="I70" s="1067">
        <v>0</v>
      </c>
      <c r="J70" s="1067">
        <v>0</v>
      </c>
      <c r="K70" s="1067">
        <v>0</v>
      </c>
      <c r="L70" s="1067">
        <v>0</v>
      </c>
      <c r="M70" s="1067">
        <v>0</v>
      </c>
      <c r="P70" s="1067">
        <v>0</v>
      </c>
      <c r="Q70" s="1068"/>
      <c r="R70" s="1067">
        <v>0</v>
      </c>
      <c r="S70" s="1067">
        <v>0</v>
      </c>
      <c r="T70" s="1067">
        <v>0</v>
      </c>
      <c r="U70" s="1067">
        <v>0</v>
      </c>
    </row>
    <row r="71" spans="1:21" ht="24.8" hidden="1" customHeight="1" outlineLevel="1">
      <c r="A71" s="530" t="s">
        <v>2770</v>
      </c>
      <c r="B71" s="1067">
        <v>6</v>
      </c>
      <c r="C71" s="1067">
        <v>5</v>
      </c>
      <c r="D71" s="1067">
        <v>1</v>
      </c>
      <c r="E71" s="1067">
        <v>0</v>
      </c>
      <c r="F71" s="1067">
        <v>6</v>
      </c>
      <c r="G71" s="1067">
        <v>0</v>
      </c>
      <c r="H71" s="1067">
        <v>0</v>
      </c>
      <c r="I71" s="1067">
        <v>8</v>
      </c>
      <c r="J71" s="1067">
        <v>15</v>
      </c>
      <c r="K71" s="1067">
        <v>5</v>
      </c>
      <c r="L71" s="1067">
        <v>49</v>
      </c>
      <c r="M71" s="1067">
        <v>318</v>
      </c>
      <c r="P71" s="1067">
        <v>5</v>
      </c>
      <c r="Q71" s="1068"/>
      <c r="R71" s="1067">
        <v>1</v>
      </c>
      <c r="S71" s="1067">
        <v>0</v>
      </c>
      <c r="T71" s="1067">
        <v>0</v>
      </c>
      <c r="U71" s="1067">
        <v>0</v>
      </c>
    </row>
    <row r="72" spans="1:21" ht="24.8" hidden="1" customHeight="1" outlineLevel="1" thickBot="1">
      <c r="A72" s="531" t="s">
        <v>2771</v>
      </c>
      <c r="B72" s="1069">
        <v>18</v>
      </c>
      <c r="C72" s="1069">
        <v>13</v>
      </c>
      <c r="D72" s="1069">
        <v>5</v>
      </c>
      <c r="E72" s="1069">
        <v>0</v>
      </c>
      <c r="F72" s="1069">
        <v>18</v>
      </c>
      <c r="G72" s="1069">
        <v>0</v>
      </c>
      <c r="H72" s="1069">
        <v>0</v>
      </c>
      <c r="I72" s="1069">
        <v>6</v>
      </c>
      <c r="J72" s="1069">
        <v>45</v>
      </c>
      <c r="K72" s="1069">
        <v>5</v>
      </c>
      <c r="L72" s="1069">
        <v>24</v>
      </c>
      <c r="M72" s="1069">
        <v>778</v>
      </c>
      <c r="P72" s="1069">
        <v>18</v>
      </c>
      <c r="Q72" s="1068"/>
      <c r="R72" s="1069">
        <v>0</v>
      </c>
      <c r="S72" s="1069">
        <v>0</v>
      </c>
      <c r="T72" s="1069">
        <v>0</v>
      </c>
      <c r="U72" s="1069">
        <v>0</v>
      </c>
    </row>
    <row r="73" spans="1:21" ht="24.8" customHeight="1" collapsed="1">
      <c r="A73" s="566" t="s">
        <v>3189</v>
      </c>
      <c r="B73" s="1067">
        <v>30</v>
      </c>
      <c r="C73" s="1067">
        <v>17</v>
      </c>
      <c r="D73" s="1067">
        <v>13</v>
      </c>
      <c r="E73" s="1067">
        <v>0</v>
      </c>
      <c r="F73" s="1067">
        <v>26</v>
      </c>
      <c r="G73" s="1067">
        <v>0</v>
      </c>
      <c r="H73" s="1067">
        <v>4</v>
      </c>
      <c r="I73" s="1067">
        <v>5</v>
      </c>
      <c r="J73" s="1067">
        <v>51</v>
      </c>
      <c r="K73" s="1067">
        <v>4</v>
      </c>
      <c r="L73" s="1067">
        <v>24</v>
      </c>
      <c r="M73" s="1067">
        <v>2722</v>
      </c>
      <c r="P73" s="1067">
        <v>29</v>
      </c>
      <c r="Q73" s="1068"/>
      <c r="R73" s="1067">
        <v>1</v>
      </c>
      <c r="S73" s="1067">
        <v>0</v>
      </c>
      <c r="T73" s="1067">
        <v>0</v>
      </c>
      <c r="U73" s="1067">
        <v>0</v>
      </c>
    </row>
    <row r="74" spans="1:21" ht="24.8" hidden="1" customHeight="1" outlineLevel="1">
      <c r="A74" s="530" t="s">
        <v>1899</v>
      </c>
      <c r="B74" s="1067">
        <v>25</v>
      </c>
      <c r="C74" s="1067">
        <v>13</v>
      </c>
      <c r="D74" s="1067">
        <v>12</v>
      </c>
      <c r="E74" s="1067">
        <v>0</v>
      </c>
      <c r="F74" s="1067">
        <v>23</v>
      </c>
      <c r="G74" s="1067">
        <v>0</v>
      </c>
      <c r="H74" s="1067">
        <v>2</v>
      </c>
      <c r="I74" s="1067">
        <v>5</v>
      </c>
      <c r="J74" s="1067">
        <v>36</v>
      </c>
      <c r="K74" s="1067">
        <v>4</v>
      </c>
      <c r="L74" s="1067">
        <v>45</v>
      </c>
      <c r="M74" s="1067">
        <v>2549</v>
      </c>
      <c r="P74" s="1067">
        <v>25</v>
      </c>
      <c r="Q74" s="1068"/>
      <c r="R74" s="1067">
        <v>0</v>
      </c>
      <c r="S74" s="1067">
        <v>0</v>
      </c>
      <c r="T74" s="1067">
        <v>0</v>
      </c>
      <c r="U74" s="1067">
        <v>0</v>
      </c>
    </row>
    <row r="75" spans="1:21" ht="24.8" hidden="1" customHeight="1" outlineLevel="1">
      <c r="A75" s="530" t="s">
        <v>951</v>
      </c>
      <c r="B75" s="1067">
        <v>0</v>
      </c>
      <c r="C75" s="1067">
        <v>0</v>
      </c>
      <c r="D75" s="1067">
        <v>0</v>
      </c>
      <c r="E75" s="1067">
        <v>0</v>
      </c>
      <c r="F75" s="1067">
        <v>0</v>
      </c>
      <c r="G75" s="1067">
        <v>0</v>
      </c>
      <c r="H75" s="1067">
        <v>0</v>
      </c>
      <c r="I75" s="1067">
        <v>0</v>
      </c>
      <c r="J75" s="1067">
        <v>0</v>
      </c>
      <c r="K75" s="1067">
        <v>0</v>
      </c>
      <c r="L75" s="1067">
        <v>0</v>
      </c>
      <c r="M75" s="1067">
        <v>0</v>
      </c>
      <c r="P75" s="1067">
        <v>0</v>
      </c>
      <c r="Q75" s="1068"/>
      <c r="R75" s="1067">
        <v>0</v>
      </c>
      <c r="S75" s="1067">
        <v>0</v>
      </c>
      <c r="T75" s="1067">
        <v>0</v>
      </c>
      <c r="U75" s="1067">
        <v>0</v>
      </c>
    </row>
    <row r="76" spans="1:21" ht="24.8" hidden="1" customHeight="1" outlineLevel="1">
      <c r="A76" s="530" t="s">
        <v>952</v>
      </c>
      <c r="B76" s="1067">
        <v>0</v>
      </c>
      <c r="C76" s="1067">
        <v>0</v>
      </c>
      <c r="D76" s="1067">
        <v>0</v>
      </c>
      <c r="E76" s="1067">
        <v>0</v>
      </c>
      <c r="F76" s="1067">
        <v>0</v>
      </c>
      <c r="G76" s="1067">
        <v>0</v>
      </c>
      <c r="H76" s="1067">
        <v>0</v>
      </c>
      <c r="I76" s="1067">
        <v>0</v>
      </c>
      <c r="J76" s="1067">
        <v>0</v>
      </c>
      <c r="K76" s="1067">
        <v>0</v>
      </c>
      <c r="L76" s="1067">
        <v>0</v>
      </c>
      <c r="M76" s="1067">
        <v>0</v>
      </c>
      <c r="P76" s="1067">
        <v>0</v>
      </c>
      <c r="Q76" s="1068"/>
      <c r="R76" s="1067">
        <v>0</v>
      </c>
      <c r="S76" s="1067">
        <v>0</v>
      </c>
      <c r="T76" s="1067">
        <v>0</v>
      </c>
      <c r="U76" s="1067">
        <v>0</v>
      </c>
    </row>
    <row r="77" spans="1:21" ht="24.8" hidden="1" customHeight="1" outlineLevel="1">
      <c r="A77" s="530" t="s">
        <v>953</v>
      </c>
      <c r="B77" s="1067">
        <v>0</v>
      </c>
      <c r="C77" s="1067">
        <v>0</v>
      </c>
      <c r="D77" s="1067">
        <v>0</v>
      </c>
      <c r="E77" s="1067">
        <v>0</v>
      </c>
      <c r="F77" s="1067">
        <v>0</v>
      </c>
      <c r="G77" s="1067">
        <v>0</v>
      </c>
      <c r="H77" s="1067">
        <v>0</v>
      </c>
      <c r="I77" s="1067">
        <v>0</v>
      </c>
      <c r="J77" s="1067">
        <v>0</v>
      </c>
      <c r="K77" s="1067">
        <v>0</v>
      </c>
      <c r="L77" s="1067">
        <v>0</v>
      </c>
      <c r="M77" s="1067">
        <v>0</v>
      </c>
      <c r="P77" s="1067">
        <v>0</v>
      </c>
      <c r="Q77" s="1068"/>
      <c r="R77" s="1067">
        <v>0</v>
      </c>
      <c r="S77" s="1067">
        <v>0</v>
      </c>
      <c r="T77" s="1067">
        <v>0</v>
      </c>
      <c r="U77" s="1067">
        <v>0</v>
      </c>
    </row>
    <row r="78" spans="1:21" ht="24.8" hidden="1" customHeight="1" outlineLevel="1">
      <c r="A78" s="530" t="s">
        <v>954</v>
      </c>
      <c r="B78" s="1067">
        <v>0</v>
      </c>
      <c r="C78" s="1067">
        <v>0</v>
      </c>
      <c r="D78" s="1067">
        <v>0</v>
      </c>
      <c r="E78" s="1067">
        <v>0</v>
      </c>
      <c r="F78" s="1067">
        <v>0</v>
      </c>
      <c r="G78" s="1067">
        <v>0</v>
      </c>
      <c r="H78" s="1067">
        <v>0</v>
      </c>
      <c r="I78" s="1067">
        <v>0</v>
      </c>
      <c r="J78" s="1067">
        <v>0</v>
      </c>
      <c r="K78" s="1067">
        <v>0</v>
      </c>
      <c r="L78" s="1067">
        <v>0</v>
      </c>
      <c r="M78" s="1067">
        <v>0</v>
      </c>
      <c r="P78" s="1067">
        <v>0</v>
      </c>
      <c r="Q78" s="1068"/>
      <c r="R78" s="1067">
        <v>0</v>
      </c>
      <c r="S78" s="1067">
        <v>0</v>
      </c>
      <c r="T78" s="1067">
        <v>0</v>
      </c>
      <c r="U78" s="1067">
        <v>0</v>
      </c>
    </row>
    <row r="79" spans="1:21" ht="24.8" hidden="1" customHeight="1" outlineLevel="1">
      <c r="A79" s="530" t="s">
        <v>955</v>
      </c>
      <c r="B79" s="1067">
        <v>0</v>
      </c>
      <c r="C79" s="1067">
        <v>0</v>
      </c>
      <c r="D79" s="1067">
        <v>0</v>
      </c>
      <c r="E79" s="1067">
        <v>0</v>
      </c>
      <c r="F79" s="1067">
        <v>0</v>
      </c>
      <c r="G79" s="1067">
        <v>0</v>
      </c>
      <c r="H79" s="1067">
        <v>0</v>
      </c>
      <c r="I79" s="1067">
        <v>0</v>
      </c>
      <c r="J79" s="1067">
        <v>0</v>
      </c>
      <c r="K79" s="1067">
        <v>0</v>
      </c>
      <c r="L79" s="1067">
        <v>0</v>
      </c>
      <c r="M79" s="1067">
        <v>0</v>
      </c>
      <c r="P79" s="1067">
        <v>0</v>
      </c>
      <c r="Q79" s="1068"/>
      <c r="R79" s="1067">
        <v>0</v>
      </c>
      <c r="S79" s="1067">
        <v>0</v>
      </c>
      <c r="T79" s="1067">
        <v>0</v>
      </c>
      <c r="U79" s="1067">
        <v>0</v>
      </c>
    </row>
    <row r="80" spans="1:21" ht="24.8" hidden="1" customHeight="1" outlineLevel="1">
      <c r="A80" s="530" t="s">
        <v>956</v>
      </c>
      <c r="B80" s="1067">
        <v>0</v>
      </c>
      <c r="C80" s="1067">
        <v>0</v>
      </c>
      <c r="D80" s="1067">
        <v>0</v>
      </c>
      <c r="E80" s="1067">
        <v>0</v>
      </c>
      <c r="F80" s="1067">
        <v>0</v>
      </c>
      <c r="G80" s="1067">
        <v>0</v>
      </c>
      <c r="H80" s="1067">
        <v>0</v>
      </c>
      <c r="I80" s="1067">
        <v>0</v>
      </c>
      <c r="J80" s="1067">
        <v>0</v>
      </c>
      <c r="K80" s="1067">
        <v>0</v>
      </c>
      <c r="L80" s="1067">
        <v>0</v>
      </c>
      <c r="M80" s="1067">
        <v>0</v>
      </c>
      <c r="P80" s="1067">
        <v>0</v>
      </c>
      <c r="Q80" s="1068"/>
      <c r="R80" s="1067">
        <v>0</v>
      </c>
      <c r="S80" s="1067">
        <v>0</v>
      </c>
      <c r="T80" s="1067">
        <v>0</v>
      </c>
      <c r="U80" s="1067">
        <v>0</v>
      </c>
    </row>
    <row r="81" spans="1:21" ht="24.8" hidden="1" customHeight="1" outlineLevel="1">
      <c r="A81" s="530" t="s">
        <v>957</v>
      </c>
      <c r="B81" s="1067">
        <v>2</v>
      </c>
      <c r="C81" s="1067">
        <v>1</v>
      </c>
      <c r="D81" s="1067">
        <v>1</v>
      </c>
      <c r="E81" s="1067">
        <v>0</v>
      </c>
      <c r="F81" s="1067">
        <v>2</v>
      </c>
      <c r="G81" s="1067">
        <v>0</v>
      </c>
      <c r="H81" s="1067">
        <v>0</v>
      </c>
      <c r="I81" s="1067">
        <v>4</v>
      </c>
      <c r="J81" s="1067">
        <v>15</v>
      </c>
      <c r="K81" s="1067">
        <v>3</v>
      </c>
      <c r="L81" s="1067">
        <v>5</v>
      </c>
      <c r="M81" s="1067">
        <v>37</v>
      </c>
      <c r="P81" s="1067">
        <v>2</v>
      </c>
      <c r="Q81" s="1068"/>
      <c r="R81" s="1067">
        <v>0</v>
      </c>
      <c r="S81" s="1067">
        <v>0</v>
      </c>
      <c r="T81" s="1067">
        <v>0</v>
      </c>
      <c r="U81" s="1067">
        <v>0</v>
      </c>
    </row>
    <row r="82" spans="1:21" ht="24.8" hidden="1" customHeight="1" outlineLevel="1">
      <c r="A82" s="530" t="s">
        <v>958</v>
      </c>
      <c r="B82" s="1067">
        <v>0</v>
      </c>
      <c r="C82" s="1067">
        <v>0</v>
      </c>
      <c r="D82" s="1067">
        <v>0</v>
      </c>
      <c r="E82" s="1067">
        <v>0</v>
      </c>
      <c r="F82" s="1067">
        <v>0</v>
      </c>
      <c r="G82" s="1067">
        <v>0</v>
      </c>
      <c r="H82" s="1067">
        <v>0</v>
      </c>
      <c r="I82" s="1067">
        <v>0</v>
      </c>
      <c r="J82" s="1067">
        <v>0</v>
      </c>
      <c r="K82" s="1067">
        <v>0</v>
      </c>
      <c r="L82" s="1067">
        <v>0</v>
      </c>
      <c r="M82" s="1067">
        <v>0</v>
      </c>
      <c r="P82" s="1067">
        <v>0</v>
      </c>
      <c r="Q82" s="1068"/>
      <c r="R82" s="1067">
        <v>0</v>
      </c>
      <c r="S82" s="1067">
        <v>0</v>
      </c>
      <c r="T82" s="1067">
        <v>0</v>
      </c>
      <c r="U82" s="1067">
        <v>0</v>
      </c>
    </row>
    <row r="83" spans="1:21" ht="24.8" hidden="1" customHeight="1" outlineLevel="1">
      <c r="A83" s="530" t="s">
        <v>959</v>
      </c>
      <c r="B83" s="1067">
        <v>0</v>
      </c>
      <c r="C83" s="1067">
        <v>0</v>
      </c>
      <c r="D83" s="1067">
        <v>0</v>
      </c>
      <c r="E83" s="1067">
        <v>0</v>
      </c>
      <c r="F83" s="1067">
        <v>0</v>
      </c>
      <c r="G83" s="1067">
        <v>0</v>
      </c>
      <c r="H83" s="1067">
        <v>0</v>
      </c>
      <c r="I83" s="1067">
        <v>0</v>
      </c>
      <c r="J83" s="1067">
        <v>0</v>
      </c>
      <c r="K83" s="1067">
        <v>0</v>
      </c>
      <c r="L83" s="1067">
        <v>0</v>
      </c>
      <c r="M83" s="1067">
        <v>0</v>
      </c>
      <c r="P83" s="1067">
        <v>0</v>
      </c>
      <c r="Q83" s="1068"/>
      <c r="R83" s="1067">
        <v>0</v>
      </c>
      <c r="S83" s="1067">
        <v>0</v>
      </c>
      <c r="T83" s="1067">
        <v>0</v>
      </c>
      <c r="U83" s="1067">
        <v>0</v>
      </c>
    </row>
    <row r="84" spans="1:21" ht="24.8" hidden="1" customHeight="1" outlineLevel="1">
      <c r="A84" s="530" t="s">
        <v>960</v>
      </c>
      <c r="B84" s="1067">
        <v>2</v>
      </c>
      <c r="C84" s="1067">
        <v>2</v>
      </c>
      <c r="D84" s="1067">
        <v>0</v>
      </c>
      <c r="E84" s="1067">
        <v>0</v>
      </c>
      <c r="F84" s="1067">
        <v>1</v>
      </c>
      <c r="G84" s="1067">
        <v>0</v>
      </c>
      <c r="H84" s="1067">
        <v>1</v>
      </c>
      <c r="I84" s="1067">
        <v>15</v>
      </c>
      <c r="J84" s="1067">
        <v>0</v>
      </c>
      <c r="K84" s="1067">
        <v>3</v>
      </c>
      <c r="L84" s="1067">
        <v>12</v>
      </c>
      <c r="M84" s="1067">
        <v>111</v>
      </c>
      <c r="P84" s="1067">
        <v>1</v>
      </c>
      <c r="Q84" s="1068"/>
      <c r="R84" s="1067">
        <v>1</v>
      </c>
      <c r="S84" s="1067">
        <v>0</v>
      </c>
      <c r="T84" s="1067">
        <v>0</v>
      </c>
      <c r="U84" s="1067">
        <v>0</v>
      </c>
    </row>
    <row r="85" spans="1:21" ht="24.8" hidden="1" customHeight="1" outlineLevel="1" thickBot="1">
      <c r="A85" s="531" t="s">
        <v>961</v>
      </c>
      <c r="B85" s="1069">
        <v>1</v>
      </c>
      <c r="C85" s="1069">
        <v>1</v>
      </c>
      <c r="D85" s="1069">
        <v>0</v>
      </c>
      <c r="E85" s="1069">
        <v>0</v>
      </c>
      <c r="F85" s="1069">
        <v>0</v>
      </c>
      <c r="G85" s="1069">
        <v>0</v>
      </c>
      <c r="H85" s="1069">
        <v>1</v>
      </c>
      <c r="I85" s="1069">
        <v>0</v>
      </c>
      <c r="J85" s="1069">
        <v>0</v>
      </c>
      <c r="K85" s="1069">
        <v>0</v>
      </c>
      <c r="L85" s="1069">
        <v>35</v>
      </c>
      <c r="M85" s="1069">
        <v>25</v>
      </c>
      <c r="P85" s="1069">
        <v>1</v>
      </c>
      <c r="Q85" s="1068"/>
      <c r="R85" s="1069">
        <v>0</v>
      </c>
      <c r="S85" s="1069">
        <v>0</v>
      </c>
      <c r="T85" s="1069">
        <v>0</v>
      </c>
      <c r="U85" s="1069">
        <v>0</v>
      </c>
    </row>
    <row r="86" spans="1:21" ht="24.8" customHeight="1" collapsed="1">
      <c r="A86" s="566" t="s">
        <v>3231</v>
      </c>
      <c r="B86" s="1067">
        <v>6</v>
      </c>
      <c r="C86" s="1067">
        <v>5</v>
      </c>
      <c r="D86" s="1067">
        <v>1</v>
      </c>
      <c r="E86" s="1067">
        <v>0</v>
      </c>
      <c r="F86" s="1067">
        <v>5</v>
      </c>
      <c r="G86" s="1067">
        <v>0</v>
      </c>
      <c r="H86" s="1067">
        <v>1</v>
      </c>
      <c r="I86" s="1067">
        <v>2</v>
      </c>
      <c r="J86" s="1067">
        <v>23</v>
      </c>
      <c r="K86" s="1067">
        <v>2</v>
      </c>
      <c r="L86" s="1067">
        <v>16</v>
      </c>
      <c r="M86" s="1067">
        <v>206</v>
      </c>
      <c r="P86" s="1067"/>
      <c r="Q86" s="1068"/>
      <c r="R86" s="1067"/>
      <c r="S86" s="1067"/>
      <c r="T86" s="1067"/>
      <c r="U86" s="1067"/>
    </row>
    <row r="87" spans="1:21" ht="24.8" hidden="1" customHeight="1" outlineLevel="1">
      <c r="A87" s="530" t="s">
        <v>1899</v>
      </c>
      <c r="B87" s="1067">
        <v>0</v>
      </c>
      <c r="C87" s="1067">
        <v>0</v>
      </c>
      <c r="D87" s="1067">
        <v>0</v>
      </c>
      <c r="E87" s="1067">
        <v>0</v>
      </c>
      <c r="F87" s="1067">
        <v>0</v>
      </c>
      <c r="G87" s="1067">
        <v>0</v>
      </c>
      <c r="H87" s="1067">
        <v>0</v>
      </c>
      <c r="I87" s="1067">
        <v>0</v>
      </c>
      <c r="J87" s="1067">
        <v>0</v>
      </c>
      <c r="K87" s="1067">
        <v>0</v>
      </c>
      <c r="L87" s="1067">
        <v>0</v>
      </c>
      <c r="M87" s="1067">
        <v>0</v>
      </c>
      <c r="P87" s="1067"/>
      <c r="Q87" s="1068"/>
      <c r="R87" s="1067"/>
      <c r="S87" s="1067"/>
      <c r="T87" s="1067"/>
      <c r="U87" s="1067"/>
    </row>
    <row r="88" spans="1:21" ht="24.8" hidden="1" customHeight="1" outlineLevel="1">
      <c r="A88" s="530" t="s">
        <v>951</v>
      </c>
      <c r="B88" s="1067">
        <v>0</v>
      </c>
      <c r="C88" s="1067">
        <v>0</v>
      </c>
      <c r="D88" s="1067">
        <v>0</v>
      </c>
      <c r="E88" s="1067">
        <v>0</v>
      </c>
      <c r="F88" s="1067">
        <v>0</v>
      </c>
      <c r="G88" s="1067">
        <v>0</v>
      </c>
      <c r="H88" s="1067">
        <v>0</v>
      </c>
      <c r="I88" s="1067">
        <v>0</v>
      </c>
      <c r="J88" s="1067">
        <v>0</v>
      </c>
      <c r="K88" s="1067">
        <v>0</v>
      </c>
      <c r="L88" s="1067">
        <v>0</v>
      </c>
      <c r="M88" s="1067">
        <v>0</v>
      </c>
      <c r="P88" s="1067"/>
      <c r="Q88" s="1068"/>
      <c r="R88" s="1067"/>
      <c r="S88" s="1067"/>
      <c r="T88" s="1067"/>
      <c r="U88" s="1067"/>
    </row>
    <row r="89" spans="1:21" ht="24.8" hidden="1" customHeight="1" outlineLevel="1">
      <c r="A89" s="530" t="s">
        <v>952</v>
      </c>
      <c r="B89" s="1067">
        <v>0</v>
      </c>
      <c r="C89" s="1067">
        <v>0</v>
      </c>
      <c r="D89" s="1067">
        <v>0</v>
      </c>
      <c r="E89" s="1067">
        <v>0</v>
      </c>
      <c r="F89" s="1067">
        <v>0</v>
      </c>
      <c r="G89" s="1067">
        <v>0</v>
      </c>
      <c r="H89" s="1067">
        <v>0</v>
      </c>
      <c r="I89" s="1067">
        <v>0</v>
      </c>
      <c r="J89" s="1067">
        <v>0</v>
      </c>
      <c r="K89" s="1067">
        <v>0</v>
      </c>
      <c r="L89" s="1067">
        <v>0</v>
      </c>
      <c r="M89" s="1067">
        <v>0</v>
      </c>
      <c r="P89" s="1067"/>
      <c r="Q89" s="1068"/>
      <c r="R89" s="1067"/>
      <c r="S89" s="1067"/>
      <c r="T89" s="1067"/>
      <c r="U89" s="1067"/>
    </row>
    <row r="90" spans="1:21" ht="24.8" hidden="1" customHeight="1" outlineLevel="1">
      <c r="A90" s="530" t="s">
        <v>953</v>
      </c>
      <c r="B90" s="1067">
        <v>0</v>
      </c>
      <c r="C90" s="1067">
        <v>0</v>
      </c>
      <c r="D90" s="1067">
        <v>0</v>
      </c>
      <c r="E90" s="1067">
        <v>0</v>
      </c>
      <c r="F90" s="1067">
        <v>0</v>
      </c>
      <c r="G90" s="1067">
        <v>0</v>
      </c>
      <c r="H90" s="1067">
        <v>0</v>
      </c>
      <c r="I90" s="1067">
        <v>0</v>
      </c>
      <c r="J90" s="1067">
        <v>0</v>
      </c>
      <c r="K90" s="1067">
        <v>0</v>
      </c>
      <c r="L90" s="1067">
        <v>0</v>
      </c>
      <c r="M90" s="1067">
        <v>0</v>
      </c>
      <c r="P90" s="1067"/>
      <c r="Q90" s="1068"/>
      <c r="R90" s="1067"/>
      <c r="S90" s="1067"/>
      <c r="T90" s="1067"/>
      <c r="U90" s="1067"/>
    </row>
    <row r="91" spans="1:21" ht="24.8" hidden="1" customHeight="1" outlineLevel="1">
      <c r="A91" s="530" t="s">
        <v>954</v>
      </c>
      <c r="B91" s="1067">
        <v>0</v>
      </c>
      <c r="C91" s="1067">
        <v>0</v>
      </c>
      <c r="D91" s="1067">
        <v>0</v>
      </c>
      <c r="E91" s="1067">
        <v>0</v>
      </c>
      <c r="F91" s="1067">
        <v>0</v>
      </c>
      <c r="G91" s="1067">
        <v>0</v>
      </c>
      <c r="H91" s="1067">
        <v>0</v>
      </c>
      <c r="I91" s="1067">
        <v>0</v>
      </c>
      <c r="J91" s="1067">
        <v>0</v>
      </c>
      <c r="K91" s="1067">
        <v>0</v>
      </c>
      <c r="L91" s="1067">
        <v>0</v>
      </c>
      <c r="M91" s="1067">
        <v>0</v>
      </c>
      <c r="P91" s="1067"/>
      <c r="Q91" s="1068"/>
      <c r="R91" s="1067"/>
      <c r="S91" s="1067"/>
      <c r="T91" s="1067"/>
      <c r="U91" s="1067"/>
    </row>
    <row r="92" spans="1:21" ht="24.8" hidden="1" customHeight="1" outlineLevel="1">
      <c r="A92" s="530" t="s">
        <v>955</v>
      </c>
      <c r="B92" s="1067">
        <v>0</v>
      </c>
      <c r="C92" s="1067">
        <v>0</v>
      </c>
      <c r="D92" s="1067">
        <v>0</v>
      </c>
      <c r="E92" s="1067">
        <v>0</v>
      </c>
      <c r="F92" s="1067">
        <v>0</v>
      </c>
      <c r="G92" s="1067">
        <v>0</v>
      </c>
      <c r="H92" s="1067">
        <v>0</v>
      </c>
      <c r="I92" s="1067">
        <v>0</v>
      </c>
      <c r="J92" s="1067">
        <v>0</v>
      </c>
      <c r="K92" s="1067">
        <v>0</v>
      </c>
      <c r="L92" s="1067">
        <v>0</v>
      </c>
      <c r="M92" s="1067">
        <v>0</v>
      </c>
      <c r="P92" s="1067"/>
      <c r="Q92" s="1068"/>
      <c r="R92" s="1067"/>
      <c r="S92" s="1067"/>
      <c r="T92" s="1067"/>
      <c r="U92" s="1067"/>
    </row>
    <row r="93" spans="1:21" ht="24.8" hidden="1" customHeight="1" outlineLevel="1">
      <c r="A93" s="530" t="s">
        <v>956</v>
      </c>
      <c r="B93" s="1067">
        <v>0</v>
      </c>
      <c r="C93" s="1067">
        <v>0</v>
      </c>
      <c r="D93" s="1067">
        <v>0</v>
      </c>
      <c r="E93" s="1067">
        <v>0</v>
      </c>
      <c r="F93" s="1067">
        <v>0</v>
      </c>
      <c r="G93" s="1067">
        <v>0</v>
      </c>
      <c r="H93" s="1067">
        <v>0</v>
      </c>
      <c r="I93" s="1067">
        <v>0</v>
      </c>
      <c r="J93" s="1067">
        <v>0</v>
      </c>
      <c r="K93" s="1067">
        <v>0</v>
      </c>
      <c r="L93" s="1067">
        <v>0</v>
      </c>
      <c r="M93" s="1067">
        <v>0</v>
      </c>
      <c r="P93" s="1067"/>
      <c r="Q93" s="1068"/>
      <c r="R93" s="1067"/>
      <c r="S93" s="1067"/>
      <c r="T93" s="1067"/>
      <c r="U93" s="1067"/>
    </row>
    <row r="94" spans="1:21" ht="24.8" hidden="1" customHeight="1" outlineLevel="1">
      <c r="A94" s="530" t="s">
        <v>957</v>
      </c>
      <c r="B94" s="1067">
        <v>0</v>
      </c>
      <c r="C94" s="1067">
        <v>0</v>
      </c>
      <c r="D94" s="1067">
        <v>0</v>
      </c>
      <c r="E94" s="1067">
        <v>0</v>
      </c>
      <c r="F94" s="1067">
        <v>0</v>
      </c>
      <c r="G94" s="1067">
        <v>0</v>
      </c>
      <c r="H94" s="1067">
        <v>0</v>
      </c>
      <c r="I94" s="1067">
        <v>0</v>
      </c>
      <c r="J94" s="1067">
        <v>0</v>
      </c>
      <c r="K94" s="1067">
        <v>0</v>
      </c>
      <c r="L94" s="1067">
        <v>0</v>
      </c>
      <c r="M94" s="1067">
        <v>0</v>
      </c>
      <c r="P94" s="1067"/>
      <c r="Q94" s="1068"/>
      <c r="R94" s="1067"/>
      <c r="S94" s="1067"/>
      <c r="T94" s="1067"/>
      <c r="U94" s="1067"/>
    </row>
    <row r="95" spans="1:21" ht="24.8" hidden="1" customHeight="1" outlineLevel="1">
      <c r="A95" s="530" t="s">
        <v>958</v>
      </c>
      <c r="B95" s="1067">
        <v>1</v>
      </c>
      <c r="C95" s="1067">
        <v>0</v>
      </c>
      <c r="D95" s="1067">
        <v>1</v>
      </c>
      <c r="E95" s="1067">
        <v>0</v>
      </c>
      <c r="F95" s="1067">
        <v>1</v>
      </c>
      <c r="G95" s="1067">
        <v>0</v>
      </c>
      <c r="H95" s="1067">
        <v>0</v>
      </c>
      <c r="I95" s="1067">
        <v>2</v>
      </c>
      <c r="J95" s="1067">
        <v>30</v>
      </c>
      <c r="K95" s="1067">
        <v>1</v>
      </c>
      <c r="L95" s="1067">
        <v>40</v>
      </c>
      <c r="M95" s="1067">
        <v>80</v>
      </c>
      <c r="P95" s="1067"/>
      <c r="Q95" s="1068"/>
      <c r="R95" s="1067"/>
      <c r="S95" s="1067"/>
      <c r="T95" s="1067"/>
      <c r="U95" s="1067"/>
    </row>
    <row r="96" spans="1:21" ht="24.8" hidden="1" customHeight="1" outlineLevel="1">
      <c r="A96" s="530" t="s">
        <v>959</v>
      </c>
      <c r="B96" s="1067">
        <v>0</v>
      </c>
      <c r="C96" s="1067">
        <v>0</v>
      </c>
      <c r="D96" s="1067">
        <v>0</v>
      </c>
      <c r="E96" s="1067">
        <v>0</v>
      </c>
      <c r="F96" s="1067">
        <v>0</v>
      </c>
      <c r="G96" s="1067">
        <v>0</v>
      </c>
      <c r="H96" s="1067">
        <v>0</v>
      </c>
      <c r="I96" s="1067">
        <v>0</v>
      </c>
      <c r="J96" s="1067">
        <v>0</v>
      </c>
      <c r="K96" s="1067">
        <v>0</v>
      </c>
      <c r="L96" s="1067">
        <v>0</v>
      </c>
      <c r="M96" s="1067">
        <v>0</v>
      </c>
      <c r="P96" s="1067"/>
      <c r="Q96" s="1068"/>
      <c r="R96" s="1067"/>
      <c r="S96" s="1067"/>
      <c r="T96" s="1067"/>
      <c r="U96" s="1067"/>
    </row>
    <row r="97" spans="1:21" ht="24.8" hidden="1" customHeight="1" outlineLevel="1">
      <c r="A97" s="530" t="s">
        <v>960</v>
      </c>
      <c r="B97" s="1067">
        <v>5</v>
      </c>
      <c r="C97" s="1067">
        <v>5</v>
      </c>
      <c r="D97" s="1067">
        <v>0</v>
      </c>
      <c r="E97" s="1067">
        <v>0</v>
      </c>
      <c r="F97" s="1067">
        <v>4</v>
      </c>
      <c r="G97" s="1067">
        <v>0</v>
      </c>
      <c r="H97" s="1067">
        <v>1</v>
      </c>
      <c r="I97" s="1067">
        <v>2</v>
      </c>
      <c r="J97" s="1067">
        <v>21</v>
      </c>
      <c r="K97" s="1067">
        <v>2</v>
      </c>
      <c r="L97" s="1067">
        <v>23</v>
      </c>
      <c r="M97" s="1067">
        <v>126</v>
      </c>
      <c r="P97" s="1067"/>
      <c r="Q97" s="1068"/>
      <c r="R97" s="1067"/>
      <c r="S97" s="1067"/>
      <c r="T97" s="1067"/>
      <c r="U97" s="1067"/>
    </row>
    <row r="98" spans="1:21" ht="24.8" hidden="1" customHeight="1" outlineLevel="1" thickBot="1">
      <c r="A98" s="531" t="s">
        <v>961</v>
      </c>
      <c r="B98" s="1069">
        <v>0</v>
      </c>
      <c r="C98" s="1069">
        <v>0</v>
      </c>
      <c r="D98" s="1069">
        <v>0</v>
      </c>
      <c r="E98" s="1069">
        <v>0</v>
      </c>
      <c r="F98" s="1069">
        <v>0</v>
      </c>
      <c r="G98" s="1069">
        <v>0</v>
      </c>
      <c r="H98" s="1069">
        <v>0</v>
      </c>
      <c r="I98" s="1069">
        <v>0</v>
      </c>
      <c r="J98" s="1069">
        <v>0</v>
      </c>
      <c r="K98" s="1069">
        <v>0</v>
      </c>
      <c r="L98" s="1069">
        <v>0</v>
      </c>
      <c r="M98" s="1069">
        <v>0</v>
      </c>
      <c r="P98" s="1069"/>
      <c r="Q98" s="1068"/>
      <c r="R98" s="1069"/>
      <c r="S98" s="1069"/>
      <c r="T98" s="1069"/>
      <c r="U98" s="1069"/>
    </row>
    <row r="99" spans="1:21" ht="24.8" customHeight="1" collapsed="1">
      <c r="A99" s="566" t="s">
        <v>3330</v>
      </c>
      <c r="B99" s="1067">
        <v>233</v>
      </c>
      <c r="C99" s="1067">
        <v>194</v>
      </c>
      <c r="D99" s="1067">
        <v>39</v>
      </c>
      <c r="E99" s="1067">
        <v>0</v>
      </c>
      <c r="F99" s="1067">
        <v>177</v>
      </c>
      <c r="G99" s="1067">
        <v>0</v>
      </c>
      <c r="H99" s="1067">
        <v>56</v>
      </c>
      <c r="I99" s="1067">
        <v>4</v>
      </c>
      <c r="J99" s="1067">
        <v>16</v>
      </c>
      <c r="K99" s="1067">
        <v>2</v>
      </c>
      <c r="L99" s="1067">
        <v>38</v>
      </c>
      <c r="M99" s="1067">
        <v>4535</v>
      </c>
      <c r="P99" s="1067"/>
      <c r="Q99" s="1068"/>
      <c r="R99" s="1067"/>
      <c r="S99" s="1067"/>
      <c r="T99" s="1067"/>
      <c r="U99" s="1067"/>
    </row>
    <row r="100" spans="1:21" ht="24.8" hidden="1" customHeight="1" outlineLevel="1">
      <c r="A100" s="530" t="s">
        <v>1899</v>
      </c>
      <c r="B100" s="1067">
        <v>4</v>
      </c>
      <c r="C100" s="1067">
        <v>3</v>
      </c>
      <c r="D100" s="1067">
        <v>1</v>
      </c>
      <c r="E100" s="1067">
        <v>0</v>
      </c>
      <c r="F100" s="1067">
        <v>4</v>
      </c>
      <c r="G100" s="1067">
        <v>0</v>
      </c>
      <c r="H100" s="1067">
        <v>0</v>
      </c>
      <c r="I100" s="1067">
        <v>4</v>
      </c>
      <c r="J100" s="1067">
        <v>0</v>
      </c>
      <c r="K100" s="1067">
        <v>3</v>
      </c>
      <c r="L100" s="1067">
        <v>31</v>
      </c>
      <c r="M100" s="1067">
        <v>93</v>
      </c>
      <c r="P100" s="1067"/>
      <c r="Q100" s="1068"/>
      <c r="R100" s="1067"/>
      <c r="S100" s="1067"/>
      <c r="T100" s="1067"/>
      <c r="U100" s="1067"/>
    </row>
    <row r="101" spans="1:21" ht="24.8" hidden="1" customHeight="1" outlineLevel="1">
      <c r="A101" s="530" t="s">
        <v>951</v>
      </c>
      <c r="B101" s="1067">
        <v>1</v>
      </c>
      <c r="C101" s="1067">
        <v>0</v>
      </c>
      <c r="D101" s="1067">
        <v>1</v>
      </c>
      <c r="E101" s="1067">
        <v>0</v>
      </c>
      <c r="F101" s="1067">
        <v>1</v>
      </c>
      <c r="G101" s="1067">
        <v>0</v>
      </c>
      <c r="H101" s="1067">
        <v>0</v>
      </c>
      <c r="I101" s="1067">
        <v>6</v>
      </c>
      <c r="J101" s="1067">
        <v>0</v>
      </c>
      <c r="K101" s="1067">
        <v>2</v>
      </c>
      <c r="L101" s="1067">
        <v>25</v>
      </c>
      <c r="M101" s="1067">
        <v>48</v>
      </c>
      <c r="P101" s="1067"/>
      <c r="Q101" s="1068"/>
      <c r="R101" s="1067"/>
      <c r="S101" s="1067"/>
      <c r="T101" s="1067"/>
      <c r="U101" s="1067"/>
    </row>
    <row r="102" spans="1:21" ht="24.8" hidden="1" customHeight="1" outlineLevel="1">
      <c r="A102" s="530" t="s">
        <v>952</v>
      </c>
      <c r="B102" s="1067">
        <v>1</v>
      </c>
      <c r="C102" s="1067">
        <v>1</v>
      </c>
      <c r="D102" s="1067">
        <v>0</v>
      </c>
      <c r="E102" s="1067">
        <v>0</v>
      </c>
      <c r="F102" s="1067">
        <v>0</v>
      </c>
      <c r="G102" s="1067">
        <v>0</v>
      </c>
      <c r="H102" s="1067">
        <v>1</v>
      </c>
      <c r="I102" s="1067">
        <v>0</v>
      </c>
      <c r="J102" s="1067">
        <v>0</v>
      </c>
      <c r="K102" s="1067">
        <v>1</v>
      </c>
      <c r="L102" s="1067">
        <v>55</v>
      </c>
      <c r="M102" s="1067">
        <v>28</v>
      </c>
      <c r="P102" s="1067"/>
      <c r="Q102" s="1068"/>
      <c r="R102" s="1067"/>
      <c r="S102" s="1067"/>
      <c r="T102" s="1067"/>
      <c r="U102" s="1067"/>
    </row>
    <row r="103" spans="1:21" ht="24.8" hidden="1" customHeight="1" outlineLevel="1">
      <c r="A103" s="530" t="s">
        <v>953</v>
      </c>
      <c r="B103" s="1067">
        <v>0</v>
      </c>
      <c r="C103" s="1067">
        <v>0</v>
      </c>
      <c r="D103" s="1067">
        <v>0</v>
      </c>
      <c r="E103" s="1067">
        <v>0</v>
      </c>
      <c r="F103" s="1067">
        <v>0</v>
      </c>
      <c r="G103" s="1067">
        <v>0</v>
      </c>
      <c r="H103" s="1067">
        <v>0</v>
      </c>
      <c r="I103" s="1067">
        <v>0</v>
      </c>
      <c r="J103" s="1067">
        <v>0</v>
      </c>
      <c r="K103" s="1067">
        <v>0</v>
      </c>
      <c r="L103" s="1067">
        <v>0</v>
      </c>
      <c r="M103" s="1067">
        <v>0</v>
      </c>
      <c r="P103" s="1067"/>
      <c r="Q103" s="1068"/>
      <c r="R103" s="1067"/>
      <c r="S103" s="1067"/>
      <c r="T103" s="1067"/>
      <c r="U103" s="1067"/>
    </row>
    <row r="104" spans="1:21" ht="24.8" hidden="1" customHeight="1" outlineLevel="1">
      <c r="A104" s="530" t="s">
        <v>954</v>
      </c>
      <c r="B104" s="1067">
        <v>0</v>
      </c>
      <c r="C104" s="1067">
        <v>0</v>
      </c>
      <c r="D104" s="1067">
        <v>0</v>
      </c>
      <c r="E104" s="1067">
        <v>0</v>
      </c>
      <c r="F104" s="1067">
        <v>0</v>
      </c>
      <c r="G104" s="1067">
        <v>0</v>
      </c>
      <c r="H104" s="1067">
        <v>0</v>
      </c>
      <c r="I104" s="1067">
        <v>0</v>
      </c>
      <c r="J104" s="1067">
        <v>0</v>
      </c>
      <c r="K104" s="1067">
        <v>0</v>
      </c>
      <c r="L104" s="1067">
        <v>0</v>
      </c>
      <c r="M104" s="1067">
        <v>0</v>
      </c>
      <c r="P104" s="1067"/>
      <c r="Q104" s="1068"/>
      <c r="R104" s="1067"/>
      <c r="S104" s="1067"/>
      <c r="T104" s="1067"/>
      <c r="U104" s="1067"/>
    </row>
    <row r="105" spans="1:21" ht="24.8" hidden="1" customHeight="1" outlineLevel="1">
      <c r="A105" s="530" t="s">
        <v>955</v>
      </c>
      <c r="B105" s="1067">
        <v>1</v>
      </c>
      <c r="C105" s="1067">
        <v>0</v>
      </c>
      <c r="D105" s="1067">
        <v>1</v>
      </c>
      <c r="E105" s="1067">
        <v>0</v>
      </c>
      <c r="F105" s="1067">
        <v>1</v>
      </c>
      <c r="G105" s="1067">
        <v>0</v>
      </c>
      <c r="H105" s="1067">
        <v>0</v>
      </c>
      <c r="I105" s="1067">
        <v>3</v>
      </c>
      <c r="J105" s="1067">
        <v>0</v>
      </c>
      <c r="K105" s="1067">
        <v>4</v>
      </c>
      <c r="L105" s="1067">
        <v>5</v>
      </c>
      <c r="M105" s="1067">
        <v>66</v>
      </c>
      <c r="P105" s="1067"/>
      <c r="Q105" s="1068"/>
      <c r="R105" s="1067"/>
      <c r="S105" s="1067"/>
      <c r="T105" s="1067"/>
      <c r="U105" s="1067"/>
    </row>
    <row r="106" spans="1:21" ht="24.8" hidden="1" customHeight="1" outlineLevel="1">
      <c r="A106" s="530" t="s">
        <v>956</v>
      </c>
      <c r="B106" s="1067">
        <v>0</v>
      </c>
      <c r="C106" s="1067">
        <v>0</v>
      </c>
      <c r="D106" s="1067">
        <v>0</v>
      </c>
      <c r="E106" s="1067">
        <v>0</v>
      </c>
      <c r="F106" s="1067">
        <v>0</v>
      </c>
      <c r="G106" s="1067">
        <v>0</v>
      </c>
      <c r="H106" s="1067">
        <v>0</v>
      </c>
      <c r="I106" s="1067">
        <v>0</v>
      </c>
      <c r="J106" s="1067">
        <v>0</v>
      </c>
      <c r="K106" s="1067">
        <v>0</v>
      </c>
      <c r="L106" s="1067">
        <v>0</v>
      </c>
      <c r="M106" s="1067">
        <v>0</v>
      </c>
      <c r="P106" s="1067"/>
      <c r="Q106" s="1068"/>
      <c r="R106" s="1067"/>
      <c r="S106" s="1067"/>
      <c r="T106" s="1067"/>
      <c r="U106" s="1067"/>
    </row>
    <row r="107" spans="1:21" ht="24.8" hidden="1" customHeight="1" outlineLevel="1">
      <c r="A107" s="530" t="s">
        <v>957</v>
      </c>
      <c r="B107" s="1067">
        <v>1</v>
      </c>
      <c r="C107" s="1067">
        <v>1</v>
      </c>
      <c r="D107" s="1067">
        <v>0</v>
      </c>
      <c r="E107" s="1067">
        <v>0</v>
      </c>
      <c r="F107" s="1067">
        <v>1</v>
      </c>
      <c r="G107" s="1067">
        <v>0</v>
      </c>
      <c r="H107" s="1067">
        <v>0</v>
      </c>
      <c r="I107" s="1067">
        <v>3</v>
      </c>
      <c r="J107" s="1067">
        <v>0</v>
      </c>
      <c r="K107" s="1067">
        <v>2</v>
      </c>
      <c r="L107" s="1067">
        <v>10</v>
      </c>
      <c r="M107" s="1067">
        <v>14</v>
      </c>
      <c r="P107" s="1067"/>
      <c r="Q107" s="1068"/>
      <c r="R107" s="1067"/>
      <c r="S107" s="1067"/>
      <c r="T107" s="1067"/>
      <c r="U107" s="1067"/>
    </row>
    <row r="108" spans="1:21" ht="24.8" hidden="1" customHeight="1" outlineLevel="1">
      <c r="A108" s="530" t="s">
        <v>958</v>
      </c>
      <c r="B108" s="1067">
        <v>12</v>
      </c>
      <c r="C108" s="1067">
        <v>12</v>
      </c>
      <c r="D108" s="1067">
        <v>0</v>
      </c>
      <c r="E108" s="1067">
        <v>0</v>
      </c>
      <c r="F108" s="1067">
        <v>12</v>
      </c>
      <c r="G108" s="1067">
        <v>0</v>
      </c>
      <c r="H108" s="1067">
        <v>0</v>
      </c>
      <c r="I108" s="1067">
        <v>6</v>
      </c>
      <c r="J108" s="1067">
        <v>2</v>
      </c>
      <c r="K108" s="1067">
        <v>2</v>
      </c>
      <c r="L108" s="1067">
        <v>49</v>
      </c>
      <c r="M108" s="1067">
        <v>183</v>
      </c>
      <c r="P108" s="1067"/>
      <c r="Q108" s="1068"/>
      <c r="R108" s="1067"/>
      <c r="S108" s="1067"/>
      <c r="T108" s="1067"/>
      <c r="U108" s="1067"/>
    </row>
    <row r="109" spans="1:21" ht="24.8" hidden="1" customHeight="1" outlineLevel="1">
      <c r="A109" s="530" t="s">
        <v>959</v>
      </c>
      <c r="B109" s="1067">
        <v>92</v>
      </c>
      <c r="C109" s="1067">
        <v>83</v>
      </c>
      <c r="D109" s="1067">
        <v>9</v>
      </c>
      <c r="E109" s="1067">
        <v>0</v>
      </c>
      <c r="F109" s="1067">
        <v>60</v>
      </c>
      <c r="G109" s="1067">
        <v>0</v>
      </c>
      <c r="H109" s="1067">
        <v>32</v>
      </c>
      <c r="I109" s="1067">
        <v>4</v>
      </c>
      <c r="J109" s="1067">
        <v>14</v>
      </c>
      <c r="K109" s="1067">
        <v>2</v>
      </c>
      <c r="L109" s="1067">
        <v>26</v>
      </c>
      <c r="M109" s="1067">
        <v>2004</v>
      </c>
      <c r="P109" s="1067"/>
      <c r="Q109" s="1068"/>
      <c r="R109" s="1067"/>
      <c r="S109" s="1067"/>
      <c r="T109" s="1067"/>
      <c r="U109" s="1067"/>
    </row>
    <row r="110" spans="1:21" ht="24.8" hidden="1" customHeight="1" outlineLevel="1">
      <c r="A110" s="530" t="s">
        <v>960</v>
      </c>
      <c r="B110" s="1067">
        <v>121</v>
      </c>
      <c r="C110" s="1067">
        <v>94</v>
      </c>
      <c r="D110" s="1067">
        <v>27</v>
      </c>
      <c r="E110" s="1067">
        <v>0</v>
      </c>
      <c r="F110" s="1067">
        <v>98</v>
      </c>
      <c r="G110" s="1067">
        <v>0</v>
      </c>
      <c r="H110" s="1067">
        <v>23</v>
      </c>
      <c r="I110" s="1067">
        <v>4</v>
      </c>
      <c r="J110" s="1067">
        <v>4</v>
      </c>
      <c r="K110" s="1067">
        <v>2</v>
      </c>
      <c r="L110" s="1067">
        <v>44</v>
      </c>
      <c r="M110" s="1067">
        <v>2099</v>
      </c>
      <c r="P110" s="1067"/>
      <c r="Q110" s="1068"/>
      <c r="R110" s="1067"/>
      <c r="S110" s="1067"/>
      <c r="T110" s="1067"/>
      <c r="U110" s="1067"/>
    </row>
    <row r="111" spans="1:21" ht="24.8" hidden="1" customHeight="1" outlineLevel="1" thickBot="1">
      <c r="A111" s="531" t="s">
        <v>961</v>
      </c>
      <c r="B111" s="1069">
        <v>0</v>
      </c>
      <c r="C111" s="1069">
        <v>0</v>
      </c>
      <c r="D111" s="1069">
        <v>0</v>
      </c>
      <c r="E111" s="1069">
        <v>0</v>
      </c>
      <c r="F111" s="1069">
        <v>0</v>
      </c>
      <c r="G111" s="1069">
        <v>0</v>
      </c>
      <c r="H111" s="1069">
        <v>0</v>
      </c>
      <c r="I111" s="1069">
        <v>0</v>
      </c>
      <c r="J111" s="1069">
        <v>0</v>
      </c>
      <c r="K111" s="1069">
        <v>0</v>
      </c>
      <c r="L111" s="1069">
        <v>0</v>
      </c>
      <c r="M111" s="1069">
        <v>0</v>
      </c>
      <c r="P111" s="1069"/>
      <c r="Q111" s="1068"/>
      <c r="R111" s="1069"/>
      <c r="S111" s="1069"/>
      <c r="T111" s="1069"/>
      <c r="U111" s="1069"/>
    </row>
    <row r="112" spans="1:21" ht="24.8" customHeight="1" collapsed="1">
      <c r="A112" s="566" t="s">
        <v>3374</v>
      </c>
      <c r="B112" s="1067">
        <v>82</v>
      </c>
      <c r="C112" s="1067">
        <v>71</v>
      </c>
      <c r="D112" s="1067">
        <v>11</v>
      </c>
      <c r="E112" s="1067">
        <v>0</v>
      </c>
      <c r="F112" s="1067">
        <v>34</v>
      </c>
      <c r="G112" s="1067">
        <v>0</v>
      </c>
      <c r="H112" s="1067">
        <v>48</v>
      </c>
      <c r="I112" s="1067">
        <v>5</v>
      </c>
      <c r="J112" s="1067">
        <v>25</v>
      </c>
      <c r="K112" s="1067">
        <v>2</v>
      </c>
      <c r="L112" s="1067">
        <v>41</v>
      </c>
      <c r="M112" s="1067">
        <v>2656</v>
      </c>
      <c r="P112" s="1067"/>
      <c r="Q112" s="1068"/>
      <c r="R112" s="1067"/>
      <c r="S112" s="1067"/>
      <c r="T112" s="1067"/>
      <c r="U112" s="1067"/>
    </row>
    <row r="113" spans="1:21" ht="24.8" hidden="1" customHeight="1" outlineLevel="1">
      <c r="A113" s="530" t="s">
        <v>1899</v>
      </c>
      <c r="B113" s="1067">
        <v>0</v>
      </c>
      <c r="C113" s="1067">
        <v>0</v>
      </c>
      <c r="D113" s="1067">
        <v>0</v>
      </c>
      <c r="E113" s="1067">
        <v>0</v>
      </c>
      <c r="F113" s="1067">
        <v>0</v>
      </c>
      <c r="G113" s="1067">
        <v>0</v>
      </c>
      <c r="H113" s="1067">
        <v>0</v>
      </c>
      <c r="I113" s="1067">
        <v>0</v>
      </c>
      <c r="J113" s="1067">
        <v>0</v>
      </c>
      <c r="K113" s="1067">
        <v>0</v>
      </c>
      <c r="L113" s="1067">
        <v>0</v>
      </c>
      <c r="M113" s="1067">
        <v>0</v>
      </c>
      <c r="P113" s="1067"/>
      <c r="Q113" s="1068"/>
      <c r="R113" s="1067"/>
      <c r="S113" s="1067"/>
      <c r="T113" s="1067"/>
      <c r="U113" s="1067"/>
    </row>
    <row r="114" spans="1:21" ht="24.8" hidden="1" customHeight="1" outlineLevel="1">
      <c r="A114" s="530" t="s">
        <v>951</v>
      </c>
      <c r="B114" s="1067">
        <v>1</v>
      </c>
      <c r="C114" s="1067">
        <v>0</v>
      </c>
      <c r="D114" s="1067">
        <v>1</v>
      </c>
      <c r="E114" s="1067">
        <v>0</v>
      </c>
      <c r="F114" s="1067">
        <v>1</v>
      </c>
      <c r="G114" s="1067">
        <v>0</v>
      </c>
      <c r="H114" s="1067">
        <v>0</v>
      </c>
      <c r="I114" s="1067">
        <v>3</v>
      </c>
      <c r="J114" s="1067">
        <v>0</v>
      </c>
      <c r="K114" s="1067">
        <v>1</v>
      </c>
      <c r="L114" s="1067">
        <v>45</v>
      </c>
      <c r="M114" s="1067">
        <v>22</v>
      </c>
      <c r="P114" s="1067"/>
      <c r="Q114" s="1068"/>
      <c r="R114" s="1067"/>
      <c r="S114" s="1067"/>
      <c r="T114" s="1067"/>
      <c r="U114" s="1067"/>
    </row>
    <row r="115" spans="1:21" ht="24.8" hidden="1" customHeight="1" outlineLevel="1">
      <c r="A115" s="530" t="s">
        <v>952</v>
      </c>
      <c r="B115" s="1067">
        <v>1</v>
      </c>
      <c r="C115" s="1067">
        <v>1</v>
      </c>
      <c r="D115" s="1067">
        <v>0</v>
      </c>
      <c r="E115" s="1067">
        <v>0</v>
      </c>
      <c r="F115" s="1067">
        <v>0</v>
      </c>
      <c r="G115" s="1067">
        <v>0</v>
      </c>
      <c r="H115" s="1067">
        <v>1</v>
      </c>
      <c r="I115" s="1067">
        <v>0</v>
      </c>
      <c r="J115" s="1067">
        <v>0</v>
      </c>
      <c r="K115" s="1067">
        <v>1</v>
      </c>
      <c r="L115" s="1067">
        <v>29</v>
      </c>
      <c r="M115" s="1067">
        <v>31</v>
      </c>
      <c r="P115" s="1067"/>
      <c r="Q115" s="1068"/>
      <c r="R115" s="1067"/>
      <c r="S115" s="1067"/>
      <c r="T115" s="1067"/>
      <c r="U115" s="1067"/>
    </row>
    <row r="116" spans="1:21" ht="24.8" hidden="1" customHeight="1" outlineLevel="1">
      <c r="A116" s="530" t="s">
        <v>953</v>
      </c>
      <c r="B116" s="1067">
        <v>0</v>
      </c>
      <c r="C116" s="1067">
        <v>0</v>
      </c>
      <c r="D116" s="1067">
        <v>0</v>
      </c>
      <c r="E116" s="1067">
        <v>0</v>
      </c>
      <c r="F116" s="1067">
        <v>0</v>
      </c>
      <c r="G116" s="1067">
        <v>0</v>
      </c>
      <c r="H116" s="1067">
        <v>0</v>
      </c>
      <c r="I116" s="1067">
        <v>0</v>
      </c>
      <c r="J116" s="1067">
        <v>0</v>
      </c>
      <c r="K116" s="1067">
        <v>0</v>
      </c>
      <c r="L116" s="1067">
        <v>0</v>
      </c>
      <c r="M116" s="1067">
        <v>0</v>
      </c>
      <c r="P116" s="1067"/>
      <c r="Q116" s="1068"/>
      <c r="R116" s="1067"/>
      <c r="S116" s="1067"/>
      <c r="T116" s="1067"/>
      <c r="U116" s="1067"/>
    </row>
    <row r="117" spans="1:21" ht="24.8" hidden="1" customHeight="1" outlineLevel="1">
      <c r="A117" s="530" t="s">
        <v>954</v>
      </c>
      <c r="B117" s="1067">
        <v>0</v>
      </c>
      <c r="C117" s="1067">
        <v>0</v>
      </c>
      <c r="D117" s="1067">
        <v>0</v>
      </c>
      <c r="E117" s="1067">
        <v>0</v>
      </c>
      <c r="F117" s="1067">
        <v>0</v>
      </c>
      <c r="G117" s="1067">
        <v>0</v>
      </c>
      <c r="H117" s="1067">
        <v>0</v>
      </c>
      <c r="I117" s="1067">
        <v>0</v>
      </c>
      <c r="J117" s="1067">
        <v>0</v>
      </c>
      <c r="K117" s="1067">
        <v>0</v>
      </c>
      <c r="L117" s="1067">
        <v>0</v>
      </c>
      <c r="M117" s="1067">
        <v>0</v>
      </c>
      <c r="P117" s="1067"/>
      <c r="Q117" s="1068"/>
      <c r="R117" s="1067"/>
      <c r="S117" s="1067"/>
      <c r="T117" s="1067"/>
      <c r="U117" s="1067"/>
    </row>
    <row r="118" spans="1:21" ht="24.8" hidden="1" customHeight="1" outlineLevel="1">
      <c r="A118" s="530" t="s">
        <v>955</v>
      </c>
      <c r="B118" s="1067">
        <v>2</v>
      </c>
      <c r="C118" s="1067">
        <v>1</v>
      </c>
      <c r="D118" s="1067">
        <v>1</v>
      </c>
      <c r="E118" s="1067">
        <v>0</v>
      </c>
      <c r="F118" s="1067">
        <v>2</v>
      </c>
      <c r="G118" s="1067">
        <v>0</v>
      </c>
      <c r="H118" s="1067">
        <v>0</v>
      </c>
      <c r="I118" s="1067">
        <v>3</v>
      </c>
      <c r="J118" s="1067">
        <v>8</v>
      </c>
      <c r="K118" s="1067">
        <v>2</v>
      </c>
      <c r="L118" s="1067">
        <v>21</v>
      </c>
      <c r="M118" s="1067">
        <v>25</v>
      </c>
      <c r="P118" s="1067"/>
      <c r="Q118" s="1068"/>
      <c r="R118" s="1067"/>
      <c r="S118" s="1067"/>
      <c r="T118" s="1067"/>
      <c r="U118" s="1067"/>
    </row>
    <row r="119" spans="1:21" ht="24.8" hidden="1" customHeight="1" outlineLevel="1">
      <c r="A119" s="530" t="s">
        <v>956</v>
      </c>
      <c r="B119" s="1067">
        <v>3</v>
      </c>
      <c r="C119" s="1067">
        <v>3</v>
      </c>
      <c r="D119" s="1067">
        <v>0</v>
      </c>
      <c r="E119" s="1067">
        <v>0</v>
      </c>
      <c r="F119" s="1067">
        <v>1</v>
      </c>
      <c r="G119" s="1067">
        <v>0</v>
      </c>
      <c r="H119" s="1067">
        <v>2</v>
      </c>
      <c r="I119" s="1067">
        <v>4</v>
      </c>
      <c r="J119" s="1067">
        <v>30</v>
      </c>
      <c r="K119" s="1067">
        <v>1</v>
      </c>
      <c r="L119" s="1067">
        <v>55</v>
      </c>
      <c r="M119" s="1067">
        <v>79</v>
      </c>
      <c r="P119" s="1067"/>
      <c r="Q119" s="1068"/>
      <c r="R119" s="1067"/>
      <c r="S119" s="1067"/>
      <c r="T119" s="1067"/>
      <c r="U119" s="1067"/>
    </row>
    <row r="120" spans="1:21" ht="24.8" hidden="1" customHeight="1" outlineLevel="1">
      <c r="A120" s="530" t="s">
        <v>957</v>
      </c>
      <c r="B120" s="1067">
        <v>0</v>
      </c>
      <c r="C120" s="1067">
        <v>0</v>
      </c>
      <c r="D120" s="1067">
        <v>0</v>
      </c>
      <c r="E120" s="1067">
        <v>0</v>
      </c>
      <c r="F120" s="1067">
        <v>0</v>
      </c>
      <c r="G120" s="1067">
        <v>0</v>
      </c>
      <c r="H120" s="1067">
        <v>0</v>
      </c>
      <c r="I120" s="1067">
        <v>0</v>
      </c>
      <c r="J120" s="1067">
        <v>0</v>
      </c>
      <c r="K120" s="1067">
        <v>0</v>
      </c>
      <c r="L120" s="1067">
        <v>0</v>
      </c>
      <c r="M120" s="1067">
        <v>0</v>
      </c>
      <c r="P120" s="1067"/>
      <c r="Q120" s="1068"/>
      <c r="R120" s="1067"/>
      <c r="S120" s="1067"/>
      <c r="T120" s="1067"/>
      <c r="U120" s="1067"/>
    </row>
    <row r="121" spans="1:21" ht="24.8" hidden="1" customHeight="1" outlineLevel="1">
      <c r="A121" s="530" t="s">
        <v>958</v>
      </c>
      <c r="B121" s="1067">
        <v>1</v>
      </c>
      <c r="C121" s="1067">
        <v>1</v>
      </c>
      <c r="D121" s="1067">
        <v>0</v>
      </c>
      <c r="E121" s="1067">
        <v>0</v>
      </c>
      <c r="F121" s="1067">
        <v>1</v>
      </c>
      <c r="G121" s="1067">
        <v>0</v>
      </c>
      <c r="H121" s="1067">
        <v>0</v>
      </c>
      <c r="I121" s="1067">
        <v>5</v>
      </c>
      <c r="J121" s="1067">
        <v>0</v>
      </c>
      <c r="K121" s="1067">
        <v>5</v>
      </c>
      <c r="L121" s="1067">
        <v>10</v>
      </c>
      <c r="M121" s="1067">
        <v>25</v>
      </c>
      <c r="P121" s="1067"/>
      <c r="Q121" s="1068"/>
      <c r="R121" s="1067"/>
      <c r="S121" s="1067"/>
      <c r="T121" s="1067"/>
      <c r="U121" s="1067"/>
    </row>
    <row r="122" spans="1:21" ht="24.8" hidden="1" customHeight="1" outlineLevel="1">
      <c r="A122" s="530" t="s">
        <v>959</v>
      </c>
      <c r="B122" s="1067">
        <v>8</v>
      </c>
      <c r="C122" s="1067">
        <v>6</v>
      </c>
      <c r="D122" s="1067">
        <v>2</v>
      </c>
      <c r="E122" s="1067">
        <v>0</v>
      </c>
      <c r="F122" s="1067">
        <v>3</v>
      </c>
      <c r="G122" s="1067">
        <v>0</v>
      </c>
      <c r="H122" s="1067">
        <v>5</v>
      </c>
      <c r="I122" s="1067">
        <v>5</v>
      </c>
      <c r="J122" s="1067">
        <v>20</v>
      </c>
      <c r="K122" s="1067">
        <v>3</v>
      </c>
      <c r="L122" s="1067">
        <v>1</v>
      </c>
      <c r="M122" s="1067">
        <v>303</v>
      </c>
      <c r="P122" s="1067"/>
      <c r="Q122" s="1068"/>
      <c r="R122" s="1067"/>
      <c r="S122" s="1067"/>
      <c r="T122" s="1067"/>
      <c r="U122" s="1067"/>
    </row>
    <row r="123" spans="1:21" ht="24.8" hidden="1" customHeight="1" outlineLevel="1">
      <c r="A123" s="530" t="s">
        <v>960</v>
      </c>
      <c r="B123" s="1067">
        <v>35</v>
      </c>
      <c r="C123" s="1067">
        <v>33</v>
      </c>
      <c r="D123" s="1067">
        <v>2</v>
      </c>
      <c r="E123" s="1067">
        <v>0</v>
      </c>
      <c r="F123" s="1067">
        <v>8</v>
      </c>
      <c r="G123" s="1067">
        <v>0</v>
      </c>
      <c r="H123" s="1067">
        <v>27</v>
      </c>
      <c r="I123" s="1067">
        <v>5</v>
      </c>
      <c r="J123" s="1067">
        <v>5</v>
      </c>
      <c r="K123" s="1067">
        <v>1</v>
      </c>
      <c r="L123" s="1067">
        <v>56</v>
      </c>
      <c r="M123" s="1067">
        <v>706</v>
      </c>
      <c r="P123" s="1067"/>
      <c r="Q123" s="1068"/>
      <c r="R123" s="1067"/>
      <c r="S123" s="1067"/>
      <c r="T123" s="1067"/>
      <c r="U123" s="1067"/>
    </row>
    <row r="124" spans="1:21" ht="24.8" hidden="1" customHeight="1" outlineLevel="1" thickBot="1">
      <c r="A124" s="531" t="s">
        <v>961</v>
      </c>
      <c r="B124" s="1069">
        <v>31</v>
      </c>
      <c r="C124" s="1069">
        <v>26</v>
      </c>
      <c r="D124" s="1069">
        <v>5</v>
      </c>
      <c r="E124" s="1069">
        <v>0</v>
      </c>
      <c r="F124" s="1069">
        <v>18</v>
      </c>
      <c r="G124" s="1069">
        <v>0</v>
      </c>
      <c r="H124" s="1069">
        <v>13</v>
      </c>
      <c r="I124" s="1069">
        <v>6</v>
      </c>
      <c r="J124" s="1069">
        <v>4</v>
      </c>
      <c r="K124" s="1069">
        <v>3</v>
      </c>
      <c r="L124" s="1069">
        <v>33</v>
      </c>
      <c r="M124" s="1069">
        <v>1465</v>
      </c>
      <c r="P124" s="1069"/>
      <c r="Q124" s="1068"/>
      <c r="R124" s="1069"/>
      <c r="S124" s="1069"/>
      <c r="T124" s="1069"/>
      <c r="U124" s="1069"/>
    </row>
    <row r="125" spans="1:21" ht="24.8" customHeight="1">
      <c r="A125" s="566" t="s">
        <v>3429</v>
      </c>
      <c r="B125" s="1067">
        <v>29</v>
      </c>
      <c r="C125" s="1067">
        <v>19</v>
      </c>
      <c r="D125" s="1067">
        <v>10</v>
      </c>
      <c r="E125" s="1067">
        <v>0</v>
      </c>
      <c r="F125" s="1067">
        <v>19</v>
      </c>
      <c r="G125" s="1067">
        <v>3</v>
      </c>
      <c r="H125" s="1067">
        <v>7</v>
      </c>
      <c r="I125" s="1067">
        <v>5</v>
      </c>
      <c r="J125" s="1067">
        <v>14</v>
      </c>
      <c r="K125" s="1067">
        <v>3</v>
      </c>
      <c r="L125" s="1067">
        <v>52</v>
      </c>
      <c r="M125" s="1067">
        <v>1962</v>
      </c>
      <c r="P125" s="1067"/>
      <c r="Q125" s="1068"/>
      <c r="R125" s="1067"/>
      <c r="S125" s="1067"/>
      <c r="T125" s="1067"/>
      <c r="U125" s="1067"/>
    </row>
    <row r="126" spans="1:21" ht="24.8" customHeight="1" outlineLevel="1">
      <c r="A126" s="530" t="s">
        <v>1899</v>
      </c>
      <c r="B126" s="1067">
        <v>15</v>
      </c>
      <c r="C126" s="1067">
        <v>6</v>
      </c>
      <c r="D126" s="1067">
        <v>9</v>
      </c>
      <c r="E126" s="1067">
        <v>0</v>
      </c>
      <c r="F126" s="1067">
        <v>15</v>
      </c>
      <c r="G126" s="1067">
        <v>0</v>
      </c>
      <c r="H126" s="1067">
        <v>0</v>
      </c>
      <c r="I126" s="1067">
        <v>6</v>
      </c>
      <c r="J126" s="1067">
        <v>10</v>
      </c>
      <c r="K126" s="1067">
        <v>5</v>
      </c>
      <c r="L126" s="1067">
        <v>31</v>
      </c>
      <c r="M126" s="1067">
        <v>1437</v>
      </c>
      <c r="P126" s="1067"/>
      <c r="Q126" s="1068"/>
      <c r="R126" s="1067"/>
      <c r="S126" s="1067"/>
      <c r="T126" s="1067"/>
      <c r="U126" s="1067"/>
    </row>
    <row r="127" spans="1:21" ht="24.8" customHeight="1" outlineLevel="1">
      <c r="A127" s="530" t="s">
        <v>951</v>
      </c>
      <c r="B127" s="1067">
        <v>0</v>
      </c>
      <c r="C127" s="1067">
        <v>0</v>
      </c>
      <c r="D127" s="1067">
        <v>0</v>
      </c>
      <c r="E127" s="1067">
        <v>0</v>
      </c>
      <c r="F127" s="1067">
        <v>0</v>
      </c>
      <c r="G127" s="1067">
        <v>0</v>
      </c>
      <c r="H127" s="1067">
        <v>0</v>
      </c>
      <c r="I127" s="1067">
        <v>0</v>
      </c>
      <c r="J127" s="1067">
        <v>0</v>
      </c>
      <c r="K127" s="1067">
        <v>0</v>
      </c>
      <c r="L127" s="1067">
        <v>0</v>
      </c>
      <c r="M127" s="1067">
        <v>0</v>
      </c>
      <c r="P127" s="1067"/>
      <c r="Q127" s="1068"/>
      <c r="R127" s="1067"/>
      <c r="S127" s="1067"/>
      <c r="T127" s="1067"/>
      <c r="U127" s="1067"/>
    </row>
    <row r="128" spans="1:21" ht="24.8" customHeight="1" outlineLevel="1">
      <c r="A128" s="530" t="s">
        <v>952</v>
      </c>
      <c r="B128" s="1067">
        <v>0</v>
      </c>
      <c r="C128" s="1067">
        <v>0</v>
      </c>
      <c r="D128" s="1067">
        <v>0</v>
      </c>
      <c r="E128" s="1067">
        <v>0</v>
      </c>
      <c r="F128" s="1067">
        <v>0</v>
      </c>
      <c r="G128" s="1067">
        <v>0</v>
      </c>
      <c r="H128" s="1067">
        <v>0</v>
      </c>
      <c r="I128" s="1067">
        <v>0</v>
      </c>
      <c r="J128" s="1067">
        <v>0</v>
      </c>
      <c r="K128" s="1067">
        <v>0</v>
      </c>
      <c r="L128" s="1067">
        <v>0</v>
      </c>
      <c r="M128" s="1067">
        <v>0</v>
      </c>
      <c r="P128" s="1067"/>
      <c r="Q128" s="1068"/>
      <c r="R128" s="1067"/>
      <c r="S128" s="1067"/>
      <c r="T128" s="1067"/>
      <c r="U128" s="1067"/>
    </row>
    <row r="129" spans="1:21" ht="24.8" customHeight="1" outlineLevel="1">
      <c r="A129" s="530" t="s">
        <v>953</v>
      </c>
      <c r="B129" s="1067">
        <v>0</v>
      </c>
      <c r="C129" s="1067">
        <v>0</v>
      </c>
      <c r="D129" s="1067">
        <v>0</v>
      </c>
      <c r="E129" s="1067">
        <v>0</v>
      </c>
      <c r="F129" s="1067">
        <v>0</v>
      </c>
      <c r="G129" s="1067">
        <v>0</v>
      </c>
      <c r="H129" s="1067">
        <v>0</v>
      </c>
      <c r="I129" s="1067">
        <v>0</v>
      </c>
      <c r="J129" s="1067">
        <v>0</v>
      </c>
      <c r="K129" s="1067">
        <v>0</v>
      </c>
      <c r="L129" s="1067">
        <v>0</v>
      </c>
      <c r="M129" s="1067">
        <v>0</v>
      </c>
      <c r="P129" s="1067"/>
      <c r="Q129" s="1068"/>
      <c r="R129" s="1067"/>
      <c r="S129" s="1067"/>
      <c r="T129" s="1067"/>
      <c r="U129" s="1067"/>
    </row>
    <row r="130" spans="1:21" ht="24.8" customHeight="1" outlineLevel="1">
      <c r="A130" s="530" t="s">
        <v>954</v>
      </c>
      <c r="B130" s="1067">
        <v>5</v>
      </c>
      <c r="C130" s="1067">
        <v>5</v>
      </c>
      <c r="D130" s="1067">
        <v>0</v>
      </c>
      <c r="E130" s="1067">
        <v>0</v>
      </c>
      <c r="F130" s="1067">
        <v>1</v>
      </c>
      <c r="G130" s="1067">
        <v>0</v>
      </c>
      <c r="H130" s="1067">
        <v>4</v>
      </c>
      <c r="I130" s="1067">
        <v>1</v>
      </c>
      <c r="J130" s="1067">
        <v>30</v>
      </c>
      <c r="K130" s="1067">
        <v>1</v>
      </c>
      <c r="L130" s="1067">
        <v>16</v>
      </c>
      <c r="M130" s="1067">
        <v>78</v>
      </c>
      <c r="P130" s="1067"/>
      <c r="Q130" s="1068"/>
      <c r="R130" s="1067"/>
      <c r="S130" s="1067"/>
      <c r="T130" s="1067"/>
      <c r="U130" s="1067"/>
    </row>
    <row r="131" spans="1:21" ht="24.8" customHeight="1" outlineLevel="1">
      <c r="A131" s="530" t="s">
        <v>955</v>
      </c>
      <c r="B131" s="1067">
        <v>2</v>
      </c>
      <c r="C131" s="1067">
        <v>1</v>
      </c>
      <c r="D131" s="1067">
        <v>1</v>
      </c>
      <c r="E131" s="1067">
        <v>0</v>
      </c>
      <c r="F131" s="1067">
        <v>1</v>
      </c>
      <c r="G131" s="1067">
        <v>1</v>
      </c>
      <c r="H131" s="1067">
        <v>0</v>
      </c>
      <c r="I131" s="1067">
        <v>2</v>
      </c>
      <c r="J131" s="1067">
        <v>30</v>
      </c>
      <c r="K131" s="1067">
        <v>2</v>
      </c>
      <c r="L131" s="1067">
        <v>10</v>
      </c>
      <c r="M131" s="1067">
        <v>152</v>
      </c>
      <c r="P131" s="1067"/>
      <c r="Q131" s="1068"/>
      <c r="R131" s="1067"/>
      <c r="S131" s="1067"/>
      <c r="T131" s="1067"/>
      <c r="U131" s="1067"/>
    </row>
    <row r="132" spans="1:21" ht="24.8" customHeight="1" outlineLevel="1">
      <c r="A132" s="530" t="s">
        <v>956</v>
      </c>
      <c r="B132" s="1067">
        <v>1</v>
      </c>
      <c r="C132" s="1067">
        <v>1</v>
      </c>
      <c r="D132" s="1067">
        <v>0</v>
      </c>
      <c r="E132" s="1067">
        <v>0</v>
      </c>
      <c r="F132" s="1067">
        <v>1</v>
      </c>
      <c r="G132" s="1067">
        <v>0</v>
      </c>
      <c r="H132" s="1067">
        <v>0</v>
      </c>
      <c r="I132" s="1067">
        <v>3</v>
      </c>
      <c r="J132" s="1067">
        <v>0</v>
      </c>
      <c r="K132" s="1067">
        <v>1</v>
      </c>
      <c r="L132" s="1067">
        <v>10</v>
      </c>
      <c r="M132" s="1067">
        <v>4</v>
      </c>
      <c r="P132" s="1067"/>
      <c r="Q132" s="1068"/>
      <c r="R132" s="1067"/>
      <c r="S132" s="1067"/>
      <c r="T132" s="1067"/>
      <c r="U132" s="1067"/>
    </row>
    <row r="133" spans="1:21" ht="24.8" customHeight="1" outlineLevel="1">
      <c r="A133" s="530" t="s">
        <v>957</v>
      </c>
      <c r="B133" s="1067">
        <v>0</v>
      </c>
      <c r="C133" s="1067">
        <v>0</v>
      </c>
      <c r="D133" s="1067">
        <v>0</v>
      </c>
      <c r="E133" s="1067">
        <v>0</v>
      </c>
      <c r="F133" s="1067">
        <v>0</v>
      </c>
      <c r="G133" s="1067">
        <v>0</v>
      </c>
      <c r="H133" s="1067">
        <v>0</v>
      </c>
      <c r="I133" s="1067">
        <v>0</v>
      </c>
      <c r="J133" s="1067">
        <v>0</v>
      </c>
      <c r="K133" s="1067">
        <v>0</v>
      </c>
      <c r="L133" s="1067">
        <v>0</v>
      </c>
      <c r="M133" s="1067">
        <v>0</v>
      </c>
      <c r="P133" s="1067"/>
      <c r="Q133" s="1068"/>
      <c r="R133" s="1067"/>
      <c r="S133" s="1067"/>
      <c r="T133" s="1067"/>
      <c r="U133" s="1067"/>
    </row>
    <row r="134" spans="1:21" ht="24.8" customHeight="1" outlineLevel="1">
      <c r="A134" s="530" t="s">
        <v>958</v>
      </c>
      <c r="B134" s="1067">
        <v>1</v>
      </c>
      <c r="C134" s="1067">
        <v>1</v>
      </c>
      <c r="D134" s="1067">
        <v>0</v>
      </c>
      <c r="E134" s="1067">
        <v>0</v>
      </c>
      <c r="F134" s="1067">
        <v>0</v>
      </c>
      <c r="G134" s="1067">
        <v>1</v>
      </c>
      <c r="H134" s="1067">
        <v>0</v>
      </c>
      <c r="I134" s="1067">
        <v>2</v>
      </c>
      <c r="J134" s="1067">
        <v>30</v>
      </c>
      <c r="K134" s="1067">
        <v>3</v>
      </c>
      <c r="L134" s="1067">
        <v>35</v>
      </c>
      <c r="M134" s="1067">
        <v>172</v>
      </c>
      <c r="P134" s="1067"/>
      <c r="Q134" s="1068"/>
      <c r="R134" s="1067"/>
      <c r="S134" s="1067"/>
      <c r="T134" s="1067"/>
      <c r="U134" s="1067"/>
    </row>
    <row r="135" spans="1:21" ht="24.8" customHeight="1" outlineLevel="1">
      <c r="A135" s="530" t="s">
        <v>959</v>
      </c>
      <c r="B135" s="1067">
        <v>0</v>
      </c>
      <c r="C135" s="1067">
        <v>0</v>
      </c>
      <c r="D135" s="1067">
        <v>0</v>
      </c>
      <c r="E135" s="1067">
        <v>0</v>
      </c>
      <c r="F135" s="1067">
        <v>0</v>
      </c>
      <c r="G135" s="1067">
        <v>0</v>
      </c>
      <c r="H135" s="1067">
        <v>0</v>
      </c>
      <c r="I135" s="1067">
        <v>0</v>
      </c>
      <c r="J135" s="1067">
        <v>0</v>
      </c>
      <c r="K135" s="1067">
        <v>0</v>
      </c>
      <c r="L135" s="1067">
        <v>0</v>
      </c>
      <c r="M135" s="1067">
        <v>0</v>
      </c>
      <c r="P135" s="1067"/>
      <c r="Q135" s="1068"/>
      <c r="R135" s="1067"/>
      <c r="S135" s="1067"/>
      <c r="T135" s="1067"/>
      <c r="U135" s="1067"/>
    </row>
    <row r="136" spans="1:21" ht="24.8" customHeight="1" outlineLevel="1">
      <c r="A136" s="530" t="s">
        <v>960</v>
      </c>
      <c r="B136" s="1067">
        <v>3</v>
      </c>
      <c r="C136" s="1067">
        <v>3</v>
      </c>
      <c r="D136" s="1067">
        <v>0</v>
      </c>
      <c r="E136" s="1067">
        <v>0</v>
      </c>
      <c r="F136" s="1067">
        <v>0</v>
      </c>
      <c r="G136" s="1067">
        <v>1</v>
      </c>
      <c r="H136" s="1067">
        <v>2</v>
      </c>
      <c r="I136" s="1067">
        <v>0</v>
      </c>
      <c r="J136" s="1067">
        <v>50</v>
      </c>
      <c r="K136" s="1067">
        <v>1</v>
      </c>
      <c r="L136" s="1067">
        <v>35</v>
      </c>
      <c r="M136" s="1067">
        <v>66</v>
      </c>
      <c r="P136" s="1067"/>
      <c r="Q136" s="1068"/>
      <c r="R136" s="1067"/>
      <c r="S136" s="1067"/>
      <c r="T136" s="1067"/>
      <c r="U136" s="1067"/>
    </row>
    <row r="137" spans="1:21" ht="24.8" customHeight="1" outlineLevel="1" thickBot="1">
      <c r="A137" s="531" t="s">
        <v>961</v>
      </c>
      <c r="B137" s="1069">
        <v>2</v>
      </c>
      <c r="C137" s="1069">
        <v>2</v>
      </c>
      <c r="D137" s="1069">
        <v>0</v>
      </c>
      <c r="E137" s="1069">
        <v>0</v>
      </c>
      <c r="F137" s="1069">
        <v>1</v>
      </c>
      <c r="G137" s="1069">
        <v>0</v>
      </c>
      <c r="H137" s="1069">
        <v>1</v>
      </c>
      <c r="I137" s="1069">
        <v>10</v>
      </c>
      <c r="J137" s="1069">
        <v>0</v>
      </c>
      <c r="K137" s="1069">
        <v>4</v>
      </c>
      <c r="L137" s="1069">
        <v>34</v>
      </c>
      <c r="M137" s="1069">
        <v>53</v>
      </c>
      <c r="P137" s="1069"/>
      <c r="Q137" s="1068"/>
      <c r="R137" s="1069"/>
      <c r="S137" s="1069"/>
      <c r="T137" s="1069"/>
      <c r="U137" s="1069"/>
    </row>
    <row r="138" spans="1:21">
      <c r="A138" s="701" t="s">
        <v>2759</v>
      </c>
      <c r="I138" s="703" t="s">
        <v>2502</v>
      </c>
    </row>
    <row r="140" spans="1:21" s="1072" customFormat="1" ht="50.95" customHeight="1">
      <c r="C140" s="1070"/>
      <c r="D140" s="1070"/>
      <c r="E140" s="1071">
        <v>97</v>
      </c>
      <c r="F140" s="1070"/>
      <c r="G140" s="1070"/>
      <c r="H140" s="1070"/>
      <c r="J140" s="1070"/>
      <c r="K140" s="1070">
        <v>98</v>
      </c>
      <c r="L140" s="1070"/>
      <c r="M140" s="1070"/>
      <c r="P140" s="1070"/>
      <c r="Q140" s="525"/>
      <c r="R140" s="1070"/>
      <c r="S140" s="1070"/>
      <c r="T140" s="1070"/>
      <c r="U140" s="1070"/>
    </row>
  </sheetData>
  <mergeCells count="17">
    <mergeCell ref="D4:H4"/>
    <mergeCell ref="E3:H3"/>
    <mergeCell ref="I10:J10"/>
    <mergeCell ref="K10:L10"/>
    <mergeCell ref="A7:A11"/>
    <mergeCell ref="C7:E7"/>
    <mergeCell ref="C8:E8"/>
    <mergeCell ref="G10:G11"/>
    <mergeCell ref="F8:H8"/>
    <mergeCell ref="F7:H7"/>
    <mergeCell ref="H10:H11"/>
    <mergeCell ref="R7:U7"/>
    <mergeCell ref="R8:U8"/>
    <mergeCell ref="K9:L9"/>
    <mergeCell ref="I7:L7"/>
    <mergeCell ref="I8:L8"/>
    <mergeCell ref="I9:J9"/>
  </mergeCells>
  <phoneticPr fontId="2" type="noConversion"/>
  <pageMargins left="0.54" right="0.53" top="0.62" bottom="0.25" header="0.34" footer="0.19"/>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enableFormatConditionsCalculation="0">
    <tabColor indexed="42"/>
    <outlinePr summaryBelow="0" summaryRight="0"/>
  </sheetPr>
  <dimension ref="B3:W25"/>
  <sheetViews>
    <sheetView topLeftCell="A3" zoomScaleNormal="100" zoomScaleSheetLayoutView="50" workbookViewId="0">
      <pane xSplit="2" ySplit="9" topLeftCell="C18" activePane="bottomRight" state="frozen"/>
      <selection activeCell="A3" sqref="A3"/>
      <selection pane="topRight" activeCell="C3" sqref="C3"/>
      <selection pane="bottomLeft" activeCell="A12" sqref="A12"/>
      <selection pane="bottomRight" activeCell="I17" sqref="I17"/>
    </sheetView>
  </sheetViews>
  <sheetFormatPr defaultRowHeight="17" outlineLevelRow="1"/>
  <cols>
    <col min="1" max="1" width="3.375" style="177" customWidth="1"/>
    <col min="2" max="2" width="16.875" style="177" customWidth="1"/>
    <col min="3" max="3" width="9.125" style="177" customWidth="1"/>
    <col min="4" max="4" width="8.75" style="177" customWidth="1"/>
    <col min="5" max="5" width="9.625" style="177" customWidth="1"/>
    <col min="6" max="6" width="5.75" style="177" customWidth="1"/>
    <col min="7" max="7" width="6.75" style="177" customWidth="1"/>
    <col min="8" max="8" width="10" style="177" customWidth="1"/>
    <col min="9" max="9" width="5.25" style="177" customWidth="1"/>
    <col min="10" max="10" width="6.75" style="177" customWidth="1"/>
    <col min="11" max="11" width="11.75" style="177" customWidth="1"/>
    <col min="12" max="12" width="0.875" style="208" customWidth="1"/>
    <col min="13" max="13" width="10.375" style="177" customWidth="1"/>
    <col min="14" max="14" width="8.625" style="177" customWidth="1"/>
    <col min="15" max="15" width="9.5" style="177" customWidth="1"/>
    <col min="16" max="16" width="7.625" style="177" customWidth="1"/>
    <col min="17" max="17" width="6.25" style="177" customWidth="1"/>
    <col min="18" max="18" width="6.875" style="177" customWidth="1"/>
    <col min="19" max="19" width="7.125" style="177" customWidth="1"/>
    <col min="20" max="20" width="6.625" style="177" customWidth="1"/>
    <col min="21" max="21" width="11.375" style="177" customWidth="1"/>
    <col min="22" max="22" width="7.5" style="177" customWidth="1"/>
    <col min="23" max="23" width="7" style="177" customWidth="1"/>
    <col min="24" max="16384" width="9" style="177"/>
  </cols>
  <sheetData>
    <row r="3" spans="2:23" s="175" customFormat="1" ht="23.1">
      <c r="F3" s="1907" t="s">
        <v>87</v>
      </c>
      <c r="G3" s="1907"/>
      <c r="H3" s="1907"/>
      <c r="I3" s="1907"/>
      <c r="J3" s="1907"/>
      <c r="K3" s="1907"/>
      <c r="L3" s="174"/>
      <c r="M3" s="2243" t="s">
        <v>687</v>
      </c>
      <c r="N3" s="2243"/>
      <c r="O3" s="2243"/>
      <c r="P3" s="2243"/>
      <c r="Q3" s="2243"/>
      <c r="R3" s="2243"/>
      <c r="S3" s="2243"/>
    </row>
    <row r="4" spans="2:23" s="9" customFormat="1" ht="19.05">
      <c r="B4" s="2244" t="s">
        <v>88</v>
      </c>
      <c r="C4" s="2244"/>
      <c r="D4" s="2244"/>
      <c r="E4" s="2244"/>
      <c r="F4" s="2244"/>
      <c r="G4" s="2244"/>
      <c r="H4" s="2244"/>
      <c r="I4" s="2244"/>
      <c r="J4" s="2244"/>
      <c r="K4" s="2244"/>
      <c r="M4" s="9" t="s">
        <v>688</v>
      </c>
    </row>
    <row r="5" spans="2:23" s="208" customFormat="1" ht="14.95" customHeight="1">
      <c r="B5" s="380"/>
      <c r="C5" s="380"/>
      <c r="D5" s="380"/>
      <c r="E5" s="380"/>
      <c r="F5" s="380"/>
      <c r="G5" s="380"/>
      <c r="H5" s="380"/>
      <c r="I5" s="380"/>
      <c r="J5" s="380"/>
      <c r="K5" s="380"/>
      <c r="L5" s="380"/>
      <c r="M5" s="380"/>
      <c r="N5" s="380"/>
      <c r="O5" s="380"/>
      <c r="P5" s="380"/>
      <c r="Q5" s="380"/>
      <c r="R5" s="380"/>
      <c r="S5" s="380"/>
      <c r="T5" s="380"/>
      <c r="U5" s="380"/>
      <c r="V5" s="380"/>
      <c r="W5" s="380"/>
    </row>
    <row r="6" spans="2:23" ht="19.7" thickBot="1">
      <c r="B6" s="379" t="s">
        <v>2520</v>
      </c>
      <c r="C6" s="379"/>
      <c r="D6" s="379"/>
      <c r="E6" s="379"/>
      <c r="F6" s="379"/>
      <c r="G6" s="379"/>
      <c r="H6" s="379"/>
      <c r="I6" s="379"/>
      <c r="J6" s="379"/>
      <c r="K6" s="379"/>
      <c r="L6" s="177"/>
      <c r="M6" s="379"/>
      <c r="N6" s="379"/>
      <c r="O6" s="379"/>
      <c r="P6" s="379"/>
      <c r="Q6" s="379"/>
      <c r="R6" s="379"/>
      <c r="S6" s="379"/>
      <c r="T6" s="379"/>
      <c r="U6" s="379"/>
      <c r="V6" s="379"/>
      <c r="W6" s="379"/>
    </row>
    <row r="7" spans="2:23" ht="17.350000000000001" customHeight="1">
      <c r="B7" s="1801" t="s">
        <v>2506</v>
      </c>
      <c r="C7" s="2250" t="s">
        <v>165</v>
      </c>
      <c r="D7" s="2250"/>
      <c r="E7" s="2250"/>
      <c r="F7" s="2250"/>
      <c r="G7" s="2250"/>
      <c r="H7" s="2250"/>
      <c r="I7" s="2250"/>
      <c r="J7" s="2250"/>
      <c r="K7" s="2250"/>
      <c r="L7" s="177"/>
      <c r="M7" s="1076"/>
      <c r="N7" s="1076"/>
      <c r="O7" s="1077"/>
      <c r="P7" s="2245" t="s">
        <v>689</v>
      </c>
      <c r="Q7" s="2246"/>
      <c r="R7" s="2246"/>
      <c r="S7" s="2246"/>
      <c r="T7" s="2246"/>
      <c r="U7" s="2246"/>
      <c r="V7" s="2246"/>
      <c r="W7" s="2246"/>
    </row>
    <row r="8" spans="2:23" s="1083" customFormat="1" ht="70.650000000000006">
      <c r="B8" s="1802"/>
      <c r="C8" s="1078" t="s">
        <v>690</v>
      </c>
      <c r="D8" s="1079" t="s">
        <v>2718</v>
      </c>
      <c r="E8" s="1079" t="s">
        <v>2719</v>
      </c>
      <c r="F8" s="2247" t="s">
        <v>2720</v>
      </c>
      <c r="G8" s="2248"/>
      <c r="H8" s="1079" t="s">
        <v>2721</v>
      </c>
      <c r="I8" s="2247" t="s">
        <v>2722</v>
      </c>
      <c r="J8" s="2248"/>
      <c r="K8" s="1080" t="s">
        <v>2723</v>
      </c>
      <c r="L8" s="1081"/>
      <c r="M8" s="1082" t="s">
        <v>2724</v>
      </c>
      <c r="N8" s="1079" t="s">
        <v>2725</v>
      </c>
      <c r="O8" s="1079" t="s">
        <v>2726</v>
      </c>
      <c r="P8" s="1080" t="s">
        <v>2727</v>
      </c>
      <c r="Q8" s="2249" t="s">
        <v>2728</v>
      </c>
      <c r="R8" s="2249"/>
      <c r="S8" s="2249" t="s">
        <v>2729</v>
      </c>
      <c r="T8" s="2247"/>
      <c r="U8" s="1079" t="s">
        <v>2730</v>
      </c>
      <c r="V8" s="2249" t="s">
        <v>2731</v>
      </c>
      <c r="W8" s="2247"/>
    </row>
    <row r="9" spans="2:23" s="1085" customFormat="1" ht="95.95" customHeight="1">
      <c r="B9" s="1802"/>
      <c r="C9" s="384" t="s">
        <v>2732</v>
      </c>
      <c r="D9" s="385" t="s">
        <v>2733</v>
      </c>
      <c r="E9" s="385" t="s">
        <v>2734</v>
      </c>
      <c r="F9" s="2251" t="s">
        <v>2735</v>
      </c>
      <c r="G9" s="2253"/>
      <c r="H9" s="387" t="s">
        <v>2736</v>
      </c>
      <c r="I9" s="2251" t="s">
        <v>2737</v>
      </c>
      <c r="J9" s="2253"/>
      <c r="K9" s="1089" t="s">
        <v>166</v>
      </c>
      <c r="L9" s="393"/>
      <c r="M9" s="386" t="s">
        <v>2738</v>
      </c>
      <c r="N9" s="391" t="s">
        <v>2677</v>
      </c>
      <c r="O9" s="221" t="s">
        <v>2678</v>
      </c>
      <c r="P9" s="221" t="s">
        <v>2525</v>
      </c>
      <c r="Q9" s="2254" t="s">
        <v>2679</v>
      </c>
      <c r="R9" s="2255"/>
      <c r="S9" s="2254" t="s">
        <v>2680</v>
      </c>
      <c r="T9" s="2255"/>
      <c r="U9" s="1084" t="s">
        <v>1070</v>
      </c>
      <c r="V9" s="2251" t="s">
        <v>1069</v>
      </c>
      <c r="W9" s="2252"/>
    </row>
    <row r="10" spans="2:23" ht="22.6" customHeight="1">
      <c r="B10" s="1802"/>
      <c r="C10" s="381" t="s">
        <v>2681</v>
      </c>
      <c r="D10" s="382" t="s">
        <v>2681</v>
      </c>
      <c r="E10" s="382" t="s">
        <v>2682</v>
      </c>
      <c r="F10" s="382" t="s">
        <v>2683</v>
      </c>
      <c r="G10" s="382" t="s">
        <v>2682</v>
      </c>
      <c r="H10" s="382" t="s">
        <v>2684</v>
      </c>
      <c r="I10" s="382" t="s">
        <v>2683</v>
      </c>
      <c r="J10" s="382" t="s">
        <v>2682</v>
      </c>
      <c r="K10" s="382" t="s">
        <v>2684</v>
      </c>
      <c r="L10" s="394"/>
      <c r="M10" s="381" t="s">
        <v>2684</v>
      </c>
      <c r="N10" s="382" t="s">
        <v>2685</v>
      </c>
      <c r="O10" s="382" t="s">
        <v>2686</v>
      </c>
      <c r="P10" s="382" t="s">
        <v>2687</v>
      </c>
      <c r="Q10" s="382" t="s">
        <v>2687</v>
      </c>
      <c r="R10" s="382" t="s">
        <v>2682</v>
      </c>
      <c r="S10" s="382" t="s">
        <v>2687</v>
      </c>
      <c r="T10" s="383" t="s">
        <v>2682</v>
      </c>
      <c r="U10" s="383" t="s">
        <v>2684</v>
      </c>
      <c r="V10" s="382" t="s">
        <v>2687</v>
      </c>
      <c r="W10" s="383" t="s">
        <v>2682</v>
      </c>
    </row>
    <row r="11" spans="2:23" s="475" customFormat="1" ht="14.95" thickBot="1">
      <c r="B11" s="1804"/>
      <c r="C11" s="388" t="s">
        <v>2688</v>
      </c>
      <c r="D11" s="388" t="s">
        <v>2688</v>
      </c>
      <c r="E11" s="389" t="s">
        <v>2689</v>
      </c>
      <c r="F11" s="389" t="s">
        <v>2690</v>
      </c>
      <c r="G11" s="389" t="s">
        <v>2689</v>
      </c>
      <c r="H11" s="389" t="s">
        <v>2691</v>
      </c>
      <c r="I11" s="389" t="s">
        <v>2690</v>
      </c>
      <c r="J11" s="389" t="s">
        <v>2689</v>
      </c>
      <c r="K11" s="389" t="s">
        <v>2691</v>
      </c>
      <c r="L11" s="395"/>
      <c r="M11" s="388" t="s">
        <v>2691</v>
      </c>
      <c r="N11" s="389" t="s">
        <v>2692</v>
      </c>
      <c r="O11" s="389" t="s">
        <v>2693</v>
      </c>
      <c r="P11" s="389" t="s">
        <v>2694</v>
      </c>
      <c r="Q11" s="389" t="s">
        <v>2694</v>
      </c>
      <c r="R11" s="390" t="s">
        <v>2689</v>
      </c>
      <c r="S11" s="389" t="s">
        <v>2694</v>
      </c>
      <c r="T11" s="389" t="s">
        <v>2689</v>
      </c>
      <c r="U11" s="389" t="s">
        <v>2691</v>
      </c>
      <c r="V11" s="389" t="s">
        <v>2694</v>
      </c>
      <c r="W11" s="418" t="s">
        <v>2689</v>
      </c>
    </row>
    <row r="12" spans="2:23" ht="59.95" hidden="1" customHeight="1">
      <c r="B12" s="1086" t="s">
        <v>2840</v>
      </c>
      <c r="C12" s="533">
        <v>11</v>
      </c>
      <c r="D12" s="533">
        <v>8</v>
      </c>
      <c r="E12" s="533">
        <v>0</v>
      </c>
      <c r="F12" s="533">
        <v>1</v>
      </c>
      <c r="G12" s="533">
        <v>6</v>
      </c>
      <c r="H12" s="533">
        <v>66</v>
      </c>
      <c r="I12" s="533">
        <v>11</v>
      </c>
      <c r="J12" s="533">
        <v>850</v>
      </c>
      <c r="K12" s="533">
        <v>72</v>
      </c>
      <c r="L12" s="533"/>
      <c r="M12" s="611">
        <v>1</v>
      </c>
      <c r="N12" s="611">
        <v>16</v>
      </c>
      <c r="O12" s="611">
        <v>35</v>
      </c>
      <c r="P12" s="611">
        <v>33</v>
      </c>
      <c r="Q12" s="611">
        <v>31</v>
      </c>
      <c r="R12" s="611">
        <v>36</v>
      </c>
      <c r="S12" s="611">
        <v>26</v>
      </c>
      <c r="T12" s="611">
        <v>29</v>
      </c>
      <c r="U12" s="611">
        <v>86</v>
      </c>
      <c r="V12" s="611">
        <v>32</v>
      </c>
      <c r="W12" s="611">
        <v>39</v>
      </c>
    </row>
    <row r="13" spans="2:23" ht="63.7" hidden="1" customHeight="1">
      <c r="B13" s="1086" t="s">
        <v>2839</v>
      </c>
      <c r="C13" s="533">
        <v>18</v>
      </c>
      <c r="D13" s="533">
        <v>7</v>
      </c>
      <c r="E13" s="533">
        <v>12</v>
      </c>
      <c r="F13" s="533">
        <v>1</v>
      </c>
      <c r="G13" s="533">
        <v>17</v>
      </c>
      <c r="H13" s="533">
        <v>14</v>
      </c>
      <c r="I13" s="533">
        <v>18</v>
      </c>
      <c r="J13" s="533">
        <v>1034</v>
      </c>
      <c r="K13" s="533">
        <v>26</v>
      </c>
      <c r="L13" s="533"/>
      <c r="M13" s="611">
        <v>1</v>
      </c>
      <c r="N13" s="611">
        <v>22</v>
      </c>
      <c r="O13" s="611">
        <v>41</v>
      </c>
      <c r="P13" s="611">
        <v>31</v>
      </c>
      <c r="Q13" s="611">
        <v>32</v>
      </c>
      <c r="R13" s="611">
        <v>30</v>
      </c>
      <c r="S13" s="611">
        <v>30</v>
      </c>
      <c r="T13" s="611">
        <v>34</v>
      </c>
      <c r="U13" s="611">
        <v>100</v>
      </c>
      <c r="V13" s="611">
        <v>39</v>
      </c>
      <c r="W13" s="611">
        <v>34</v>
      </c>
    </row>
    <row r="14" spans="2:23" ht="81.55" hidden="1" customHeight="1">
      <c r="B14" s="1086" t="s">
        <v>2841</v>
      </c>
      <c r="C14" s="533">
        <v>31</v>
      </c>
      <c r="D14" s="533">
        <v>21</v>
      </c>
      <c r="E14" s="533">
        <v>0</v>
      </c>
      <c r="F14" s="533">
        <v>1</v>
      </c>
      <c r="G14" s="533">
        <v>19</v>
      </c>
      <c r="H14" s="533">
        <v>39</v>
      </c>
      <c r="I14" s="533">
        <v>31</v>
      </c>
      <c r="J14" s="533">
        <v>1640</v>
      </c>
      <c r="K14" s="533">
        <v>78</v>
      </c>
      <c r="L14" s="533"/>
      <c r="M14" s="611">
        <v>2</v>
      </c>
      <c r="N14" s="611">
        <v>41</v>
      </c>
      <c r="O14" s="611">
        <v>59</v>
      </c>
      <c r="P14" s="611">
        <v>28</v>
      </c>
      <c r="Q14" s="611">
        <v>42</v>
      </c>
      <c r="R14" s="611">
        <v>46</v>
      </c>
      <c r="S14" s="611">
        <v>37</v>
      </c>
      <c r="T14" s="611">
        <v>38</v>
      </c>
      <c r="U14" s="611">
        <v>119</v>
      </c>
      <c r="V14" s="611">
        <v>56</v>
      </c>
      <c r="W14" s="611">
        <v>56</v>
      </c>
    </row>
    <row r="15" spans="2:23" ht="92.4" hidden="1" customHeight="1">
      <c r="B15" s="1086" t="s">
        <v>2838</v>
      </c>
      <c r="C15" s="533">
        <v>34</v>
      </c>
      <c r="D15" s="533">
        <v>7</v>
      </c>
      <c r="E15" s="533">
        <v>0</v>
      </c>
      <c r="F15" s="533">
        <v>1</v>
      </c>
      <c r="G15" s="533">
        <v>19</v>
      </c>
      <c r="H15" s="533">
        <v>27</v>
      </c>
      <c r="I15" s="533">
        <v>34</v>
      </c>
      <c r="J15" s="533">
        <v>1703</v>
      </c>
      <c r="K15" s="533">
        <v>190</v>
      </c>
      <c r="L15" s="533"/>
      <c r="M15" s="611">
        <v>3</v>
      </c>
      <c r="N15" s="611">
        <v>42</v>
      </c>
      <c r="O15" s="611">
        <v>60</v>
      </c>
      <c r="P15" s="611">
        <v>23</v>
      </c>
      <c r="Q15" s="611">
        <v>53</v>
      </c>
      <c r="R15" s="611">
        <v>58</v>
      </c>
      <c r="S15" s="611">
        <v>45</v>
      </c>
      <c r="T15" s="611">
        <v>48</v>
      </c>
      <c r="U15" s="611">
        <v>146</v>
      </c>
      <c r="V15" s="611">
        <v>69</v>
      </c>
      <c r="W15" s="611">
        <v>76</v>
      </c>
    </row>
    <row r="16" spans="2:23" ht="142.85" hidden="1" customHeight="1">
      <c r="B16" s="1086" t="s">
        <v>2837</v>
      </c>
      <c r="C16" s="533">
        <v>40</v>
      </c>
      <c r="D16" s="533">
        <v>6</v>
      </c>
      <c r="E16" s="533">
        <v>0</v>
      </c>
      <c r="F16" s="533">
        <v>1</v>
      </c>
      <c r="G16" s="533">
        <v>19</v>
      </c>
      <c r="H16" s="533">
        <v>15</v>
      </c>
      <c r="I16" s="533">
        <v>40</v>
      </c>
      <c r="J16" s="533">
        <v>2094</v>
      </c>
      <c r="K16" s="533">
        <v>195</v>
      </c>
      <c r="L16" s="533"/>
      <c r="M16" s="611">
        <v>1</v>
      </c>
      <c r="N16" s="611">
        <v>42</v>
      </c>
      <c r="O16" s="611">
        <v>60</v>
      </c>
      <c r="P16" s="611">
        <v>24</v>
      </c>
      <c r="Q16" s="611">
        <v>63</v>
      </c>
      <c r="R16" s="611">
        <v>72</v>
      </c>
      <c r="S16" s="611">
        <v>36</v>
      </c>
      <c r="T16" s="611">
        <v>43</v>
      </c>
      <c r="U16" s="611">
        <v>164</v>
      </c>
      <c r="V16" s="611">
        <v>65</v>
      </c>
      <c r="W16" s="611">
        <v>83</v>
      </c>
    </row>
    <row r="17" spans="2:23" ht="200.05" customHeight="1">
      <c r="B17" s="1737" t="s">
        <v>69</v>
      </c>
      <c r="C17" s="533">
        <v>46</v>
      </c>
      <c r="D17" s="533">
        <v>6</v>
      </c>
      <c r="E17" s="533">
        <v>0</v>
      </c>
      <c r="F17" s="533">
        <v>1</v>
      </c>
      <c r="G17" s="533">
        <v>19</v>
      </c>
      <c r="H17" s="533">
        <v>15</v>
      </c>
      <c r="I17" s="533">
        <v>46</v>
      </c>
      <c r="J17" s="533">
        <v>2419</v>
      </c>
      <c r="K17" s="533">
        <v>195</v>
      </c>
      <c r="L17" s="533"/>
      <c r="M17" s="611">
        <v>2</v>
      </c>
      <c r="N17" s="611">
        <v>42</v>
      </c>
      <c r="O17" s="611">
        <v>60</v>
      </c>
      <c r="P17" s="611">
        <v>20</v>
      </c>
      <c r="Q17" s="611">
        <v>48</v>
      </c>
      <c r="R17" s="611">
        <v>55</v>
      </c>
      <c r="S17" s="611">
        <v>38</v>
      </c>
      <c r="T17" s="611">
        <v>45</v>
      </c>
      <c r="U17" s="611">
        <v>145</v>
      </c>
      <c r="V17" s="611">
        <v>62</v>
      </c>
      <c r="W17" s="611">
        <v>68</v>
      </c>
    </row>
    <row r="18" spans="2:23" ht="214.15" customHeight="1" collapsed="1" thickBot="1">
      <c r="B18" s="1738" t="s">
        <v>70</v>
      </c>
      <c r="C18" s="534">
        <v>46</v>
      </c>
      <c r="D18" s="534">
        <v>6</v>
      </c>
      <c r="E18" s="534">
        <v>75</v>
      </c>
      <c r="F18" s="534">
        <v>1</v>
      </c>
      <c r="G18" s="534">
        <v>19</v>
      </c>
      <c r="H18" s="534">
        <v>16</v>
      </c>
      <c r="I18" s="534">
        <v>46</v>
      </c>
      <c r="J18" s="534">
        <v>2434</v>
      </c>
      <c r="K18" s="534">
        <v>195</v>
      </c>
      <c r="L18" s="533"/>
      <c r="M18" s="1402">
        <v>5</v>
      </c>
      <c r="N18" s="1088">
        <v>42</v>
      </c>
      <c r="O18" s="1088">
        <v>60</v>
      </c>
      <c r="P18" s="1088">
        <v>51</v>
      </c>
      <c r="Q18" s="1088">
        <v>49</v>
      </c>
      <c r="R18" s="1088">
        <v>52</v>
      </c>
      <c r="S18" s="1088">
        <v>26</v>
      </c>
      <c r="T18" s="1088">
        <v>30</v>
      </c>
      <c r="U18" s="1088">
        <v>74</v>
      </c>
      <c r="V18" s="1088">
        <v>62</v>
      </c>
      <c r="W18" s="1088">
        <v>65</v>
      </c>
    </row>
    <row r="19" spans="2:23" ht="214.15" hidden="1" customHeight="1" outlineLevel="1">
      <c r="B19" s="1086" t="s">
        <v>71</v>
      </c>
      <c r="C19" s="421">
        <v>0</v>
      </c>
      <c r="D19" s="421">
        <v>0</v>
      </c>
      <c r="E19" s="421">
        <v>75</v>
      </c>
      <c r="F19" s="421">
        <v>1</v>
      </c>
      <c r="G19" s="421">
        <v>8</v>
      </c>
      <c r="H19" s="421">
        <v>0</v>
      </c>
      <c r="I19" s="421">
        <v>0</v>
      </c>
      <c r="J19" s="421">
        <v>0</v>
      </c>
      <c r="K19" s="421">
        <v>3</v>
      </c>
      <c r="L19" s="421"/>
      <c r="M19" s="465">
        <v>1</v>
      </c>
      <c r="N19" s="441">
        <v>0</v>
      </c>
      <c r="O19" s="441">
        <v>0</v>
      </c>
      <c r="P19" s="441">
        <v>0</v>
      </c>
      <c r="Q19" s="441">
        <v>0</v>
      </c>
      <c r="R19" s="441">
        <v>0</v>
      </c>
      <c r="S19" s="441">
        <v>0</v>
      </c>
      <c r="T19" s="441">
        <v>0</v>
      </c>
      <c r="U19" s="441">
        <v>0</v>
      </c>
      <c r="V19" s="441">
        <v>0</v>
      </c>
      <c r="W19" s="441">
        <v>0</v>
      </c>
    </row>
    <row r="20" spans="2:23" ht="214.15" hidden="1" customHeight="1" outlineLevel="1">
      <c r="B20" s="1737" t="s">
        <v>72</v>
      </c>
      <c r="C20" s="421">
        <v>19</v>
      </c>
      <c r="D20" s="421">
        <v>2</v>
      </c>
      <c r="E20" s="421">
        <v>0</v>
      </c>
      <c r="F20" s="421">
        <v>0</v>
      </c>
      <c r="G20" s="421">
        <v>3</v>
      </c>
      <c r="H20" s="421">
        <v>5</v>
      </c>
      <c r="I20" s="533">
        <v>19</v>
      </c>
      <c r="J20" s="533">
        <v>1076</v>
      </c>
      <c r="K20" s="421">
        <v>64</v>
      </c>
      <c r="L20" s="421"/>
      <c r="M20" s="465">
        <v>2</v>
      </c>
      <c r="N20" s="441">
        <v>13</v>
      </c>
      <c r="O20" s="441">
        <v>29</v>
      </c>
      <c r="P20" s="441">
        <v>6</v>
      </c>
      <c r="Q20" s="441">
        <v>16</v>
      </c>
      <c r="R20" s="441">
        <v>19</v>
      </c>
      <c r="S20" s="441">
        <v>11</v>
      </c>
      <c r="T20" s="441">
        <v>12</v>
      </c>
      <c r="U20" s="441">
        <v>37</v>
      </c>
      <c r="V20" s="441">
        <v>16</v>
      </c>
      <c r="W20" s="441">
        <v>23</v>
      </c>
    </row>
    <row r="21" spans="2:23" ht="214.15" hidden="1" customHeight="1" outlineLevel="1">
      <c r="B21" s="1086" t="s">
        <v>163</v>
      </c>
      <c r="C21" s="421">
        <v>14</v>
      </c>
      <c r="D21" s="421">
        <v>2</v>
      </c>
      <c r="E21" s="421">
        <v>0</v>
      </c>
      <c r="F21" s="421">
        <v>0</v>
      </c>
      <c r="G21" s="421">
        <v>5</v>
      </c>
      <c r="H21" s="421">
        <v>6</v>
      </c>
      <c r="I21" s="421">
        <v>14</v>
      </c>
      <c r="J21" s="421">
        <v>640</v>
      </c>
      <c r="K21" s="421">
        <v>64</v>
      </c>
      <c r="L21" s="421"/>
      <c r="M21" s="465">
        <v>0</v>
      </c>
      <c r="N21" s="441">
        <v>17</v>
      </c>
      <c r="O21" s="441">
        <v>19</v>
      </c>
      <c r="P21" s="441">
        <v>40</v>
      </c>
      <c r="Q21" s="441">
        <v>10</v>
      </c>
      <c r="R21" s="441">
        <v>10</v>
      </c>
      <c r="S21" s="441">
        <v>0</v>
      </c>
      <c r="T21" s="441">
        <v>0</v>
      </c>
      <c r="U21" s="441">
        <v>0</v>
      </c>
      <c r="V21" s="441">
        <v>20</v>
      </c>
      <c r="W21" s="441">
        <v>16</v>
      </c>
    </row>
    <row r="22" spans="2:23" ht="45.7" hidden="1" customHeight="1" outlineLevel="1" thickBot="1">
      <c r="B22" s="1087" t="s">
        <v>164</v>
      </c>
      <c r="C22" s="444">
        <v>13</v>
      </c>
      <c r="D22" s="444">
        <v>2</v>
      </c>
      <c r="E22" s="444">
        <v>0</v>
      </c>
      <c r="F22" s="444">
        <v>0</v>
      </c>
      <c r="G22" s="444">
        <v>3</v>
      </c>
      <c r="H22" s="444">
        <v>5</v>
      </c>
      <c r="I22" s="444">
        <v>13</v>
      </c>
      <c r="J22" s="444">
        <v>718</v>
      </c>
      <c r="K22" s="444">
        <v>64</v>
      </c>
      <c r="L22" s="421"/>
      <c r="M22" s="1403">
        <v>2</v>
      </c>
      <c r="N22" s="445">
        <v>12</v>
      </c>
      <c r="O22" s="445">
        <v>12</v>
      </c>
      <c r="P22" s="445">
        <v>5</v>
      </c>
      <c r="Q22" s="445">
        <v>23</v>
      </c>
      <c r="R22" s="445">
        <v>23</v>
      </c>
      <c r="S22" s="445">
        <v>15</v>
      </c>
      <c r="T22" s="445">
        <v>18</v>
      </c>
      <c r="U22" s="445">
        <v>37</v>
      </c>
      <c r="V22" s="445">
        <v>26</v>
      </c>
      <c r="W22" s="445">
        <v>26</v>
      </c>
    </row>
    <row r="23" spans="2:23">
      <c r="B23" s="475" t="s">
        <v>2503</v>
      </c>
      <c r="M23" s="495" t="s">
        <v>2505</v>
      </c>
    </row>
    <row r="24" spans="2:23" ht="37.549999999999997" customHeight="1"/>
    <row r="25" spans="2:23">
      <c r="F25" s="441">
        <v>99</v>
      </c>
      <c r="R25" s="441">
        <v>100</v>
      </c>
    </row>
  </sheetData>
  <mergeCells count="16">
    <mergeCell ref="F3:K3"/>
    <mergeCell ref="M3:S3"/>
    <mergeCell ref="B4:K4"/>
    <mergeCell ref="B7:B11"/>
    <mergeCell ref="P7:W7"/>
    <mergeCell ref="F8:G8"/>
    <mergeCell ref="I8:J8"/>
    <mergeCell ref="Q8:R8"/>
    <mergeCell ref="S8:T8"/>
    <mergeCell ref="V8:W8"/>
    <mergeCell ref="C7:K7"/>
    <mergeCell ref="V9:W9"/>
    <mergeCell ref="F9:G9"/>
    <mergeCell ref="I9:J9"/>
    <mergeCell ref="Q9:R9"/>
    <mergeCell ref="S9:T9"/>
  </mergeCells>
  <phoneticPr fontId="2" type="noConversion"/>
  <pageMargins left="0.54" right="0.55000000000000004" top="0.62" bottom="0.28000000000000003" header="0.35" footer="0.19"/>
  <pageSetup paperSize="9" orientation="portrait" r:id="rId1"/>
  <headerFooter alignWithMargins="0"/>
  <colBreaks count="1" manualBreakCount="1">
    <brk id="11" max="24"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enableFormatConditionsCalculation="0">
    <tabColor indexed="42"/>
    <outlinePr summaryBelow="0" summaryRight="0"/>
  </sheetPr>
  <dimension ref="B3:S63"/>
  <sheetViews>
    <sheetView topLeftCell="A3" zoomScaleNormal="100" zoomScaleSheetLayoutView="100" workbookViewId="0">
      <pane xSplit="2" ySplit="9" topLeftCell="C47" activePane="bottomRight" state="frozen"/>
      <selection activeCell="A3" sqref="A3"/>
      <selection pane="topRight" activeCell="C3" sqref="C3"/>
      <selection pane="bottomLeft" activeCell="A12" sqref="A12"/>
      <selection pane="bottomRight" activeCell="L53" sqref="L53"/>
    </sheetView>
  </sheetViews>
  <sheetFormatPr defaultRowHeight="17" outlineLevelRow="1"/>
  <cols>
    <col min="1" max="1" width="3.375" style="177" customWidth="1"/>
    <col min="2" max="2" width="17.375" style="177" customWidth="1"/>
    <col min="3" max="3" width="11" style="177" customWidth="1"/>
    <col min="4" max="4" width="10.5" style="177" customWidth="1"/>
    <col min="5" max="5" width="9" style="177"/>
    <col min="6" max="10" width="8.625" style="177" customWidth="1"/>
    <col min="11" max="11" width="1.25" style="208" customWidth="1"/>
    <col min="12" max="12" width="11.5" style="177" customWidth="1"/>
    <col min="13" max="13" width="12" style="177" customWidth="1"/>
    <col min="14" max="19" width="10.875" style="177" customWidth="1"/>
    <col min="20" max="16384" width="9" style="177"/>
  </cols>
  <sheetData>
    <row r="3" spans="2:19" s="175" customFormat="1" ht="23.1">
      <c r="E3" s="1907" t="s">
        <v>3292</v>
      </c>
      <c r="F3" s="1907"/>
      <c r="G3" s="1907"/>
      <c r="H3" s="1907"/>
      <c r="I3" s="1907"/>
      <c r="J3" s="1907"/>
      <c r="K3" s="405"/>
      <c r="L3" s="12" t="s">
        <v>3293</v>
      </c>
      <c r="N3" s="12"/>
      <c r="O3" s="12"/>
      <c r="P3" s="12"/>
      <c r="Q3" s="12"/>
    </row>
    <row r="4" spans="2:19" s="9" customFormat="1" ht="19.05">
      <c r="B4" s="2244" t="s">
        <v>3317</v>
      </c>
      <c r="C4" s="2244"/>
      <c r="D4" s="2244"/>
      <c r="E4" s="2244"/>
      <c r="F4" s="2244"/>
      <c r="G4" s="2244"/>
      <c r="H4" s="2244"/>
      <c r="I4" s="2244"/>
      <c r="J4" s="2244"/>
      <c r="K4" s="404"/>
      <c r="L4" s="9" t="s">
        <v>3318</v>
      </c>
    </row>
    <row r="5" spans="2:19" s="208" customFormat="1" ht="14.95" customHeight="1">
      <c r="B5" s="380"/>
      <c r="C5" s="380"/>
      <c r="D5" s="380"/>
      <c r="E5" s="380"/>
      <c r="F5" s="380"/>
      <c r="G5" s="380"/>
      <c r="H5" s="380"/>
      <c r="I5" s="380"/>
      <c r="J5" s="380"/>
      <c r="K5" s="380"/>
      <c r="L5" s="380"/>
      <c r="M5" s="380"/>
      <c r="N5" s="380"/>
      <c r="O5" s="380"/>
      <c r="P5" s="380"/>
      <c r="Q5" s="380"/>
      <c r="R5" s="380"/>
      <c r="S5" s="380"/>
    </row>
    <row r="6" spans="2:19" ht="19.7" thickBot="1">
      <c r="B6" s="379" t="s">
        <v>2520</v>
      </c>
      <c r="C6" s="379"/>
      <c r="D6" s="379"/>
      <c r="E6" s="379"/>
      <c r="F6" s="379"/>
      <c r="G6" s="379"/>
      <c r="H6" s="379"/>
      <c r="I6" s="379"/>
      <c r="J6" s="379"/>
      <c r="K6" s="406"/>
      <c r="L6" s="379"/>
      <c r="M6" s="379"/>
      <c r="N6" s="379"/>
      <c r="O6" s="379"/>
      <c r="P6" s="379"/>
      <c r="Q6" s="379"/>
      <c r="R6" s="379"/>
      <c r="S6" s="379"/>
    </row>
    <row r="7" spans="2:19" ht="17.350000000000001" customHeight="1">
      <c r="B7" s="1801" t="s">
        <v>2506</v>
      </c>
      <c r="C7" s="2264" t="s">
        <v>1893</v>
      </c>
      <c r="D7" s="2250"/>
      <c r="E7" s="2250"/>
      <c r="F7" s="2250"/>
      <c r="G7" s="2250"/>
      <c r="H7" s="2250"/>
      <c r="I7" s="2250"/>
      <c r="J7" s="2250"/>
      <c r="K7" s="1090"/>
      <c r="L7" s="2250" t="s">
        <v>2520</v>
      </c>
      <c r="M7" s="2261"/>
      <c r="N7" s="2245" t="s">
        <v>1894</v>
      </c>
      <c r="O7" s="2246"/>
      <c r="P7" s="2246"/>
      <c r="Q7" s="2246"/>
      <c r="R7" s="2246"/>
      <c r="S7" s="2246"/>
    </row>
    <row r="8" spans="2:19" s="1083" customFormat="1" ht="68.95" customHeight="1">
      <c r="B8" s="1802"/>
      <c r="C8" s="1078" t="s">
        <v>167</v>
      </c>
      <c r="D8" s="1079" t="s">
        <v>2718</v>
      </c>
      <c r="E8" s="2262" t="s">
        <v>168</v>
      </c>
      <c r="F8" s="2263"/>
      <c r="G8" s="2262" t="s">
        <v>169</v>
      </c>
      <c r="H8" s="2263"/>
      <c r="I8" s="2262" t="s">
        <v>170</v>
      </c>
      <c r="J8" s="2263"/>
      <c r="K8" s="1385"/>
      <c r="L8" s="1367" t="s">
        <v>171</v>
      </c>
      <c r="M8" s="1091" t="s">
        <v>2527</v>
      </c>
      <c r="N8" s="2247" t="s">
        <v>2722</v>
      </c>
      <c r="O8" s="2248"/>
      <c r="P8" s="1079" t="s">
        <v>2725</v>
      </c>
      <c r="Q8" s="1079" t="s">
        <v>2726</v>
      </c>
      <c r="R8" s="2249" t="s">
        <v>2528</v>
      </c>
      <c r="S8" s="2247"/>
    </row>
    <row r="9" spans="2:19" s="1085" customFormat="1" ht="95.95" customHeight="1">
      <c r="B9" s="1802"/>
      <c r="C9" s="403" t="s">
        <v>2529</v>
      </c>
      <c r="D9" s="385" t="s">
        <v>2530</v>
      </c>
      <c r="E9" s="2259" t="s">
        <v>2531</v>
      </c>
      <c r="F9" s="2260"/>
      <c r="G9" s="2259" t="s">
        <v>1137</v>
      </c>
      <c r="H9" s="2260"/>
      <c r="I9" s="2259" t="s">
        <v>1138</v>
      </c>
      <c r="J9" s="2260"/>
      <c r="K9" s="1386"/>
      <c r="L9" s="1368" t="s">
        <v>1139</v>
      </c>
      <c r="M9" s="407" t="s">
        <v>1140</v>
      </c>
      <c r="N9" s="2251" t="s">
        <v>1141</v>
      </c>
      <c r="O9" s="2253"/>
      <c r="P9" s="391" t="s">
        <v>1142</v>
      </c>
      <c r="Q9" s="221" t="s">
        <v>1143</v>
      </c>
      <c r="R9" s="2251" t="s">
        <v>1144</v>
      </c>
      <c r="S9" s="2252"/>
    </row>
    <row r="10" spans="2:19" ht="22.6" customHeight="1">
      <c r="B10" s="1802"/>
      <c r="C10" s="381" t="s">
        <v>1145</v>
      </c>
      <c r="D10" s="382" t="s">
        <v>1145</v>
      </c>
      <c r="E10" s="382" t="s">
        <v>1146</v>
      </c>
      <c r="F10" s="382" t="s">
        <v>1147</v>
      </c>
      <c r="G10" s="382" t="s">
        <v>1148</v>
      </c>
      <c r="H10" s="382" t="s">
        <v>1149</v>
      </c>
      <c r="I10" s="382" t="s">
        <v>1148</v>
      </c>
      <c r="J10" s="382" t="s">
        <v>1149</v>
      </c>
      <c r="K10" s="394"/>
      <c r="L10" s="381" t="s">
        <v>2879</v>
      </c>
      <c r="M10" s="381" t="s">
        <v>1148</v>
      </c>
      <c r="N10" s="382" t="s">
        <v>1146</v>
      </c>
      <c r="O10" s="382" t="s">
        <v>1147</v>
      </c>
      <c r="P10" s="382" t="s">
        <v>1150</v>
      </c>
      <c r="Q10" s="382" t="s">
        <v>1151</v>
      </c>
      <c r="R10" s="382" t="s">
        <v>1151</v>
      </c>
      <c r="S10" s="383" t="s">
        <v>1152</v>
      </c>
    </row>
    <row r="11" spans="2:19" s="475" customFormat="1" ht="14.95" thickBot="1">
      <c r="B11" s="1804"/>
      <c r="C11" s="388" t="s">
        <v>1153</v>
      </c>
      <c r="D11" s="388" t="s">
        <v>1153</v>
      </c>
      <c r="E11" s="389" t="s">
        <v>1154</v>
      </c>
      <c r="F11" s="389" t="s">
        <v>1155</v>
      </c>
      <c r="G11" s="389" t="s">
        <v>1156</v>
      </c>
      <c r="H11" s="389" t="s">
        <v>1157</v>
      </c>
      <c r="I11" s="389" t="s">
        <v>1156</v>
      </c>
      <c r="J11" s="389" t="s">
        <v>1158</v>
      </c>
      <c r="K11" s="1387"/>
      <c r="L11" s="388" t="s">
        <v>2880</v>
      </c>
      <c r="M11" s="388" t="s">
        <v>1156</v>
      </c>
      <c r="N11" s="389" t="s">
        <v>1154</v>
      </c>
      <c r="O11" s="389" t="s">
        <v>1155</v>
      </c>
      <c r="P11" s="389" t="s">
        <v>1892</v>
      </c>
      <c r="Q11" s="389" t="s">
        <v>1159</v>
      </c>
      <c r="R11" s="389" t="s">
        <v>1159</v>
      </c>
      <c r="S11" s="392" t="s">
        <v>1160</v>
      </c>
    </row>
    <row r="12" spans="2:19" ht="43.5" customHeight="1" collapsed="1">
      <c r="B12" s="1086" t="s">
        <v>1161</v>
      </c>
      <c r="C12" s="421">
        <v>46</v>
      </c>
      <c r="D12" s="421">
        <v>3</v>
      </c>
      <c r="E12" s="421">
        <v>1</v>
      </c>
      <c r="F12" s="421">
        <v>19</v>
      </c>
      <c r="G12" s="1092">
        <f>SUM(G13:G16)</f>
        <v>8</v>
      </c>
      <c r="H12" s="1092">
        <f>SUM(H13:H16)</f>
        <v>8</v>
      </c>
      <c r="I12" s="1092">
        <f>SUM(I13:I16)</f>
        <v>8</v>
      </c>
      <c r="J12" s="1092">
        <f>SUM(J13:J16)</f>
        <v>8</v>
      </c>
      <c r="K12" s="421"/>
      <c r="L12" s="1092">
        <f>SUM(L13:L16)</f>
        <v>195</v>
      </c>
      <c r="M12" s="1092">
        <f>SUM(M13:M16)</f>
        <v>5</v>
      </c>
      <c r="N12" s="421">
        <v>3</v>
      </c>
      <c r="O12" s="421">
        <v>128</v>
      </c>
      <c r="P12" s="441">
        <v>5</v>
      </c>
      <c r="Q12" s="441">
        <v>19</v>
      </c>
      <c r="R12" s="441">
        <v>45</v>
      </c>
      <c r="S12" s="441">
        <v>166</v>
      </c>
    </row>
    <row r="13" spans="2:19" ht="36.700000000000003" hidden="1" customHeight="1" outlineLevel="1">
      <c r="B13" s="1086" t="s">
        <v>1162</v>
      </c>
      <c r="C13" s="421">
        <v>46</v>
      </c>
      <c r="D13" s="421">
        <v>3</v>
      </c>
      <c r="E13" s="421">
        <v>1</v>
      </c>
      <c r="F13" s="421">
        <v>19</v>
      </c>
      <c r="G13" s="421">
        <v>0</v>
      </c>
      <c r="H13" s="421">
        <v>0</v>
      </c>
      <c r="I13" s="421">
        <v>3</v>
      </c>
      <c r="J13" s="421">
        <v>3</v>
      </c>
      <c r="K13" s="421"/>
      <c r="L13" s="421">
        <v>45</v>
      </c>
      <c r="M13" s="421">
        <v>0</v>
      </c>
      <c r="N13" s="421">
        <v>3</v>
      </c>
      <c r="O13" s="421">
        <v>181</v>
      </c>
      <c r="P13" s="441">
        <v>6</v>
      </c>
      <c r="Q13" s="441">
        <v>11</v>
      </c>
      <c r="R13" s="441">
        <v>50</v>
      </c>
      <c r="S13" s="441">
        <v>67</v>
      </c>
    </row>
    <row r="14" spans="2:19" ht="18.7" hidden="1" customHeight="1" outlineLevel="1">
      <c r="B14" s="1086" t="s">
        <v>1163</v>
      </c>
      <c r="C14" s="421">
        <v>46</v>
      </c>
      <c r="D14" s="421">
        <v>3</v>
      </c>
      <c r="E14" s="421">
        <v>1</v>
      </c>
      <c r="F14" s="421">
        <v>16</v>
      </c>
      <c r="G14" s="421">
        <v>0</v>
      </c>
      <c r="H14" s="421">
        <v>0</v>
      </c>
      <c r="I14" s="421">
        <v>3</v>
      </c>
      <c r="J14" s="421">
        <v>3</v>
      </c>
      <c r="K14" s="421"/>
      <c r="L14" s="421">
        <v>49</v>
      </c>
      <c r="M14" s="421">
        <v>0</v>
      </c>
      <c r="N14" s="421">
        <v>3</v>
      </c>
      <c r="O14" s="421">
        <v>181</v>
      </c>
      <c r="P14" s="441">
        <v>6</v>
      </c>
      <c r="Q14" s="441">
        <v>11</v>
      </c>
      <c r="R14" s="441">
        <v>50</v>
      </c>
      <c r="S14" s="441">
        <v>67</v>
      </c>
    </row>
    <row r="15" spans="2:19" ht="16.5" hidden="1" customHeight="1" outlineLevel="1">
      <c r="B15" s="1086" t="s">
        <v>1164</v>
      </c>
      <c r="C15" s="421">
        <v>46</v>
      </c>
      <c r="D15" s="421">
        <v>3</v>
      </c>
      <c r="E15" s="421">
        <v>1</v>
      </c>
      <c r="F15" s="421">
        <v>19</v>
      </c>
      <c r="G15" s="421">
        <v>4</v>
      </c>
      <c r="H15" s="421">
        <v>4</v>
      </c>
      <c r="I15" s="421">
        <v>2</v>
      </c>
      <c r="J15" s="421">
        <v>2</v>
      </c>
      <c r="K15" s="421"/>
      <c r="L15" s="421">
        <v>52</v>
      </c>
      <c r="M15" s="421">
        <v>3</v>
      </c>
      <c r="N15" s="421">
        <v>3</v>
      </c>
      <c r="O15" s="421">
        <v>128</v>
      </c>
      <c r="P15" s="441">
        <v>5</v>
      </c>
      <c r="Q15" s="441">
        <v>19</v>
      </c>
      <c r="R15" s="441">
        <v>45</v>
      </c>
      <c r="S15" s="441">
        <v>166</v>
      </c>
    </row>
    <row r="16" spans="2:19" ht="16.5" hidden="1" customHeight="1" outlineLevel="1" thickBot="1">
      <c r="B16" s="1087" t="s">
        <v>1165</v>
      </c>
      <c r="C16" s="444">
        <v>46</v>
      </c>
      <c r="D16" s="444">
        <v>3</v>
      </c>
      <c r="E16" s="444">
        <v>1</v>
      </c>
      <c r="F16" s="444">
        <v>19</v>
      </c>
      <c r="G16" s="444">
        <v>4</v>
      </c>
      <c r="H16" s="444">
        <v>4</v>
      </c>
      <c r="I16" s="444">
        <v>0</v>
      </c>
      <c r="J16" s="444">
        <v>0</v>
      </c>
      <c r="K16" s="421"/>
      <c r="L16" s="444">
        <v>49</v>
      </c>
      <c r="M16" s="444">
        <v>2</v>
      </c>
      <c r="N16" s="444">
        <v>3</v>
      </c>
      <c r="O16" s="444">
        <v>128</v>
      </c>
      <c r="P16" s="445">
        <v>5</v>
      </c>
      <c r="Q16" s="445">
        <v>19</v>
      </c>
      <c r="R16" s="445">
        <v>45</v>
      </c>
      <c r="S16" s="445">
        <v>166</v>
      </c>
    </row>
    <row r="17" spans="2:19" ht="40.75" customHeight="1" collapsed="1">
      <c r="B17" s="1086" t="s">
        <v>194</v>
      </c>
      <c r="C17" s="421">
        <v>46</v>
      </c>
      <c r="D17" s="421">
        <v>3</v>
      </c>
      <c r="E17" s="421">
        <v>1</v>
      </c>
      <c r="F17" s="421">
        <v>18</v>
      </c>
      <c r="G17" s="1092">
        <f>SUM(G18:G21)</f>
        <v>2</v>
      </c>
      <c r="H17" s="1092">
        <f>SUM(H18:H21)</f>
        <v>2</v>
      </c>
      <c r="I17" s="1092">
        <f>SUM(I18:I21)</f>
        <v>16</v>
      </c>
      <c r="J17" s="1092">
        <f>SUM(J18:J21)</f>
        <v>16</v>
      </c>
      <c r="K17" s="421"/>
      <c r="L17" s="1092">
        <f>SUM(L18:L21)</f>
        <v>200</v>
      </c>
      <c r="M17" s="1092">
        <f>SUM(M18:M21)</f>
        <v>3</v>
      </c>
      <c r="N17" s="421">
        <v>3</v>
      </c>
      <c r="O17" s="421">
        <v>164</v>
      </c>
      <c r="P17" s="441">
        <v>8</v>
      </c>
      <c r="Q17" s="441">
        <v>25</v>
      </c>
      <c r="R17" s="441">
        <v>63</v>
      </c>
      <c r="S17" s="441">
        <v>185</v>
      </c>
    </row>
    <row r="18" spans="2:19" ht="63" hidden="1" customHeight="1" outlineLevel="1">
      <c r="B18" s="1086" t="s">
        <v>1162</v>
      </c>
      <c r="C18" s="421">
        <v>46</v>
      </c>
      <c r="D18" s="421">
        <v>3</v>
      </c>
      <c r="E18" s="421">
        <v>1</v>
      </c>
      <c r="F18" s="421">
        <v>19</v>
      </c>
      <c r="G18" s="421">
        <v>0</v>
      </c>
      <c r="H18" s="421">
        <v>0</v>
      </c>
      <c r="I18" s="421">
        <v>3</v>
      </c>
      <c r="J18" s="421">
        <v>3</v>
      </c>
      <c r="K18" s="421"/>
      <c r="L18" s="421">
        <v>39</v>
      </c>
      <c r="M18" s="421">
        <v>2</v>
      </c>
      <c r="N18" s="421">
        <v>3</v>
      </c>
      <c r="O18" s="421">
        <v>157</v>
      </c>
      <c r="P18" s="441">
        <v>9</v>
      </c>
      <c r="Q18" s="441">
        <v>23</v>
      </c>
      <c r="R18" s="441">
        <v>45</v>
      </c>
      <c r="S18" s="441">
        <v>72</v>
      </c>
    </row>
    <row r="19" spans="2:19" ht="63" hidden="1" customHeight="1" outlineLevel="1">
      <c r="B19" s="1086" t="s">
        <v>1163</v>
      </c>
      <c r="C19" s="421">
        <v>46</v>
      </c>
      <c r="D19" s="421">
        <v>3</v>
      </c>
      <c r="E19" s="421">
        <v>1</v>
      </c>
      <c r="F19" s="421">
        <v>18</v>
      </c>
      <c r="G19" s="421">
        <v>0</v>
      </c>
      <c r="H19" s="421">
        <v>0</v>
      </c>
      <c r="I19" s="421">
        <v>3</v>
      </c>
      <c r="J19" s="421">
        <v>3</v>
      </c>
      <c r="K19" s="421"/>
      <c r="L19" s="421">
        <v>47</v>
      </c>
      <c r="M19" s="421">
        <v>1</v>
      </c>
      <c r="N19" s="421">
        <v>3</v>
      </c>
      <c r="O19" s="421">
        <v>157</v>
      </c>
      <c r="P19" s="441">
        <v>9</v>
      </c>
      <c r="Q19" s="441">
        <v>23</v>
      </c>
      <c r="R19" s="441">
        <v>45</v>
      </c>
      <c r="S19" s="441">
        <v>72</v>
      </c>
    </row>
    <row r="20" spans="2:19" ht="63" hidden="1" customHeight="1" outlineLevel="1">
      <c r="B20" s="1086" t="s">
        <v>1164</v>
      </c>
      <c r="C20" s="421">
        <v>46</v>
      </c>
      <c r="D20" s="421">
        <v>3</v>
      </c>
      <c r="E20" s="421">
        <v>1</v>
      </c>
      <c r="F20" s="421">
        <v>18</v>
      </c>
      <c r="G20" s="421">
        <v>0</v>
      </c>
      <c r="H20" s="421">
        <v>0</v>
      </c>
      <c r="I20" s="421">
        <v>6</v>
      </c>
      <c r="J20" s="421">
        <v>6</v>
      </c>
      <c r="K20" s="421"/>
      <c r="L20" s="421">
        <v>62</v>
      </c>
      <c r="M20" s="421">
        <v>0</v>
      </c>
      <c r="N20" s="421">
        <v>3</v>
      </c>
      <c r="O20" s="421">
        <v>164</v>
      </c>
      <c r="P20" s="441">
        <v>8</v>
      </c>
      <c r="Q20" s="441">
        <v>25</v>
      </c>
      <c r="R20" s="441">
        <v>63</v>
      </c>
      <c r="S20" s="441">
        <v>185</v>
      </c>
    </row>
    <row r="21" spans="2:19" ht="63" hidden="1" customHeight="1" outlineLevel="1" thickBot="1">
      <c r="B21" s="1087" t="s">
        <v>1165</v>
      </c>
      <c r="C21" s="444">
        <v>46</v>
      </c>
      <c r="D21" s="444">
        <v>3</v>
      </c>
      <c r="E21" s="444">
        <v>1</v>
      </c>
      <c r="F21" s="444">
        <v>18</v>
      </c>
      <c r="G21" s="444">
        <v>2</v>
      </c>
      <c r="H21" s="444">
        <v>2</v>
      </c>
      <c r="I21" s="444">
        <v>4</v>
      </c>
      <c r="J21" s="444">
        <v>4</v>
      </c>
      <c r="K21" s="421"/>
      <c r="L21" s="444">
        <v>52</v>
      </c>
      <c r="M21" s="444">
        <v>0</v>
      </c>
      <c r="N21" s="444">
        <v>3</v>
      </c>
      <c r="O21" s="444">
        <v>164</v>
      </c>
      <c r="P21" s="445">
        <v>8</v>
      </c>
      <c r="Q21" s="445">
        <v>25</v>
      </c>
      <c r="R21" s="445">
        <v>63</v>
      </c>
      <c r="S21" s="445">
        <v>185</v>
      </c>
    </row>
    <row r="22" spans="2:19" ht="36.700000000000003" customHeight="1" collapsed="1">
      <c r="B22" s="1086" t="s">
        <v>533</v>
      </c>
      <c r="C22" s="421">
        <v>46</v>
      </c>
      <c r="D22" s="421">
        <v>3</v>
      </c>
      <c r="E22" s="421">
        <v>1</v>
      </c>
      <c r="F22" s="421">
        <v>18</v>
      </c>
      <c r="G22" s="1092">
        <f>SUM(G23:G26)</f>
        <v>4</v>
      </c>
      <c r="H22" s="1092">
        <f>SUM(H23:H26)</f>
        <v>4</v>
      </c>
      <c r="I22" s="1092">
        <f>SUM(I23:I26)</f>
        <v>13</v>
      </c>
      <c r="J22" s="1092">
        <f>SUM(J23:J26)</f>
        <v>14</v>
      </c>
      <c r="K22" s="421"/>
      <c r="L22" s="1092">
        <f>SUM(L23:L26)</f>
        <v>127</v>
      </c>
      <c r="M22" s="1092">
        <f>SUM(M23:M26)</f>
        <v>6</v>
      </c>
      <c r="N22" s="421">
        <v>3</v>
      </c>
      <c r="O22" s="421">
        <v>150</v>
      </c>
      <c r="P22" s="441">
        <v>4</v>
      </c>
      <c r="Q22" s="441">
        <v>20</v>
      </c>
      <c r="R22" s="441">
        <v>77</v>
      </c>
      <c r="S22" s="441">
        <v>221</v>
      </c>
    </row>
    <row r="23" spans="2:19" ht="58.6" hidden="1" customHeight="1" outlineLevel="1">
      <c r="B23" s="1086" t="s">
        <v>1162</v>
      </c>
      <c r="C23" s="421">
        <v>46</v>
      </c>
      <c r="D23" s="421">
        <v>3</v>
      </c>
      <c r="E23" s="421">
        <v>1</v>
      </c>
      <c r="F23" s="421">
        <v>18</v>
      </c>
      <c r="G23" s="421">
        <v>0</v>
      </c>
      <c r="H23" s="421">
        <v>0</v>
      </c>
      <c r="I23" s="421">
        <v>3</v>
      </c>
      <c r="J23" s="421">
        <v>3</v>
      </c>
      <c r="K23" s="421"/>
      <c r="L23" s="421">
        <v>33</v>
      </c>
      <c r="M23" s="421">
        <v>0</v>
      </c>
      <c r="N23" s="421">
        <v>3</v>
      </c>
      <c r="O23" s="421">
        <v>152</v>
      </c>
      <c r="P23" s="441">
        <v>5</v>
      </c>
      <c r="Q23" s="441">
        <v>44</v>
      </c>
      <c r="R23" s="441">
        <v>27</v>
      </c>
      <c r="S23" s="441">
        <v>101</v>
      </c>
    </row>
    <row r="24" spans="2:19" ht="58.6" hidden="1" customHeight="1" outlineLevel="1">
      <c r="B24" s="1086" t="s">
        <v>1163</v>
      </c>
      <c r="C24" s="421">
        <v>46</v>
      </c>
      <c r="D24" s="421">
        <v>3</v>
      </c>
      <c r="E24" s="421">
        <v>1</v>
      </c>
      <c r="F24" s="421">
        <v>18</v>
      </c>
      <c r="G24" s="421">
        <v>1</v>
      </c>
      <c r="H24" s="421">
        <v>1</v>
      </c>
      <c r="I24" s="421">
        <v>2</v>
      </c>
      <c r="J24" s="421">
        <v>2</v>
      </c>
      <c r="K24" s="421"/>
      <c r="L24" s="421">
        <v>49</v>
      </c>
      <c r="M24" s="421">
        <v>0</v>
      </c>
      <c r="N24" s="421">
        <v>3</v>
      </c>
      <c r="O24" s="421">
        <v>152</v>
      </c>
      <c r="P24" s="441">
        <v>5</v>
      </c>
      <c r="Q24" s="441">
        <v>44</v>
      </c>
      <c r="R24" s="441">
        <v>27</v>
      </c>
      <c r="S24" s="441">
        <v>101</v>
      </c>
    </row>
    <row r="25" spans="2:19" ht="58.6" hidden="1" customHeight="1" outlineLevel="1">
      <c r="B25" s="1086" t="s">
        <v>1164</v>
      </c>
      <c r="C25" s="421">
        <v>46</v>
      </c>
      <c r="D25" s="421">
        <v>3</v>
      </c>
      <c r="E25" s="421">
        <v>1</v>
      </c>
      <c r="F25" s="421">
        <v>18</v>
      </c>
      <c r="G25" s="421">
        <v>1</v>
      </c>
      <c r="H25" s="421">
        <v>1</v>
      </c>
      <c r="I25" s="421">
        <v>5</v>
      </c>
      <c r="J25" s="421">
        <v>5</v>
      </c>
      <c r="K25" s="421"/>
      <c r="L25" s="421">
        <v>30</v>
      </c>
      <c r="M25" s="421">
        <v>3</v>
      </c>
      <c r="N25" s="421">
        <v>3</v>
      </c>
      <c r="O25" s="421">
        <v>150</v>
      </c>
      <c r="P25" s="441">
        <v>4</v>
      </c>
      <c r="Q25" s="441">
        <v>20</v>
      </c>
      <c r="R25" s="441">
        <v>77</v>
      </c>
      <c r="S25" s="441">
        <v>221</v>
      </c>
    </row>
    <row r="26" spans="2:19" ht="58.6" hidden="1" customHeight="1" outlineLevel="1" thickBot="1">
      <c r="B26" s="1087" t="s">
        <v>1165</v>
      </c>
      <c r="C26" s="444">
        <v>46</v>
      </c>
      <c r="D26" s="444">
        <v>3</v>
      </c>
      <c r="E26" s="444">
        <v>1</v>
      </c>
      <c r="F26" s="444">
        <v>18</v>
      </c>
      <c r="G26" s="444">
        <v>2</v>
      </c>
      <c r="H26" s="444">
        <v>2</v>
      </c>
      <c r="I26" s="444">
        <v>3</v>
      </c>
      <c r="J26" s="444">
        <v>4</v>
      </c>
      <c r="K26" s="421"/>
      <c r="L26" s="444">
        <v>15</v>
      </c>
      <c r="M26" s="444">
        <v>3</v>
      </c>
      <c r="N26" s="444">
        <v>3</v>
      </c>
      <c r="O26" s="444">
        <v>150</v>
      </c>
      <c r="P26" s="445">
        <v>4</v>
      </c>
      <c r="Q26" s="445">
        <v>20</v>
      </c>
      <c r="R26" s="445">
        <v>77</v>
      </c>
      <c r="S26" s="445">
        <v>221</v>
      </c>
    </row>
    <row r="27" spans="2:19" ht="37.4" customHeight="1" collapsed="1">
      <c r="B27" s="1086" t="s">
        <v>3182</v>
      </c>
      <c r="C27" s="421">
        <v>37</v>
      </c>
      <c r="D27" s="421">
        <v>3</v>
      </c>
      <c r="E27" s="421">
        <v>1</v>
      </c>
      <c r="F27" s="421">
        <v>18</v>
      </c>
      <c r="G27" s="1092">
        <f>SUM(G28:G31)</f>
        <v>0</v>
      </c>
      <c r="H27" s="1092">
        <f>SUM(H28:H31)</f>
        <v>0</v>
      </c>
      <c r="I27" s="1092">
        <f>SUM(I28:I31)</f>
        <v>18</v>
      </c>
      <c r="J27" s="1092">
        <f>SUM(J28:J31)</f>
        <v>22</v>
      </c>
      <c r="K27" s="421"/>
      <c r="L27" s="1092">
        <f>SUM(L28:L31)</f>
        <v>126</v>
      </c>
      <c r="M27" s="1092">
        <f>SUM(M28:M31)</f>
        <v>3</v>
      </c>
      <c r="N27" s="421">
        <v>3</v>
      </c>
      <c r="O27" s="421">
        <v>139</v>
      </c>
      <c r="P27" s="441">
        <v>0</v>
      </c>
      <c r="Q27" s="441">
        <v>67</v>
      </c>
      <c r="R27" s="441">
        <v>109</v>
      </c>
      <c r="S27" s="441">
        <v>292</v>
      </c>
    </row>
    <row r="28" spans="2:19" ht="48.75" hidden="1" customHeight="1" outlineLevel="1">
      <c r="B28" s="1086" t="s">
        <v>1162</v>
      </c>
      <c r="C28" s="421">
        <v>46</v>
      </c>
      <c r="D28" s="421">
        <v>4</v>
      </c>
      <c r="E28" s="421">
        <v>1</v>
      </c>
      <c r="F28" s="421">
        <v>18</v>
      </c>
      <c r="G28" s="421">
        <v>0</v>
      </c>
      <c r="H28" s="421">
        <v>0</v>
      </c>
      <c r="I28" s="421">
        <v>4</v>
      </c>
      <c r="J28" s="421">
        <v>4</v>
      </c>
      <c r="K28" s="421"/>
      <c r="L28" s="421">
        <v>21</v>
      </c>
      <c r="M28" s="421">
        <v>0</v>
      </c>
      <c r="N28" s="421">
        <v>4</v>
      </c>
      <c r="O28" s="421">
        <v>256</v>
      </c>
      <c r="P28" s="441">
        <v>0</v>
      </c>
      <c r="Q28" s="441">
        <v>34</v>
      </c>
      <c r="R28" s="441">
        <v>35</v>
      </c>
      <c r="S28" s="441">
        <v>62</v>
      </c>
    </row>
    <row r="29" spans="2:19" ht="48.75" hidden="1" customHeight="1" outlineLevel="1">
      <c r="B29" s="1086" t="s">
        <v>1163</v>
      </c>
      <c r="C29" s="421">
        <v>46</v>
      </c>
      <c r="D29" s="421">
        <v>4</v>
      </c>
      <c r="E29" s="421">
        <v>1</v>
      </c>
      <c r="F29" s="421">
        <v>18</v>
      </c>
      <c r="G29" s="421">
        <v>0</v>
      </c>
      <c r="H29" s="421">
        <v>0</v>
      </c>
      <c r="I29" s="421">
        <v>4</v>
      </c>
      <c r="J29" s="421">
        <v>4</v>
      </c>
      <c r="K29" s="421"/>
      <c r="L29" s="421">
        <v>37</v>
      </c>
      <c r="M29" s="421">
        <v>0</v>
      </c>
      <c r="N29" s="421">
        <v>4</v>
      </c>
      <c r="O29" s="421">
        <v>256</v>
      </c>
      <c r="P29" s="441">
        <v>0</v>
      </c>
      <c r="Q29" s="441">
        <v>34</v>
      </c>
      <c r="R29" s="441">
        <v>35</v>
      </c>
      <c r="S29" s="441">
        <v>62</v>
      </c>
    </row>
    <row r="30" spans="2:19" ht="48.75" hidden="1" customHeight="1" outlineLevel="1">
      <c r="B30" s="1086" t="s">
        <v>1164</v>
      </c>
      <c r="C30" s="421">
        <v>46</v>
      </c>
      <c r="D30" s="421">
        <v>3</v>
      </c>
      <c r="E30" s="421">
        <v>1</v>
      </c>
      <c r="F30" s="421">
        <v>25</v>
      </c>
      <c r="G30" s="421">
        <v>0</v>
      </c>
      <c r="H30" s="421">
        <v>0</v>
      </c>
      <c r="I30" s="421">
        <v>3</v>
      </c>
      <c r="J30" s="421">
        <v>4</v>
      </c>
      <c r="K30" s="421"/>
      <c r="L30" s="421">
        <v>30</v>
      </c>
      <c r="M30" s="421">
        <v>2</v>
      </c>
      <c r="N30" s="421">
        <v>3</v>
      </c>
      <c r="O30" s="421">
        <v>139</v>
      </c>
      <c r="P30" s="441">
        <v>0</v>
      </c>
      <c r="Q30" s="441">
        <v>63</v>
      </c>
      <c r="R30" s="441">
        <v>134</v>
      </c>
      <c r="S30" s="441">
        <v>300</v>
      </c>
    </row>
    <row r="31" spans="2:19" ht="48.75" hidden="1" customHeight="1" outlineLevel="1" thickBot="1">
      <c r="B31" s="1087" t="s">
        <v>1165</v>
      </c>
      <c r="C31" s="444">
        <v>37</v>
      </c>
      <c r="D31" s="444">
        <v>3</v>
      </c>
      <c r="E31" s="444">
        <v>1</v>
      </c>
      <c r="F31" s="444">
        <v>18</v>
      </c>
      <c r="G31" s="444">
        <v>0</v>
      </c>
      <c r="H31" s="444">
        <v>0</v>
      </c>
      <c r="I31" s="444">
        <v>7</v>
      </c>
      <c r="J31" s="444">
        <v>10</v>
      </c>
      <c r="K31" s="421"/>
      <c r="L31" s="444">
        <v>38</v>
      </c>
      <c r="M31" s="444">
        <v>1</v>
      </c>
      <c r="N31" s="444">
        <v>3</v>
      </c>
      <c r="O31" s="444">
        <v>139</v>
      </c>
      <c r="P31" s="445">
        <v>0</v>
      </c>
      <c r="Q31" s="445">
        <v>67</v>
      </c>
      <c r="R31" s="445">
        <v>109</v>
      </c>
      <c r="S31" s="445">
        <v>292</v>
      </c>
    </row>
    <row r="32" spans="2:19" ht="36" customHeight="1" collapsed="1">
      <c r="B32" s="1086" t="s">
        <v>3232</v>
      </c>
      <c r="C32" s="421">
        <v>37</v>
      </c>
      <c r="D32" s="421">
        <v>3</v>
      </c>
      <c r="E32" s="421">
        <v>1</v>
      </c>
      <c r="F32" s="421">
        <v>18</v>
      </c>
      <c r="G32" s="1092">
        <f>SUM(G33:G36)</f>
        <v>5</v>
      </c>
      <c r="H32" s="1092">
        <f>SUM(H33:H36)</f>
        <v>5</v>
      </c>
      <c r="I32" s="1092">
        <f>SUM(I33:I36)</f>
        <v>13</v>
      </c>
      <c r="J32" s="1092">
        <f>SUM(J33:J36)</f>
        <v>13</v>
      </c>
      <c r="K32" s="421"/>
      <c r="L32" s="1092">
        <f>SUM(L33:L36)</f>
        <v>128</v>
      </c>
      <c r="M32" s="1092">
        <f>SUM(M33:M36)</f>
        <v>11</v>
      </c>
      <c r="N32" s="421">
        <v>3</v>
      </c>
      <c r="O32" s="421">
        <v>144</v>
      </c>
      <c r="P32" s="441">
        <v>0</v>
      </c>
      <c r="Q32" s="441">
        <v>21</v>
      </c>
      <c r="R32" s="441">
        <v>68</v>
      </c>
      <c r="S32" s="441">
        <v>229</v>
      </c>
    </row>
    <row r="33" spans="2:19" ht="42.15" hidden="1" customHeight="1" outlineLevel="1">
      <c r="B33" s="1086" t="s">
        <v>1162</v>
      </c>
      <c r="C33" s="421">
        <v>37</v>
      </c>
      <c r="D33" s="421">
        <v>3</v>
      </c>
      <c r="E33" s="421">
        <v>1</v>
      </c>
      <c r="F33" s="421">
        <v>18</v>
      </c>
      <c r="G33" s="421">
        <v>2</v>
      </c>
      <c r="H33" s="421">
        <v>2</v>
      </c>
      <c r="I33" s="421">
        <v>1</v>
      </c>
      <c r="J33" s="421">
        <v>1</v>
      </c>
      <c r="K33" s="421"/>
      <c r="L33" s="421">
        <v>29</v>
      </c>
      <c r="M33" s="421">
        <v>8</v>
      </c>
      <c r="N33" s="421">
        <v>3</v>
      </c>
      <c r="O33" s="421">
        <v>194</v>
      </c>
      <c r="P33" s="441">
        <v>0</v>
      </c>
      <c r="Q33" s="441">
        <v>25</v>
      </c>
      <c r="R33" s="441">
        <v>62</v>
      </c>
      <c r="S33" s="441">
        <v>164</v>
      </c>
    </row>
    <row r="34" spans="2:19" ht="42.8" hidden="1" customHeight="1" outlineLevel="1">
      <c r="B34" s="1086" t="s">
        <v>1163</v>
      </c>
      <c r="C34" s="421">
        <v>37</v>
      </c>
      <c r="D34" s="421">
        <v>3</v>
      </c>
      <c r="E34" s="421">
        <v>1</v>
      </c>
      <c r="F34" s="421">
        <v>18</v>
      </c>
      <c r="G34" s="421">
        <v>1</v>
      </c>
      <c r="H34" s="421">
        <v>1</v>
      </c>
      <c r="I34" s="421">
        <v>2</v>
      </c>
      <c r="J34" s="421">
        <v>2</v>
      </c>
      <c r="K34" s="421"/>
      <c r="L34" s="421">
        <v>39</v>
      </c>
      <c r="M34" s="421">
        <v>1</v>
      </c>
      <c r="N34" s="421">
        <v>3</v>
      </c>
      <c r="O34" s="421">
        <v>194</v>
      </c>
      <c r="P34" s="441">
        <v>0</v>
      </c>
      <c r="Q34" s="441">
        <v>25</v>
      </c>
      <c r="R34" s="441">
        <v>62</v>
      </c>
      <c r="S34" s="441">
        <v>164</v>
      </c>
    </row>
    <row r="35" spans="2:19" ht="44.15" hidden="1" customHeight="1" outlineLevel="1">
      <c r="B35" s="1086" t="s">
        <v>1164</v>
      </c>
      <c r="C35" s="421">
        <v>37</v>
      </c>
      <c r="D35" s="421">
        <v>3</v>
      </c>
      <c r="E35" s="421">
        <v>1</v>
      </c>
      <c r="F35" s="421">
        <v>18</v>
      </c>
      <c r="G35" s="421">
        <v>1</v>
      </c>
      <c r="H35" s="421">
        <v>1</v>
      </c>
      <c r="I35" s="421">
        <v>5</v>
      </c>
      <c r="J35" s="421">
        <v>5</v>
      </c>
      <c r="K35" s="421"/>
      <c r="L35" s="421">
        <v>27</v>
      </c>
      <c r="M35" s="421">
        <v>1</v>
      </c>
      <c r="N35" s="421">
        <v>3</v>
      </c>
      <c r="O35" s="421">
        <v>138</v>
      </c>
      <c r="P35" s="441">
        <v>0</v>
      </c>
      <c r="Q35" s="441">
        <v>28</v>
      </c>
      <c r="R35" s="441">
        <v>70</v>
      </c>
      <c r="S35" s="441">
        <v>228</v>
      </c>
    </row>
    <row r="36" spans="2:19" ht="42.8" hidden="1" customHeight="1" outlineLevel="1" thickBot="1">
      <c r="B36" s="1087" t="s">
        <v>1165</v>
      </c>
      <c r="C36" s="444">
        <v>37</v>
      </c>
      <c r="D36" s="444">
        <v>3</v>
      </c>
      <c r="E36" s="444">
        <v>1</v>
      </c>
      <c r="F36" s="444">
        <v>18</v>
      </c>
      <c r="G36" s="444">
        <v>1</v>
      </c>
      <c r="H36" s="444">
        <v>1</v>
      </c>
      <c r="I36" s="444">
        <v>5</v>
      </c>
      <c r="J36" s="444">
        <v>5</v>
      </c>
      <c r="K36" s="421"/>
      <c r="L36" s="444">
        <v>33</v>
      </c>
      <c r="M36" s="444">
        <v>1</v>
      </c>
      <c r="N36" s="444">
        <v>3</v>
      </c>
      <c r="O36" s="444">
        <v>144</v>
      </c>
      <c r="P36" s="445">
        <v>0</v>
      </c>
      <c r="Q36" s="445">
        <v>21</v>
      </c>
      <c r="R36" s="445">
        <v>68</v>
      </c>
      <c r="S36" s="445">
        <v>229</v>
      </c>
    </row>
    <row r="37" spans="2:19" ht="36.700000000000003" customHeight="1" collapsed="1">
      <c r="B37" s="1086" t="s">
        <v>3323</v>
      </c>
      <c r="C37" s="421">
        <v>37</v>
      </c>
      <c r="D37" s="421">
        <v>5</v>
      </c>
      <c r="E37" s="421">
        <v>1</v>
      </c>
      <c r="F37" s="421">
        <v>18</v>
      </c>
      <c r="G37" s="1092">
        <f>SUM(G38:G41)</f>
        <v>3</v>
      </c>
      <c r="H37" s="1092">
        <f>SUM(H38:H41)</f>
        <v>3</v>
      </c>
      <c r="I37" s="1092">
        <f>SUM(I38:I41)</f>
        <v>12</v>
      </c>
      <c r="J37" s="1092">
        <f>SUM(J38:J41)</f>
        <v>12</v>
      </c>
      <c r="K37" s="421"/>
      <c r="L37" s="1092">
        <f>SUM(L38:L41)</f>
        <v>65</v>
      </c>
      <c r="M37" s="1092">
        <f>SUM(M38:M41)</f>
        <v>1</v>
      </c>
      <c r="N37" s="421">
        <v>5</v>
      </c>
      <c r="O37" s="421">
        <v>245</v>
      </c>
      <c r="P37" s="441">
        <v>0</v>
      </c>
      <c r="Q37" s="441">
        <v>25</v>
      </c>
      <c r="R37" s="441">
        <v>166</v>
      </c>
      <c r="S37" s="441">
        <v>328</v>
      </c>
    </row>
    <row r="38" spans="2:19" ht="42.15" hidden="1" customHeight="1" outlineLevel="1">
      <c r="B38" s="1086" t="s">
        <v>1162</v>
      </c>
      <c r="C38" s="421">
        <v>37</v>
      </c>
      <c r="D38" s="421">
        <v>5</v>
      </c>
      <c r="E38" s="421">
        <v>1</v>
      </c>
      <c r="F38" s="421">
        <v>18</v>
      </c>
      <c r="G38" s="421">
        <v>0</v>
      </c>
      <c r="H38" s="421">
        <v>0</v>
      </c>
      <c r="I38" s="421">
        <v>0</v>
      </c>
      <c r="J38" s="421">
        <v>0</v>
      </c>
      <c r="K38" s="421"/>
      <c r="L38" s="421">
        <v>28</v>
      </c>
      <c r="M38" s="421">
        <v>0</v>
      </c>
      <c r="N38" s="421">
        <v>5</v>
      </c>
      <c r="O38" s="421">
        <v>245</v>
      </c>
      <c r="P38" s="441">
        <v>0</v>
      </c>
      <c r="Q38" s="441">
        <v>25</v>
      </c>
      <c r="R38" s="441">
        <v>166</v>
      </c>
      <c r="S38" s="441">
        <v>328</v>
      </c>
    </row>
    <row r="39" spans="2:19" ht="42.8" hidden="1" customHeight="1" outlineLevel="1">
      <c r="B39" s="1086" t="s">
        <v>1163</v>
      </c>
      <c r="C39" s="421">
        <v>37</v>
      </c>
      <c r="D39" s="421">
        <v>5</v>
      </c>
      <c r="E39" s="421">
        <v>1</v>
      </c>
      <c r="F39" s="421">
        <v>18</v>
      </c>
      <c r="G39" s="421">
        <v>1</v>
      </c>
      <c r="H39" s="421">
        <v>1</v>
      </c>
      <c r="I39" s="421">
        <v>4</v>
      </c>
      <c r="J39" s="421">
        <v>4</v>
      </c>
      <c r="K39" s="421"/>
      <c r="L39" s="421">
        <v>20</v>
      </c>
      <c r="M39" s="421">
        <v>0</v>
      </c>
      <c r="N39" s="421">
        <v>5</v>
      </c>
      <c r="O39" s="421">
        <v>245</v>
      </c>
      <c r="P39" s="441">
        <v>0</v>
      </c>
      <c r="Q39" s="441">
        <v>25</v>
      </c>
      <c r="R39" s="441">
        <v>166</v>
      </c>
      <c r="S39" s="441">
        <v>328</v>
      </c>
    </row>
    <row r="40" spans="2:19" ht="44.15" hidden="1" customHeight="1" outlineLevel="1">
      <c r="B40" s="1086" t="s">
        <v>1164</v>
      </c>
      <c r="C40" s="421">
        <v>37</v>
      </c>
      <c r="D40" s="421">
        <v>5</v>
      </c>
      <c r="E40" s="421">
        <v>1</v>
      </c>
      <c r="F40" s="421">
        <v>18</v>
      </c>
      <c r="G40" s="421">
        <v>1</v>
      </c>
      <c r="H40" s="421">
        <v>1</v>
      </c>
      <c r="I40" s="421">
        <v>4</v>
      </c>
      <c r="J40" s="421">
        <v>4</v>
      </c>
      <c r="K40" s="421"/>
      <c r="L40" s="421">
        <v>16</v>
      </c>
      <c r="M40" s="421">
        <v>1</v>
      </c>
      <c r="N40" s="421">
        <v>5</v>
      </c>
      <c r="O40" s="421">
        <v>245</v>
      </c>
      <c r="P40" s="441">
        <v>0</v>
      </c>
      <c r="Q40" s="441">
        <v>25</v>
      </c>
      <c r="R40" s="441">
        <v>166</v>
      </c>
      <c r="S40" s="441">
        <v>328</v>
      </c>
    </row>
    <row r="41" spans="2:19" ht="42.8" hidden="1" customHeight="1" outlineLevel="1" thickBot="1">
      <c r="B41" s="1087" t="s">
        <v>1165</v>
      </c>
      <c r="C41" s="444">
        <v>37</v>
      </c>
      <c r="D41" s="444">
        <v>5</v>
      </c>
      <c r="E41" s="444">
        <v>1</v>
      </c>
      <c r="F41" s="444">
        <v>18</v>
      </c>
      <c r="G41" s="444">
        <v>1</v>
      </c>
      <c r="H41" s="444">
        <v>1</v>
      </c>
      <c r="I41" s="444">
        <v>4</v>
      </c>
      <c r="J41" s="444">
        <v>4</v>
      </c>
      <c r="K41" s="421"/>
      <c r="L41" s="444">
        <v>1</v>
      </c>
      <c r="M41" s="444">
        <v>0</v>
      </c>
      <c r="N41" s="444">
        <v>5</v>
      </c>
      <c r="O41" s="444">
        <v>245</v>
      </c>
      <c r="P41" s="445">
        <v>0</v>
      </c>
      <c r="Q41" s="445">
        <v>25</v>
      </c>
      <c r="R41" s="445">
        <v>166</v>
      </c>
      <c r="S41" s="445">
        <v>328</v>
      </c>
    </row>
    <row r="42" spans="2:19" ht="35.35" customHeight="1" collapsed="1">
      <c r="B42" s="1086" t="s">
        <v>3378</v>
      </c>
      <c r="C42" s="421">
        <v>37</v>
      </c>
      <c r="D42" s="421">
        <v>3</v>
      </c>
      <c r="E42" s="421">
        <v>1</v>
      </c>
      <c r="F42" s="421">
        <v>18</v>
      </c>
      <c r="G42" s="1092">
        <f>SUM(G43:G46)</f>
        <v>3</v>
      </c>
      <c r="H42" s="1092">
        <f>SUM(H43:H46)</f>
        <v>3</v>
      </c>
      <c r="I42" s="1092">
        <f>SUM(I43:I46)</f>
        <v>6</v>
      </c>
      <c r="J42" s="1092">
        <f>SUM(J43:J46)</f>
        <v>6</v>
      </c>
      <c r="K42" s="421"/>
      <c r="L42" s="1092">
        <f>SUM(L43:L46)</f>
        <v>56</v>
      </c>
      <c r="M42" s="1092">
        <f>SUM(M43:M46)</f>
        <v>1</v>
      </c>
      <c r="N42" s="421">
        <v>3</v>
      </c>
      <c r="O42" s="421">
        <v>156</v>
      </c>
      <c r="P42" s="441">
        <v>0</v>
      </c>
      <c r="Q42" s="441">
        <v>22</v>
      </c>
      <c r="R42" s="441">
        <v>66</v>
      </c>
      <c r="S42" s="441">
        <v>236</v>
      </c>
    </row>
    <row r="43" spans="2:19" ht="42.15" hidden="1" customHeight="1" outlineLevel="1">
      <c r="B43" s="1086" t="s">
        <v>1162</v>
      </c>
      <c r="C43" s="421">
        <v>37</v>
      </c>
      <c r="D43" s="421">
        <v>3</v>
      </c>
      <c r="E43" s="421">
        <v>1</v>
      </c>
      <c r="F43" s="421">
        <v>18</v>
      </c>
      <c r="G43" s="421">
        <v>0</v>
      </c>
      <c r="H43" s="421">
        <v>0</v>
      </c>
      <c r="I43" s="421">
        <v>0</v>
      </c>
      <c r="J43" s="421">
        <v>0</v>
      </c>
      <c r="K43" s="421"/>
      <c r="L43" s="421">
        <v>10</v>
      </c>
      <c r="M43" s="421">
        <v>0</v>
      </c>
      <c r="N43" s="421">
        <v>3</v>
      </c>
      <c r="O43" s="421">
        <v>156</v>
      </c>
      <c r="P43" s="441">
        <v>0</v>
      </c>
      <c r="Q43" s="441">
        <v>22</v>
      </c>
      <c r="R43" s="441">
        <v>70</v>
      </c>
      <c r="S43" s="441">
        <v>227</v>
      </c>
    </row>
    <row r="44" spans="2:19" ht="42.8" hidden="1" customHeight="1" outlineLevel="1">
      <c r="B44" s="1086" t="s">
        <v>1163</v>
      </c>
      <c r="C44" s="421">
        <v>37</v>
      </c>
      <c r="D44" s="421">
        <v>3</v>
      </c>
      <c r="E44" s="421">
        <v>1</v>
      </c>
      <c r="F44" s="421">
        <v>18</v>
      </c>
      <c r="G44" s="421">
        <v>1</v>
      </c>
      <c r="H44" s="421">
        <v>1</v>
      </c>
      <c r="I44" s="421">
        <v>2</v>
      </c>
      <c r="J44" s="421">
        <v>2</v>
      </c>
      <c r="K44" s="421"/>
      <c r="L44" s="421">
        <v>20</v>
      </c>
      <c r="M44" s="421">
        <v>0</v>
      </c>
      <c r="N44" s="421">
        <v>3</v>
      </c>
      <c r="O44" s="421">
        <v>156</v>
      </c>
      <c r="P44" s="441">
        <v>0</v>
      </c>
      <c r="Q44" s="441">
        <v>22</v>
      </c>
      <c r="R44" s="441">
        <v>66</v>
      </c>
      <c r="S44" s="441">
        <v>236</v>
      </c>
    </row>
    <row r="45" spans="2:19" ht="44.15" hidden="1" customHeight="1" outlineLevel="1">
      <c r="B45" s="1086" t="s">
        <v>1164</v>
      </c>
      <c r="C45" s="421">
        <v>37</v>
      </c>
      <c r="D45" s="421">
        <v>3</v>
      </c>
      <c r="E45" s="421">
        <v>1</v>
      </c>
      <c r="F45" s="421">
        <v>18</v>
      </c>
      <c r="G45" s="421">
        <v>1</v>
      </c>
      <c r="H45" s="421">
        <v>1</v>
      </c>
      <c r="I45" s="421">
        <v>2</v>
      </c>
      <c r="J45" s="421">
        <v>2</v>
      </c>
      <c r="K45" s="421"/>
      <c r="L45" s="421">
        <v>21</v>
      </c>
      <c r="M45" s="421">
        <v>1</v>
      </c>
      <c r="N45" s="421">
        <v>3</v>
      </c>
      <c r="O45" s="421">
        <v>156</v>
      </c>
      <c r="P45" s="441">
        <v>0</v>
      </c>
      <c r="Q45" s="441">
        <v>22</v>
      </c>
      <c r="R45" s="441">
        <v>66</v>
      </c>
      <c r="S45" s="441">
        <v>236</v>
      </c>
    </row>
    <row r="46" spans="2:19" ht="42.8" hidden="1" customHeight="1" outlineLevel="1" thickBot="1">
      <c r="B46" s="1087" t="s">
        <v>1165</v>
      </c>
      <c r="C46" s="444">
        <v>37</v>
      </c>
      <c r="D46" s="444">
        <v>3</v>
      </c>
      <c r="E46" s="444">
        <v>1</v>
      </c>
      <c r="F46" s="444">
        <v>18</v>
      </c>
      <c r="G46" s="444">
        <v>1</v>
      </c>
      <c r="H46" s="444">
        <v>1</v>
      </c>
      <c r="I46" s="444">
        <v>2</v>
      </c>
      <c r="J46" s="444">
        <v>2</v>
      </c>
      <c r="K46" s="421"/>
      <c r="L46" s="444">
        <v>5</v>
      </c>
      <c r="M46" s="444">
        <v>0</v>
      </c>
      <c r="N46" s="444">
        <v>3</v>
      </c>
      <c r="O46" s="444">
        <v>156</v>
      </c>
      <c r="P46" s="445">
        <v>0</v>
      </c>
      <c r="Q46" s="445">
        <v>22</v>
      </c>
      <c r="R46" s="445">
        <v>66</v>
      </c>
      <c r="S46" s="445">
        <v>236</v>
      </c>
    </row>
    <row r="47" spans="2:19" ht="35.35" customHeight="1">
      <c r="B47" s="1086" t="s">
        <v>3430</v>
      </c>
      <c r="C47" s="421">
        <v>37</v>
      </c>
      <c r="D47" s="421">
        <v>3</v>
      </c>
      <c r="E47" s="421">
        <v>1</v>
      </c>
      <c r="F47" s="421">
        <v>18</v>
      </c>
      <c r="G47" s="1092">
        <f>SUM(G48:G51)</f>
        <v>1</v>
      </c>
      <c r="H47" s="1092">
        <f>SUM(H48:H51)</f>
        <v>1</v>
      </c>
      <c r="I47" s="1092">
        <f>SUM(I48:I51)</f>
        <v>8</v>
      </c>
      <c r="J47" s="1092">
        <f>SUM(J48:J51)</f>
        <v>8</v>
      </c>
      <c r="K47" s="421"/>
      <c r="L47" s="1092">
        <f>SUM(L48:L51)</f>
        <v>55</v>
      </c>
      <c r="M47" s="1092">
        <f>SUM(M48:M51)</f>
        <v>5</v>
      </c>
      <c r="N47" s="421">
        <v>3</v>
      </c>
      <c r="O47" s="421">
        <v>163</v>
      </c>
      <c r="P47" s="441">
        <v>0</v>
      </c>
      <c r="Q47" s="441">
        <v>19</v>
      </c>
      <c r="R47" s="441">
        <v>84</v>
      </c>
      <c r="S47" s="441">
        <v>236</v>
      </c>
    </row>
    <row r="48" spans="2:19" ht="34" customHeight="1" outlineLevel="1">
      <c r="B48" s="1086" t="s">
        <v>1162</v>
      </c>
      <c r="C48" s="421">
        <v>37</v>
      </c>
      <c r="D48" s="421">
        <v>3</v>
      </c>
      <c r="E48" s="421">
        <v>1</v>
      </c>
      <c r="F48" s="421">
        <v>18</v>
      </c>
      <c r="G48" s="421">
        <v>0</v>
      </c>
      <c r="H48" s="421">
        <v>0</v>
      </c>
      <c r="I48" s="421">
        <v>0</v>
      </c>
      <c r="J48" s="421">
        <v>0</v>
      </c>
      <c r="K48" s="421"/>
      <c r="L48" s="421">
        <v>0</v>
      </c>
      <c r="M48" s="421">
        <v>0</v>
      </c>
      <c r="N48" s="421">
        <v>3</v>
      </c>
      <c r="O48" s="421">
        <v>163</v>
      </c>
      <c r="P48" s="441">
        <v>0</v>
      </c>
      <c r="Q48" s="441">
        <v>19</v>
      </c>
      <c r="R48" s="441">
        <v>84</v>
      </c>
      <c r="S48" s="441">
        <v>236</v>
      </c>
    </row>
    <row r="49" spans="2:19" ht="34" customHeight="1" outlineLevel="1">
      <c r="B49" s="1086" t="s">
        <v>1163</v>
      </c>
      <c r="C49" s="421">
        <v>37</v>
      </c>
      <c r="D49" s="421">
        <v>3</v>
      </c>
      <c r="E49" s="421">
        <v>1</v>
      </c>
      <c r="F49" s="421">
        <v>18</v>
      </c>
      <c r="G49" s="421">
        <v>1</v>
      </c>
      <c r="H49" s="421">
        <v>1</v>
      </c>
      <c r="I49" s="421">
        <v>2</v>
      </c>
      <c r="J49" s="421">
        <v>2</v>
      </c>
      <c r="K49" s="421"/>
      <c r="L49" s="421">
        <v>3</v>
      </c>
      <c r="M49" s="421">
        <v>0</v>
      </c>
      <c r="N49" s="421">
        <v>3</v>
      </c>
      <c r="O49" s="421">
        <v>163</v>
      </c>
      <c r="P49" s="441">
        <v>0</v>
      </c>
      <c r="Q49" s="441">
        <v>19</v>
      </c>
      <c r="R49" s="441">
        <v>84</v>
      </c>
      <c r="S49" s="441">
        <v>236</v>
      </c>
    </row>
    <row r="50" spans="2:19" ht="34" customHeight="1" outlineLevel="1">
      <c r="B50" s="1086" t="s">
        <v>1164</v>
      </c>
      <c r="C50" s="421">
        <v>37</v>
      </c>
      <c r="D50" s="421">
        <v>3</v>
      </c>
      <c r="E50" s="421">
        <v>1</v>
      </c>
      <c r="F50" s="421">
        <v>18</v>
      </c>
      <c r="G50" s="421">
        <v>0</v>
      </c>
      <c r="H50" s="421">
        <v>0</v>
      </c>
      <c r="I50" s="421">
        <v>3</v>
      </c>
      <c r="J50" s="421">
        <v>3</v>
      </c>
      <c r="K50" s="421"/>
      <c r="L50" s="421">
        <v>30</v>
      </c>
      <c r="M50" s="421">
        <v>4</v>
      </c>
      <c r="N50" s="421">
        <v>3</v>
      </c>
      <c r="O50" s="421">
        <v>163</v>
      </c>
      <c r="P50" s="441">
        <v>0</v>
      </c>
      <c r="Q50" s="441">
        <v>19</v>
      </c>
      <c r="R50" s="441">
        <v>84</v>
      </c>
      <c r="S50" s="441">
        <v>236</v>
      </c>
    </row>
    <row r="51" spans="2:19" ht="34" customHeight="1" outlineLevel="1" thickBot="1">
      <c r="B51" s="1087" t="s">
        <v>1165</v>
      </c>
      <c r="C51" s="444">
        <v>37</v>
      </c>
      <c r="D51" s="444">
        <v>3</v>
      </c>
      <c r="E51" s="444">
        <v>1</v>
      </c>
      <c r="F51" s="444">
        <v>18</v>
      </c>
      <c r="G51" s="444">
        <v>0</v>
      </c>
      <c r="H51" s="444">
        <v>0</v>
      </c>
      <c r="I51" s="444">
        <v>3</v>
      </c>
      <c r="J51" s="444">
        <v>3</v>
      </c>
      <c r="K51" s="421"/>
      <c r="L51" s="444">
        <v>22</v>
      </c>
      <c r="M51" s="444">
        <v>1</v>
      </c>
      <c r="N51" s="444">
        <v>3</v>
      </c>
      <c r="O51" s="444">
        <v>163</v>
      </c>
      <c r="P51" s="445">
        <v>0</v>
      </c>
      <c r="Q51" s="445">
        <v>19</v>
      </c>
      <c r="R51" s="445">
        <v>84</v>
      </c>
      <c r="S51" s="445">
        <v>236</v>
      </c>
    </row>
    <row r="52" spans="2:19">
      <c r="B52" s="475" t="s">
        <v>2503</v>
      </c>
      <c r="L52" s="495" t="s">
        <v>2505</v>
      </c>
      <c r="N52" s="495"/>
      <c r="O52" s="495"/>
    </row>
    <row r="53" spans="2:19" ht="14.95" customHeight="1">
      <c r="B53" s="466" t="s">
        <v>3459</v>
      </c>
      <c r="L53" s="475" t="s">
        <v>3461</v>
      </c>
      <c r="M53" s="495"/>
      <c r="N53" s="495"/>
      <c r="O53" s="495"/>
    </row>
    <row r="54" spans="2:19" ht="22.6" customHeight="1"/>
    <row r="55" spans="2:19">
      <c r="E55" s="441">
        <v>101</v>
      </c>
      <c r="O55" s="177">
        <v>102</v>
      </c>
    </row>
    <row r="59" spans="2:19">
      <c r="G59" s="1093"/>
    </row>
    <row r="60" spans="2:19">
      <c r="G60" s="208"/>
      <c r="H60" s="208"/>
      <c r="I60" s="208"/>
      <c r="J60" s="208"/>
      <c r="L60" s="208"/>
    </row>
    <row r="61" spans="2:19" ht="22.6" customHeight="1">
      <c r="G61" s="2256"/>
      <c r="H61" s="2257"/>
      <c r="I61" s="2257"/>
      <c r="J61" s="2257"/>
      <c r="K61" s="2257"/>
      <c r="L61" s="208"/>
    </row>
    <row r="62" spans="2:19" ht="23.95" customHeight="1">
      <c r="G62" s="2256"/>
      <c r="H62" s="2258"/>
      <c r="I62" s="2258"/>
      <c r="J62" s="2258"/>
      <c r="K62" s="2258"/>
      <c r="L62" s="208"/>
    </row>
    <row r="63" spans="2:19">
      <c r="G63" s="208"/>
      <c r="H63" s="208"/>
      <c r="I63" s="208"/>
      <c r="J63" s="208"/>
      <c r="L63" s="208"/>
    </row>
  </sheetData>
  <mergeCells count="19">
    <mergeCell ref="L7:M7"/>
    <mergeCell ref="E3:J3"/>
    <mergeCell ref="B4:J4"/>
    <mergeCell ref="B7:B11"/>
    <mergeCell ref="E8:F8"/>
    <mergeCell ref="C7:J7"/>
    <mergeCell ref="I8:J8"/>
    <mergeCell ref="E9:F9"/>
    <mergeCell ref="G8:H8"/>
    <mergeCell ref="G61:G62"/>
    <mergeCell ref="H61:K61"/>
    <mergeCell ref="H62:K62"/>
    <mergeCell ref="G9:H9"/>
    <mergeCell ref="I9:J9"/>
    <mergeCell ref="R9:S9"/>
    <mergeCell ref="N9:O9"/>
    <mergeCell ref="R8:S8"/>
    <mergeCell ref="N8:O8"/>
    <mergeCell ref="N7:S7"/>
  </mergeCells>
  <phoneticPr fontId="2" type="noConversion"/>
  <pageMargins left="0.54" right="0.55000000000000004" top="0.62" bottom="0.28000000000000003" header="0.35" footer="0.19"/>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outlinePr summaryBelow="0"/>
  </sheetPr>
  <dimension ref="B1:N783"/>
  <sheetViews>
    <sheetView topLeftCell="A3" zoomScaleNormal="100" zoomScaleSheetLayoutView="100" workbookViewId="0">
      <pane xSplit="2" ySplit="82" topLeftCell="C254" activePane="bottomRight" state="frozen"/>
      <selection activeCell="A3" sqref="A3"/>
      <selection pane="topRight" activeCell="C3" sqref="C3"/>
      <selection pane="bottomLeft" activeCell="A85" sqref="A85"/>
      <selection pane="bottomRight" activeCell="M228" sqref="M228"/>
    </sheetView>
  </sheetViews>
  <sheetFormatPr defaultRowHeight="17" outlineLevelRow="1"/>
  <cols>
    <col min="1" max="1" width="4.25" style="173" customWidth="1"/>
    <col min="2" max="3" width="18.375" style="173" customWidth="1"/>
    <col min="4" max="4" width="16.625" style="173" customWidth="1"/>
    <col min="5" max="5" width="17.375" style="173" customWidth="1"/>
    <col min="6" max="6" width="17.875" style="173" customWidth="1"/>
    <col min="7" max="7" width="0.75" style="171" customWidth="1"/>
    <col min="8" max="8" width="15.875" style="173" customWidth="1"/>
    <col min="9" max="9" width="15.25" style="173" customWidth="1"/>
    <col min="10" max="10" width="15.5" style="173" customWidth="1"/>
    <col min="11" max="11" width="14.75" style="173" customWidth="1"/>
    <col min="12" max="12" width="13.875" style="173" customWidth="1"/>
    <col min="13" max="13" width="12.875" style="173" customWidth="1"/>
    <col min="14" max="16384" width="9" style="173"/>
  </cols>
  <sheetData>
    <row r="1" spans="2:14">
      <c r="B1" s="1094"/>
    </row>
    <row r="2" spans="2:14" ht="9.6999999999999993" customHeight="1">
      <c r="E2" s="2274" t="s">
        <v>2520</v>
      </c>
      <c r="F2" s="2274"/>
      <c r="G2" s="169"/>
      <c r="H2" s="170" t="s">
        <v>2520</v>
      </c>
      <c r="I2" s="170"/>
    </row>
    <row r="3" spans="2:14" ht="23.3" customHeight="1">
      <c r="E3" s="2274" t="s">
        <v>1166</v>
      </c>
      <c r="F3" s="2274"/>
      <c r="G3" s="169"/>
      <c r="H3" s="170" t="s">
        <v>1167</v>
      </c>
      <c r="I3" s="170"/>
    </row>
    <row r="4" spans="2:14" ht="22.6" customHeight="1">
      <c r="D4" s="2273" t="s">
        <v>1168</v>
      </c>
      <c r="E4" s="2273"/>
      <c r="F4" s="2273"/>
      <c r="H4" s="172" t="s">
        <v>1169</v>
      </c>
      <c r="I4" s="170"/>
    </row>
    <row r="5" spans="2:14" ht="16.5" customHeight="1">
      <c r="E5" s="168"/>
      <c r="F5" s="168"/>
      <c r="G5" s="169"/>
      <c r="H5" s="170"/>
      <c r="I5" s="170"/>
      <c r="N5" s="1128" t="s">
        <v>1807</v>
      </c>
    </row>
    <row r="6" spans="2:14" ht="16.5" customHeight="1" thickBot="1">
      <c r="N6" s="1129" t="s">
        <v>1808</v>
      </c>
    </row>
    <row r="7" spans="2:14" s="1096" customFormat="1" ht="17.350000000000001" customHeight="1">
      <c r="B7" s="2265" t="s">
        <v>1809</v>
      </c>
      <c r="C7" s="2269" t="s">
        <v>3014</v>
      </c>
      <c r="D7" s="2270"/>
      <c r="E7" s="2269" t="s">
        <v>1810</v>
      </c>
      <c r="F7" s="2270"/>
      <c r="G7" s="1095"/>
      <c r="H7" s="2283" t="s">
        <v>1811</v>
      </c>
      <c r="I7" s="2270"/>
      <c r="J7" s="2275" t="s">
        <v>1812</v>
      </c>
      <c r="K7" s="2276"/>
      <c r="L7" s="2275" t="s">
        <v>447</v>
      </c>
      <c r="M7" s="2284"/>
    </row>
    <row r="8" spans="2:14" s="1096" customFormat="1" ht="14.95" customHeight="1">
      <c r="B8" s="2266"/>
      <c r="C8" s="2271" t="s">
        <v>59</v>
      </c>
      <c r="D8" s="2272"/>
      <c r="E8" s="2271" t="s">
        <v>448</v>
      </c>
      <c r="F8" s="2272"/>
      <c r="G8" s="1095"/>
      <c r="H8" s="2285" t="s">
        <v>1890</v>
      </c>
      <c r="I8" s="2286"/>
      <c r="J8" s="2279" t="s">
        <v>1891</v>
      </c>
      <c r="K8" s="2280"/>
      <c r="L8" s="2281" t="s">
        <v>449</v>
      </c>
      <c r="M8" s="2282"/>
    </row>
    <row r="9" spans="2:14" s="1096" customFormat="1" ht="17.350000000000001" customHeight="1">
      <c r="B9" s="2267" t="s">
        <v>450</v>
      </c>
      <c r="C9" s="1097" t="s">
        <v>2104</v>
      </c>
      <c r="D9" s="1097" t="s">
        <v>1754</v>
      </c>
      <c r="E9" s="1097" t="s">
        <v>2104</v>
      </c>
      <c r="F9" s="1097" t="s">
        <v>1754</v>
      </c>
      <c r="G9" s="1098"/>
      <c r="H9" s="1099" t="s">
        <v>2104</v>
      </c>
      <c r="I9" s="1097" t="s">
        <v>1754</v>
      </c>
      <c r="J9" s="1097" t="s">
        <v>2104</v>
      </c>
      <c r="K9" s="1100" t="s">
        <v>1754</v>
      </c>
      <c r="L9" s="1097" t="s">
        <v>2104</v>
      </c>
      <c r="M9" s="1100" t="s">
        <v>1754</v>
      </c>
    </row>
    <row r="10" spans="2:14" s="1125" customFormat="1" ht="14.3" customHeight="1" thickBot="1">
      <c r="B10" s="2268"/>
      <c r="C10" s="1101" t="s">
        <v>418</v>
      </c>
      <c r="D10" s="1101" t="s">
        <v>451</v>
      </c>
      <c r="E10" s="1101" t="s">
        <v>418</v>
      </c>
      <c r="F10" s="1101" t="s">
        <v>451</v>
      </c>
      <c r="G10" s="1102"/>
      <c r="H10" s="1103" t="s">
        <v>418</v>
      </c>
      <c r="I10" s="1101" t="s">
        <v>451</v>
      </c>
      <c r="J10" s="1101" t="s">
        <v>418</v>
      </c>
      <c r="K10" s="1101" t="s">
        <v>451</v>
      </c>
      <c r="L10" s="1101" t="s">
        <v>418</v>
      </c>
      <c r="M10" s="1104" t="s">
        <v>451</v>
      </c>
    </row>
    <row r="11" spans="2:14" ht="0.7" customHeight="1">
      <c r="B11" s="1105" t="s">
        <v>138</v>
      </c>
      <c r="C11" s="1106">
        <f t="shared" ref="C11:C19" si="0">E11+H11+J11+L11</f>
        <v>5392</v>
      </c>
      <c r="D11" s="1106">
        <f t="shared" ref="D11:D19" si="1">F11+I11+K11+M11</f>
        <v>5392</v>
      </c>
      <c r="E11" s="1106">
        <v>2558</v>
      </c>
      <c r="F11" s="1106">
        <v>2558</v>
      </c>
      <c r="G11" s="1107"/>
      <c r="H11" s="1106">
        <v>28</v>
      </c>
      <c r="I11" s="1106">
        <v>28</v>
      </c>
      <c r="J11" s="1106">
        <v>0</v>
      </c>
      <c r="K11" s="1106">
        <v>0</v>
      </c>
      <c r="L11" s="1106">
        <v>2806</v>
      </c>
      <c r="M11" s="1106">
        <v>2806</v>
      </c>
      <c r="N11" s="1108"/>
    </row>
    <row r="12" spans="2:14" hidden="1">
      <c r="B12" s="1109" t="s">
        <v>139</v>
      </c>
      <c r="C12" s="1106">
        <f t="shared" si="0"/>
        <v>9384</v>
      </c>
      <c r="D12" s="1106">
        <f t="shared" si="1"/>
        <v>9384</v>
      </c>
      <c r="E12" s="1106">
        <v>4417</v>
      </c>
      <c r="F12" s="1106">
        <v>4417</v>
      </c>
      <c r="G12" s="1107"/>
      <c r="H12" s="1106">
        <v>390</v>
      </c>
      <c r="I12" s="1106">
        <v>390</v>
      </c>
      <c r="J12" s="1106">
        <v>304</v>
      </c>
      <c r="K12" s="1106">
        <v>304</v>
      </c>
      <c r="L12" s="1106">
        <v>4273</v>
      </c>
      <c r="M12" s="1106">
        <v>4273</v>
      </c>
      <c r="N12" s="1108"/>
    </row>
    <row r="13" spans="2:14" hidden="1">
      <c r="B13" s="1109" t="s">
        <v>140</v>
      </c>
      <c r="C13" s="1106">
        <f t="shared" si="0"/>
        <v>7531</v>
      </c>
      <c r="D13" s="1106">
        <f t="shared" si="1"/>
        <v>7531</v>
      </c>
      <c r="E13" s="1106">
        <v>2239</v>
      </c>
      <c r="F13" s="1106">
        <v>2239</v>
      </c>
      <c r="G13" s="1107"/>
      <c r="H13" s="1106">
        <v>467</v>
      </c>
      <c r="I13" s="1106">
        <v>467</v>
      </c>
      <c r="J13" s="1106">
        <v>1924</v>
      </c>
      <c r="K13" s="1106">
        <v>1924</v>
      </c>
      <c r="L13" s="1106">
        <v>2901</v>
      </c>
      <c r="M13" s="1106">
        <v>2901</v>
      </c>
      <c r="N13" s="1108"/>
    </row>
    <row r="14" spans="2:14" ht="30.1" hidden="1" customHeight="1">
      <c r="B14" s="1110" t="s">
        <v>3178</v>
      </c>
      <c r="C14" s="1106">
        <f t="shared" si="0"/>
        <v>8247</v>
      </c>
      <c r="D14" s="1106">
        <f t="shared" si="1"/>
        <v>8247</v>
      </c>
      <c r="E14" s="1106">
        <v>2875</v>
      </c>
      <c r="F14" s="1106">
        <v>2875</v>
      </c>
      <c r="G14" s="1107"/>
      <c r="H14" s="1106">
        <v>516</v>
      </c>
      <c r="I14" s="1106">
        <v>516</v>
      </c>
      <c r="J14" s="1106">
        <v>1767</v>
      </c>
      <c r="K14" s="1106">
        <v>1767</v>
      </c>
      <c r="L14" s="1106">
        <v>3089</v>
      </c>
      <c r="M14" s="1106">
        <v>3089</v>
      </c>
      <c r="N14" s="1108"/>
    </row>
    <row r="15" spans="2:14" ht="30.1" hidden="1" customHeight="1">
      <c r="B15" s="1110" t="s">
        <v>3177</v>
      </c>
      <c r="C15" s="1106">
        <f t="shared" si="0"/>
        <v>7850</v>
      </c>
      <c r="D15" s="1106">
        <f t="shared" si="1"/>
        <v>7850</v>
      </c>
      <c r="E15" s="1106">
        <v>2948</v>
      </c>
      <c r="F15" s="1106">
        <v>2948</v>
      </c>
      <c r="G15" s="1107"/>
      <c r="H15" s="1106">
        <v>900</v>
      </c>
      <c r="I15" s="1106">
        <v>900</v>
      </c>
      <c r="J15" s="1106">
        <v>895</v>
      </c>
      <c r="K15" s="1106">
        <v>895</v>
      </c>
      <c r="L15" s="1106">
        <v>3107</v>
      </c>
      <c r="M15" s="1106">
        <v>3107</v>
      </c>
      <c r="N15" s="1108"/>
    </row>
    <row r="16" spans="2:14" ht="0.7" hidden="1" customHeight="1">
      <c r="B16" s="1110" t="s">
        <v>3090</v>
      </c>
      <c r="C16" s="1106">
        <f t="shared" si="0"/>
        <v>8065</v>
      </c>
      <c r="D16" s="1106">
        <f t="shared" si="1"/>
        <v>8065</v>
      </c>
      <c r="E16" s="1106">
        <v>2300</v>
      </c>
      <c r="F16" s="1106">
        <v>2300</v>
      </c>
      <c r="G16" s="1107"/>
      <c r="H16" s="1106">
        <v>1264</v>
      </c>
      <c r="I16" s="1106">
        <v>1264</v>
      </c>
      <c r="J16" s="1106">
        <v>1015</v>
      </c>
      <c r="K16" s="1106">
        <v>1015</v>
      </c>
      <c r="L16" s="1106">
        <v>3486</v>
      </c>
      <c r="M16" s="1106">
        <v>3486</v>
      </c>
      <c r="N16" s="1108"/>
    </row>
    <row r="17" spans="2:14" ht="30.1" hidden="1" customHeight="1">
      <c r="B17" s="1110" t="s">
        <v>3176</v>
      </c>
      <c r="C17" s="1106">
        <f t="shared" si="0"/>
        <v>5208</v>
      </c>
      <c r="D17" s="1106">
        <f t="shared" si="1"/>
        <v>5208</v>
      </c>
      <c r="E17" s="1106">
        <v>1264</v>
      </c>
      <c r="F17" s="1106">
        <v>1264</v>
      </c>
      <c r="G17" s="1107"/>
      <c r="H17" s="1106">
        <v>234</v>
      </c>
      <c r="I17" s="1106">
        <v>234</v>
      </c>
      <c r="J17" s="1106">
        <v>409</v>
      </c>
      <c r="K17" s="1106">
        <v>409</v>
      </c>
      <c r="L17" s="1106">
        <v>3301</v>
      </c>
      <c r="M17" s="1106">
        <v>3301</v>
      </c>
      <c r="N17" s="1108"/>
    </row>
    <row r="18" spans="2:14" ht="30.1" hidden="1" customHeight="1">
      <c r="B18" s="1110" t="s">
        <v>3175</v>
      </c>
      <c r="C18" s="1106">
        <f t="shared" si="0"/>
        <v>7122</v>
      </c>
      <c r="D18" s="1106">
        <f t="shared" si="1"/>
        <v>7089</v>
      </c>
      <c r="E18" s="1106">
        <v>4544</v>
      </c>
      <c r="F18" s="1106">
        <v>4544</v>
      </c>
      <c r="G18" s="1107"/>
      <c r="H18" s="1106">
        <v>299</v>
      </c>
      <c r="I18" s="1106">
        <v>283</v>
      </c>
      <c r="J18" s="1106">
        <v>444</v>
      </c>
      <c r="K18" s="1106">
        <v>427</v>
      </c>
      <c r="L18" s="1106">
        <v>1835</v>
      </c>
      <c r="M18" s="1106">
        <v>1835</v>
      </c>
      <c r="N18" s="1108"/>
    </row>
    <row r="19" spans="2:14" ht="30.1" hidden="1" customHeight="1">
      <c r="B19" s="1109" t="s">
        <v>3174</v>
      </c>
      <c r="C19" s="1106">
        <f t="shared" si="0"/>
        <v>14783</v>
      </c>
      <c r="D19" s="1106">
        <f t="shared" si="1"/>
        <v>14783</v>
      </c>
      <c r="E19" s="1106">
        <v>12485</v>
      </c>
      <c r="F19" s="1106">
        <v>12485</v>
      </c>
      <c r="G19" s="1107"/>
      <c r="H19" s="1106">
        <v>672</v>
      </c>
      <c r="I19" s="1106">
        <v>672</v>
      </c>
      <c r="J19" s="1106">
        <v>52</v>
      </c>
      <c r="K19" s="1106">
        <v>52</v>
      </c>
      <c r="L19" s="1106">
        <v>1574</v>
      </c>
      <c r="M19" s="1106">
        <v>1574</v>
      </c>
      <c r="N19" s="1108"/>
    </row>
    <row r="20" spans="2:14" ht="30.1" hidden="1" customHeight="1" collapsed="1">
      <c r="B20" s="1109" t="s">
        <v>3173</v>
      </c>
      <c r="C20" s="1106">
        <f>SUM(C21:C32)</f>
        <v>9686</v>
      </c>
      <c r="D20" s="1106">
        <f>SUM(D21:D32)</f>
        <v>9686</v>
      </c>
      <c r="E20" s="1106">
        <f>SUM(E21:E32)</f>
        <v>7385</v>
      </c>
      <c r="F20" s="1106">
        <f>SUM(F21:F32)</f>
        <v>7385</v>
      </c>
      <c r="G20" s="1107"/>
      <c r="H20" s="1106">
        <f t="shared" ref="H20:M20" si="2">SUM(H21:H32)</f>
        <v>21</v>
      </c>
      <c r="I20" s="1106">
        <f t="shared" si="2"/>
        <v>21</v>
      </c>
      <c r="J20" s="1106">
        <f t="shared" si="2"/>
        <v>36</v>
      </c>
      <c r="K20" s="1106">
        <f t="shared" si="2"/>
        <v>36</v>
      </c>
      <c r="L20" s="1106">
        <f t="shared" si="2"/>
        <v>2244</v>
      </c>
      <c r="M20" s="1106">
        <f t="shared" si="2"/>
        <v>2244</v>
      </c>
      <c r="N20" s="1108"/>
    </row>
    <row r="21" spans="2:14" ht="30.1" hidden="1" customHeight="1" outlineLevel="1">
      <c r="B21" s="1109" t="s">
        <v>142</v>
      </c>
      <c r="C21" s="1106">
        <f t="shared" ref="C21:C32" si="3">E21+H21+J21+L21</f>
        <v>2082</v>
      </c>
      <c r="D21" s="1106">
        <f t="shared" ref="D21:D32" si="4">F21+I21+K21+M21</f>
        <v>2082</v>
      </c>
      <c r="E21" s="1106">
        <v>2003</v>
      </c>
      <c r="F21" s="1106">
        <v>2003</v>
      </c>
      <c r="G21" s="1107"/>
      <c r="H21" s="1106">
        <v>7</v>
      </c>
      <c r="I21" s="1106">
        <v>7</v>
      </c>
      <c r="J21" s="1106">
        <v>2</v>
      </c>
      <c r="K21" s="1106">
        <v>2</v>
      </c>
      <c r="L21" s="1106">
        <v>70</v>
      </c>
      <c r="M21" s="1106">
        <v>70</v>
      </c>
      <c r="N21" s="1108"/>
    </row>
    <row r="22" spans="2:14" ht="30.1" hidden="1" customHeight="1" outlineLevel="1">
      <c r="B22" s="1109" t="s">
        <v>143</v>
      </c>
      <c r="C22" s="1106">
        <f t="shared" si="3"/>
        <v>1010</v>
      </c>
      <c r="D22" s="1106">
        <f t="shared" si="4"/>
        <v>1010</v>
      </c>
      <c r="E22" s="1106">
        <v>918</v>
      </c>
      <c r="F22" s="1106">
        <v>918</v>
      </c>
      <c r="G22" s="1107"/>
      <c r="H22" s="1106">
        <v>0</v>
      </c>
      <c r="I22" s="1106">
        <v>0</v>
      </c>
      <c r="J22" s="1106">
        <v>0</v>
      </c>
      <c r="K22" s="1106">
        <v>0</v>
      </c>
      <c r="L22" s="1106">
        <v>92</v>
      </c>
      <c r="M22" s="1106">
        <v>92</v>
      </c>
      <c r="N22" s="1108"/>
    </row>
    <row r="23" spans="2:14" ht="30.1" hidden="1" customHeight="1" outlineLevel="1">
      <c r="B23" s="1109" t="s">
        <v>144</v>
      </c>
      <c r="C23" s="1106">
        <f t="shared" si="3"/>
        <v>1203</v>
      </c>
      <c r="D23" s="1106">
        <f t="shared" si="4"/>
        <v>1203</v>
      </c>
      <c r="E23" s="1106">
        <v>1057</v>
      </c>
      <c r="F23" s="1106">
        <v>1057</v>
      </c>
      <c r="G23" s="1107"/>
      <c r="H23" s="1106">
        <v>0</v>
      </c>
      <c r="I23" s="1106">
        <v>0</v>
      </c>
      <c r="J23" s="1106">
        <v>0</v>
      </c>
      <c r="K23" s="1106">
        <v>0</v>
      </c>
      <c r="L23" s="1106">
        <v>146</v>
      </c>
      <c r="M23" s="1106">
        <v>146</v>
      </c>
      <c r="N23" s="1108"/>
    </row>
    <row r="24" spans="2:14" ht="30.1" hidden="1" customHeight="1" outlineLevel="1">
      <c r="B24" s="1109" t="s">
        <v>145</v>
      </c>
      <c r="C24" s="1106">
        <f t="shared" si="3"/>
        <v>999</v>
      </c>
      <c r="D24" s="1106">
        <f t="shared" si="4"/>
        <v>999</v>
      </c>
      <c r="E24" s="1106">
        <v>714</v>
      </c>
      <c r="F24" s="1106">
        <v>714</v>
      </c>
      <c r="G24" s="1107"/>
      <c r="H24" s="1106">
        <v>0</v>
      </c>
      <c r="I24" s="1106">
        <v>0</v>
      </c>
      <c r="J24" s="1106">
        <v>0</v>
      </c>
      <c r="K24" s="1106">
        <v>0</v>
      </c>
      <c r="L24" s="1106">
        <v>285</v>
      </c>
      <c r="M24" s="1106">
        <v>285</v>
      </c>
      <c r="N24" s="1108"/>
    </row>
    <row r="25" spans="2:14" ht="30.1" hidden="1" customHeight="1" outlineLevel="1">
      <c r="B25" s="1109" t="s">
        <v>146</v>
      </c>
      <c r="C25" s="1106">
        <f t="shared" si="3"/>
        <v>787</v>
      </c>
      <c r="D25" s="1106">
        <f t="shared" si="4"/>
        <v>787</v>
      </c>
      <c r="E25" s="1106">
        <v>544</v>
      </c>
      <c r="F25" s="1106">
        <v>544</v>
      </c>
      <c r="G25" s="1107"/>
      <c r="H25" s="1106">
        <v>0</v>
      </c>
      <c r="I25" s="1106">
        <v>0</v>
      </c>
      <c r="J25" s="1106">
        <v>0</v>
      </c>
      <c r="K25" s="1106">
        <v>0</v>
      </c>
      <c r="L25" s="1106">
        <v>243</v>
      </c>
      <c r="M25" s="1106">
        <v>243</v>
      </c>
      <c r="N25" s="1108"/>
    </row>
    <row r="26" spans="2:14" ht="30.1" hidden="1" customHeight="1" outlineLevel="1">
      <c r="B26" s="1109" t="s">
        <v>147</v>
      </c>
      <c r="C26" s="1106">
        <f t="shared" si="3"/>
        <v>764</v>
      </c>
      <c r="D26" s="1106">
        <f t="shared" si="4"/>
        <v>764</v>
      </c>
      <c r="E26" s="1106">
        <v>605</v>
      </c>
      <c r="F26" s="1106">
        <v>605</v>
      </c>
      <c r="G26" s="1107"/>
      <c r="H26" s="1106">
        <v>5</v>
      </c>
      <c r="I26" s="1106">
        <v>5</v>
      </c>
      <c r="J26" s="1106">
        <v>14</v>
      </c>
      <c r="K26" s="1106">
        <v>14</v>
      </c>
      <c r="L26" s="1106">
        <v>140</v>
      </c>
      <c r="M26" s="1106">
        <v>140</v>
      </c>
      <c r="N26" s="1108"/>
    </row>
    <row r="27" spans="2:14" ht="30.1" hidden="1" customHeight="1" outlineLevel="1">
      <c r="B27" s="1109" t="s">
        <v>148</v>
      </c>
      <c r="C27" s="1106">
        <f t="shared" si="3"/>
        <v>517</v>
      </c>
      <c r="D27" s="1106">
        <f t="shared" si="4"/>
        <v>517</v>
      </c>
      <c r="E27" s="1106">
        <v>360</v>
      </c>
      <c r="F27" s="1106">
        <v>360</v>
      </c>
      <c r="G27" s="1107"/>
      <c r="H27" s="1106">
        <v>9</v>
      </c>
      <c r="I27" s="1106">
        <v>9</v>
      </c>
      <c r="J27" s="1106">
        <v>13</v>
      </c>
      <c r="K27" s="1106">
        <v>13</v>
      </c>
      <c r="L27" s="1106">
        <v>135</v>
      </c>
      <c r="M27" s="1106">
        <v>135</v>
      </c>
      <c r="N27" s="1108"/>
    </row>
    <row r="28" spans="2:14" ht="30.1" hidden="1" customHeight="1" outlineLevel="1">
      <c r="B28" s="1109" t="s">
        <v>149</v>
      </c>
      <c r="C28" s="1106">
        <f t="shared" si="3"/>
        <v>448</v>
      </c>
      <c r="D28" s="1106">
        <f t="shared" si="4"/>
        <v>448</v>
      </c>
      <c r="E28" s="1106">
        <v>292</v>
      </c>
      <c r="F28" s="1106">
        <v>292</v>
      </c>
      <c r="G28" s="1107"/>
      <c r="H28" s="1106">
        <v>0</v>
      </c>
      <c r="I28" s="1106">
        <v>0</v>
      </c>
      <c r="J28" s="1106">
        <v>2</v>
      </c>
      <c r="K28" s="1106">
        <v>2</v>
      </c>
      <c r="L28" s="1106">
        <v>154</v>
      </c>
      <c r="M28" s="1106">
        <v>154</v>
      </c>
      <c r="N28" s="1108"/>
    </row>
    <row r="29" spans="2:14" ht="30.1" hidden="1" customHeight="1" outlineLevel="1">
      <c r="B29" s="1109" t="s">
        <v>150</v>
      </c>
      <c r="C29" s="1106">
        <f t="shared" si="3"/>
        <v>335</v>
      </c>
      <c r="D29" s="1106">
        <f t="shared" si="4"/>
        <v>335</v>
      </c>
      <c r="E29" s="1106">
        <v>159</v>
      </c>
      <c r="F29" s="1106">
        <v>159</v>
      </c>
      <c r="G29" s="1107"/>
      <c r="H29" s="1106">
        <v>0</v>
      </c>
      <c r="I29" s="1106">
        <v>0</v>
      </c>
      <c r="J29" s="1106">
        <v>0</v>
      </c>
      <c r="K29" s="1106">
        <v>0</v>
      </c>
      <c r="L29" s="1106">
        <v>176</v>
      </c>
      <c r="M29" s="1106">
        <v>176</v>
      </c>
      <c r="N29" s="1108"/>
    </row>
    <row r="30" spans="2:14" ht="30.1" hidden="1" customHeight="1" outlineLevel="1">
      <c r="B30" s="1109" t="s">
        <v>151</v>
      </c>
      <c r="C30" s="1106">
        <f t="shared" si="3"/>
        <v>524</v>
      </c>
      <c r="D30" s="1106">
        <f t="shared" si="4"/>
        <v>524</v>
      </c>
      <c r="E30" s="1106">
        <v>271</v>
      </c>
      <c r="F30" s="1106">
        <v>271</v>
      </c>
      <c r="G30" s="1107"/>
      <c r="H30" s="1106">
        <v>0</v>
      </c>
      <c r="I30" s="1106">
        <v>0</v>
      </c>
      <c r="J30" s="1106">
        <v>0</v>
      </c>
      <c r="K30" s="1106">
        <v>0</v>
      </c>
      <c r="L30" s="1106">
        <v>253</v>
      </c>
      <c r="M30" s="1106">
        <v>253</v>
      </c>
      <c r="N30" s="1108"/>
    </row>
    <row r="31" spans="2:14" ht="30.1" hidden="1" customHeight="1" outlineLevel="1">
      <c r="B31" s="1109" t="s">
        <v>152</v>
      </c>
      <c r="C31" s="1106">
        <f t="shared" si="3"/>
        <v>604</v>
      </c>
      <c r="D31" s="1106">
        <f t="shared" si="4"/>
        <v>604</v>
      </c>
      <c r="E31" s="1106">
        <v>266</v>
      </c>
      <c r="F31" s="1106">
        <v>266</v>
      </c>
      <c r="G31" s="1107"/>
      <c r="H31" s="1106">
        <v>0</v>
      </c>
      <c r="I31" s="1106">
        <v>0</v>
      </c>
      <c r="J31" s="1106">
        <v>0</v>
      </c>
      <c r="K31" s="1106">
        <v>0</v>
      </c>
      <c r="L31" s="1106">
        <v>338</v>
      </c>
      <c r="M31" s="1106">
        <v>338</v>
      </c>
      <c r="N31" s="1108"/>
    </row>
    <row r="32" spans="2:14" ht="30.1" hidden="1" customHeight="1" outlineLevel="1">
      <c r="B32" s="1111" t="s">
        <v>153</v>
      </c>
      <c r="C32" s="1112">
        <f t="shared" si="3"/>
        <v>413</v>
      </c>
      <c r="D32" s="1112">
        <f t="shared" si="4"/>
        <v>413</v>
      </c>
      <c r="E32" s="1112">
        <v>196</v>
      </c>
      <c r="F32" s="1112">
        <v>196</v>
      </c>
      <c r="G32" s="1107"/>
      <c r="H32" s="1112">
        <v>0</v>
      </c>
      <c r="I32" s="1112">
        <v>0</v>
      </c>
      <c r="J32" s="1112">
        <v>5</v>
      </c>
      <c r="K32" s="1112">
        <v>5</v>
      </c>
      <c r="L32" s="1112">
        <v>212</v>
      </c>
      <c r="M32" s="1113">
        <v>212</v>
      </c>
      <c r="N32" s="1108"/>
    </row>
    <row r="33" spans="2:14" ht="30.1" hidden="1" customHeight="1" collapsed="1">
      <c r="B33" s="1109" t="s">
        <v>3166</v>
      </c>
      <c r="C33" s="1106">
        <f>SUM(C34:C45)</f>
        <v>6343</v>
      </c>
      <c r="D33" s="1106">
        <f>SUM(D34:D45)</f>
        <v>6343</v>
      </c>
      <c r="E33" s="1106">
        <f>SUM(E34:E45)</f>
        <v>4029</v>
      </c>
      <c r="F33" s="1106">
        <f>SUM(F34:F45)</f>
        <v>4029</v>
      </c>
      <c r="G33" s="1107"/>
      <c r="H33" s="1106">
        <f t="shared" ref="H33:M33" si="5">SUM(H34:H45)</f>
        <v>0</v>
      </c>
      <c r="I33" s="1106">
        <f t="shared" si="5"/>
        <v>0</v>
      </c>
      <c r="J33" s="1106">
        <f t="shared" si="5"/>
        <v>0</v>
      </c>
      <c r="K33" s="1106">
        <f t="shared" si="5"/>
        <v>0</v>
      </c>
      <c r="L33" s="1106">
        <f t="shared" si="5"/>
        <v>2314</v>
      </c>
      <c r="M33" s="1106">
        <f t="shared" si="5"/>
        <v>2314</v>
      </c>
      <c r="N33" s="1108"/>
    </row>
    <row r="34" spans="2:14" ht="30.1" hidden="1" customHeight="1" outlineLevel="1">
      <c r="B34" s="1109" t="s">
        <v>638</v>
      </c>
      <c r="C34" s="1106">
        <f t="shared" ref="C34:C45" si="6">E34+H34+J34+L34</f>
        <v>518</v>
      </c>
      <c r="D34" s="1106">
        <f t="shared" ref="D34:D45" si="7">F34+I34+K34+M34</f>
        <v>518</v>
      </c>
      <c r="E34" s="1106">
        <v>310</v>
      </c>
      <c r="F34" s="1106">
        <v>310</v>
      </c>
      <c r="G34" s="1107"/>
      <c r="H34" s="1106">
        <v>0</v>
      </c>
      <c r="I34" s="1106">
        <v>0</v>
      </c>
      <c r="J34" s="1106">
        <v>0</v>
      </c>
      <c r="K34" s="1106">
        <v>0</v>
      </c>
      <c r="L34" s="1106">
        <v>208</v>
      </c>
      <c r="M34" s="1106">
        <v>208</v>
      </c>
      <c r="N34" s="1108"/>
    </row>
    <row r="35" spans="2:14" ht="30.1" hidden="1" customHeight="1" outlineLevel="1">
      <c r="B35" s="1109" t="s">
        <v>143</v>
      </c>
      <c r="C35" s="1106">
        <f t="shared" si="6"/>
        <v>471</v>
      </c>
      <c r="D35" s="1106">
        <f t="shared" si="7"/>
        <v>471</v>
      </c>
      <c r="E35" s="1106">
        <v>232</v>
      </c>
      <c r="F35" s="1106">
        <v>232</v>
      </c>
      <c r="G35" s="1107"/>
      <c r="H35" s="1106">
        <v>0</v>
      </c>
      <c r="I35" s="1106">
        <v>0</v>
      </c>
      <c r="J35" s="1106">
        <v>0</v>
      </c>
      <c r="K35" s="1106">
        <v>0</v>
      </c>
      <c r="L35" s="1106">
        <v>239</v>
      </c>
      <c r="M35" s="1106">
        <v>239</v>
      </c>
      <c r="N35" s="1108"/>
    </row>
    <row r="36" spans="2:14" ht="30.1" hidden="1" customHeight="1" outlineLevel="1">
      <c r="B36" s="1109" t="s">
        <v>144</v>
      </c>
      <c r="C36" s="1106">
        <f t="shared" si="6"/>
        <v>471</v>
      </c>
      <c r="D36" s="1106">
        <f t="shared" si="7"/>
        <v>471</v>
      </c>
      <c r="E36" s="1106">
        <v>256</v>
      </c>
      <c r="F36" s="1106">
        <v>256</v>
      </c>
      <c r="G36" s="1107"/>
      <c r="H36" s="1106">
        <v>0</v>
      </c>
      <c r="I36" s="1106">
        <v>0</v>
      </c>
      <c r="J36" s="1106">
        <v>0</v>
      </c>
      <c r="K36" s="1106">
        <v>0</v>
      </c>
      <c r="L36" s="1106">
        <v>215</v>
      </c>
      <c r="M36" s="1106">
        <v>215</v>
      </c>
      <c r="N36" s="1108"/>
    </row>
    <row r="37" spans="2:14" ht="30.1" hidden="1" customHeight="1" outlineLevel="1">
      <c r="B37" s="1109" t="s">
        <v>145</v>
      </c>
      <c r="C37" s="1106">
        <f t="shared" si="6"/>
        <v>496</v>
      </c>
      <c r="D37" s="1106">
        <f t="shared" si="7"/>
        <v>496</v>
      </c>
      <c r="E37" s="1106">
        <v>252</v>
      </c>
      <c r="F37" s="1106">
        <v>252</v>
      </c>
      <c r="G37" s="1107"/>
      <c r="H37" s="1106">
        <v>0</v>
      </c>
      <c r="I37" s="1106">
        <v>0</v>
      </c>
      <c r="J37" s="1106">
        <v>0</v>
      </c>
      <c r="K37" s="1106">
        <v>0</v>
      </c>
      <c r="L37" s="1106">
        <v>244</v>
      </c>
      <c r="M37" s="1106">
        <v>244</v>
      </c>
      <c r="N37" s="1108"/>
    </row>
    <row r="38" spans="2:14" ht="30.1" hidden="1" customHeight="1" outlineLevel="1">
      <c r="B38" s="1109" t="s">
        <v>146</v>
      </c>
      <c r="C38" s="1106">
        <f t="shared" si="6"/>
        <v>561</v>
      </c>
      <c r="D38" s="1106">
        <f t="shared" si="7"/>
        <v>561</v>
      </c>
      <c r="E38" s="1106">
        <v>381</v>
      </c>
      <c r="F38" s="1106">
        <v>381</v>
      </c>
      <c r="G38" s="1107"/>
      <c r="H38" s="1106">
        <v>0</v>
      </c>
      <c r="I38" s="1106">
        <v>0</v>
      </c>
      <c r="J38" s="1106">
        <v>0</v>
      </c>
      <c r="K38" s="1106">
        <v>0</v>
      </c>
      <c r="L38" s="1106">
        <v>180</v>
      </c>
      <c r="M38" s="1106">
        <v>180</v>
      </c>
      <c r="N38" s="1108"/>
    </row>
    <row r="39" spans="2:14" ht="30.1" hidden="1" customHeight="1" outlineLevel="1">
      <c r="B39" s="1109" t="s">
        <v>147</v>
      </c>
      <c r="C39" s="1106">
        <f t="shared" si="6"/>
        <v>563</v>
      </c>
      <c r="D39" s="1106">
        <f t="shared" si="7"/>
        <v>563</v>
      </c>
      <c r="E39" s="1106">
        <v>377</v>
      </c>
      <c r="F39" s="1106">
        <v>377</v>
      </c>
      <c r="G39" s="1107"/>
      <c r="H39" s="1106">
        <v>0</v>
      </c>
      <c r="I39" s="1106">
        <v>0</v>
      </c>
      <c r="J39" s="1106">
        <v>0</v>
      </c>
      <c r="K39" s="1106">
        <v>0</v>
      </c>
      <c r="L39" s="1106">
        <v>186</v>
      </c>
      <c r="M39" s="1106">
        <v>186</v>
      </c>
      <c r="N39" s="1108"/>
    </row>
    <row r="40" spans="2:14" ht="30.1" hidden="1" customHeight="1" outlineLevel="1">
      <c r="B40" s="1109" t="s">
        <v>148</v>
      </c>
      <c r="C40" s="1106">
        <f t="shared" si="6"/>
        <v>573</v>
      </c>
      <c r="D40" s="1106">
        <f t="shared" si="7"/>
        <v>573</v>
      </c>
      <c r="E40" s="1106">
        <v>401</v>
      </c>
      <c r="F40" s="1106">
        <v>401</v>
      </c>
      <c r="G40" s="1107"/>
      <c r="H40" s="1106">
        <v>0</v>
      </c>
      <c r="I40" s="1106">
        <v>0</v>
      </c>
      <c r="J40" s="1106">
        <v>0</v>
      </c>
      <c r="K40" s="1106">
        <v>0</v>
      </c>
      <c r="L40" s="1106">
        <v>172</v>
      </c>
      <c r="M40" s="1106">
        <v>172</v>
      </c>
      <c r="N40" s="1108"/>
    </row>
    <row r="41" spans="2:14" ht="30.1" hidden="1" customHeight="1" outlineLevel="1">
      <c r="B41" s="1109" t="s">
        <v>149</v>
      </c>
      <c r="C41" s="1106">
        <f t="shared" si="6"/>
        <v>438</v>
      </c>
      <c r="D41" s="1106">
        <f t="shared" si="7"/>
        <v>438</v>
      </c>
      <c r="E41" s="1106">
        <v>257</v>
      </c>
      <c r="F41" s="1106">
        <v>257</v>
      </c>
      <c r="G41" s="1107"/>
      <c r="H41" s="1106">
        <v>0</v>
      </c>
      <c r="I41" s="1106">
        <v>0</v>
      </c>
      <c r="J41" s="1106">
        <v>0</v>
      </c>
      <c r="K41" s="1106">
        <v>0</v>
      </c>
      <c r="L41" s="1106">
        <v>181</v>
      </c>
      <c r="M41" s="1106">
        <v>181</v>
      </c>
      <c r="N41" s="1108"/>
    </row>
    <row r="42" spans="2:14" ht="30.1" hidden="1" customHeight="1" outlineLevel="1">
      <c r="B42" s="1109" t="s">
        <v>150</v>
      </c>
      <c r="C42" s="1106">
        <f t="shared" si="6"/>
        <v>430</v>
      </c>
      <c r="D42" s="1106">
        <f t="shared" si="7"/>
        <v>430</v>
      </c>
      <c r="E42" s="1106">
        <v>254</v>
      </c>
      <c r="F42" s="1106">
        <v>254</v>
      </c>
      <c r="G42" s="1107"/>
      <c r="H42" s="1106">
        <v>0</v>
      </c>
      <c r="I42" s="1106">
        <v>0</v>
      </c>
      <c r="J42" s="1106">
        <v>0</v>
      </c>
      <c r="K42" s="1106">
        <v>0</v>
      </c>
      <c r="L42" s="1106">
        <v>176</v>
      </c>
      <c r="M42" s="1106">
        <v>176</v>
      </c>
      <c r="N42" s="1108"/>
    </row>
    <row r="43" spans="2:14" ht="30.1" hidden="1" customHeight="1" outlineLevel="1">
      <c r="B43" s="1109" t="s">
        <v>151</v>
      </c>
      <c r="C43" s="1106">
        <f t="shared" si="6"/>
        <v>649</v>
      </c>
      <c r="D43" s="1106">
        <f t="shared" si="7"/>
        <v>649</v>
      </c>
      <c r="E43" s="1106">
        <v>473</v>
      </c>
      <c r="F43" s="1106">
        <v>473</v>
      </c>
      <c r="G43" s="1107"/>
      <c r="H43" s="1106">
        <v>0</v>
      </c>
      <c r="I43" s="1106">
        <v>0</v>
      </c>
      <c r="J43" s="1106">
        <v>0</v>
      </c>
      <c r="K43" s="1106">
        <v>0</v>
      </c>
      <c r="L43" s="1106">
        <v>176</v>
      </c>
      <c r="M43" s="1106">
        <v>176</v>
      </c>
      <c r="N43" s="1108"/>
    </row>
    <row r="44" spans="2:14" ht="30.1" hidden="1" customHeight="1" outlineLevel="1">
      <c r="B44" s="1109" t="s">
        <v>152</v>
      </c>
      <c r="C44" s="1106">
        <f t="shared" si="6"/>
        <v>643</v>
      </c>
      <c r="D44" s="1106">
        <f t="shared" si="7"/>
        <v>643</v>
      </c>
      <c r="E44" s="1106">
        <v>488</v>
      </c>
      <c r="F44" s="1106">
        <v>488</v>
      </c>
      <c r="G44" s="1107"/>
      <c r="H44" s="1106">
        <v>0</v>
      </c>
      <c r="I44" s="1106">
        <v>0</v>
      </c>
      <c r="J44" s="1106">
        <v>0</v>
      </c>
      <c r="K44" s="1106">
        <v>0</v>
      </c>
      <c r="L44" s="1106">
        <v>155</v>
      </c>
      <c r="M44" s="1106">
        <v>155</v>
      </c>
      <c r="N44" s="1108"/>
    </row>
    <row r="45" spans="2:14" ht="30.1" hidden="1" customHeight="1" outlineLevel="1" thickBot="1">
      <c r="B45" s="1114" t="s">
        <v>153</v>
      </c>
      <c r="C45" s="1115">
        <f t="shared" si="6"/>
        <v>530</v>
      </c>
      <c r="D45" s="1115">
        <f t="shared" si="7"/>
        <v>530</v>
      </c>
      <c r="E45" s="1115">
        <v>348</v>
      </c>
      <c r="F45" s="1115">
        <v>348</v>
      </c>
      <c r="G45" s="1107"/>
      <c r="H45" s="1115">
        <v>0</v>
      </c>
      <c r="I45" s="1115">
        <v>0</v>
      </c>
      <c r="J45" s="1115">
        <v>0</v>
      </c>
      <c r="K45" s="1115">
        <v>0</v>
      </c>
      <c r="L45" s="1115">
        <v>182</v>
      </c>
      <c r="M45" s="1115">
        <v>182</v>
      </c>
      <c r="N45" s="1108"/>
    </row>
    <row r="46" spans="2:14" ht="30.1" hidden="1" customHeight="1" collapsed="1">
      <c r="B46" s="1109" t="s">
        <v>3160</v>
      </c>
      <c r="C46" s="1116">
        <f>SUM(C47:C58)</f>
        <v>6577</v>
      </c>
      <c r="D46" s="1116">
        <f>SUM(D47:D58)</f>
        <v>6577</v>
      </c>
      <c r="E46" s="1116">
        <f>SUM(E47:E58)</f>
        <v>4557</v>
      </c>
      <c r="F46" s="1116">
        <f>SUM(F47:F58)</f>
        <v>4557</v>
      </c>
      <c r="G46" s="1117"/>
      <c r="H46" s="1118">
        <f t="shared" ref="H46:M46" si="8">SUM(H47:H58)</f>
        <v>0</v>
      </c>
      <c r="I46" s="1118">
        <f t="shared" si="8"/>
        <v>0</v>
      </c>
      <c r="J46" s="1118">
        <f t="shared" si="8"/>
        <v>0</v>
      </c>
      <c r="K46" s="1118">
        <f t="shared" si="8"/>
        <v>0</v>
      </c>
      <c r="L46" s="1116">
        <f t="shared" si="8"/>
        <v>2020</v>
      </c>
      <c r="M46" s="1116">
        <f t="shared" si="8"/>
        <v>2020</v>
      </c>
      <c r="N46" s="1108"/>
    </row>
    <row r="47" spans="2:14" ht="30.1" hidden="1" customHeight="1" outlineLevel="1">
      <c r="B47" s="530" t="s">
        <v>1388</v>
      </c>
      <c r="C47" s="1106">
        <f t="shared" ref="C47:C58" si="9">E47+H47+J47+L47</f>
        <v>341</v>
      </c>
      <c r="D47" s="1106">
        <f t="shared" ref="D47:D58" si="10">F47+I47+K47+M47</f>
        <v>341</v>
      </c>
      <c r="E47" s="1106">
        <v>195</v>
      </c>
      <c r="F47" s="1106">
        <v>195</v>
      </c>
      <c r="G47" s="1107"/>
      <c r="H47" s="1106">
        <v>0</v>
      </c>
      <c r="I47" s="1106">
        <v>0</v>
      </c>
      <c r="J47" s="1106">
        <v>0</v>
      </c>
      <c r="K47" s="1106">
        <v>0</v>
      </c>
      <c r="L47" s="1106">
        <v>146</v>
      </c>
      <c r="M47" s="1106">
        <v>146</v>
      </c>
      <c r="N47" s="1108"/>
    </row>
    <row r="48" spans="2:14" ht="30.1" hidden="1" customHeight="1" outlineLevel="1">
      <c r="B48" s="530" t="s">
        <v>1389</v>
      </c>
      <c r="C48" s="1106">
        <f t="shared" si="9"/>
        <v>612</v>
      </c>
      <c r="D48" s="1106">
        <f t="shared" si="10"/>
        <v>612</v>
      </c>
      <c r="E48" s="1106">
        <v>498</v>
      </c>
      <c r="F48" s="1106">
        <v>498</v>
      </c>
      <c r="G48" s="1107"/>
      <c r="H48" s="1106">
        <v>0</v>
      </c>
      <c r="I48" s="1106">
        <v>0</v>
      </c>
      <c r="J48" s="1106">
        <v>0</v>
      </c>
      <c r="K48" s="1106">
        <v>0</v>
      </c>
      <c r="L48" s="1106">
        <v>114</v>
      </c>
      <c r="M48" s="1106">
        <v>114</v>
      </c>
      <c r="N48" s="1108"/>
    </row>
    <row r="49" spans="2:14" ht="30.1" hidden="1" customHeight="1" outlineLevel="1">
      <c r="B49" s="530" t="s">
        <v>1390</v>
      </c>
      <c r="C49" s="1106">
        <f t="shared" si="9"/>
        <v>509</v>
      </c>
      <c r="D49" s="1106">
        <f t="shared" si="10"/>
        <v>509</v>
      </c>
      <c r="E49" s="1106">
        <v>383</v>
      </c>
      <c r="F49" s="1106">
        <v>383</v>
      </c>
      <c r="G49" s="1107"/>
      <c r="H49" s="1106">
        <v>0</v>
      </c>
      <c r="I49" s="1106">
        <v>0</v>
      </c>
      <c r="J49" s="1106">
        <v>0</v>
      </c>
      <c r="K49" s="1106">
        <v>0</v>
      </c>
      <c r="L49" s="1106">
        <v>126</v>
      </c>
      <c r="M49" s="1106">
        <v>126</v>
      </c>
      <c r="N49" s="1108"/>
    </row>
    <row r="50" spans="2:14" ht="30.1" hidden="1" customHeight="1" outlineLevel="1">
      <c r="B50" s="530" t="s">
        <v>1394</v>
      </c>
      <c r="C50" s="1106">
        <f t="shared" si="9"/>
        <v>721</v>
      </c>
      <c r="D50" s="1106">
        <f t="shared" si="10"/>
        <v>721</v>
      </c>
      <c r="E50" s="1106">
        <v>540</v>
      </c>
      <c r="F50" s="1106">
        <v>540</v>
      </c>
      <c r="G50" s="1107"/>
      <c r="H50" s="1106">
        <v>0</v>
      </c>
      <c r="I50" s="1106">
        <v>0</v>
      </c>
      <c r="J50" s="1106">
        <v>0</v>
      </c>
      <c r="K50" s="1106">
        <v>0</v>
      </c>
      <c r="L50" s="1106">
        <v>181</v>
      </c>
      <c r="M50" s="1106">
        <v>181</v>
      </c>
      <c r="N50" s="1108"/>
    </row>
    <row r="51" spans="2:14" ht="30.1" hidden="1" customHeight="1" outlineLevel="1">
      <c r="B51" s="530" t="s">
        <v>1393</v>
      </c>
      <c r="C51" s="1106">
        <f t="shared" si="9"/>
        <v>645</v>
      </c>
      <c r="D51" s="1106">
        <f t="shared" si="10"/>
        <v>645</v>
      </c>
      <c r="E51" s="1106">
        <v>511</v>
      </c>
      <c r="F51" s="1106">
        <v>511</v>
      </c>
      <c r="G51" s="1107"/>
      <c r="H51" s="1106">
        <v>0</v>
      </c>
      <c r="I51" s="1106">
        <v>0</v>
      </c>
      <c r="J51" s="1106">
        <v>0</v>
      </c>
      <c r="K51" s="1106">
        <v>0</v>
      </c>
      <c r="L51" s="1106">
        <v>134</v>
      </c>
      <c r="M51" s="1106">
        <v>134</v>
      </c>
      <c r="N51" s="1108"/>
    </row>
    <row r="52" spans="2:14" ht="30.1" hidden="1" customHeight="1" outlineLevel="1">
      <c r="B52" s="530" t="s">
        <v>1392</v>
      </c>
      <c r="C52" s="1106">
        <f t="shared" si="9"/>
        <v>585</v>
      </c>
      <c r="D52" s="1106">
        <f t="shared" si="10"/>
        <v>585</v>
      </c>
      <c r="E52" s="1106">
        <v>410</v>
      </c>
      <c r="F52" s="1106">
        <v>410</v>
      </c>
      <c r="G52" s="1107"/>
      <c r="H52" s="1106">
        <v>0</v>
      </c>
      <c r="I52" s="1106">
        <v>0</v>
      </c>
      <c r="J52" s="1106">
        <v>0</v>
      </c>
      <c r="K52" s="1106">
        <v>0</v>
      </c>
      <c r="L52" s="1106">
        <v>175</v>
      </c>
      <c r="M52" s="1106">
        <v>175</v>
      </c>
      <c r="N52" s="1108"/>
    </row>
    <row r="53" spans="2:14" ht="30.1" hidden="1" customHeight="1" outlineLevel="1">
      <c r="B53" s="530" t="s">
        <v>1391</v>
      </c>
      <c r="C53" s="1106">
        <f t="shared" si="9"/>
        <v>413</v>
      </c>
      <c r="D53" s="1106">
        <f t="shared" si="10"/>
        <v>413</v>
      </c>
      <c r="E53" s="1106">
        <v>236</v>
      </c>
      <c r="F53" s="1106">
        <v>236</v>
      </c>
      <c r="G53" s="1107"/>
      <c r="H53" s="1106">
        <v>0</v>
      </c>
      <c r="I53" s="1106">
        <v>0</v>
      </c>
      <c r="J53" s="1106">
        <v>0</v>
      </c>
      <c r="K53" s="1106">
        <v>0</v>
      </c>
      <c r="L53" s="1106">
        <v>177</v>
      </c>
      <c r="M53" s="1106">
        <v>177</v>
      </c>
      <c r="N53" s="1108"/>
    </row>
    <row r="54" spans="2:14" ht="30.1" hidden="1" customHeight="1" outlineLevel="1">
      <c r="B54" s="530" t="s">
        <v>1395</v>
      </c>
      <c r="C54" s="1106">
        <f t="shared" si="9"/>
        <v>439</v>
      </c>
      <c r="D54" s="1106">
        <f t="shared" si="10"/>
        <v>439</v>
      </c>
      <c r="E54" s="1106">
        <v>264</v>
      </c>
      <c r="F54" s="1106">
        <v>264</v>
      </c>
      <c r="G54" s="1107"/>
      <c r="H54" s="1106">
        <v>0</v>
      </c>
      <c r="I54" s="1106">
        <v>0</v>
      </c>
      <c r="J54" s="1106">
        <v>0</v>
      </c>
      <c r="K54" s="1106">
        <v>0</v>
      </c>
      <c r="L54" s="1106">
        <v>175</v>
      </c>
      <c r="M54" s="1106">
        <v>175</v>
      </c>
      <c r="N54" s="1108"/>
    </row>
    <row r="55" spans="2:14" ht="30.1" hidden="1" customHeight="1" outlineLevel="1">
      <c r="B55" s="530" t="s">
        <v>1396</v>
      </c>
      <c r="C55" s="1106">
        <f t="shared" si="9"/>
        <v>431</v>
      </c>
      <c r="D55" s="1106">
        <f t="shared" si="10"/>
        <v>431</v>
      </c>
      <c r="E55" s="1106">
        <v>230</v>
      </c>
      <c r="F55" s="1106">
        <v>230</v>
      </c>
      <c r="G55" s="1107"/>
      <c r="H55" s="1106">
        <v>0</v>
      </c>
      <c r="I55" s="1106">
        <v>0</v>
      </c>
      <c r="J55" s="1106">
        <v>0</v>
      </c>
      <c r="K55" s="1106">
        <v>0</v>
      </c>
      <c r="L55" s="1106">
        <v>201</v>
      </c>
      <c r="M55" s="1106">
        <v>201</v>
      </c>
      <c r="N55" s="1108"/>
    </row>
    <row r="56" spans="2:14" ht="30.1" hidden="1" customHeight="1" outlineLevel="1">
      <c r="B56" s="530" t="s">
        <v>1397</v>
      </c>
      <c r="C56" s="1106">
        <f t="shared" si="9"/>
        <v>470</v>
      </c>
      <c r="D56" s="1106">
        <f t="shared" si="10"/>
        <v>470</v>
      </c>
      <c r="E56" s="1106">
        <v>291</v>
      </c>
      <c r="F56" s="1106">
        <v>291</v>
      </c>
      <c r="G56" s="1107"/>
      <c r="H56" s="1106">
        <v>0</v>
      </c>
      <c r="I56" s="1106">
        <v>0</v>
      </c>
      <c r="J56" s="1106">
        <v>0</v>
      </c>
      <c r="K56" s="1106">
        <v>0</v>
      </c>
      <c r="L56" s="1106">
        <v>179</v>
      </c>
      <c r="M56" s="1106">
        <v>179</v>
      </c>
      <c r="N56" s="1108"/>
    </row>
    <row r="57" spans="2:14" ht="30.1" hidden="1" customHeight="1" outlineLevel="1">
      <c r="B57" s="530" t="s">
        <v>1398</v>
      </c>
      <c r="C57" s="1106">
        <f t="shared" si="9"/>
        <v>764</v>
      </c>
      <c r="D57" s="1106">
        <f t="shared" si="10"/>
        <v>764</v>
      </c>
      <c r="E57" s="1106">
        <v>571</v>
      </c>
      <c r="F57" s="1106">
        <v>571</v>
      </c>
      <c r="G57" s="1107"/>
      <c r="H57" s="1106">
        <v>0</v>
      </c>
      <c r="I57" s="1106">
        <v>0</v>
      </c>
      <c r="J57" s="1106">
        <v>0</v>
      </c>
      <c r="K57" s="1106">
        <v>0</v>
      </c>
      <c r="L57" s="1106">
        <v>193</v>
      </c>
      <c r="M57" s="1106">
        <v>193</v>
      </c>
      <c r="N57" s="1108"/>
    </row>
    <row r="58" spans="2:14" ht="30.1" hidden="1" customHeight="1" outlineLevel="1" thickBot="1">
      <c r="B58" s="531" t="s">
        <v>1399</v>
      </c>
      <c r="C58" s="1107">
        <f t="shared" si="9"/>
        <v>647</v>
      </c>
      <c r="D58" s="1107">
        <f t="shared" si="10"/>
        <v>647</v>
      </c>
      <c r="E58" s="1107">
        <v>428</v>
      </c>
      <c r="F58" s="1107">
        <v>428</v>
      </c>
      <c r="G58" s="1107"/>
      <c r="H58" s="1107">
        <v>0</v>
      </c>
      <c r="I58" s="1107">
        <v>0</v>
      </c>
      <c r="J58" s="1107">
        <v>0</v>
      </c>
      <c r="K58" s="1107">
        <v>0</v>
      </c>
      <c r="L58" s="1107">
        <v>219</v>
      </c>
      <c r="M58" s="1107">
        <v>219</v>
      </c>
      <c r="N58" s="1108"/>
    </row>
    <row r="59" spans="2:14" ht="30.1" hidden="1" customHeight="1" collapsed="1">
      <c r="B59" s="1109" t="s">
        <v>2846</v>
      </c>
      <c r="C59" s="1116">
        <f>SUM(C60:C71)</f>
        <v>5420</v>
      </c>
      <c r="D59" s="1116">
        <f>SUM(D60:D71)</f>
        <v>5420</v>
      </c>
      <c r="E59" s="1116">
        <f>SUM(E60:E71)</f>
        <v>2848</v>
      </c>
      <c r="F59" s="1116">
        <f>SUM(F60:F71)</f>
        <v>2848</v>
      </c>
      <c r="G59" s="1117"/>
      <c r="H59" s="1118">
        <f t="shared" ref="H59:M59" si="11">SUM(H60:H71)</f>
        <v>0</v>
      </c>
      <c r="I59" s="1118">
        <f t="shared" si="11"/>
        <v>0</v>
      </c>
      <c r="J59" s="1118">
        <f t="shared" si="11"/>
        <v>0</v>
      </c>
      <c r="K59" s="1118">
        <f t="shared" si="11"/>
        <v>0</v>
      </c>
      <c r="L59" s="1116">
        <f t="shared" si="11"/>
        <v>2572</v>
      </c>
      <c r="M59" s="1116">
        <f t="shared" si="11"/>
        <v>2572</v>
      </c>
      <c r="N59" s="1108"/>
    </row>
    <row r="60" spans="2:14" ht="30.1" hidden="1" customHeight="1" outlineLevel="1">
      <c r="B60" s="530" t="s">
        <v>1902</v>
      </c>
      <c r="C60" s="1106">
        <f t="shared" ref="C60:C71" si="12">E60+H60+J60+L60</f>
        <v>522</v>
      </c>
      <c r="D60" s="1106">
        <f t="shared" ref="D60:D71" si="13">F60+I60+K60+M60</f>
        <v>522</v>
      </c>
      <c r="E60" s="1106">
        <v>305</v>
      </c>
      <c r="F60" s="1106">
        <v>305</v>
      </c>
      <c r="G60" s="1107"/>
      <c r="H60" s="1106">
        <v>0</v>
      </c>
      <c r="I60" s="1106">
        <v>0</v>
      </c>
      <c r="J60" s="1106">
        <v>0</v>
      </c>
      <c r="K60" s="1106">
        <v>0</v>
      </c>
      <c r="L60" s="1106">
        <v>217</v>
      </c>
      <c r="M60" s="1106">
        <v>217</v>
      </c>
      <c r="N60" s="1108"/>
    </row>
    <row r="61" spans="2:14" ht="30.1" hidden="1" customHeight="1" outlineLevel="1">
      <c r="B61" s="530" t="s">
        <v>1389</v>
      </c>
      <c r="C61" s="1106">
        <f t="shared" si="12"/>
        <v>361</v>
      </c>
      <c r="D61" s="1106">
        <f t="shared" si="13"/>
        <v>361</v>
      </c>
      <c r="E61" s="1106">
        <v>148</v>
      </c>
      <c r="F61" s="1106">
        <v>148</v>
      </c>
      <c r="G61" s="1107"/>
      <c r="H61" s="1106">
        <v>0</v>
      </c>
      <c r="I61" s="1106">
        <v>0</v>
      </c>
      <c r="J61" s="1106">
        <v>0</v>
      </c>
      <c r="K61" s="1106">
        <v>0</v>
      </c>
      <c r="L61" s="1106">
        <v>213</v>
      </c>
      <c r="M61" s="1106">
        <v>213</v>
      </c>
      <c r="N61" s="1108"/>
    </row>
    <row r="62" spans="2:14" ht="30.1" hidden="1" customHeight="1" outlineLevel="1">
      <c r="B62" s="530" t="s">
        <v>1390</v>
      </c>
      <c r="C62" s="1106">
        <f t="shared" si="12"/>
        <v>514</v>
      </c>
      <c r="D62" s="1106">
        <f t="shared" si="13"/>
        <v>514</v>
      </c>
      <c r="E62" s="1106">
        <v>327</v>
      </c>
      <c r="F62" s="1106">
        <v>327</v>
      </c>
      <c r="G62" s="1107"/>
      <c r="H62" s="1106">
        <v>0</v>
      </c>
      <c r="I62" s="1106">
        <v>0</v>
      </c>
      <c r="J62" s="1106">
        <v>0</v>
      </c>
      <c r="K62" s="1106">
        <v>0</v>
      </c>
      <c r="L62" s="1106">
        <v>187</v>
      </c>
      <c r="M62" s="1106">
        <v>187</v>
      </c>
      <c r="N62" s="1108"/>
    </row>
    <row r="63" spans="2:14" ht="30.1" hidden="1" customHeight="1" outlineLevel="1">
      <c r="B63" s="530" t="s">
        <v>1394</v>
      </c>
      <c r="C63" s="1106">
        <f t="shared" si="12"/>
        <v>562</v>
      </c>
      <c r="D63" s="1106">
        <f t="shared" si="13"/>
        <v>562</v>
      </c>
      <c r="E63" s="1106">
        <v>365</v>
      </c>
      <c r="F63" s="1106">
        <v>365</v>
      </c>
      <c r="G63" s="1107"/>
      <c r="H63" s="1106">
        <v>0</v>
      </c>
      <c r="I63" s="1106">
        <v>0</v>
      </c>
      <c r="J63" s="1106">
        <v>0</v>
      </c>
      <c r="K63" s="1106">
        <v>0</v>
      </c>
      <c r="L63" s="1106">
        <v>197</v>
      </c>
      <c r="M63" s="1106">
        <v>197</v>
      </c>
      <c r="N63" s="1108"/>
    </row>
    <row r="64" spans="2:14" ht="30.1" hidden="1" customHeight="1" outlineLevel="1">
      <c r="B64" s="530" t="s">
        <v>1393</v>
      </c>
      <c r="C64" s="1106">
        <f t="shared" si="12"/>
        <v>466</v>
      </c>
      <c r="D64" s="1106">
        <f t="shared" si="13"/>
        <v>466</v>
      </c>
      <c r="E64" s="1106">
        <v>265</v>
      </c>
      <c r="F64" s="1106">
        <v>265</v>
      </c>
      <c r="G64" s="1107"/>
      <c r="H64" s="1106">
        <v>0</v>
      </c>
      <c r="I64" s="1106">
        <v>0</v>
      </c>
      <c r="J64" s="1106">
        <v>0</v>
      </c>
      <c r="K64" s="1106">
        <v>0</v>
      </c>
      <c r="L64" s="1106">
        <v>201</v>
      </c>
      <c r="M64" s="1106">
        <v>201</v>
      </c>
      <c r="N64" s="1108"/>
    </row>
    <row r="65" spans="2:14" ht="30.1" hidden="1" customHeight="1" outlineLevel="1">
      <c r="B65" s="530" t="s">
        <v>1392</v>
      </c>
      <c r="C65" s="1106">
        <f t="shared" si="12"/>
        <v>454</v>
      </c>
      <c r="D65" s="1106">
        <f t="shared" si="13"/>
        <v>454</v>
      </c>
      <c r="E65" s="1106">
        <v>258</v>
      </c>
      <c r="F65" s="1106">
        <v>258</v>
      </c>
      <c r="G65" s="1107"/>
      <c r="H65" s="1106">
        <v>0</v>
      </c>
      <c r="I65" s="1106">
        <v>0</v>
      </c>
      <c r="J65" s="1106">
        <v>0</v>
      </c>
      <c r="K65" s="1106">
        <v>0</v>
      </c>
      <c r="L65" s="1106">
        <v>196</v>
      </c>
      <c r="M65" s="1106">
        <v>196</v>
      </c>
      <c r="N65" s="1108"/>
    </row>
    <row r="66" spans="2:14" ht="30.1" hidden="1" customHeight="1" outlineLevel="1">
      <c r="B66" s="530" t="s">
        <v>1391</v>
      </c>
      <c r="C66" s="1106">
        <f t="shared" si="12"/>
        <v>410</v>
      </c>
      <c r="D66" s="1106">
        <f t="shared" si="13"/>
        <v>410</v>
      </c>
      <c r="E66" s="1106">
        <v>200</v>
      </c>
      <c r="F66" s="1106">
        <v>200</v>
      </c>
      <c r="G66" s="1107"/>
      <c r="H66" s="1106">
        <v>0</v>
      </c>
      <c r="I66" s="1106">
        <v>0</v>
      </c>
      <c r="J66" s="1106">
        <v>0</v>
      </c>
      <c r="K66" s="1106">
        <v>0</v>
      </c>
      <c r="L66" s="1106">
        <v>210</v>
      </c>
      <c r="M66" s="1106">
        <v>210</v>
      </c>
      <c r="N66" s="1108"/>
    </row>
    <row r="67" spans="2:14" ht="30.1" hidden="1" customHeight="1" outlineLevel="1">
      <c r="B67" s="530" t="s">
        <v>1395</v>
      </c>
      <c r="C67" s="1106">
        <f t="shared" si="12"/>
        <v>384</v>
      </c>
      <c r="D67" s="1106">
        <f t="shared" si="13"/>
        <v>384</v>
      </c>
      <c r="E67" s="1106">
        <v>178</v>
      </c>
      <c r="F67" s="1106">
        <v>178</v>
      </c>
      <c r="G67" s="1107"/>
      <c r="H67" s="1106">
        <v>0</v>
      </c>
      <c r="I67" s="1106">
        <v>0</v>
      </c>
      <c r="J67" s="1106">
        <v>0</v>
      </c>
      <c r="K67" s="1106">
        <v>0</v>
      </c>
      <c r="L67" s="1106">
        <v>206</v>
      </c>
      <c r="M67" s="1106">
        <v>206</v>
      </c>
      <c r="N67" s="1108"/>
    </row>
    <row r="68" spans="2:14" ht="30.1" hidden="1" customHeight="1" outlineLevel="1">
      <c r="B68" s="530" t="s">
        <v>1396</v>
      </c>
      <c r="C68" s="1106">
        <f t="shared" si="12"/>
        <v>406</v>
      </c>
      <c r="D68" s="1106">
        <f t="shared" si="13"/>
        <v>406</v>
      </c>
      <c r="E68" s="1106">
        <v>171</v>
      </c>
      <c r="F68" s="1106">
        <v>171</v>
      </c>
      <c r="G68" s="1107"/>
      <c r="H68" s="1106">
        <v>0</v>
      </c>
      <c r="I68" s="1106">
        <v>0</v>
      </c>
      <c r="J68" s="1106">
        <v>0</v>
      </c>
      <c r="K68" s="1106">
        <v>0</v>
      </c>
      <c r="L68" s="1106">
        <v>235</v>
      </c>
      <c r="M68" s="1106">
        <v>235</v>
      </c>
      <c r="N68" s="1108"/>
    </row>
    <row r="69" spans="2:14" ht="30.1" hidden="1" customHeight="1" outlineLevel="1">
      <c r="B69" s="530" t="s">
        <v>1397</v>
      </c>
      <c r="C69" s="1106">
        <f t="shared" si="12"/>
        <v>381</v>
      </c>
      <c r="D69" s="1106">
        <f t="shared" si="13"/>
        <v>381</v>
      </c>
      <c r="E69" s="1106">
        <v>157</v>
      </c>
      <c r="F69" s="1106">
        <v>157</v>
      </c>
      <c r="G69" s="1107"/>
      <c r="H69" s="1106">
        <v>0</v>
      </c>
      <c r="I69" s="1106">
        <v>0</v>
      </c>
      <c r="J69" s="1106">
        <v>0</v>
      </c>
      <c r="K69" s="1106">
        <v>0</v>
      </c>
      <c r="L69" s="1106">
        <v>224</v>
      </c>
      <c r="M69" s="1106">
        <v>224</v>
      </c>
      <c r="N69" s="1108"/>
    </row>
    <row r="70" spans="2:14" ht="30.1" hidden="1" customHeight="1" outlineLevel="1">
      <c r="B70" s="530" t="s">
        <v>1398</v>
      </c>
      <c r="C70" s="1106">
        <f t="shared" si="12"/>
        <v>464</v>
      </c>
      <c r="D70" s="1106">
        <f t="shared" si="13"/>
        <v>464</v>
      </c>
      <c r="E70" s="1106">
        <v>227</v>
      </c>
      <c r="F70" s="1106">
        <v>227</v>
      </c>
      <c r="G70" s="1107"/>
      <c r="H70" s="1106">
        <v>0</v>
      </c>
      <c r="I70" s="1106">
        <v>0</v>
      </c>
      <c r="J70" s="1106">
        <v>0</v>
      </c>
      <c r="K70" s="1106">
        <v>0</v>
      </c>
      <c r="L70" s="1106">
        <v>237</v>
      </c>
      <c r="M70" s="1106">
        <v>237</v>
      </c>
      <c r="N70" s="1108"/>
    </row>
    <row r="71" spans="2:14" ht="30.1" hidden="1" customHeight="1" outlineLevel="1" thickBot="1">
      <c r="B71" s="531" t="s">
        <v>1399</v>
      </c>
      <c r="C71" s="1115">
        <f t="shared" si="12"/>
        <v>496</v>
      </c>
      <c r="D71" s="1115">
        <f t="shared" si="13"/>
        <v>496</v>
      </c>
      <c r="E71" s="1115">
        <v>247</v>
      </c>
      <c r="F71" s="1115">
        <v>247</v>
      </c>
      <c r="G71" s="1107"/>
      <c r="H71" s="1115">
        <v>0</v>
      </c>
      <c r="I71" s="1115">
        <v>0</v>
      </c>
      <c r="J71" s="1115">
        <v>0</v>
      </c>
      <c r="K71" s="1115">
        <v>0</v>
      </c>
      <c r="L71" s="1115">
        <v>249</v>
      </c>
      <c r="M71" s="1115">
        <v>249</v>
      </c>
      <c r="N71" s="1108"/>
    </row>
    <row r="72" spans="2:14" ht="30.1" hidden="1" customHeight="1" collapsed="1">
      <c r="B72" s="1109" t="s">
        <v>2845</v>
      </c>
      <c r="C72" s="1116">
        <f>SUM(C73:C84)</f>
        <v>5903</v>
      </c>
      <c r="D72" s="1116">
        <f>SUM(D73:D84)</f>
        <v>5903</v>
      </c>
      <c r="E72" s="1116">
        <f>SUM(E73:E84)</f>
        <v>2322</v>
      </c>
      <c r="F72" s="1116">
        <f>SUM(F73:F84)</f>
        <v>2322</v>
      </c>
      <c r="G72" s="1117"/>
      <c r="H72" s="1118">
        <f t="shared" ref="H72:M72" si="14">SUM(H73:H84)</f>
        <v>0</v>
      </c>
      <c r="I72" s="1118">
        <f t="shared" si="14"/>
        <v>0</v>
      </c>
      <c r="J72" s="1118">
        <f t="shared" si="14"/>
        <v>0</v>
      </c>
      <c r="K72" s="1118">
        <f t="shared" si="14"/>
        <v>0</v>
      </c>
      <c r="L72" s="1116">
        <f t="shared" si="14"/>
        <v>3581</v>
      </c>
      <c r="M72" s="1116">
        <f t="shared" si="14"/>
        <v>3581</v>
      </c>
      <c r="N72" s="1108"/>
    </row>
    <row r="73" spans="2:14" ht="30.1" hidden="1" customHeight="1" outlineLevel="1">
      <c r="B73" s="530" t="s">
        <v>1902</v>
      </c>
      <c r="C73" s="1106">
        <f t="shared" ref="C73:C84" si="15">E73+H73+J73+L73</f>
        <v>494</v>
      </c>
      <c r="D73" s="1106">
        <f t="shared" ref="D73:D84" si="16">F73+I73+K73+M73</f>
        <v>494</v>
      </c>
      <c r="E73" s="1106">
        <v>240</v>
      </c>
      <c r="F73" s="1106">
        <v>240</v>
      </c>
      <c r="G73" s="1107"/>
      <c r="H73" s="1106">
        <v>0</v>
      </c>
      <c r="I73" s="1106">
        <v>0</v>
      </c>
      <c r="J73" s="1106">
        <v>0</v>
      </c>
      <c r="K73" s="1106">
        <v>0</v>
      </c>
      <c r="L73" s="1106">
        <v>254</v>
      </c>
      <c r="M73" s="1106">
        <v>254</v>
      </c>
      <c r="N73" s="1108"/>
    </row>
    <row r="74" spans="2:14" ht="30.1" hidden="1" customHeight="1" outlineLevel="1">
      <c r="B74" s="530" t="s">
        <v>1389</v>
      </c>
      <c r="C74" s="1106">
        <f t="shared" si="15"/>
        <v>454</v>
      </c>
      <c r="D74" s="1106">
        <f t="shared" si="16"/>
        <v>454</v>
      </c>
      <c r="E74" s="1106">
        <v>185</v>
      </c>
      <c r="F74" s="1106">
        <v>185</v>
      </c>
      <c r="G74" s="1107"/>
      <c r="H74" s="1106">
        <v>0</v>
      </c>
      <c r="I74" s="1106">
        <v>0</v>
      </c>
      <c r="J74" s="1106">
        <v>0</v>
      </c>
      <c r="K74" s="1106">
        <v>0</v>
      </c>
      <c r="L74" s="1106">
        <v>269</v>
      </c>
      <c r="M74" s="1106">
        <v>269</v>
      </c>
      <c r="N74" s="1108"/>
    </row>
    <row r="75" spans="2:14" ht="30.1" hidden="1" customHeight="1" outlineLevel="1">
      <c r="B75" s="530" t="s">
        <v>1390</v>
      </c>
      <c r="C75" s="1106">
        <f t="shared" si="15"/>
        <v>533</v>
      </c>
      <c r="D75" s="1106">
        <f t="shared" si="16"/>
        <v>533</v>
      </c>
      <c r="E75" s="1106">
        <v>272</v>
      </c>
      <c r="F75" s="1106">
        <v>272</v>
      </c>
      <c r="G75" s="1107"/>
      <c r="H75" s="1106">
        <v>0</v>
      </c>
      <c r="I75" s="1106">
        <v>0</v>
      </c>
      <c r="J75" s="1106">
        <v>0</v>
      </c>
      <c r="K75" s="1106">
        <v>0</v>
      </c>
      <c r="L75" s="1106">
        <v>261</v>
      </c>
      <c r="M75" s="1106">
        <v>261</v>
      </c>
      <c r="N75" s="1108"/>
    </row>
    <row r="76" spans="2:14" ht="30.1" hidden="1" customHeight="1" outlineLevel="1">
      <c r="B76" s="530" t="s">
        <v>1394</v>
      </c>
      <c r="C76" s="1106">
        <f t="shared" si="15"/>
        <v>423</v>
      </c>
      <c r="D76" s="1106">
        <f t="shared" si="16"/>
        <v>423</v>
      </c>
      <c r="E76" s="1106">
        <v>162</v>
      </c>
      <c r="F76" s="1106">
        <v>162</v>
      </c>
      <c r="G76" s="1107"/>
      <c r="H76" s="1106">
        <v>0</v>
      </c>
      <c r="I76" s="1106">
        <v>0</v>
      </c>
      <c r="J76" s="1106">
        <v>0</v>
      </c>
      <c r="K76" s="1106">
        <v>0</v>
      </c>
      <c r="L76" s="1106">
        <v>261</v>
      </c>
      <c r="M76" s="1106">
        <v>261</v>
      </c>
      <c r="N76" s="1108"/>
    </row>
    <row r="77" spans="2:14" ht="30.1" hidden="1" customHeight="1" outlineLevel="1">
      <c r="B77" s="530" t="s">
        <v>1393</v>
      </c>
      <c r="C77" s="1106">
        <f t="shared" si="15"/>
        <v>462</v>
      </c>
      <c r="D77" s="1106">
        <f t="shared" si="16"/>
        <v>462</v>
      </c>
      <c r="E77" s="1106">
        <v>197</v>
      </c>
      <c r="F77" s="1106">
        <v>197</v>
      </c>
      <c r="G77" s="1107"/>
      <c r="H77" s="1106">
        <v>0</v>
      </c>
      <c r="I77" s="1106">
        <v>0</v>
      </c>
      <c r="J77" s="1106">
        <v>0</v>
      </c>
      <c r="K77" s="1106">
        <v>0</v>
      </c>
      <c r="L77" s="1106">
        <v>265</v>
      </c>
      <c r="M77" s="1106">
        <v>265</v>
      </c>
      <c r="N77" s="1108"/>
    </row>
    <row r="78" spans="2:14" ht="30.1" hidden="1" customHeight="1" outlineLevel="1">
      <c r="B78" s="530" t="s">
        <v>1392</v>
      </c>
      <c r="C78" s="1106">
        <f t="shared" si="15"/>
        <v>468</v>
      </c>
      <c r="D78" s="1106">
        <f t="shared" si="16"/>
        <v>468</v>
      </c>
      <c r="E78" s="1106">
        <v>228</v>
      </c>
      <c r="F78" s="1106">
        <v>228</v>
      </c>
      <c r="G78" s="1107"/>
      <c r="H78" s="1106">
        <v>0</v>
      </c>
      <c r="I78" s="1106">
        <v>0</v>
      </c>
      <c r="J78" s="1106">
        <v>0</v>
      </c>
      <c r="K78" s="1106">
        <v>0</v>
      </c>
      <c r="L78" s="1106">
        <v>240</v>
      </c>
      <c r="M78" s="1106">
        <v>240</v>
      </c>
      <c r="N78" s="1108"/>
    </row>
    <row r="79" spans="2:14" ht="30.1" hidden="1" customHeight="1" outlineLevel="1">
      <c r="B79" s="530" t="s">
        <v>1391</v>
      </c>
      <c r="C79" s="1106">
        <f t="shared" si="15"/>
        <v>377</v>
      </c>
      <c r="D79" s="1106">
        <f t="shared" si="16"/>
        <v>377</v>
      </c>
      <c r="E79" s="1106">
        <v>180</v>
      </c>
      <c r="F79" s="1106">
        <v>180</v>
      </c>
      <c r="G79" s="1107"/>
      <c r="H79" s="1106">
        <v>0</v>
      </c>
      <c r="I79" s="1106">
        <v>0</v>
      </c>
      <c r="J79" s="1106">
        <v>0</v>
      </c>
      <c r="K79" s="1106">
        <v>0</v>
      </c>
      <c r="L79" s="1106">
        <v>197</v>
      </c>
      <c r="M79" s="1106">
        <v>197</v>
      </c>
      <c r="N79" s="1108"/>
    </row>
    <row r="80" spans="2:14" ht="30.1" hidden="1" customHeight="1" outlineLevel="1">
      <c r="B80" s="530" t="s">
        <v>1395</v>
      </c>
      <c r="C80" s="1106">
        <f t="shared" si="15"/>
        <v>476</v>
      </c>
      <c r="D80" s="1106">
        <f t="shared" si="16"/>
        <v>476</v>
      </c>
      <c r="E80" s="1106">
        <v>130</v>
      </c>
      <c r="F80" s="1106">
        <v>130</v>
      </c>
      <c r="G80" s="1107"/>
      <c r="H80" s="1106">
        <v>0</v>
      </c>
      <c r="I80" s="1106">
        <v>0</v>
      </c>
      <c r="J80" s="1106">
        <v>0</v>
      </c>
      <c r="K80" s="1106">
        <v>0</v>
      </c>
      <c r="L80" s="1106">
        <v>346</v>
      </c>
      <c r="M80" s="1106">
        <v>346</v>
      </c>
      <c r="N80" s="1108"/>
    </row>
    <row r="81" spans="2:14" ht="30.1" hidden="1" customHeight="1" outlineLevel="1">
      <c r="B81" s="530" t="s">
        <v>1396</v>
      </c>
      <c r="C81" s="1106">
        <f t="shared" si="15"/>
        <v>421</v>
      </c>
      <c r="D81" s="1106">
        <f t="shared" si="16"/>
        <v>421</v>
      </c>
      <c r="E81" s="1106">
        <v>90</v>
      </c>
      <c r="F81" s="1106">
        <v>90</v>
      </c>
      <c r="G81" s="1107"/>
      <c r="H81" s="1106">
        <v>0</v>
      </c>
      <c r="I81" s="1106">
        <v>0</v>
      </c>
      <c r="J81" s="1106">
        <v>0</v>
      </c>
      <c r="K81" s="1106">
        <v>0</v>
      </c>
      <c r="L81" s="1106">
        <v>331</v>
      </c>
      <c r="M81" s="1106">
        <v>331</v>
      </c>
      <c r="N81" s="1108"/>
    </row>
    <row r="82" spans="2:14" ht="30.1" hidden="1" customHeight="1" outlineLevel="1">
      <c r="B82" s="530" t="s">
        <v>1397</v>
      </c>
      <c r="C82" s="1106">
        <f t="shared" si="15"/>
        <v>511</v>
      </c>
      <c r="D82" s="1106">
        <f t="shared" si="16"/>
        <v>511</v>
      </c>
      <c r="E82" s="1106">
        <v>93</v>
      </c>
      <c r="F82" s="1106">
        <v>93</v>
      </c>
      <c r="G82" s="1107"/>
      <c r="H82" s="1106">
        <v>0</v>
      </c>
      <c r="I82" s="1106">
        <v>0</v>
      </c>
      <c r="J82" s="1106">
        <v>0</v>
      </c>
      <c r="K82" s="1106">
        <v>0</v>
      </c>
      <c r="L82" s="1106">
        <v>418</v>
      </c>
      <c r="M82" s="1106">
        <v>418</v>
      </c>
      <c r="N82" s="1108"/>
    </row>
    <row r="83" spans="2:14" ht="30.1" hidden="1" customHeight="1" outlineLevel="1">
      <c r="B83" s="530" t="s">
        <v>1398</v>
      </c>
      <c r="C83" s="1106">
        <f t="shared" si="15"/>
        <v>647</v>
      </c>
      <c r="D83" s="1106">
        <f t="shared" si="16"/>
        <v>647</v>
      </c>
      <c r="E83" s="1106">
        <v>149</v>
      </c>
      <c r="F83" s="1106">
        <v>149</v>
      </c>
      <c r="G83" s="1107"/>
      <c r="H83" s="1106">
        <v>0</v>
      </c>
      <c r="I83" s="1106">
        <v>0</v>
      </c>
      <c r="J83" s="1106">
        <v>0</v>
      </c>
      <c r="K83" s="1106">
        <v>0</v>
      </c>
      <c r="L83" s="1106">
        <v>498</v>
      </c>
      <c r="M83" s="1106">
        <v>498</v>
      </c>
      <c r="N83" s="1108"/>
    </row>
    <row r="84" spans="2:14" ht="30.1" hidden="1" customHeight="1" outlineLevel="1" thickBot="1">
      <c r="B84" s="531" t="s">
        <v>1399</v>
      </c>
      <c r="C84" s="1115">
        <f t="shared" si="15"/>
        <v>637</v>
      </c>
      <c r="D84" s="1115">
        <f t="shared" si="16"/>
        <v>637</v>
      </c>
      <c r="E84" s="1115">
        <v>396</v>
      </c>
      <c r="F84" s="1115">
        <v>396</v>
      </c>
      <c r="G84" s="1107"/>
      <c r="H84" s="1115">
        <v>0</v>
      </c>
      <c r="I84" s="1115">
        <v>0</v>
      </c>
      <c r="J84" s="1115">
        <v>0</v>
      </c>
      <c r="K84" s="1115">
        <v>0</v>
      </c>
      <c r="L84" s="1115">
        <v>241</v>
      </c>
      <c r="M84" s="1115">
        <v>241</v>
      </c>
      <c r="N84" s="1108"/>
    </row>
    <row r="85" spans="2:14" ht="30.1" hidden="1" customHeight="1" collapsed="1">
      <c r="B85" s="1109" t="s">
        <v>2821</v>
      </c>
      <c r="C85" s="1116">
        <f>SUM(C86:C97)</f>
        <v>5782</v>
      </c>
      <c r="D85" s="1116">
        <f>SUM(D86:D97)</f>
        <v>5782</v>
      </c>
      <c r="E85" s="1116">
        <f>SUM(E86:E97)</f>
        <v>2248</v>
      </c>
      <c r="F85" s="1116">
        <f>SUM(F86:F97)</f>
        <v>2248</v>
      </c>
      <c r="G85" s="1117"/>
      <c r="H85" s="1118">
        <f t="shared" ref="H85:M85" si="17">SUM(H86:H97)</f>
        <v>0</v>
      </c>
      <c r="I85" s="1118">
        <f t="shared" si="17"/>
        <v>0</v>
      </c>
      <c r="J85" s="1118">
        <f t="shared" si="17"/>
        <v>0</v>
      </c>
      <c r="K85" s="1118">
        <f t="shared" si="17"/>
        <v>0</v>
      </c>
      <c r="L85" s="1116">
        <f t="shared" si="17"/>
        <v>3534</v>
      </c>
      <c r="M85" s="1116">
        <f t="shared" si="17"/>
        <v>3534</v>
      </c>
      <c r="N85" s="1108"/>
    </row>
    <row r="86" spans="2:14" ht="24.8" hidden="1" customHeight="1" outlineLevel="1">
      <c r="B86" s="530" t="s">
        <v>1902</v>
      </c>
      <c r="C86" s="1106">
        <f t="shared" ref="C86:C97" si="18">E86+H86+J86+L86</f>
        <v>565</v>
      </c>
      <c r="D86" s="1106">
        <f t="shared" ref="D86:D97" si="19">F86+I86+K86+M86</f>
        <v>565</v>
      </c>
      <c r="E86" s="1106">
        <v>249</v>
      </c>
      <c r="F86" s="1106">
        <v>249</v>
      </c>
      <c r="G86" s="1107"/>
      <c r="H86" s="1106">
        <v>0</v>
      </c>
      <c r="I86" s="1106">
        <v>0</v>
      </c>
      <c r="J86" s="1106">
        <v>0</v>
      </c>
      <c r="K86" s="1106">
        <v>0</v>
      </c>
      <c r="L86" s="1106">
        <v>316</v>
      </c>
      <c r="M86" s="1106">
        <v>316</v>
      </c>
      <c r="N86" s="1108"/>
    </row>
    <row r="87" spans="2:14" ht="24.8" hidden="1" customHeight="1" outlineLevel="1">
      <c r="B87" s="530" t="s">
        <v>1389</v>
      </c>
      <c r="C87" s="1106">
        <f t="shared" si="18"/>
        <v>552</v>
      </c>
      <c r="D87" s="1106">
        <f t="shared" si="19"/>
        <v>552</v>
      </c>
      <c r="E87" s="1106">
        <v>187</v>
      </c>
      <c r="F87" s="1106">
        <v>187</v>
      </c>
      <c r="G87" s="1107"/>
      <c r="H87" s="1106">
        <v>0</v>
      </c>
      <c r="I87" s="1106">
        <v>0</v>
      </c>
      <c r="J87" s="1106">
        <v>0</v>
      </c>
      <c r="K87" s="1106">
        <v>0</v>
      </c>
      <c r="L87" s="1106">
        <v>365</v>
      </c>
      <c r="M87" s="1106">
        <v>365</v>
      </c>
      <c r="N87" s="1108"/>
    </row>
    <row r="88" spans="2:14" ht="24.8" hidden="1" customHeight="1" outlineLevel="1">
      <c r="B88" s="530" t="s">
        <v>1390</v>
      </c>
      <c r="C88" s="1106">
        <f t="shared" si="18"/>
        <v>333</v>
      </c>
      <c r="D88" s="1106">
        <f t="shared" si="19"/>
        <v>333</v>
      </c>
      <c r="E88" s="1106">
        <v>81</v>
      </c>
      <c r="F88" s="1106">
        <v>81</v>
      </c>
      <c r="G88" s="1107"/>
      <c r="H88" s="1106">
        <v>0</v>
      </c>
      <c r="I88" s="1106">
        <v>0</v>
      </c>
      <c r="J88" s="1106">
        <v>0</v>
      </c>
      <c r="K88" s="1106">
        <v>0</v>
      </c>
      <c r="L88" s="1106">
        <v>252</v>
      </c>
      <c r="M88" s="1106">
        <v>252</v>
      </c>
      <c r="N88" s="1108"/>
    </row>
    <row r="89" spans="2:14" ht="24.8" hidden="1" customHeight="1" outlineLevel="1">
      <c r="B89" s="530" t="s">
        <v>1394</v>
      </c>
      <c r="C89" s="1106">
        <f t="shared" si="18"/>
        <v>367</v>
      </c>
      <c r="D89" s="1106">
        <f t="shared" si="19"/>
        <v>367</v>
      </c>
      <c r="E89" s="1106">
        <v>102</v>
      </c>
      <c r="F89" s="1106">
        <v>102</v>
      </c>
      <c r="G89" s="1107"/>
      <c r="H89" s="1106">
        <v>0</v>
      </c>
      <c r="I89" s="1106">
        <v>0</v>
      </c>
      <c r="J89" s="1106">
        <v>0</v>
      </c>
      <c r="K89" s="1106">
        <v>0</v>
      </c>
      <c r="L89" s="1106">
        <v>265</v>
      </c>
      <c r="M89" s="1106">
        <v>265</v>
      </c>
      <c r="N89" s="1108"/>
    </row>
    <row r="90" spans="2:14" ht="24.8" hidden="1" customHeight="1" outlineLevel="1">
      <c r="B90" s="530" t="s">
        <v>1393</v>
      </c>
      <c r="C90" s="1106">
        <f t="shared" si="18"/>
        <v>409</v>
      </c>
      <c r="D90" s="1106">
        <f t="shared" si="19"/>
        <v>409</v>
      </c>
      <c r="E90" s="1106">
        <v>135</v>
      </c>
      <c r="F90" s="1106">
        <v>135</v>
      </c>
      <c r="G90" s="1107"/>
      <c r="H90" s="1106">
        <v>0</v>
      </c>
      <c r="I90" s="1106">
        <v>0</v>
      </c>
      <c r="J90" s="1106">
        <v>0</v>
      </c>
      <c r="K90" s="1106">
        <v>0</v>
      </c>
      <c r="L90" s="1106">
        <v>274</v>
      </c>
      <c r="M90" s="1106">
        <v>274</v>
      </c>
      <c r="N90" s="1108"/>
    </row>
    <row r="91" spans="2:14" ht="24.8" hidden="1" customHeight="1" outlineLevel="1">
      <c r="B91" s="530" t="s">
        <v>1392</v>
      </c>
      <c r="C91" s="1106">
        <f t="shared" si="18"/>
        <v>379</v>
      </c>
      <c r="D91" s="1106">
        <f t="shared" si="19"/>
        <v>379</v>
      </c>
      <c r="E91" s="1106">
        <v>88</v>
      </c>
      <c r="F91" s="1106">
        <v>88</v>
      </c>
      <c r="G91" s="1107"/>
      <c r="H91" s="1106">
        <v>0</v>
      </c>
      <c r="I91" s="1106">
        <v>0</v>
      </c>
      <c r="J91" s="1106">
        <v>0</v>
      </c>
      <c r="K91" s="1106">
        <v>0</v>
      </c>
      <c r="L91" s="1106">
        <v>291</v>
      </c>
      <c r="M91" s="1106">
        <v>291</v>
      </c>
      <c r="N91" s="1108"/>
    </row>
    <row r="92" spans="2:14" ht="24.8" hidden="1" customHeight="1" outlineLevel="1">
      <c r="B92" s="530" t="s">
        <v>1391</v>
      </c>
      <c r="C92" s="1106">
        <f t="shared" si="18"/>
        <v>495</v>
      </c>
      <c r="D92" s="1106">
        <f t="shared" si="19"/>
        <v>495</v>
      </c>
      <c r="E92" s="1106">
        <v>225</v>
      </c>
      <c r="F92" s="1106">
        <v>225</v>
      </c>
      <c r="G92" s="1107"/>
      <c r="H92" s="1106">
        <v>0</v>
      </c>
      <c r="I92" s="1106">
        <v>0</v>
      </c>
      <c r="J92" s="1106">
        <v>0</v>
      </c>
      <c r="K92" s="1106">
        <v>0</v>
      </c>
      <c r="L92" s="1106">
        <v>270</v>
      </c>
      <c r="M92" s="1106">
        <v>270</v>
      </c>
      <c r="N92" s="1108"/>
    </row>
    <row r="93" spans="2:14" ht="24.8" hidden="1" customHeight="1" outlineLevel="1">
      <c r="B93" s="530" t="s">
        <v>1395</v>
      </c>
      <c r="C93" s="1106">
        <f t="shared" si="18"/>
        <v>550</v>
      </c>
      <c r="D93" s="1106">
        <f t="shared" si="19"/>
        <v>550</v>
      </c>
      <c r="E93" s="1106">
        <v>254</v>
      </c>
      <c r="F93" s="1106">
        <v>254</v>
      </c>
      <c r="G93" s="1107"/>
      <c r="H93" s="1106">
        <v>0</v>
      </c>
      <c r="I93" s="1106">
        <v>0</v>
      </c>
      <c r="J93" s="1106">
        <v>0</v>
      </c>
      <c r="K93" s="1106">
        <v>0</v>
      </c>
      <c r="L93" s="1106">
        <v>296</v>
      </c>
      <c r="M93" s="1106">
        <v>296</v>
      </c>
      <c r="N93" s="1108"/>
    </row>
    <row r="94" spans="2:14" ht="24.8" hidden="1" customHeight="1" outlineLevel="1">
      <c r="B94" s="530" t="s">
        <v>1396</v>
      </c>
      <c r="C94" s="1106">
        <f t="shared" si="18"/>
        <v>565</v>
      </c>
      <c r="D94" s="1106">
        <f t="shared" si="19"/>
        <v>565</v>
      </c>
      <c r="E94" s="1106">
        <v>268</v>
      </c>
      <c r="F94" s="1106">
        <v>268</v>
      </c>
      <c r="G94" s="1107"/>
      <c r="H94" s="1106">
        <v>0</v>
      </c>
      <c r="I94" s="1106">
        <v>0</v>
      </c>
      <c r="J94" s="1106">
        <v>0</v>
      </c>
      <c r="K94" s="1106">
        <v>0</v>
      </c>
      <c r="L94" s="1106">
        <v>297</v>
      </c>
      <c r="M94" s="1106">
        <v>297</v>
      </c>
      <c r="N94" s="1108"/>
    </row>
    <row r="95" spans="2:14" ht="24.8" hidden="1" customHeight="1" outlineLevel="1">
      <c r="B95" s="530" t="s">
        <v>1397</v>
      </c>
      <c r="C95" s="1106">
        <f t="shared" si="18"/>
        <v>502</v>
      </c>
      <c r="D95" s="1106">
        <f t="shared" si="19"/>
        <v>502</v>
      </c>
      <c r="E95" s="1106">
        <v>208</v>
      </c>
      <c r="F95" s="1106">
        <v>208</v>
      </c>
      <c r="G95" s="1107"/>
      <c r="H95" s="1106">
        <v>0</v>
      </c>
      <c r="I95" s="1106">
        <v>0</v>
      </c>
      <c r="J95" s="1106">
        <v>0</v>
      </c>
      <c r="K95" s="1106">
        <v>0</v>
      </c>
      <c r="L95" s="1106">
        <v>294</v>
      </c>
      <c r="M95" s="1106">
        <v>294</v>
      </c>
      <c r="N95" s="1108"/>
    </row>
    <row r="96" spans="2:14" ht="24.8" hidden="1" customHeight="1" outlineLevel="1">
      <c r="B96" s="530" t="s">
        <v>1398</v>
      </c>
      <c r="C96" s="1106">
        <f t="shared" si="18"/>
        <v>468</v>
      </c>
      <c r="D96" s="1106">
        <f t="shared" si="19"/>
        <v>468</v>
      </c>
      <c r="E96" s="1106">
        <v>161</v>
      </c>
      <c r="F96" s="1106">
        <v>161</v>
      </c>
      <c r="G96" s="1107"/>
      <c r="H96" s="1106">
        <v>0</v>
      </c>
      <c r="I96" s="1106">
        <v>0</v>
      </c>
      <c r="J96" s="1106">
        <v>0</v>
      </c>
      <c r="K96" s="1106">
        <v>0</v>
      </c>
      <c r="L96" s="1106">
        <v>307</v>
      </c>
      <c r="M96" s="1106">
        <v>307</v>
      </c>
      <c r="N96" s="1108"/>
    </row>
    <row r="97" spans="2:14" ht="24.8" hidden="1" customHeight="1" outlineLevel="1" thickBot="1">
      <c r="B97" s="531" t="s">
        <v>1399</v>
      </c>
      <c r="C97" s="1115">
        <f t="shared" si="18"/>
        <v>597</v>
      </c>
      <c r="D97" s="1115">
        <f t="shared" si="19"/>
        <v>597</v>
      </c>
      <c r="E97" s="1115">
        <v>290</v>
      </c>
      <c r="F97" s="1115">
        <v>290</v>
      </c>
      <c r="G97" s="1107"/>
      <c r="H97" s="1115">
        <v>0</v>
      </c>
      <c r="I97" s="1115">
        <v>0</v>
      </c>
      <c r="J97" s="1115">
        <v>0</v>
      </c>
      <c r="K97" s="1115">
        <v>0</v>
      </c>
      <c r="L97" s="1115">
        <v>307</v>
      </c>
      <c r="M97" s="1115">
        <v>307</v>
      </c>
      <c r="N97" s="1108"/>
    </row>
    <row r="98" spans="2:14" ht="30.1" hidden="1" customHeight="1" collapsed="1">
      <c r="B98" s="1109" t="s">
        <v>2844</v>
      </c>
      <c r="C98" s="1116">
        <f>SUM(C99:C110)</f>
        <v>6903</v>
      </c>
      <c r="D98" s="1116">
        <f>SUM(D99:D110)</f>
        <v>6903</v>
      </c>
      <c r="E98" s="1116">
        <f>SUM(E99:E110)</f>
        <v>3028</v>
      </c>
      <c r="F98" s="1116">
        <f>SUM(F99:F110)</f>
        <v>3028</v>
      </c>
      <c r="G98" s="1117"/>
      <c r="H98" s="1118">
        <f t="shared" ref="H98:M98" si="20">SUM(H99:H110)</f>
        <v>0</v>
      </c>
      <c r="I98" s="1118">
        <f t="shared" si="20"/>
        <v>0</v>
      </c>
      <c r="J98" s="1118">
        <f t="shared" si="20"/>
        <v>0</v>
      </c>
      <c r="K98" s="1118">
        <f t="shared" si="20"/>
        <v>0</v>
      </c>
      <c r="L98" s="1116">
        <f t="shared" si="20"/>
        <v>3875</v>
      </c>
      <c r="M98" s="1116">
        <f t="shared" si="20"/>
        <v>3875</v>
      </c>
      <c r="N98" s="1108"/>
    </row>
    <row r="99" spans="2:14" ht="24.8" hidden="1" customHeight="1" outlineLevel="1">
      <c r="B99" s="530" t="s">
        <v>1902</v>
      </c>
      <c r="C99" s="1106">
        <f t="shared" ref="C99:C110" si="21">E99+H99+J99+L99</f>
        <v>536</v>
      </c>
      <c r="D99" s="1106">
        <f t="shared" ref="D99:D110" si="22">F99+I99+K99+M99</f>
        <v>536</v>
      </c>
      <c r="E99" s="1106">
        <v>240</v>
      </c>
      <c r="F99" s="1106">
        <v>240</v>
      </c>
      <c r="G99" s="1107"/>
      <c r="H99" s="1106">
        <v>0</v>
      </c>
      <c r="I99" s="1106">
        <v>0</v>
      </c>
      <c r="J99" s="1106">
        <v>0</v>
      </c>
      <c r="K99" s="1106">
        <v>0</v>
      </c>
      <c r="L99" s="1106">
        <v>296</v>
      </c>
      <c r="M99" s="1106">
        <v>296</v>
      </c>
      <c r="N99" s="1108"/>
    </row>
    <row r="100" spans="2:14" ht="24.8" hidden="1" customHeight="1" outlineLevel="1">
      <c r="B100" s="530" t="s">
        <v>1389</v>
      </c>
      <c r="C100" s="1106">
        <f t="shared" si="21"/>
        <v>380</v>
      </c>
      <c r="D100" s="1106">
        <f t="shared" si="22"/>
        <v>380</v>
      </c>
      <c r="E100" s="1106">
        <v>83</v>
      </c>
      <c r="F100" s="1106">
        <v>83</v>
      </c>
      <c r="G100" s="1107"/>
      <c r="H100" s="1106">
        <v>0</v>
      </c>
      <c r="I100" s="1106">
        <v>0</v>
      </c>
      <c r="J100" s="1106">
        <v>0</v>
      </c>
      <c r="K100" s="1106">
        <v>0</v>
      </c>
      <c r="L100" s="1106">
        <v>297</v>
      </c>
      <c r="M100" s="1106">
        <v>297</v>
      </c>
      <c r="N100" s="1108"/>
    </row>
    <row r="101" spans="2:14" ht="24.8" hidden="1" customHeight="1" outlineLevel="1">
      <c r="B101" s="530" t="s">
        <v>1390</v>
      </c>
      <c r="C101" s="1106">
        <f t="shared" si="21"/>
        <v>483</v>
      </c>
      <c r="D101" s="1106">
        <f t="shared" si="22"/>
        <v>483</v>
      </c>
      <c r="E101" s="1106">
        <v>189</v>
      </c>
      <c r="F101" s="1106">
        <v>189</v>
      </c>
      <c r="G101" s="1107"/>
      <c r="H101" s="1106">
        <v>0</v>
      </c>
      <c r="I101" s="1106">
        <v>0</v>
      </c>
      <c r="J101" s="1106">
        <v>0</v>
      </c>
      <c r="K101" s="1106">
        <v>0</v>
      </c>
      <c r="L101" s="1106">
        <v>294</v>
      </c>
      <c r="M101" s="1106">
        <v>294</v>
      </c>
      <c r="N101" s="1108"/>
    </row>
    <row r="102" spans="2:14" ht="24.8" hidden="1" customHeight="1" outlineLevel="1">
      <c r="B102" s="530" t="s">
        <v>1394</v>
      </c>
      <c r="C102" s="1106">
        <f t="shared" si="21"/>
        <v>536</v>
      </c>
      <c r="D102" s="1106">
        <f t="shared" si="22"/>
        <v>536</v>
      </c>
      <c r="E102" s="1106">
        <v>236</v>
      </c>
      <c r="F102" s="1106">
        <v>236</v>
      </c>
      <c r="G102" s="1107"/>
      <c r="H102" s="1106">
        <v>0</v>
      </c>
      <c r="I102" s="1106">
        <v>0</v>
      </c>
      <c r="J102" s="1106">
        <v>0</v>
      </c>
      <c r="K102" s="1106">
        <v>0</v>
      </c>
      <c r="L102" s="1106">
        <v>300</v>
      </c>
      <c r="M102" s="1106">
        <v>300</v>
      </c>
      <c r="N102" s="1108"/>
    </row>
    <row r="103" spans="2:14" ht="24.8" hidden="1" customHeight="1" outlineLevel="1">
      <c r="B103" s="530" t="s">
        <v>1393</v>
      </c>
      <c r="C103" s="1106">
        <f t="shared" si="21"/>
        <v>526</v>
      </c>
      <c r="D103" s="1106">
        <f t="shared" si="22"/>
        <v>526</v>
      </c>
      <c r="E103" s="1106">
        <v>222</v>
      </c>
      <c r="F103" s="1106">
        <v>222</v>
      </c>
      <c r="G103" s="1107"/>
      <c r="H103" s="1106">
        <v>0</v>
      </c>
      <c r="I103" s="1106">
        <v>0</v>
      </c>
      <c r="J103" s="1106">
        <v>0</v>
      </c>
      <c r="K103" s="1106">
        <v>0</v>
      </c>
      <c r="L103" s="1106">
        <v>304</v>
      </c>
      <c r="M103" s="1106">
        <v>304</v>
      </c>
      <c r="N103" s="1108"/>
    </row>
    <row r="104" spans="2:14" ht="24.8" hidden="1" customHeight="1" outlineLevel="1">
      <c r="B104" s="530" t="s">
        <v>1392</v>
      </c>
      <c r="C104" s="1106">
        <f t="shared" si="21"/>
        <v>430</v>
      </c>
      <c r="D104" s="1106">
        <f t="shared" si="22"/>
        <v>430</v>
      </c>
      <c r="E104" s="1106">
        <v>144</v>
      </c>
      <c r="F104" s="1106">
        <v>144</v>
      </c>
      <c r="G104" s="1107"/>
      <c r="H104" s="1106">
        <v>0</v>
      </c>
      <c r="I104" s="1106">
        <v>0</v>
      </c>
      <c r="J104" s="1106">
        <v>0</v>
      </c>
      <c r="K104" s="1106">
        <v>0</v>
      </c>
      <c r="L104" s="1106">
        <v>286</v>
      </c>
      <c r="M104" s="1106">
        <v>286</v>
      </c>
      <c r="N104" s="1108"/>
    </row>
    <row r="105" spans="2:14" ht="24.8" hidden="1" customHeight="1" outlineLevel="1">
      <c r="B105" s="530" t="s">
        <v>1391</v>
      </c>
      <c r="C105" s="1106">
        <f t="shared" si="21"/>
        <v>532</v>
      </c>
      <c r="D105" s="1106">
        <f t="shared" si="22"/>
        <v>532</v>
      </c>
      <c r="E105" s="1106">
        <v>228</v>
      </c>
      <c r="F105" s="1106">
        <v>228</v>
      </c>
      <c r="G105" s="1107"/>
      <c r="H105" s="1106">
        <v>0</v>
      </c>
      <c r="I105" s="1106">
        <v>0</v>
      </c>
      <c r="J105" s="1106">
        <v>0</v>
      </c>
      <c r="K105" s="1106">
        <v>0</v>
      </c>
      <c r="L105" s="1106">
        <v>304</v>
      </c>
      <c r="M105" s="1106">
        <v>304</v>
      </c>
      <c r="N105" s="1108"/>
    </row>
    <row r="106" spans="2:14" ht="24.8" hidden="1" customHeight="1" outlineLevel="1">
      <c r="B106" s="530" t="s">
        <v>1395</v>
      </c>
      <c r="C106" s="1106">
        <f t="shared" si="21"/>
        <v>788</v>
      </c>
      <c r="D106" s="1106">
        <f t="shared" si="22"/>
        <v>788</v>
      </c>
      <c r="E106" s="1106">
        <v>472</v>
      </c>
      <c r="F106" s="1106">
        <v>472</v>
      </c>
      <c r="G106" s="1107"/>
      <c r="H106" s="1106">
        <v>0</v>
      </c>
      <c r="I106" s="1106">
        <v>0</v>
      </c>
      <c r="J106" s="1106">
        <v>0</v>
      </c>
      <c r="K106" s="1106">
        <v>0</v>
      </c>
      <c r="L106" s="1106">
        <v>316</v>
      </c>
      <c r="M106" s="1106">
        <v>316</v>
      </c>
      <c r="N106" s="1108"/>
    </row>
    <row r="107" spans="2:14" ht="24.8" hidden="1" customHeight="1" outlineLevel="1">
      <c r="B107" s="530" t="s">
        <v>1396</v>
      </c>
      <c r="C107" s="1106">
        <f t="shared" si="21"/>
        <v>619</v>
      </c>
      <c r="D107" s="1106">
        <f t="shared" si="22"/>
        <v>619</v>
      </c>
      <c r="E107" s="1106">
        <v>285</v>
      </c>
      <c r="F107" s="1106">
        <v>285</v>
      </c>
      <c r="G107" s="1107"/>
      <c r="H107" s="1106">
        <v>0</v>
      </c>
      <c r="I107" s="1106">
        <v>0</v>
      </c>
      <c r="J107" s="1106">
        <v>0</v>
      </c>
      <c r="K107" s="1106">
        <v>0</v>
      </c>
      <c r="L107" s="1106">
        <v>334</v>
      </c>
      <c r="M107" s="1106">
        <v>334</v>
      </c>
      <c r="N107" s="1108"/>
    </row>
    <row r="108" spans="2:14" ht="24.8" hidden="1" customHeight="1" outlineLevel="1">
      <c r="B108" s="530" t="s">
        <v>1397</v>
      </c>
      <c r="C108" s="1106">
        <f t="shared" si="21"/>
        <v>725</v>
      </c>
      <c r="D108" s="1106">
        <f t="shared" si="22"/>
        <v>725</v>
      </c>
      <c r="E108" s="1106">
        <v>351</v>
      </c>
      <c r="F108" s="1106">
        <v>351</v>
      </c>
      <c r="G108" s="1107"/>
      <c r="H108" s="1106">
        <v>0</v>
      </c>
      <c r="I108" s="1106">
        <v>0</v>
      </c>
      <c r="J108" s="1106">
        <v>0</v>
      </c>
      <c r="K108" s="1106">
        <v>0</v>
      </c>
      <c r="L108" s="1106">
        <v>374</v>
      </c>
      <c r="M108" s="1106">
        <v>374</v>
      </c>
      <c r="N108" s="1108"/>
    </row>
    <row r="109" spans="2:14" ht="24.8" hidden="1" customHeight="1" outlineLevel="1">
      <c r="B109" s="530" t="s">
        <v>1398</v>
      </c>
      <c r="C109" s="1106">
        <f t="shared" si="21"/>
        <v>642</v>
      </c>
      <c r="D109" s="1106">
        <f t="shared" si="22"/>
        <v>642</v>
      </c>
      <c r="E109" s="1106">
        <v>275</v>
      </c>
      <c r="F109" s="1106">
        <v>275</v>
      </c>
      <c r="G109" s="1107"/>
      <c r="H109" s="1106">
        <v>0</v>
      </c>
      <c r="I109" s="1106">
        <v>0</v>
      </c>
      <c r="J109" s="1106">
        <v>0</v>
      </c>
      <c r="K109" s="1106">
        <v>0</v>
      </c>
      <c r="L109" s="1106">
        <v>367</v>
      </c>
      <c r="M109" s="1106">
        <v>367</v>
      </c>
      <c r="N109" s="1108"/>
    </row>
    <row r="110" spans="2:14" s="171" customFormat="1" ht="24.8" hidden="1" customHeight="1" outlineLevel="1" thickBot="1">
      <c r="B110" s="531" t="s">
        <v>1399</v>
      </c>
      <c r="C110" s="1107">
        <f t="shared" si="21"/>
        <v>706</v>
      </c>
      <c r="D110" s="1107">
        <f t="shared" si="22"/>
        <v>706</v>
      </c>
      <c r="E110" s="1107">
        <v>303</v>
      </c>
      <c r="F110" s="1107">
        <v>303</v>
      </c>
      <c r="G110" s="1107"/>
      <c r="H110" s="1107">
        <v>0</v>
      </c>
      <c r="I110" s="1107">
        <v>0</v>
      </c>
      <c r="J110" s="1107">
        <v>0</v>
      </c>
      <c r="K110" s="1107">
        <v>0</v>
      </c>
      <c r="L110" s="1107">
        <v>403</v>
      </c>
      <c r="M110" s="1107">
        <v>403</v>
      </c>
      <c r="N110" s="1119"/>
    </row>
    <row r="111" spans="2:14" ht="30.1" hidden="1" customHeight="1" collapsed="1">
      <c r="B111" s="1109" t="s">
        <v>2843</v>
      </c>
      <c r="C111" s="1116">
        <f>SUM(C112:C123)</f>
        <v>5229</v>
      </c>
      <c r="D111" s="1116">
        <f>SUM(D112:D123)</f>
        <v>5229</v>
      </c>
      <c r="E111" s="1116">
        <f>SUM(E112:E123)</f>
        <v>1573</v>
      </c>
      <c r="F111" s="1116">
        <f>SUM(F112:F123)</f>
        <v>1573</v>
      </c>
      <c r="G111" s="1107"/>
      <c r="H111" s="1107">
        <f t="shared" ref="H111:M111" si="23">SUM(H112:H123)</f>
        <v>0</v>
      </c>
      <c r="I111" s="1107">
        <f t="shared" si="23"/>
        <v>0</v>
      </c>
      <c r="J111" s="1107">
        <f t="shared" si="23"/>
        <v>0</v>
      </c>
      <c r="K111" s="1107">
        <f t="shared" si="23"/>
        <v>0</v>
      </c>
      <c r="L111" s="1107">
        <f t="shared" si="23"/>
        <v>3656</v>
      </c>
      <c r="M111" s="1107">
        <f t="shared" si="23"/>
        <v>3656</v>
      </c>
      <c r="N111" s="1108"/>
    </row>
    <row r="112" spans="2:14" ht="24.8" hidden="1" customHeight="1" outlineLevel="1">
      <c r="B112" s="530" t="s">
        <v>1902</v>
      </c>
      <c r="C112" s="1106">
        <f t="shared" ref="C112:C123" si="24">E112+H112+J112+L112</f>
        <v>422</v>
      </c>
      <c r="D112" s="1106">
        <f t="shared" ref="D112:D123" si="25">F112+I112+K112+M112</f>
        <v>422</v>
      </c>
      <c r="E112" s="1107">
        <v>114</v>
      </c>
      <c r="F112" s="1107">
        <v>114</v>
      </c>
      <c r="G112" s="1107"/>
      <c r="H112" s="1107">
        <v>0</v>
      </c>
      <c r="I112" s="1107">
        <v>0</v>
      </c>
      <c r="J112" s="1107">
        <v>0</v>
      </c>
      <c r="K112" s="1107">
        <v>0</v>
      </c>
      <c r="L112" s="1107">
        <v>308</v>
      </c>
      <c r="M112" s="1107">
        <v>308</v>
      </c>
      <c r="N112" s="1108"/>
    </row>
    <row r="113" spans="2:14" ht="24.8" hidden="1" customHeight="1" outlineLevel="1">
      <c r="B113" s="530" t="s">
        <v>1389</v>
      </c>
      <c r="C113" s="1106">
        <f t="shared" si="24"/>
        <v>707</v>
      </c>
      <c r="D113" s="1106">
        <f t="shared" si="25"/>
        <v>707</v>
      </c>
      <c r="E113" s="1107">
        <v>261</v>
      </c>
      <c r="F113" s="1107">
        <v>261</v>
      </c>
      <c r="G113" s="1107"/>
      <c r="H113" s="1107">
        <v>0</v>
      </c>
      <c r="I113" s="1107">
        <v>0</v>
      </c>
      <c r="J113" s="1107">
        <v>0</v>
      </c>
      <c r="K113" s="1107">
        <v>0</v>
      </c>
      <c r="L113" s="1107">
        <v>446</v>
      </c>
      <c r="M113" s="1107">
        <v>446</v>
      </c>
      <c r="N113" s="1108"/>
    </row>
    <row r="114" spans="2:14" ht="24.8" hidden="1" customHeight="1" outlineLevel="1">
      <c r="B114" s="530" t="s">
        <v>1390</v>
      </c>
      <c r="C114" s="1106">
        <f t="shared" si="24"/>
        <v>639</v>
      </c>
      <c r="D114" s="1106">
        <f t="shared" si="25"/>
        <v>639</v>
      </c>
      <c r="E114" s="1107">
        <v>346</v>
      </c>
      <c r="F114" s="1107">
        <v>346</v>
      </c>
      <c r="G114" s="1107"/>
      <c r="H114" s="1107">
        <v>0</v>
      </c>
      <c r="I114" s="1107">
        <v>0</v>
      </c>
      <c r="J114" s="1107">
        <v>0</v>
      </c>
      <c r="K114" s="1107">
        <v>0</v>
      </c>
      <c r="L114" s="1107">
        <v>293</v>
      </c>
      <c r="M114" s="1107">
        <v>293</v>
      </c>
      <c r="N114" s="1108"/>
    </row>
    <row r="115" spans="2:14" ht="24.8" hidden="1" customHeight="1" outlineLevel="1">
      <c r="B115" s="530" t="s">
        <v>1394</v>
      </c>
      <c r="C115" s="1106">
        <f t="shared" si="24"/>
        <v>455</v>
      </c>
      <c r="D115" s="1106">
        <f t="shared" si="25"/>
        <v>455</v>
      </c>
      <c r="E115" s="1107">
        <v>175</v>
      </c>
      <c r="F115" s="1107">
        <v>175</v>
      </c>
      <c r="G115" s="1107"/>
      <c r="H115" s="1107">
        <v>0</v>
      </c>
      <c r="I115" s="1107">
        <v>0</v>
      </c>
      <c r="J115" s="1107">
        <v>0</v>
      </c>
      <c r="K115" s="1107">
        <v>0</v>
      </c>
      <c r="L115" s="1107">
        <v>280</v>
      </c>
      <c r="M115" s="1107">
        <v>280</v>
      </c>
      <c r="N115" s="1108"/>
    </row>
    <row r="116" spans="2:14" ht="24.8" hidden="1" customHeight="1" outlineLevel="1">
      <c r="B116" s="530" t="s">
        <v>1393</v>
      </c>
      <c r="C116" s="1106">
        <f t="shared" si="24"/>
        <v>463</v>
      </c>
      <c r="D116" s="1106">
        <f t="shared" si="25"/>
        <v>463</v>
      </c>
      <c r="E116" s="1107">
        <v>92</v>
      </c>
      <c r="F116" s="1107">
        <v>92</v>
      </c>
      <c r="G116" s="1107"/>
      <c r="H116" s="1107">
        <v>0</v>
      </c>
      <c r="I116" s="1107">
        <v>0</v>
      </c>
      <c r="J116" s="1107">
        <v>0</v>
      </c>
      <c r="K116" s="1107">
        <v>0</v>
      </c>
      <c r="L116" s="1107">
        <v>371</v>
      </c>
      <c r="M116" s="1107">
        <v>371</v>
      </c>
      <c r="N116" s="1108"/>
    </row>
    <row r="117" spans="2:14" ht="24.8" hidden="1" customHeight="1" outlineLevel="1">
      <c r="B117" s="530" t="s">
        <v>1392</v>
      </c>
      <c r="C117" s="1106">
        <f t="shared" si="24"/>
        <v>383</v>
      </c>
      <c r="D117" s="1106">
        <f t="shared" si="25"/>
        <v>383</v>
      </c>
      <c r="E117" s="1107">
        <v>91</v>
      </c>
      <c r="F117" s="1107">
        <v>91</v>
      </c>
      <c r="G117" s="1107"/>
      <c r="H117" s="1107">
        <v>0</v>
      </c>
      <c r="I117" s="1107">
        <v>0</v>
      </c>
      <c r="J117" s="1107">
        <v>0</v>
      </c>
      <c r="K117" s="1107">
        <v>0</v>
      </c>
      <c r="L117" s="1107">
        <v>292</v>
      </c>
      <c r="M117" s="1107">
        <v>292</v>
      </c>
      <c r="N117" s="1108"/>
    </row>
    <row r="118" spans="2:14" ht="24.8" hidden="1" customHeight="1" outlineLevel="1">
      <c r="B118" s="530" t="s">
        <v>1391</v>
      </c>
      <c r="C118" s="1106">
        <f t="shared" si="24"/>
        <v>322</v>
      </c>
      <c r="D118" s="1106">
        <f t="shared" si="25"/>
        <v>322</v>
      </c>
      <c r="E118" s="1107">
        <v>58</v>
      </c>
      <c r="F118" s="1107">
        <v>58</v>
      </c>
      <c r="G118" s="1107"/>
      <c r="H118" s="1107">
        <v>0</v>
      </c>
      <c r="I118" s="1107">
        <v>0</v>
      </c>
      <c r="J118" s="1107">
        <v>0</v>
      </c>
      <c r="K118" s="1107">
        <v>0</v>
      </c>
      <c r="L118" s="1107">
        <v>264</v>
      </c>
      <c r="M118" s="1107">
        <v>264</v>
      </c>
      <c r="N118" s="1108"/>
    </row>
    <row r="119" spans="2:14" ht="24.8" hidden="1" customHeight="1" outlineLevel="1">
      <c r="B119" s="530" t="s">
        <v>1395</v>
      </c>
      <c r="C119" s="1106">
        <f t="shared" si="24"/>
        <v>448</v>
      </c>
      <c r="D119" s="1106">
        <f t="shared" si="25"/>
        <v>448</v>
      </c>
      <c r="E119" s="1107">
        <v>156</v>
      </c>
      <c r="F119" s="1107">
        <v>156</v>
      </c>
      <c r="G119" s="1107"/>
      <c r="H119" s="1107">
        <v>0</v>
      </c>
      <c r="I119" s="1107">
        <v>0</v>
      </c>
      <c r="J119" s="1107">
        <v>0</v>
      </c>
      <c r="K119" s="1107">
        <v>0</v>
      </c>
      <c r="L119" s="1107">
        <v>292</v>
      </c>
      <c r="M119" s="1107">
        <v>292</v>
      </c>
      <c r="N119" s="1108"/>
    </row>
    <row r="120" spans="2:14" ht="24.8" hidden="1" customHeight="1" outlineLevel="1">
      <c r="B120" s="530" t="s">
        <v>1396</v>
      </c>
      <c r="C120" s="1106">
        <f t="shared" si="24"/>
        <v>403</v>
      </c>
      <c r="D120" s="1106">
        <f t="shared" si="25"/>
        <v>403</v>
      </c>
      <c r="E120" s="1107">
        <v>103</v>
      </c>
      <c r="F120" s="1107">
        <v>103</v>
      </c>
      <c r="G120" s="1107"/>
      <c r="H120" s="1107">
        <v>0</v>
      </c>
      <c r="I120" s="1107">
        <v>0</v>
      </c>
      <c r="J120" s="1107">
        <v>0</v>
      </c>
      <c r="K120" s="1107">
        <v>0</v>
      </c>
      <c r="L120" s="1107">
        <v>300</v>
      </c>
      <c r="M120" s="1107">
        <v>300</v>
      </c>
      <c r="N120" s="1108"/>
    </row>
    <row r="121" spans="2:14" ht="24.8" hidden="1" customHeight="1" outlineLevel="1">
      <c r="B121" s="530" t="s">
        <v>1397</v>
      </c>
      <c r="C121" s="1106">
        <f t="shared" si="24"/>
        <v>349</v>
      </c>
      <c r="D121" s="1106">
        <f t="shared" si="25"/>
        <v>349</v>
      </c>
      <c r="E121" s="1107">
        <v>69</v>
      </c>
      <c r="F121" s="1107">
        <v>69</v>
      </c>
      <c r="G121" s="1107"/>
      <c r="H121" s="1107">
        <v>0</v>
      </c>
      <c r="I121" s="1107">
        <v>0</v>
      </c>
      <c r="J121" s="1107">
        <v>0</v>
      </c>
      <c r="K121" s="1107">
        <v>0</v>
      </c>
      <c r="L121" s="1107">
        <v>280</v>
      </c>
      <c r="M121" s="1107">
        <v>280</v>
      </c>
      <c r="N121" s="1108"/>
    </row>
    <row r="122" spans="2:14" ht="24.8" hidden="1" customHeight="1" outlineLevel="1">
      <c r="B122" s="530" t="s">
        <v>1398</v>
      </c>
      <c r="C122" s="1106">
        <f t="shared" si="24"/>
        <v>309</v>
      </c>
      <c r="D122" s="1106">
        <f t="shared" si="25"/>
        <v>309</v>
      </c>
      <c r="E122" s="1107">
        <v>39</v>
      </c>
      <c r="F122" s="1107">
        <v>39</v>
      </c>
      <c r="G122" s="1107"/>
      <c r="H122" s="1107">
        <v>0</v>
      </c>
      <c r="I122" s="1107">
        <v>0</v>
      </c>
      <c r="J122" s="1107">
        <v>0</v>
      </c>
      <c r="K122" s="1107">
        <v>0</v>
      </c>
      <c r="L122" s="1107">
        <v>270</v>
      </c>
      <c r="M122" s="1107">
        <v>270</v>
      </c>
      <c r="N122" s="1108"/>
    </row>
    <row r="123" spans="2:14" ht="24.8" hidden="1" customHeight="1" outlineLevel="1" thickBot="1">
      <c r="B123" s="531" t="s">
        <v>1399</v>
      </c>
      <c r="C123" s="1115">
        <f t="shared" si="24"/>
        <v>329</v>
      </c>
      <c r="D123" s="1115">
        <f t="shared" si="25"/>
        <v>329</v>
      </c>
      <c r="E123" s="1115">
        <v>69</v>
      </c>
      <c r="F123" s="1115">
        <v>69</v>
      </c>
      <c r="G123" s="1107"/>
      <c r="H123" s="1107">
        <v>0</v>
      </c>
      <c r="I123" s="1107">
        <v>0</v>
      </c>
      <c r="J123" s="1107">
        <v>0</v>
      </c>
      <c r="K123" s="1107">
        <v>0</v>
      </c>
      <c r="L123" s="1107">
        <v>260</v>
      </c>
      <c r="M123" s="1107">
        <v>260</v>
      </c>
      <c r="N123" s="1119"/>
    </row>
    <row r="124" spans="2:14" ht="29.25" hidden="1" customHeight="1" collapsed="1">
      <c r="B124" s="1109" t="s">
        <v>2842</v>
      </c>
      <c r="C124" s="1116">
        <f>SUM(C125:C136)</f>
        <v>7237</v>
      </c>
      <c r="D124" s="1116">
        <f>SUM(D125:D136)</f>
        <v>7237</v>
      </c>
      <c r="E124" s="1116">
        <f>SUM(E125:E136)</f>
        <v>1763</v>
      </c>
      <c r="F124" s="1116">
        <f>SUM(F125:F136)</f>
        <v>1763</v>
      </c>
      <c r="G124" s="1107"/>
      <c r="H124" s="1107">
        <f t="shared" ref="H124:M124" si="26">SUM(H125:H136)</f>
        <v>0</v>
      </c>
      <c r="I124" s="1107">
        <f t="shared" si="26"/>
        <v>0</v>
      </c>
      <c r="J124" s="1107">
        <f t="shared" si="26"/>
        <v>0</v>
      </c>
      <c r="K124" s="1107">
        <f t="shared" si="26"/>
        <v>0</v>
      </c>
      <c r="L124" s="1107">
        <f t="shared" si="26"/>
        <v>5474</v>
      </c>
      <c r="M124" s="1107">
        <f t="shared" si="26"/>
        <v>5474</v>
      </c>
      <c r="N124" s="1108"/>
    </row>
    <row r="125" spans="2:14" ht="24.8" hidden="1" customHeight="1" outlineLevel="1">
      <c r="B125" s="530" t="s">
        <v>1902</v>
      </c>
      <c r="C125" s="1106">
        <f t="shared" ref="C125:C136" si="27">E125+H125+J125+L125</f>
        <v>356</v>
      </c>
      <c r="D125" s="1106">
        <f t="shared" ref="D125:D136" si="28">F125+I125+K125+M125</f>
        <v>356</v>
      </c>
      <c r="E125" s="1107">
        <v>86</v>
      </c>
      <c r="F125" s="1107">
        <v>86</v>
      </c>
      <c r="G125" s="1107"/>
      <c r="H125" s="1107">
        <v>0</v>
      </c>
      <c r="I125" s="1107">
        <v>0</v>
      </c>
      <c r="J125" s="1107">
        <v>0</v>
      </c>
      <c r="K125" s="1107">
        <v>0</v>
      </c>
      <c r="L125" s="1107">
        <v>270</v>
      </c>
      <c r="M125" s="1107">
        <v>270</v>
      </c>
      <c r="N125" s="1108"/>
    </row>
    <row r="126" spans="2:14" ht="24.8" hidden="1" customHeight="1" outlineLevel="1">
      <c r="B126" s="530" t="s">
        <v>1389</v>
      </c>
      <c r="C126" s="1106">
        <f t="shared" si="27"/>
        <v>471</v>
      </c>
      <c r="D126" s="1106">
        <f t="shared" si="28"/>
        <v>471</v>
      </c>
      <c r="E126" s="1107">
        <v>121</v>
      </c>
      <c r="F126" s="1107">
        <v>121</v>
      </c>
      <c r="G126" s="1107"/>
      <c r="H126" s="1107">
        <v>0</v>
      </c>
      <c r="I126" s="1107">
        <v>0</v>
      </c>
      <c r="J126" s="1107">
        <v>0</v>
      </c>
      <c r="K126" s="1107">
        <v>0</v>
      </c>
      <c r="L126" s="1107">
        <v>350</v>
      </c>
      <c r="M126" s="1107">
        <v>350</v>
      </c>
      <c r="N126" s="1108"/>
    </row>
    <row r="127" spans="2:14" ht="24.8" hidden="1" customHeight="1" outlineLevel="1">
      <c r="B127" s="530" t="s">
        <v>1390</v>
      </c>
      <c r="C127" s="1106">
        <f t="shared" si="27"/>
        <v>557</v>
      </c>
      <c r="D127" s="1106">
        <f t="shared" si="28"/>
        <v>557</v>
      </c>
      <c r="E127" s="1107">
        <v>112</v>
      </c>
      <c r="F127" s="1107">
        <v>112</v>
      </c>
      <c r="G127" s="1107"/>
      <c r="H127" s="1107">
        <v>0</v>
      </c>
      <c r="I127" s="1107">
        <v>0</v>
      </c>
      <c r="J127" s="1107">
        <v>0</v>
      </c>
      <c r="K127" s="1107">
        <v>0</v>
      </c>
      <c r="L127" s="1107">
        <v>445</v>
      </c>
      <c r="M127" s="1107">
        <v>445</v>
      </c>
      <c r="N127" s="1108"/>
    </row>
    <row r="128" spans="2:14" ht="24.8" hidden="1" customHeight="1" outlineLevel="1">
      <c r="B128" s="530" t="s">
        <v>1394</v>
      </c>
      <c r="C128" s="1106">
        <f t="shared" si="27"/>
        <v>575</v>
      </c>
      <c r="D128" s="1106">
        <f t="shared" si="28"/>
        <v>575</v>
      </c>
      <c r="E128" s="1107">
        <v>181</v>
      </c>
      <c r="F128" s="1107">
        <v>181</v>
      </c>
      <c r="G128" s="1107"/>
      <c r="H128" s="1107">
        <v>0</v>
      </c>
      <c r="I128" s="1107">
        <v>0</v>
      </c>
      <c r="J128" s="1107">
        <v>0</v>
      </c>
      <c r="K128" s="1107">
        <v>0</v>
      </c>
      <c r="L128" s="1107">
        <v>394</v>
      </c>
      <c r="M128" s="1107">
        <v>394</v>
      </c>
      <c r="N128" s="1108"/>
    </row>
    <row r="129" spans="2:14" ht="24.8" hidden="1" customHeight="1" outlineLevel="1">
      <c r="B129" s="530" t="s">
        <v>1393</v>
      </c>
      <c r="C129" s="1106">
        <f t="shared" si="27"/>
        <v>445</v>
      </c>
      <c r="D129" s="1106">
        <f t="shared" si="28"/>
        <v>445</v>
      </c>
      <c r="E129" s="1107">
        <v>94</v>
      </c>
      <c r="F129" s="1107">
        <v>94</v>
      </c>
      <c r="G129" s="1107"/>
      <c r="H129" s="1107">
        <v>0</v>
      </c>
      <c r="I129" s="1107">
        <v>0</v>
      </c>
      <c r="J129" s="1107">
        <v>0</v>
      </c>
      <c r="K129" s="1107">
        <v>0</v>
      </c>
      <c r="L129" s="1107">
        <v>351</v>
      </c>
      <c r="M129" s="1107">
        <v>351</v>
      </c>
      <c r="N129" s="1108"/>
    </row>
    <row r="130" spans="2:14" ht="24.8" hidden="1" customHeight="1" outlineLevel="1">
      <c r="B130" s="530" t="s">
        <v>1392</v>
      </c>
      <c r="C130" s="1106">
        <f t="shared" si="27"/>
        <v>424</v>
      </c>
      <c r="D130" s="1106">
        <f t="shared" si="28"/>
        <v>424</v>
      </c>
      <c r="E130" s="1107">
        <v>122</v>
      </c>
      <c r="F130" s="1107">
        <v>122</v>
      </c>
      <c r="G130" s="1107"/>
      <c r="H130" s="1107">
        <v>0</v>
      </c>
      <c r="I130" s="1107">
        <v>0</v>
      </c>
      <c r="J130" s="1107">
        <v>0</v>
      </c>
      <c r="K130" s="1107">
        <v>0</v>
      </c>
      <c r="L130" s="1107">
        <v>302</v>
      </c>
      <c r="M130" s="1107">
        <v>302</v>
      </c>
      <c r="N130" s="1108"/>
    </row>
    <row r="131" spans="2:14" ht="24.8" hidden="1" customHeight="1" outlineLevel="1">
      <c r="B131" s="530" t="s">
        <v>1391</v>
      </c>
      <c r="C131" s="1106">
        <f t="shared" si="27"/>
        <v>724</v>
      </c>
      <c r="D131" s="1106">
        <f t="shared" si="28"/>
        <v>724</v>
      </c>
      <c r="E131" s="1107">
        <v>175</v>
      </c>
      <c r="F131" s="1107">
        <v>175</v>
      </c>
      <c r="G131" s="1107"/>
      <c r="H131" s="1107">
        <v>0</v>
      </c>
      <c r="I131" s="1107">
        <v>0</v>
      </c>
      <c r="J131" s="1107">
        <v>0</v>
      </c>
      <c r="K131" s="1107">
        <v>0</v>
      </c>
      <c r="L131" s="1107">
        <v>549</v>
      </c>
      <c r="M131" s="1107">
        <v>549</v>
      </c>
      <c r="N131" s="1108"/>
    </row>
    <row r="132" spans="2:14" ht="24.8" hidden="1" customHeight="1" outlineLevel="1">
      <c r="B132" s="530" t="s">
        <v>1395</v>
      </c>
      <c r="C132" s="1106">
        <f t="shared" si="27"/>
        <v>762</v>
      </c>
      <c r="D132" s="1106">
        <f t="shared" si="28"/>
        <v>762</v>
      </c>
      <c r="E132" s="1107">
        <v>213</v>
      </c>
      <c r="F132" s="1107">
        <v>213</v>
      </c>
      <c r="G132" s="1107"/>
      <c r="H132" s="1107">
        <v>0</v>
      </c>
      <c r="I132" s="1107">
        <v>0</v>
      </c>
      <c r="J132" s="1107">
        <v>0</v>
      </c>
      <c r="K132" s="1107">
        <v>0</v>
      </c>
      <c r="L132" s="1107">
        <v>549</v>
      </c>
      <c r="M132" s="1107">
        <v>549</v>
      </c>
      <c r="N132" s="1108"/>
    </row>
    <row r="133" spans="2:14" ht="24.8" hidden="1" customHeight="1" outlineLevel="1">
      <c r="B133" s="530" t="s">
        <v>1396</v>
      </c>
      <c r="C133" s="1106">
        <f t="shared" si="27"/>
        <v>701</v>
      </c>
      <c r="D133" s="1106">
        <f t="shared" si="28"/>
        <v>701</v>
      </c>
      <c r="E133" s="1107">
        <v>82</v>
      </c>
      <c r="F133" s="1107">
        <v>82</v>
      </c>
      <c r="G133" s="1107"/>
      <c r="H133" s="1107">
        <v>0</v>
      </c>
      <c r="I133" s="1107">
        <v>0</v>
      </c>
      <c r="J133" s="1107">
        <v>0</v>
      </c>
      <c r="K133" s="1107">
        <v>0</v>
      </c>
      <c r="L133" s="1107">
        <v>619</v>
      </c>
      <c r="M133" s="1107">
        <v>619</v>
      </c>
      <c r="N133" s="1108"/>
    </row>
    <row r="134" spans="2:14" ht="24.8" hidden="1" customHeight="1" outlineLevel="1">
      <c r="B134" s="530" t="s">
        <v>1397</v>
      </c>
      <c r="C134" s="1106">
        <f t="shared" si="27"/>
        <v>978</v>
      </c>
      <c r="D134" s="1106">
        <f t="shared" si="28"/>
        <v>978</v>
      </c>
      <c r="E134" s="1107">
        <v>315</v>
      </c>
      <c r="F134" s="1107">
        <v>315</v>
      </c>
      <c r="G134" s="1107"/>
      <c r="H134" s="1107">
        <v>0</v>
      </c>
      <c r="I134" s="1107">
        <v>0</v>
      </c>
      <c r="J134" s="1107">
        <v>0</v>
      </c>
      <c r="K134" s="1107">
        <v>0</v>
      </c>
      <c r="L134" s="1107">
        <v>663</v>
      </c>
      <c r="M134" s="1107">
        <v>663</v>
      </c>
      <c r="N134" s="1108"/>
    </row>
    <row r="135" spans="2:14" ht="24.8" hidden="1" customHeight="1" outlineLevel="1">
      <c r="B135" s="530" t="s">
        <v>1398</v>
      </c>
      <c r="C135" s="1106">
        <f t="shared" si="27"/>
        <v>671</v>
      </c>
      <c r="D135" s="1106">
        <f t="shared" si="28"/>
        <v>671</v>
      </c>
      <c r="E135" s="1107">
        <v>141</v>
      </c>
      <c r="F135" s="1107">
        <v>141</v>
      </c>
      <c r="G135" s="1107"/>
      <c r="H135" s="1107">
        <v>0</v>
      </c>
      <c r="I135" s="1107">
        <v>0</v>
      </c>
      <c r="J135" s="1107">
        <v>0</v>
      </c>
      <c r="K135" s="1107">
        <v>0</v>
      </c>
      <c r="L135" s="1107">
        <v>530</v>
      </c>
      <c r="M135" s="1107">
        <v>530</v>
      </c>
      <c r="N135" s="1108"/>
    </row>
    <row r="136" spans="2:14" ht="24.8" hidden="1" customHeight="1" outlineLevel="1" thickBot="1">
      <c r="B136" s="531" t="s">
        <v>1399</v>
      </c>
      <c r="C136" s="1115">
        <f t="shared" si="27"/>
        <v>573</v>
      </c>
      <c r="D136" s="1115">
        <f t="shared" si="28"/>
        <v>573</v>
      </c>
      <c r="E136" s="1115">
        <v>121</v>
      </c>
      <c r="F136" s="1115">
        <v>121</v>
      </c>
      <c r="G136" s="1107"/>
      <c r="H136" s="1107">
        <v>0</v>
      </c>
      <c r="I136" s="1107">
        <v>0</v>
      </c>
      <c r="J136" s="1107">
        <v>0</v>
      </c>
      <c r="K136" s="1107">
        <v>0</v>
      </c>
      <c r="L136" s="1107">
        <v>452</v>
      </c>
      <c r="M136" s="1107">
        <v>452</v>
      </c>
      <c r="N136" s="1119"/>
    </row>
    <row r="137" spans="2:14" ht="29.25" customHeight="1" collapsed="1">
      <c r="B137" s="1109" t="s">
        <v>2211</v>
      </c>
      <c r="C137" s="1116">
        <f>SUM(C138:C149)</f>
        <v>9221</v>
      </c>
      <c r="D137" s="1116">
        <f>SUM(D138:D149)</f>
        <v>9221</v>
      </c>
      <c r="E137" s="1116">
        <f>SUM(E138:E149)</f>
        <v>2296</v>
      </c>
      <c r="F137" s="1116">
        <f>SUM(F138:F149)</f>
        <v>2296</v>
      </c>
      <c r="G137" s="1107"/>
      <c r="H137" s="1107">
        <f t="shared" ref="H137:M137" si="29">SUM(H138:H149)</f>
        <v>0</v>
      </c>
      <c r="I137" s="1107">
        <f t="shared" si="29"/>
        <v>0</v>
      </c>
      <c r="J137" s="1107">
        <f t="shared" si="29"/>
        <v>0</v>
      </c>
      <c r="K137" s="1107">
        <f t="shared" si="29"/>
        <v>0</v>
      </c>
      <c r="L137" s="1107">
        <f t="shared" si="29"/>
        <v>6925</v>
      </c>
      <c r="M137" s="1107">
        <f t="shared" si="29"/>
        <v>6925</v>
      </c>
      <c r="N137" s="1108"/>
    </row>
    <row r="138" spans="2:14" ht="24.8" hidden="1" customHeight="1" outlineLevel="1">
      <c r="B138" s="530" t="s">
        <v>1902</v>
      </c>
      <c r="C138" s="1106">
        <f t="shared" ref="C138:C149" si="30">E138+H138+J138+L138</f>
        <v>836</v>
      </c>
      <c r="D138" s="1106">
        <f t="shared" ref="D138:D149" si="31">F138+I138+K138+M138</f>
        <v>836</v>
      </c>
      <c r="E138" s="1107">
        <v>133</v>
      </c>
      <c r="F138" s="1107">
        <v>133</v>
      </c>
      <c r="G138" s="1107"/>
      <c r="H138" s="1107">
        <v>0</v>
      </c>
      <c r="I138" s="1107">
        <v>0</v>
      </c>
      <c r="J138" s="1107">
        <v>0</v>
      </c>
      <c r="K138" s="1107">
        <v>0</v>
      </c>
      <c r="L138" s="1107">
        <v>703</v>
      </c>
      <c r="M138" s="1107">
        <v>703</v>
      </c>
      <c r="N138" s="1108"/>
    </row>
    <row r="139" spans="2:14" ht="24.8" hidden="1" customHeight="1" outlineLevel="1">
      <c r="B139" s="530" t="s">
        <v>1389</v>
      </c>
      <c r="C139" s="1106">
        <f t="shared" si="30"/>
        <v>756</v>
      </c>
      <c r="D139" s="1106">
        <f t="shared" si="31"/>
        <v>756</v>
      </c>
      <c r="E139" s="1107">
        <v>92</v>
      </c>
      <c r="F139" s="1107">
        <v>92</v>
      </c>
      <c r="G139" s="1107"/>
      <c r="H139" s="1107">
        <v>0</v>
      </c>
      <c r="I139" s="1107">
        <v>0</v>
      </c>
      <c r="J139" s="1107">
        <v>0</v>
      </c>
      <c r="K139" s="1107">
        <v>0</v>
      </c>
      <c r="L139" s="1107">
        <v>664</v>
      </c>
      <c r="M139" s="1107">
        <v>664</v>
      </c>
      <c r="N139" s="1108"/>
    </row>
    <row r="140" spans="2:14" ht="24.8" hidden="1" customHeight="1" outlineLevel="1">
      <c r="B140" s="530" t="s">
        <v>1390</v>
      </c>
      <c r="C140" s="1106">
        <f t="shared" si="30"/>
        <v>972</v>
      </c>
      <c r="D140" s="1106">
        <f t="shared" si="31"/>
        <v>972</v>
      </c>
      <c r="E140" s="1107">
        <v>203</v>
      </c>
      <c r="F140" s="1107">
        <v>203</v>
      </c>
      <c r="G140" s="1107"/>
      <c r="H140" s="1107">
        <v>0</v>
      </c>
      <c r="I140" s="1107">
        <v>0</v>
      </c>
      <c r="J140" s="1107">
        <v>0</v>
      </c>
      <c r="K140" s="1107">
        <v>0</v>
      </c>
      <c r="L140" s="1107">
        <v>769</v>
      </c>
      <c r="M140" s="1107">
        <v>769</v>
      </c>
      <c r="N140" s="1108"/>
    </row>
    <row r="141" spans="2:14" ht="24.8" hidden="1" customHeight="1" outlineLevel="1">
      <c r="B141" s="530" t="s">
        <v>1394</v>
      </c>
      <c r="C141" s="1106">
        <f t="shared" si="30"/>
        <v>470</v>
      </c>
      <c r="D141" s="1106">
        <f t="shared" si="31"/>
        <v>470</v>
      </c>
      <c r="E141" s="1107">
        <v>63</v>
      </c>
      <c r="F141" s="1107">
        <v>63</v>
      </c>
      <c r="G141" s="1107"/>
      <c r="H141" s="1107">
        <v>0</v>
      </c>
      <c r="I141" s="1107">
        <v>0</v>
      </c>
      <c r="J141" s="1107">
        <v>0</v>
      </c>
      <c r="K141" s="1107">
        <v>0</v>
      </c>
      <c r="L141" s="1107">
        <v>407</v>
      </c>
      <c r="M141" s="1107">
        <v>407</v>
      </c>
      <c r="N141" s="1108"/>
    </row>
    <row r="142" spans="2:14" ht="24.8" hidden="1" customHeight="1" outlineLevel="1">
      <c r="B142" s="530" t="s">
        <v>1393</v>
      </c>
      <c r="C142" s="1106">
        <f t="shared" si="30"/>
        <v>729</v>
      </c>
      <c r="D142" s="1106">
        <f t="shared" si="31"/>
        <v>729</v>
      </c>
      <c r="E142" s="1107">
        <v>229</v>
      </c>
      <c r="F142" s="1107">
        <v>229</v>
      </c>
      <c r="G142" s="1107"/>
      <c r="H142" s="1107">
        <v>0</v>
      </c>
      <c r="I142" s="1107">
        <v>0</v>
      </c>
      <c r="J142" s="1107">
        <v>0</v>
      </c>
      <c r="K142" s="1107">
        <v>0</v>
      </c>
      <c r="L142" s="1107">
        <v>500</v>
      </c>
      <c r="M142" s="1107">
        <v>500</v>
      </c>
      <c r="N142" s="1108"/>
    </row>
    <row r="143" spans="2:14" ht="24.8" hidden="1" customHeight="1" outlineLevel="1">
      <c r="B143" s="530" t="s">
        <v>1392</v>
      </c>
      <c r="C143" s="1106">
        <f t="shared" si="30"/>
        <v>740</v>
      </c>
      <c r="D143" s="1106">
        <f t="shared" si="31"/>
        <v>740</v>
      </c>
      <c r="E143" s="1107">
        <v>218</v>
      </c>
      <c r="F143" s="1107">
        <v>218</v>
      </c>
      <c r="G143" s="1107"/>
      <c r="H143" s="1107">
        <v>0</v>
      </c>
      <c r="I143" s="1107">
        <v>0</v>
      </c>
      <c r="J143" s="1107">
        <v>0</v>
      </c>
      <c r="K143" s="1107">
        <v>0</v>
      </c>
      <c r="L143" s="1107">
        <v>522</v>
      </c>
      <c r="M143" s="1107">
        <v>522</v>
      </c>
      <c r="N143" s="1108"/>
    </row>
    <row r="144" spans="2:14" ht="24.8" hidden="1" customHeight="1" outlineLevel="1">
      <c r="B144" s="530" t="s">
        <v>1391</v>
      </c>
      <c r="C144" s="1106">
        <f t="shared" si="30"/>
        <v>715</v>
      </c>
      <c r="D144" s="1106">
        <f t="shared" si="31"/>
        <v>715</v>
      </c>
      <c r="E144" s="1107">
        <v>188</v>
      </c>
      <c r="F144" s="1107">
        <v>188</v>
      </c>
      <c r="G144" s="1107"/>
      <c r="H144" s="1107">
        <v>0</v>
      </c>
      <c r="I144" s="1107">
        <v>0</v>
      </c>
      <c r="J144" s="1107">
        <v>0</v>
      </c>
      <c r="K144" s="1107">
        <v>0</v>
      </c>
      <c r="L144" s="1107">
        <v>527</v>
      </c>
      <c r="M144" s="1107">
        <v>527</v>
      </c>
      <c r="N144" s="1108"/>
    </row>
    <row r="145" spans="2:14" ht="24.8" hidden="1" customHeight="1" outlineLevel="1">
      <c r="B145" s="530" t="s">
        <v>1395</v>
      </c>
      <c r="C145" s="1106">
        <f t="shared" si="30"/>
        <v>846</v>
      </c>
      <c r="D145" s="1106">
        <f t="shared" si="31"/>
        <v>846</v>
      </c>
      <c r="E145" s="1107">
        <v>301</v>
      </c>
      <c r="F145" s="1107">
        <v>301</v>
      </c>
      <c r="G145" s="1107"/>
      <c r="H145" s="1107">
        <v>0</v>
      </c>
      <c r="I145" s="1107">
        <v>0</v>
      </c>
      <c r="J145" s="1107">
        <v>0</v>
      </c>
      <c r="K145" s="1107">
        <v>0</v>
      </c>
      <c r="L145" s="1107">
        <v>545</v>
      </c>
      <c r="M145" s="1107">
        <v>545</v>
      </c>
      <c r="N145" s="1108"/>
    </row>
    <row r="146" spans="2:14" ht="24.8" hidden="1" customHeight="1" outlineLevel="1">
      <c r="B146" s="530" t="s">
        <v>1396</v>
      </c>
      <c r="C146" s="1106">
        <f t="shared" si="30"/>
        <v>649</v>
      </c>
      <c r="D146" s="1106">
        <f t="shared" si="31"/>
        <v>649</v>
      </c>
      <c r="E146" s="1107">
        <v>224</v>
      </c>
      <c r="F146" s="1107">
        <v>224</v>
      </c>
      <c r="G146" s="1107"/>
      <c r="H146" s="1107">
        <v>0</v>
      </c>
      <c r="I146" s="1107">
        <v>0</v>
      </c>
      <c r="J146" s="1107">
        <v>0</v>
      </c>
      <c r="K146" s="1107">
        <v>0</v>
      </c>
      <c r="L146" s="1107">
        <v>425</v>
      </c>
      <c r="M146" s="1107">
        <v>425</v>
      </c>
      <c r="N146" s="1108"/>
    </row>
    <row r="147" spans="2:14" ht="24.8" hidden="1" customHeight="1" outlineLevel="1">
      <c r="B147" s="530" t="s">
        <v>1397</v>
      </c>
      <c r="C147" s="1106">
        <f t="shared" si="30"/>
        <v>674</v>
      </c>
      <c r="D147" s="1106">
        <f t="shared" si="31"/>
        <v>674</v>
      </c>
      <c r="E147" s="1107">
        <v>235</v>
      </c>
      <c r="F147" s="1107">
        <v>235</v>
      </c>
      <c r="G147" s="1107"/>
      <c r="H147" s="1107">
        <v>0</v>
      </c>
      <c r="I147" s="1107">
        <v>0</v>
      </c>
      <c r="J147" s="1107">
        <v>0</v>
      </c>
      <c r="K147" s="1107">
        <v>0</v>
      </c>
      <c r="L147" s="1107">
        <v>439</v>
      </c>
      <c r="M147" s="1107">
        <v>439</v>
      </c>
      <c r="N147" s="1108"/>
    </row>
    <row r="148" spans="2:14" ht="24.8" hidden="1" customHeight="1" outlineLevel="1">
      <c r="B148" s="530" t="s">
        <v>1398</v>
      </c>
      <c r="C148" s="1106">
        <f t="shared" si="30"/>
        <v>666</v>
      </c>
      <c r="D148" s="1106">
        <f t="shared" si="31"/>
        <v>666</v>
      </c>
      <c r="E148" s="1107">
        <v>218</v>
      </c>
      <c r="F148" s="1107">
        <v>218</v>
      </c>
      <c r="G148" s="1107"/>
      <c r="H148" s="1107">
        <v>0</v>
      </c>
      <c r="I148" s="1107">
        <v>0</v>
      </c>
      <c r="J148" s="1107">
        <v>0</v>
      </c>
      <c r="K148" s="1107">
        <v>0</v>
      </c>
      <c r="L148" s="1107">
        <v>448</v>
      </c>
      <c r="M148" s="1107">
        <v>448</v>
      </c>
      <c r="N148" s="1108"/>
    </row>
    <row r="149" spans="2:14" ht="24.8" hidden="1" customHeight="1" outlineLevel="1" thickBot="1">
      <c r="B149" s="531" t="s">
        <v>1399</v>
      </c>
      <c r="C149" s="1115">
        <f t="shared" si="30"/>
        <v>1168</v>
      </c>
      <c r="D149" s="1115">
        <f t="shared" si="31"/>
        <v>1168</v>
      </c>
      <c r="E149" s="1115">
        <v>192</v>
      </c>
      <c r="F149" s="1115">
        <v>192</v>
      </c>
      <c r="G149" s="1107"/>
      <c r="H149" s="1107">
        <v>0</v>
      </c>
      <c r="I149" s="1107">
        <v>0</v>
      </c>
      <c r="J149" s="1107">
        <v>0</v>
      </c>
      <c r="K149" s="1107">
        <v>0</v>
      </c>
      <c r="L149" s="1107">
        <v>976</v>
      </c>
      <c r="M149" s="1107">
        <v>976</v>
      </c>
      <c r="N149" s="1119"/>
    </row>
    <row r="150" spans="2:14" ht="29.25" customHeight="1" collapsed="1">
      <c r="B150" s="1109" t="s">
        <v>3102</v>
      </c>
      <c r="C150" s="1116">
        <f>SUM(C151:C162)</f>
        <v>6578</v>
      </c>
      <c r="D150" s="1116">
        <f>SUM(D151:D162)</f>
        <v>6578</v>
      </c>
      <c r="E150" s="1116">
        <f>SUM(E151:E162)</f>
        <v>1922</v>
      </c>
      <c r="F150" s="1116">
        <f>SUM(F151:F162)</f>
        <v>1922</v>
      </c>
      <c r="G150" s="1107"/>
      <c r="H150" s="1107">
        <f t="shared" ref="H150:M150" si="32">SUM(H151:H162)</f>
        <v>0</v>
      </c>
      <c r="I150" s="1107">
        <f t="shared" si="32"/>
        <v>0</v>
      </c>
      <c r="J150" s="1107">
        <f t="shared" si="32"/>
        <v>0</v>
      </c>
      <c r="K150" s="1107">
        <f t="shared" si="32"/>
        <v>0</v>
      </c>
      <c r="L150" s="1107">
        <f t="shared" si="32"/>
        <v>4656</v>
      </c>
      <c r="M150" s="1107">
        <f t="shared" si="32"/>
        <v>4656</v>
      </c>
      <c r="N150" s="1108"/>
    </row>
    <row r="151" spans="2:14" ht="24.8" hidden="1" customHeight="1" outlineLevel="1">
      <c r="B151" s="530" t="s">
        <v>1902</v>
      </c>
      <c r="C151" s="1106">
        <f t="shared" ref="C151:C162" si="33">E151+H151+J151+L151</f>
        <v>498</v>
      </c>
      <c r="D151" s="1106">
        <f t="shared" ref="D151:D162" si="34">F151+I151+K151+M151</f>
        <v>498</v>
      </c>
      <c r="E151" s="1107">
        <v>87</v>
      </c>
      <c r="F151" s="1107">
        <v>87</v>
      </c>
      <c r="G151" s="1107"/>
      <c r="H151" s="1107">
        <v>0</v>
      </c>
      <c r="I151" s="1107">
        <v>0</v>
      </c>
      <c r="J151" s="1107">
        <v>0</v>
      </c>
      <c r="K151" s="1107">
        <v>0</v>
      </c>
      <c r="L151" s="1107">
        <v>411</v>
      </c>
      <c r="M151" s="1107">
        <v>411</v>
      </c>
      <c r="N151" s="1108"/>
    </row>
    <row r="152" spans="2:14" ht="24.8" hidden="1" customHeight="1" outlineLevel="1">
      <c r="B152" s="530" t="s">
        <v>1389</v>
      </c>
      <c r="C152" s="1106">
        <f t="shared" si="33"/>
        <v>495</v>
      </c>
      <c r="D152" s="1106">
        <f t="shared" si="34"/>
        <v>495</v>
      </c>
      <c r="E152" s="1107">
        <v>51</v>
      </c>
      <c r="F152" s="1107">
        <v>51</v>
      </c>
      <c r="G152" s="1107"/>
      <c r="H152" s="1107">
        <v>0</v>
      </c>
      <c r="I152" s="1107">
        <v>0</v>
      </c>
      <c r="J152" s="1107">
        <v>0</v>
      </c>
      <c r="K152" s="1107">
        <v>0</v>
      </c>
      <c r="L152" s="1107">
        <v>444</v>
      </c>
      <c r="M152" s="1107">
        <v>444</v>
      </c>
      <c r="N152" s="1108"/>
    </row>
    <row r="153" spans="2:14" ht="24.8" hidden="1" customHeight="1" outlineLevel="1">
      <c r="B153" s="530" t="s">
        <v>1390</v>
      </c>
      <c r="C153" s="1106">
        <f t="shared" si="33"/>
        <v>459</v>
      </c>
      <c r="D153" s="1106">
        <f t="shared" si="34"/>
        <v>459</v>
      </c>
      <c r="E153" s="1107">
        <v>56</v>
      </c>
      <c r="F153" s="1107">
        <v>56</v>
      </c>
      <c r="G153" s="1107"/>
      <c r="H153" s="1107">
        <v>0</v>
      </c>
      <c r="I153" s="1107">
        <v>0</v>
      </c>
      <c r="J153" s="1107">
        <v>0</v>
      </c>
      <c r="K153" s="1107">
        <v>0</v>
      </c>
      <c r="L153" s="1107">
        <v>403</v>
      </c>
      <c r="M153" s="1107">
        <v>403</v>
      </c>
      <c r="N153" s="1108"/>
    </row>
    <row r="154" spans="2:14" ht="24.8" hidden="1" customHeight="1" outlineLevel="1">
      <c r="B154" s="530" t="s">
        <v>1394</v>
      </c>
      <c r="C154" s="1106">
        <f t="shared" si="33"/>
        <v>620</v>
      </c>
      <c r="D154" s="1106">
        <f t="shared" si="34"/>
        <v>620</v>
      </c>
      <c r="E154" s="1107">
        <v>224</v>
      </c>
      <c r="F154" s="1107">
        <v>224</v>
      </c>
      <c r="G154" s="1107"/>
      <c r="H154" s="1107">
        <v>0</v>
      </c>
      <c r="I154" s="1107">
        <v>0</v>
      </c>
      <c r="J154" s="1107">
        <v>0</v>
      </c>
      <c r="K154" s="1107">
        <v>0</v>
      </c>
      <c r="L154" s="1107">
        <v>396</v>
      </c>
      <c r="M154" s="1107">
        <v>396</v>
      </c>
      <c r="N154" s="1108"/>
    </row>
    <row r="155" spans="2:14" ht="24.8" hidden="1" customHeight="1" outlineLevel="1">
      <c r="B155" s="530" t="s">
        <v>1393</v>
      </c>
      <c r="C155" s="1106">
        <f t="shared" si="33"/>
        <v>606</v>
      </c>
      <c r="D155" s="1106">
        <f t="shared" si="34"/>
        <v>606</v>
      </c>
      <c r="E155" s="1107">
        <v>216</v>
      </c>
      <c r="F155" s="1107">
        <v>216</v>
      </c>
      <c r="G155" s="1107"/>
      <c r="H155" s="1107">
        <v>0</v>
      </c>
      <c r="I155" s="1107">
        <v>0</v>
      </c>
      <c r="J155" s="1107">
        <v>0</v>
      </c>
      <c r="K155" s="1107">
        <v>0</v>
      </c>
      <c r="L155" s="1107">
        <v>390</v>
      </c>
      <c r="M155" s="1107">
        <v>390</v>
      </c>
      <c r="N155" s="1108"/>
    </row>
    <row r="156" spans="2:14" ht="24.8" hidden="1" customHeight="1" outlineLevel="1">
      <c r="B156" s="530" t="s">
        <v>1392</v>
      </c>
      <c r="C156" s="1106">
        <f t="shared" si="33"/>
        <v>602</v>
      </c>
      <c r="D156" s="1106">
        <f t="shared" si="34"/>
        <v>602</v>
      </c>
      <c r="E156" s="1107">
        <v>198</v>
      </c>
      <c r="F156" s="1107">
        <v>198</v>
      </c>
      <c r="G156" s="1107"/>
      <c r="H156" s="1107">
        <v>0</v>
      </c>
      <c r="I156" s="1107">
        <v>0</v>
      </c>
      <c r="J156" s="1107">
        <v>0</v>
      </c>
      <c r="K156" s="1107">
        <v>0</v>
      </c>
      <c r="L156" s="1107">
        <v>404</v>
      </c>
      <c r="M156" s="1107">
        <v>404</v>
      </c>
      <c r="N156" s="1108"/>
    </row>
    <row r="157" spans="2:14" ht="24.8" hidden="1" customHeight="1" outlineLevel="1">
      <c r="B157" s="530" t="s">
        <v>1391</v>
      </c>
      <c r="C157" s="1106">
        <f t="shared" si="33"/>
        <v>595</v>
      </c>
      <c r="D157" s="1106">
        <f t="shared" si="34"/>
        <v>595</v>
      </c>
      <c r="E157" s="1107">
        <v>204</v>
      </c>
      <c r="F157" s="1107">
        <v>204</v>
      </c>
      <c r="G157" s="1107"/>
      <c r="H157" s="1107">
        <v>0</v>
      </c>
      <c r="I157" s="1107">
        <v>0</v>
      </c>
      <c r="J157" s="1107">
        <v>0</v>
      </c>
      <c r="K157" s="1107">
        <v>0</v>
      </c>
      <c r="L157" s="1107">
        <v>391</v>
      </c>
      <c r="M157" s="1107">
        <v>391</v>
      </c>
      <c r="N157" s="1108"/>
    </row>
    <row r="158" spans="2:14" ht="24.8" hidden="1" customHeight="1" outlineLevel="1">
      <c r="B158" s="530" t="s">
        <v>1395</v>
      </c>
      <c r="C158" s="1106">
        <f t="shared" si="33"/>
        <v>537</v>
      </c>
      <c r="D158" s="1106">
        <f t="shared" si="34"/>
        <v>537</v>
      </c>
      <c r="E158" s="1107">
        <v>181</v>
      </c>
      <c r="F158" s="1107">
        <v>181</v>
      </c>
      <c r="G158" s="1107"/>
      <c r="H158" s="1107">
        <v>0</v>
      </c>
      <c r="I158" s="1107">
        <v>0</v>
      </c>
      <c r="J158" s="1107">
        <v>0</v>
      </c>
      <c r="K158" s="1107">
        <v>0</v>
      </c>
      <c r="L158" s="1107">
        <v>356</v>
      </c>
      <c r="M158" s="1107">
        <v>356</v>
      </c>
      <c r="N158" s="1108"/>
    </row>
    <row r="159" spans="2:14" ht="24.8" hidden="1" customHeight="1" outlineLevel="1">
      <c r="B159" s="530" t="s">
        <v>1396</v>
      </c>
      <c r="C159" s="1106">
        <f t="shared" si="33"/>
        <v>623</v>
      </c>
      <c r="D159" s="1106">
        <f t="shared" si="34"/>
        <v>623</v>
      </c>
      <c r="E159" s="1107">
        <v>270</v>
      </c>
      <c r="F159" s="1107">
        <v>270</v>
      </c>
      <c r="G159" s="1107"/>
      <c r="H159" s="1107">
        <v>0</v>
      </c>
      <c r="I159" s="1107">
        <v>0</v>
      </c>
      <c r="J159" s="1107">
        <v>0</v>
      </c>
      <c r="K159" s="1107">
        <v>0</v>
      </c>
      <c r="L159" s="1107">
        <v>353</v>
      </c>
      <c r="M159" s="1107">
        <v>353</v>
      </c>
      <c r="N159" s="1108"/>
    </row>
    <row r="160" spans="2:14" ht="24.8" hidden="1" customHeight="1" outlineLevel="1">
      <c r="B160" s="530" t="s">
        <v>1397</v>
      </c>
      <c r="C160" s="1106">
        <f t="shared" si="33"/>
        <v>519</v>
      </c>
      <c r="D160" s="1106">
        <f t="shared" si="34"/>
        <v>519</v>
      </c>
      <c r="E160" s="1107">
        <v>167</v>
      </c>
      <c r="F160" s="1107">
        <v>167</v>
      </c>
      <c r="G160" s="1107"/>
      <c r="H160" s="1107">
        <v>0</v>
      </c>
      <c r="I160" s="1107">
        <v>0</v>
      </c>
      <c r="J160" s="1107">
        <v>0</v>
      </c>
      <c r="K160" s="1107">
        <v>0</v>
      </c>
      <c r="L160" s="1107">
        <v>352</v>
      </c>
      <c r="M160" s="1107">
        <v>352</v>
      </c>
      <c r="N160" s="1108"/>
    </row>
    <row r="161" spans="2:14" ht="24.8" hidden="1" customHeight="1" outlineLevel="1">
      <c r="B161" s="530" t="s">
        <v>1398</v>
      </c>
      <c r="C161" s="1106">
        <f t="shared" si="33"/>
        <v>531</v>
      </c>
      <c r="D161" s="1106">
        <f t="shared" si="34"/>
        <v>531</v>
      </c>
      <c r="E161" s="1107">
        <v>132</v>
      </c>
      <c r="F161" s="1107">
        <v>132</v>
      </c>
      <c r="G161" s="1107"/>
      <c r="H161" s="1107">
        <v>0</v>
      </c>
      <c r="I161" s="1107">
        <v>0</v>
      </c>
      <c r="J161" s="1107">
        <v>0</v>
      </c>
      <c r="K161" s="1107">
        <v>0</v>
      </c>
      <c r="L161" s="1107">
        <v>399</v>
      </c>
      <c r="M161" s="1107">
        <v>399</v>
      </c>
      <c r="N161" s="1108"/>
    </row>
    <row r="162" spans="2:14" ht="24.8" hidden="1" customHeight="1" outlineLevel="1" thickBot="1">
      <c r="B162" s="531" t="s">
        <v>1399</v>
      </c>
      <c r="C162" s="1115">
        <f t="shared" si="33"/>
        <v>493</v>
      </c>
      <c r="D162" s="1115">
        <f t="shared" si="34"/>
        <v>493</v>
      </c>
      <c r="E162" s="1115">
        <v>136</v>
      </c>
      <c r="F162" s="1115">
        <v>136</v>
      </c>
      <c r="G162" s="1107"/>
      <c r="H162" s="1107">
        <v>0</v>
      </c>
      <c r="I162" s="1107">
        <v>0</v>
      </c>
      <c r="J162" s="1107">
        <v>0</v>
      </c>
      <c r="K162" s="1107">
        <v>0</v>
      </c>
      <c r="L162" s="1107">
        <v>357</v>
      </c>
      <c r="M162" s="1107">
        <v>357</v>
      </c>
      <c r="N162" s="1119"/>
    </row>
    <row r="163" spans="2:14" ht="29.25" customHeight="1" collapsed="1">
      <c r="B163" s="1109" t="s">
        <v>666</v>
      </c>
      <c r="C163" s="1116">
        <f>SUM(C164:C175)</f>
        <v>5593</v>
      </c>
      <c r="D163" s="1116">
        <f>SUM(D164:D175)</f>
        <v>5593</v>
      </c>
      <c r="E163" s="1116">
        <f>SUM(E164:E175)</f>
        <v>1537</v>
      </c>
      <c r="F163" s="1116">
        <f>SUM(F164:F175)</f>
        <v>1537</v>
      </c>
      <c r="G163" s="1107"/>
      <c r="H163" s="1107">
        <f t="shared" ref="H163:M163" si="35">SUM(H164:H175)</f>
        <v>0</v>
      </c>
      <c r="I163" s="1107">
        <f t="shared" si="35"/>
        <v>0</v>
      </c>
      <c r="J163" s="1107">
        <f t="shared" si="35"/>
        <v>0</v>
      </c>
      <c r="K163" s="1107">
        <f t="shared" si="35"/>
        <v>0</v>
      </c>
      <c r="L163" s="1107">
        <f t="shared" si="35"/>
        <v>4056</v>
      </c>
      <c r="M163" s="1107">
        <f t="shared" si="35"/>
        <v>4056</v>
      </c>
      <c r="N163" s="1108"/>
    </row>
    <row r="164" spans="2:14" ht="24.8" hidden="1" customHeight="1" outlineLevel="1">
      <c r="B164" s="530" t="s">
        <v>1902</v>
      </c>
      <c r="C164" s="1106">
        <f t="shared" ref="C164:C175" si="36">E164+H164+J164+L164</f>
        <v>713</v>
      </c>
      <c r="D164" s="1106">
        <f t="shared" ref="D164:D175" si="37">F164+I164+K164+M164</f>
        <v>713</v>
      </c>
      <c r="E164" s="1107">
        <v>322</v>
      </c>
      <c r="F164" s="1107">
        <v>322</v>
      </c>
      <c r="G164" s="1107"/>
      <c r="H164" s="1107">
        <v>0</v>
      </c>
      <c r="I164" s="1107">
        <v>0</v>
      </c>
      <c r="J164" s="1107">
        <v>0</v>
      </c>
      <c r="K164" s="1107">
        <v>0</v>
      </c>
      <c r="L164" s="1107">
        <v>391</v>
      </c>
      <c r="M164" s="1107">
        <v>391</v>
      </c>
      <c r="N164" s="1108"/>
    </row>
    <row r="165" spans="2:14" ht="24.8" hidden="1" customHeight="1" outlineLevel="1">
      <c r="B165" s="530" t="s">
        <v>1389</v>
      </c>
      <c r="C165" s="1106">
        <f t="shared" si="36"/>
        <v>443</v>
      </c>
      <c r="D165" s="1106">
        <f t="shared" si="37"/>
        <v>443</v>
      </c>
      <c r="E165" s="1107">
        <v>83</v>
      </c>
      <c r="F165" s="1107">
        <v>83</v>
      </c>
      <c r="G165" s="1107"/>
      <c r="H165" s="1107">
        <v>0</v>
      </c>
      <c r="I165" s="1107">
        <v>0</v>
      </c>
      <c r="J165" s="1107">
        <v>0</v>
      </c>
      <c r="K165" s="1107">
        <v>0</v>
      </c>
      <c r="L165" s="1107">
        <v>360</v>
      </c>
      <c r="M165" s="1107">
        <v>360</v>
      </c>
      <c r="N165" s="1108"/>
    </row>
    <row r="166" spans="2:14" ht="24.8" hidden="1" customHeight="1" outlineLevel="1">
      <c r="B166" s="530" t="s">
        <v>1390</v>
      </c>
      <c r="C166" s="1106">
        <f t="shared" si="36"/>
        <v>425</v>
      </c>
      <c r="D166" s="1106">
        <f t="shared" si="37"/>
        <v>425</v>
      </c>
      <c r="E166" s="1107">
        <v>89</v>
      </c>
      <c r="F166" s="1107">
        <v>89</v>
      </c>
      <c r="G166" s="1107"/>
      <c r="H166" s="1107">
        <v>0</v>
      </c>
      <c r="I166" s="1107">
        <v>0</v>
      </c>
      <c r="J166" s="1107">
        <v>0</v>
      </c>
      <c r="K166" s="1107">
        <v>0</v>
      </c>
      <c r="L166" s="1107">
        <v>336</v>
      </c>
      <c r="M166" s="1107">
        <v>336</v>
      </c>
      <c r="N166" s="1108"/>
    </row>
    <row r="167" spans="2:14" ht="24.8" hidden="1" customHeight="1" outlineLevel="1">
      <c r="B167" s="530" t="s">
        <v>1394</v>
      </c>
      <c r="C167" s="1106">
        <f t="shared" si="36"/>
        <v>403</v>
      </c>
      <c r="D167" s="1106">
        <f t="shared" si="37"/>
        <v>403</v>
      </c>
      <c r="E167" s="1107">
        <v>81</v>
      </c>
      <c r="F167" s="1107">
        <v>81</v>
      </c>
      <c r="G167" s="1107"/>
      <c r="H167" s="1107">
        <v>0</v>
      </c>
      <c r="I167" s="1107">
        <v>0</v>
      </c>
      <c r="J167" s="1107">
        <v>0</v>
      </c>
      <c r="K167" s="1107">
        <v>0</v>
      </c>
      <c r="L167" s="1107">
        <v>322</v>
      </c>
      <c r="M167" s="1107">
        <v>322</v>
      </c>
      <c r="N167" s="1108"/>
    </row>
    <row r="168" spans="2:14" ht="24.8" hidden="1" customHeight="1" outlineLevel="1">
      <c r="B168" s="530" t="s">
        <v>1393</v>
      </c>
      <c r="C168" s="1106">
        <f t="shared" si="36"/>
        <v>454</v>
      </c>
      <c r="D168" s="1106">
        <f t="shared" si="37"/>
        <v>454</v>
      </c>
      <c r="E168" s="1107">
        <v>80</v>
      </c>
      <c r="F168" s="1107">
        <v>80</v>
      </c>
      <c r="G168" s="1107"/>
      <c r="H168" s="1107">
        <v>0</v>
      </c>
      <c r="I168" s="1107">
        <v>0</v>
      </c>
      <c r="J168" s="1107">
        <v>0</v>
      </c>
      <c r="K168" s="1107">
        <v>0</v>
      </c>
      <c r="L168" s="1107">
        <v>374</v>
      </c>
      <c r="M168" s="1107">
        <v>374</v>
      </c>
      <c r="N168" s="1108"/>
    </row>
    <row r="169" spans="2:14" ht="24.8" hidden="1" customHeight="1" outlineLevel="1">
      <c r="B169" s="530" t="s">
        <v>1392</v>
      </c>
      <c r="C169" s="1106">
        <f t="shared" si="36"/>
        <v>431</v>
      </c>
      <c r="D169" s="1106">
        <f t="shared" si="37"/>
        <v>431</v>
      </c>
      <c r="E169" s="1107">
        <v>131</v>
      </c>
      <c r="F169" s="1107">
        <v>131</v>
      </c>
      <c r="G169" s="1107"/>
      <c r="H169" s="1107">
        <v>0</v>
      </c>
      <c r="I169" s="1107">
        <v>0</v>
      </c>
      <c r="J169" s="1107">
        <v>0</v>
      </c>
      <c r="K169" s="1107">
        <v>0</v>
      </c>
      <c r="L169" s="1107">
        <v>300</v>
      </c>
      <c r="M169" s="1107">
        <v>300</v>
      </c>
      <c r="N169" s="1108"/>
    </row>
    <row r="170" spans="2:14" ht="24.8" hidden="1" customHeight="1" outlineLevel="1">
      <c r="B170" s="530" t="s">
        <v>1391</v>
      </c>
      <c r="C170" s="1106">
        <f t="shared" si="36"/>
        <v>620</v>
      </c>
      <c r="D170" s="1106">
        <f t="shared" si="37"/>
        <v>620</v>
      </c>
      <c r="E170" s="1107">
        <v>266</v>
      </c>
      <c r="F170" s="1107">
        <v>266</v>
      </c>
      <c r="G170" s="1107"/>
      <c r="H170" s="1107">
        <v>0</v>
      </c>
      <c r="I170" s="1107">
        <v>0</v>
      </c>
      <c r="J170" s="1107">
        <v>0</v>
      </c>
      <c r="K170" s="1107">
        <v>0</v>
      </c>
      <c r="L170" s="1107">
        <v>354</v>
      </c>
      <c r="M170" s="1107">
        <v>354</v>
      </c>
      <c r="N170" s="1108"/>
    </row>
    <row r="171" spans="2:14" ht="24.8" hidden="1" customHeight="1" outlineLevel="1">
      <c r="B171" s="530" t="s">
        <v>1395</v>
      </c>
      <c r="C171" s="1106">
        <f t="shared" si="36"/>
        <v>376</v>
      </c>
      <c r="D171" s="1106">
        <f t="shared" si="37"/>
        <v>376</v>
      </c>
      <c r="E171" s="1107">
        <v>76</v>
      </c>
      <c r="F171" s="1107">
        <v>76</v>
      </c>
      <c r="G171" s="1107"/>
      <c r="H171" s="1107">
        <v>0</v>
      </c>
      <c r="I171" s="1107">
        <v>0</v>
      </c>
      <c r="J171" s="1107">
        <v>0</v>
      </c>
      <c r="K171" s="1107">
        <v>0</v>
      </c>
      <c r="L171" s="1107">
        <v>300</v>
      </c>
      <c r="M171" s="1107">
        <v>300</v>
      </c>
      <c r="N171" s="1108"/>
    </row>
    <row r="172" spans="2:14" ht="24.8" hidden="1" customHeight="1" outlineLevel="1">
      <c r="B172" s="530" t="s">
        <v>1396</v>
      </c>
      <c r="C172" s="1106">
        <f t="shared" si="36"/>
        <v>467</v>
      </c>
      <c r="D172" s="1106">
        <f t="shared" si="37"/>
        <v>467</v>
      </c>
      <c r="E172" s="1107">
        <v>154</v>
      </c>
      <c r="F172" s="1107">
        <v>154</v>
      </c>
      <c r="G172" s="1107"/>
      <c r="H172" s="1107">
        <v>0</v>
      </c>
      <c r="I172" s="1107">
        <v>0</v>
      </c>
      <c r="J172" s="1107">
        <v>0</v>
      </c>
      <c r="K172" s="1107">
        <v>0</v>
      </c>
      <c r="L172" s="1107">
        <v>313</v>
      </c>
      <c r="M172" s="1107">
        <v>313</v>
      </c>
      <c r="N172" s="1108"/>
    </row>
    <row r="173" spans="2:14" ht="24.8" hidden="1" customHeight="1" outlineLevel="1">
      <c r="B173" s="530" t="s">
        <v>1397</v>
      </c>
      <c r="C173" s="1106">
        <f t="shared" si="36"/>
        <v>414</v>
      </c>
      <c r="D173" s="1106">
        <f t="shared" si="37"/>
        <v>414</v>
      </c>
      <c r="E173" s="1107">
        <v>75</v>
      </c>
      <c r="F173" s="1107">
        <v>75</v>
      </c>
      <c r="G173" s="1107"/>
      <c r="H173" s="1107">
        <v>0</v>
      </c>
      <c r="I173" s="1107">
        <v>0</v>
      </c>
      <c r="J173" s="1107">
        <v>0</v>
      </c>
      <c r="K173" s="1107">
        <v>0</v>
      </c>
      <c r="L173" s="1107">
        <v>339</v>
      </c>
      <c r="M173" s="1107">
        <v>339</v>
      </c>
      <c r="N173" s="1108"/>
    </row>
    <row r="174" spans="2:14" ht="24.8" hidden="1" customHeight="1" outlineLevel="1">
      <c r="B174" s="530" t="s">
        <v>1398</v>
      </c>
      <c r="C174" s="1106">
        <f t="shared" si="36"/>
        <v>386</v>
      </c>
      <c r="D174" s="1106">
        <f t="shared" si="37"/>
        <v>386</v>
      </c>
      <c r="E174" s="1107">
        <v>68</v>
      </c>
      <c r="F174" s="1107">
        <v>68</v>
      </c>
      <c r="G174" s="1107"/>
      <c r="H174" s="1107">
        <v>0</v>
      </c>
      <c r="I174" s="1107">
        <v>0</v>
      </c>
      <c r="J174" s="1107">
        <v>0</v>
      </c>
      <c r="K174" s="1107">
        <v>0</v>
      </c>
      <c r="L174" s="1107">
        <v>318</v>
      </c>
      <c r="M174" s="1107">
        <v>318</v>
      </c>
      <c r="N174" s="1108"/>
    </row>
    <row r="175" spans="2:14" ht="24.8" hidden="1" customHeight="1" outlineLevel="1" thickBot="1">
      <c r="B175" s="531" t="s">
        <v>1399</v>
      </c>
      <c r="C175" s="1115">
        <f t="shared" si="36"/>
        <v>461</v>
      </c>
      <c r="D175" s="1115">
        <f t="shared" si="37"/>
        <v>461</v>
      </c>
      <c r="E175" s="1115">
        <v>112</v>
      </c>
      <c r="F175" s="1115">
        <v>112</v>
      </c>
      <c r="G175" s="1107"/>
      <c r="H175" s="1107">
        <v>0</v>
      </c>
      <c r="I175" s="1107">
        <v>0</v>
      </c>
      <c r="J175" s="1107">
        <v>0</v>
      </c>
      <c r="K175" s="1107">
        <v>0</v>
      </c>
      <c r="L175" s="1107">
        <v>349</v>
      </c>
      <c r="M175" s="1107">
        <v>349</v>
      </c>
      <c r="N175" s="1119"/>
    </row>
    <row r="176" spans="2:14" ht="29.25" customHeight="1" collapsed="1">
      <c r="B176" s="1109" t="s">
        <v>93</v>
      </c>
      <c r="C176" s="1116">
        <f>SUM(C177:C188)</f>
        <v>3141</v>
      </c>
      <c r="D176" s="1116">
        <f>SUM(D177:D188)</f>
        <v>3141</v>
      </c>
      <c r="E176" s="1116">
        <f>SUM(E177:E188)</f>
        <v>779</v>
      </c>
      <c r="F176" s="1116">
        <f>SUM(F177:F188)</f>
        <v>779</v>
      </c>
      <c r="G176" s="1107"/>
      <c r="H176" s="1107">
        <f t="shared" ref="H176:M176" si="38">SUM(H177:H188)</f>
        <v>0</v>
      </c>
      <c r="I176" s="1107">
        <f t="shared" si="38"/>
        <v>0</v>
      </c>
      <c r="J176" s="1107">
        <f t="shared" si="38"/>
        <v>0</v>
      </c>
      <c r="K176" s="1107">
        <f t="shared" si="38"/>
        <v>0</v>
      </c>
      <c r="L176" s="1107">
        <f t="shared" si="38"/>
        <v>2362</v>
      </c>
      <c r="M176" s="1107">
        <f t="shared" si="38"/>
        <v>2362</v>
      </c>
      <c r="N176" s="1108"/>
    </row>
    <row r="177" spans="2:14" ht="24.8" hidden="1" customHeight="1" outlineLevel="1">
      <c r="B177" s="530" t="s">
        <v>1902</v>
      </c>
      <c r="C177" s="1106">
        <f t="shared" ref="C177:C188" si="39">E177+H177+J177+L177</f>
        <v>360</v>
      </c>
      <c r="D177" s="1106">
        <f t="shared" ref="D177:D188" si="40">F177+I177+K177+M177</f>
        <v>360</v>
      </c>
      <c r="E177" s="1107">
        <v>64</v>
      </c>
      <c r="F177" s="1107">
        <v>64</v>
      </c>
      <c r="G177" s="1107"/>
      <c r="H177" s="1107">
        <v>0</v>
      </c>
      <c r="I177" s="1107">
        <v>0</v>
      </c>
      <c r="J177" s="1107">
        <v>0</v>
      </c>
      <c r="K177" s="1107">
        <v>0</v>
      </c>
      <c r="L177" s="1107">
        <v>296</v>
      </c>
      <c r="M177" s="1107">
        <v>296</v>
      </c>
      <c r="N177" s="1108"/>
    </row>
    <row r="178" spans="2:14" ht="24.8" hidden="1" customHeight="1" outlineLevel="1">
      <c r="B178" s="530" t="s">
        <v>1389</v>
      </c>
      <c r="C178" s="1106">
        <f t="shared" si="39"/>
        <v>350</v>
      </c>
      <c r="D178" s="1106">
        <f t="shared" si="40"/>
        <v>350</v>
      </c>
      <c r="E178" s="1107">
        <v>33</v>
      </c>
      <c r="F178" s="1107">
        <v>33</v>
      </c>
      <c r="G178" s="1107"/>
      <c r="H178" s="1107">
        <v>0</v>
      </c>
      <c r="I178" s="1107">
        <v>0</v>
      </c>
      <c r="J178" s="1107">
        <v>0</v>
      </c>
      <c r="K178" s="1107">
        <v>0</v>
      </c>
      <c r="L178" s="1107">
        <v>317</v>
      </c>
      <c r="M178" s="1107">
        <v>317</v>
      </c>
      <c r="N178" s="1108"/>
    </row>
    <row r="179" spans="2:14" ht="24.8" hidden="1" customHeight="1" outlineLevel="1">
      <c r="B179" s="530" t="s">
        <v>1390</v>
      </c>
      <c r="C179" s="1106">
        <f t="shared" si="39"/>
        <v>356</v>
      </c>
      <c r="D179" s="1106">
        <f t="shared" si="40"/>
        <v>356</v>
      </c>
      <c r="E179" s="1107">
        <v>45</v>
      </c>
      <c r="F179" s="1107">
        <v>45</v>
      </c>
      <c r="G179" s="1107"/>
      <c r="H179" s="1107">
        <v>0</v>
      </c>
      <c r="I179" s="1107">
        <v>0</v>
      </c>
      <c r="J179" s="1107">
        <v>0</v>
      </c>
      <c r="K179" s="1107">
        <v>0</v>
      </c>
      <c r="L179" s="1107">
        <v>311</v>
      </c>
      <c r="M179" s="1107">
        <v>311</v>
      </c>
      <c r="N179" s="1108"/>
    </row>
    <row r="180" spans="2:14" ht="24.8" hidden="1" customHeight="1" outlineLevel="1">
      <c r="B180" s="530" t="s">
        <v>1394</v>
      </c>
      <c r="C180" s="1106">
        <f t="shared" si="39"/>
        <v>379</v>
      </c>
      <c r="D180" s="1106">
        <f t="shared" si="40"/>
        <v>379</v>
      </c>
      <c r="E180" s="1107">
        <v>72</v>
      </c>
      <c r="F180" s="1107">
        <v>72</v>
      </c>
      <c r="G180" s="1107"/>
      <c r="H180" s="1107">
        <v>0</v>
      </c>
      <c r="I180" s="1107">
        <v>0</v>
      </c>
      <c r="J180" s="1107">
        <v>0</v>
      </c>
      <c r="K180" s="1107">
        <v>0</v>
      </c>
      <c r="L180" s="1107">
        <v>307</v>
      </c>
      <c r="M180" s="1107">
        <v>307</v>
      </c>
      <c r="N180" s="1108"/>
    </row>
    <row r="181" spans="2:14" ht="24.8" hidden="1" customHeight="1" outlineLevel="1">
      <c r="B181" s="530" t="s">
        <v>1393</v>
      </c>
      <c r="C181" s="1106">
        <f t="shared" si="39"/>
        <v>254</v>
      </c>
      <c r="D181" s="1106">
        <f t="shared" si="40"/>
        <v>254</v>
      </c>
      <c r="E181" s="1107">
        <v>75</v>
      </c>
      <c r="F181" s="1107">
        <v>75</v>
      </c>
      <c r="G181" s="1107"/>
      <c r="H181" s="1107">
        <v>0</v>
      </c>
      <c r="I181" s="1107">
        <v>0</v>
      </c>
      <c r="J181" s="1107">
        <v>0</v>
      </c>
      <c r="K181" s="1107">
        <v>0</v>
      </c>
      <c r="L181" s="1107">
        <v>179</v>
      </c>
      <c r="M181" s="1107">
        <v>179</v>
      </c>
      <c r="N181" s="1108"/>
    </row>
    <row r="182" spans="2:14" ht="24.8" hidden="1" customHeight="1" outlineLevel="1">
      <c r="B182" s="530" t="s">
        <v>1392</v>
      </c>
      <c r="C182" s="1106">
        <f t="shared" si="39"/>
        <v>305</v>
      </c>
      <c r="D182" s="1106">
        <f t="shared" si="40"/>
        <v>305</v>
      </c>
      <c r="E182" s="1107">
        <v>132</v>
      </c>
      <c r="F182" s="1107">
        <v>132</v>
      </c>
      <c r="G182" s="1107"/>
      <c r="H182" s="1107">
        <v>0</v>
      </c>
      <c r="I182" s="1107">
        <v>0</v>
      </c>
      <c r="J182" s="1107">
        <v>0</v>
      </c>
      <c r="K182" s="1107">
        <v>0</v>
      </c>
      <c r="L182" s="1107">
        <v>173</v>
      </c>
      <c r="M182" s="1107">
        <v>173</v>
      </c>
      <c r="N182" s="1108"/>
    </row>
    <row r="183" spans="2:14" ht="24.8" hidden="1" customHeight="1" outlineLevel="1">
      <c r="B183" s="530" t="s">
        <v>1391</v>
      </c>
      <c r="C183" s="1106">
        <f t="shared" si="39"/>
        <v>225</v>
      </c>
      <c r="D183" s="1106">
        <f t="shared" si="40"/>
        <v>225</v>
      </c>
      <c r="E183" s="1107">
        <v>46</v>
      </c>
      <c r="F183" s="1107">
        <v>46</v>
      </c>
      <c r="G183" s="1107"/>
      <c r="H183" s="1107">
        <v>0</v>
      </c>
      <c r="I183" s="1107">
        <v>0</v>
      </c>
      <c r="J183" s="1107">
        <v>0</v>
      </c>
      <c r="K183" s="1107">
        <v>0</v>
      </c>
      <c r="L183" s="1107">
        <v>179</v>
      </c>
      <c r="M183" s="1107">
        <v>179</v>
      </c>
      <c r="N183" s="1108"/>
    </row>
    <row r="184" spans="2:14" ht="24.8" hidden="1" customHeight="1" outlineLevel="1">
      <c r="B184" s="530" t="s">
        <v>1395</v>
      </c>
      <c r="C184" s="1106">
        <f t="shared" si="39"/>
        <v>228</v>
      </c>
      <c r="D184" s="1106">
        <f t="shared" si="40"/>
        <v>228</v>
      </c>
      <c r="E184" s="1107">
        <v>54</v>
      </c>
      <c r="F184" s="1107">
        <v>54</v>
      </c>
      <c r="G184" s="1107"/>
      <c r="H184" s="1107">
        <v>0</v>
      </c>
      <c r="I184" s="1107">
        <v>0</v>
      </c>
      <c r="J184" s="1107">
        <v>0</v>
      </c>
      <c r="K184" s="1107">
        <v>0</v>
      </c>
      <c r="L184" s="1107">
        <v>174</v>
      </c>
      <c r="M184" s="1107">
        <v>174</v>
      </c>
      <c r="N184" s="1108"/>
    </row>
    <row r="185" spans="2:14" ht="24.8" hidden="1" customHeight="1" outlineLevel="1">
      <c r="B185" s="530" t="s">
        <v>1396</v>
      </c>
      <c r="C185" s="1106">
        <f t="shared" si="39"/>
        <v>232</v>
      </c>
      <c r="D185" s="1106">
        <f t="shared" si="40"/>
        <v>232</v>
      </c>
      <c r="E185" s="1107">
        <v>33</v>
      </c>
      <c r="F185" s="1107">
        <v>33</v>
      </c>
      <c r="G185" s="1107"/>
      <c r="H185" s="1107">
        <v>0</v>
      </c>
      <c r="I185" s="1107">
        <v>0</v>
      </c>
      <c r="J185" s="1107">
        <v>0</v>
      </c>
      <c r="K185" s="1107">
        <v>0</v>
      </c>
      <c r="L185" s="1107">
        <v>199</v>
      </c>
      <c r="M185" s="1107">
        <v>199</v>
      </c>
      <c r="N185" s="1108"/>
    </row>
    <row r="186" spans="2:14" ht="24.8" hidden="1" customHeight="1" outlineLevel="1">
      <c r="B186" s="530" t="s">
        <v>1397</v>
      </c>
      <c r="C186" s="1106">
        <f t="shared" si="39"/>
        <v>220</v>
      </c>
      <c r="D186" s="1106">
        <f t="shared" si="40"/>
        <v>220</v>
      </c>
      <c r="E186" s="1107">
        <v>73</v>
      </c>
      <c r="F186" s="1107">
        <v>73</v>
      </c>
      <c r="G186" s="1107"/>
      <c r="H186" s="1107">
        <v>0</v>
      </c>
      <c r="I186" s="1107">
        <v>0</v>
      </c>
      <c r="J186" s="1107">
        <v>0</v>
      </c>
      <c r="K186" s="1107">
        <v>0</v>
      </c>
      <c r="L186" s="1107">
        <v>147</v>
      </c>
      <c r="M186" s="1107">
        <v>147</v>
      </c>
      <c r="N186" s="1108"/>
    </row>
    <row r="187" spans="2:14" ht="24.8" hidden="1" customHeight="1" outlineLevel="1">
      <c r="B187" s="530" t="s">
        <v>1398</v>
      </c>
      <c r="C187" s="1106">
        <f t="shared" si="39"/>
        <v>110</v>
      </c>
      <c r="D187" s="1106">
        <f t="shared" si="40"/>
        <v>110</v>
      </c>
      <c r="E187" s="1107">
        <v>67</v>
      </c>
      <c r="F187" s="1107">
        <v>67</v>
      </c>
      <c r="G187" s="1107"/>
      <c r="H187" s="1107">
        <v>0</v>
      </c>
      <c r="I187" s="1107">
        <v>0</v>
      </c>
      <c r="J187" s="1107">
        <v>0</v>
      </c>
      <c r="K187" s="1107">
        <v>0</v>
      </c>
      <c r="L187" s="1107">
        <v>43</v>
      </c>
      <c r="M187" s="1107">
        <v>43</v>
      </c>
      <c r="N187" s="1108"/>
    </row>
    <row r="188" spans="2:14" ht="24.8" hidden="1" customHeight="1" outlineLevel="1" thickBot="1">
      <c r="B188" s="531" t="s">
        <v>1399</v>
      </c>
      <c r="C188" s="1115">
        <f t="shared" si="39"/>
        <v>122</v>
      </c>
      <c r="D188" s="1115">
        <f t="shared" si="40"/>
        <v>122</v>
      </c>
      <c r="E188" s="1115">
        <v>85</v>
      </c>
      <c r="F188" s="1115">
        <v>85</v>
      </c>
      <c r="G188" s="1107"/>
      <c r="H188" s="1107">
        <v>0</v>
      </c>
      <c r="I188" s="1107">
        <v>0</v>
      </c>
      <c r="J188" s="1107">
        <v>0</v>
      </c>
      <c r="K188" s="1107">
        <v>0</v>
      </c>
      <c r="L188" s="1107">
        <v>37</v>
      </c>
      <c r="M188" s="1107">
        <v>37</v>
      </c>
      <c r="N188" s="1119"/>
    </row>
    <row r="189" spans="2:14" ht="29.25" customHeight="1" collapsed="1">
      <c r="B189" s="1109" t="s">
        <v>532</v>
      </c>
      <c r="C189" s="1116">
        <f>SUM(C190:C201)</f>
        <v>859</v>
      </c>
      <c r="D189" s="1116">
        <f>SUM(D190:D201)</f>
        <v>859</v>
      </c>
      <c r="E189" s="1116">
        <f>SUM(E190:E201)</f>
        <v>635</v>
      </c>
      <c r="F189" s="1116">
        <f>SUM(F190:F201)</f>
        <v>635</v>
      </c>
      <c r="G189" s="1107"/>
      <c r="H189" s="1107">
        <f t="shared" ref="H189:M189" si="41">SUM(H190:H201)</f>
        <v>0</v>
      </c>
      <c r="I189" s="1107">
        <f t="shared" si="41"/>
        <v>0</v>
      </c>
      <c r="J189" s="1107">
        <f t="shared" si="41"/>
        <v>0</v>
      </c>
      <c r="K189" s="1107">
        <f t="shared" si="41"/>
        <v>0</v>
      </c>
      <c r="L189" s="1107">
        <f t="shared" si="41"/>
        <v>224</v>
      </c>
      <c r="M189" s="1107">
        <f t="shared" si="41"/>
        <v>224</v>
      </c>
      <c r="N189" s="1108"/>
    </row>
    <row r="190" spans="2:14" ht="24.8" hidden="1" customHeight="1" outlineLevel="1">
      <c r="B190" s="530" t="s">
        <v>1902</v>
      </c>
      <c r="C190" s="1106">
        <f t="shared" ref="C190:C201" si="42">E190+H190+J190+L190</f>
        <v>134</v>
      </c>
      <c r="D190" s="1106">
        <f t="shared" ref="D190:D201" si="43">F190+I190+K190+M190</f>
        <v>134</v>
      </c>
      <c r="E190" s="1107">
        <v>108</v>
      </c>
      <c r="F190" s="1107">
        <v>108</v>
      </c>
      <c r="G190" s="1107"/>
      <c r="H190" s="1107">
        <v>0</v>
      </c>
      <c r="I190" s="1107">
        <v>0</v>
      </c>
      <c r="J190" s="1107">
        <v>0</v>
      </c>
      <c r="K190" s="1107">
        <v>0</v>
      </c>
      <c r="L190" s="1107">
        <v>26</v>
      </c>
      <c r="M190" s="1107">
        <v>26</v>
      </c>
      <c r="N190" s="1108"/>
    </row>
    <row r="191" spans="2:14" ht="24.8" hidden="1" customHeight="1" outlineLevel="1">
      <c r="B191" s="530" t="s">
        <v>1389</v>
      </c>
      <c r="C191" s="1106">
        <f t="shared" si="42"/>
        <v>122</v>
      </c>
      <c r="D191" s="1106">
        <f t="shared" si="43"/>
        <v>122</v>
      </c>
      <c r="E191" s="1107">
        <v>93</v>
      </c>
      <c r="F191" s="1107">
        <v>93</v>
      </c>
      <c r="G191" s="1107"/>
      <c r="H191" s="1107">
        <v>0</v>
      </c>
      <c r="I191" s="1107">
        <v>0</v>
      </c>
      <c r="J191" s="1107">
        <v>0</v>
      </c>
      <c r="K191" s="1107">
        <v>0</v>
      </c>
      <c r="L191" s="1107">
        <v>29</v>
      </c>
      <c r="M191" s="1107">
        <v>29</v>
      </c>
      <c r="N191" s="1108"/>
    </row>
    <row r="192" spans="2:14" ht="24.8" hidden="1" customHeight="1" outlineLevel="1">
      <c r="B192" s="530" t="s">
        <v>1390</v>
      </c>
      <c r="C192" s="1106">
        <f t="shared" si="42"/>
        <v>48</v>
      </c>
      <c r="D192" s="1106">
        <f t="shared" si="43"/>
        <v>48</v>
      </c>
      <c r="E192" s="1107">
        <v>31</v>
      </c>
      <c r="F192" s="1107">
        <v>31</v>
      </c>
      <c r="G192" s="1107"/>
      <c r="H192" s="1107">
        <v>0</v>
      </c>
      <c r="I192" s="1107">
        <v>0</v>
      </c>
      <c r="J192" s="1107">
        <v>0</v>
      </c>
      <c r="K192" s="1107">
        <v>0</v>
      </c>
      <c r="L192" s="1107">
        <v>17</v>
      </c>
      <c r="M192" s="1107">
        <v>17</v>
      </c>
      <c r="N192" s="1108"/>
    </row>
    <row r="193" spans="2:14" ht="24.8" hidden="1" customHeight="1" outlineLevel="1">
      <c r="B193" s="530" t="s">
        <v>1394</v>
      </c>
      <c r="C193" s="1106">
        <f t="shared" si="42"/>
        <v>88</v>
      </c>
      <c r="D193" s="1106">
        <f t="shared" si="43"/>
        <v>88</v>
      </c>
      <c r="E193" s="1107">
        <v>73</v>
      </c>
      <c r="F193" s="1107">
        <v>73</v>
      </c>
      <c r="G193" s="1107"/>
      <c r="H193" s="1107">
        <v>0</v>
      </c>
      <c r="I193" s="1107">
        <v>0</v>
      </c>
      <c r="J193" s="1107">
        <v>0</v>
      </c>
      <c r="K193" s="1107">
        <v>0</v>
      </c>
      <c r="L193" s="1107">
        <v>15</v>
      </c>
      <c r="M193" s="1107">
        <v>15</v>
      </c>
      <c r="N193" s="1108"/>
    </row>
    <row r="194" spans="2:14" ht="24.8" hidden="1" customHeight="1" outlineLevel="1">
      <c r="B194" s="530" t="s">
        <v>1393</v>
      </c>
      <c r="C194" s="1106">
        <f t="shared" si="42"/>
        <v>66</v>
      </c>
      <c r="D194" s="1106">
        <f t="shared" si="43"/>
        <v>66</v>
      </c>
      <c r="E194" s="1107">
        <v>45</v>
      </c>
      <c r="F194" s="1107">
        <v>45</v>
      </c>
      <c r="G194" s="1107"/>
      <c r="H194" s="1107">
        <v>0</v>
      </c>
      <c r="I194" s="1107">
        <v>0</v>
      </c>
      <c r="J194" s="1107">
        <v>0</v>
      </c>
      <c r="K194" s="1107">
        <v>0</v>
      </c>
      <c r="L194" s="1107">
        <v>21</v>
      </c>
      <c r="M194" s="1107">
        <v>21</v>
      </c>
      <c r="N194" s="1108"/>
    </row>
    <row r="195" spans="2:14" ht="24.8" hidden="1" customHeight="1" outlineLevel="1">
      <c r="B195" s="530" t="s">
        <v>1392</v>
      </c>
      <c r="C195" s="1106">
        <f t="shared" si="42"/>
        <v>67</v>
      </c>
      <c r="D195" s="1106">
        <f t="shared" si="43"/>
        <v>67</v>
      </c>
      <c r="E195" s="1107">
        <v>56</v>
      </c>
      <c r="F195" s="1107">
        <v>56</v>
      </c>
      <c r="G195" s="1107"/>
      <c r="H195" s="1107">
        <v>0</v>
      </c>
      <c r="I195" s="1107">
        <v>0</v>
      </c>
      <c r="J195" s="1107">
        <v>0</v>
      </c>
      <c r="K195" s="1107">
        <v>0</v>
      </c>
      <c r="L195" s="1107">
        <v>11</v>
      </c>
      <c r="M195" s="1107">
        <v>11</v>
      </c>
      <c r="N195" s="1108"/>
    </row>
    <row r="196" spans="2:14" ht="24.8" hidden="1" customHeight="1" outlineLevel="1">
      <c r="B196" s="530" t="s">
        <v>1391</v>
      </c>
      <c r="C196" s="1106">
        <f t="shared" si="42"/>
        <v>48</v>
      </c>
      <c r="D196" s="1106">
        <f t="shared" si="43"/>
        <v>48</v>
      </c>
      <c r="E196" s="1107">
        <v>34</v>
      </c>
      <c r="F196" s="1107">
        <v>34</v>
      </c>
      <c r="G196" s="1107"/>
      <c r="H196" s="1107">
        <v>0</v>
      </c>
      <c r="I196" s="1107">
        <v>0</v>
      </c>
      <c r="J196" s="1107">
        <v>0</v>
      </c>
      <c r="K196" s="1107">
        <v>0</v>
      </c>
      <c r="L196" s="1107">
        <v>14</v>
      </c>
      <c r="M196" s="1107">
        <v>14</v>
      </c>
      <c r="N196" s="1108"/>
    </row>
    <row r="197" spans="2:14" ht="24.8" hidden="1" customHeight="1" outlineLevel="1">
      <c r="B197" s="530" t="s">
        <v>1395</v>
      </c>
      <c r="C197" s="1106">
        <f t="shared" si="42"/>
        <v>53</v>
      </c>
      <c r="D197" s="1106">
        <f t="shared" si="43"/>
        <v>53</v>
      </c>
      <c r="E197" s="1107">
        <v>33</v>
      </c>
      <c r="F197" s="1107">
        <v>33</v>
      </c>
      <c r="G197" s="1107"/>
      <c r="H197" s="1107">
        <v>0</v>
      </c>
      <c r="I197" s="1107">
        <v>0</v>
      </c>
      <c r="J197" s="1107">
        <v>0</v>
      </c>
      <c r="K197" s="1107">
        <v>0</v>
      </c>
      <c r="L197" s="1107">
        <v>20</v>
      </c>
      <c r="M197" s="1107">
        <v>20</v>
      </c>
      <c r="N197" s="1108"/>
    </row>
    <row r="198" spans="2:14" ht="24.8" hidden="1" customHeight="1" outlineLevel="1">
      <c r="B198" s="530" t="s">
        <v>1396</v>
      </c>
      <c r="C198" s="1106">
        <f t="shared" si="42"/>
        <v>65</v>
      </c>
      <c r="D198" s="1106">
        <f t="shared" si="43"/>
        <v>65</v>
      </c>
      <c r="E198" s="1107">
        <v>50</v>
      </c>
      <c r="F198" s="1107">
        <v>50</v>
      </c>
      <c r="G198" s="1107"/>
      <c r="H198" s="1107">
        <v>0</v>
      </c>
      <c r="I198" s="1107">
        <v>0</v>
      </c>
      <c r="J198" s="1107">
        <v>0</v>
      </c>
      <c r="K198" s="1107">
        <v>0</v>
      </c>
      <c r="L198" s="1107">
        <v>15</v>
      </c>
      <c r="M198" s="1107">
        <v>15</v>
      </c>
      <c r="N198" s="1108"/>
    </row>
    <row r="199" spans="2:14" ht="24.8" hidden="1" customHeight="1" outlineLevel="1">
      <c r="B199" s="530" t="s">
        <v>1397</v>
      </c>
      <c r="C199" s="1106">
        <f t="shared" si="42"/>
        <v>44</v>
      </c>
      <c r="D199" s="1106">
        <f t="shared" si="43"/>
        <v>44</v>
      </c>
      <c r="E199" s="1107">
        <v>31</v>
      </c>
      <c r="F199" s="1107">
        <v>31</v>
      </c>
      <c r="G199" s="1107"/>
      <c r="H199" s="1107">
        <v>0</v>
      </c>
      <c r="I199" s="1107">
        <v>0</v>
      </c>
      <c r="J199" s="1107">
        <v>0</v>
      </c>
      <c r="K199" s="1107">
        <v>0</v>
      </c>
      <c r="L199" s="1107">
        <v>13</v>
      </c>
      <c r="M199" s="1107">
        <v>13</v>
      </c>
      <c r="N199" s="1108"/>
    </row>
    <row r="200" spans="2:14" ht="24.8" hidden="1" customHeight="1" outlineLevel="1">
      <c r="B200" s="530" t="s">
        <v>1398</v>
      </c>
      <c r="C200" s="1106">
        <f t="shared" si="42"/>
        <v>83</v>
      </c>
      <c r="D200" s="1106">
        <f t="shared" si="43"/>
        <v>83</v>
      </c>
      <c r="E200" s="1107">
        <v>69</v>
      </c>
      <c r="F200" s="1107">
        <v>69</v>
      </c>
      <c r="G200" s="1107"/>
      <c r="H200" s="1107">
        <v>0</v>
      </c>
      <c r="I200" s="1107">
        <v>0</v>
      </c>
      <c r="J200" s="1107">
        <v>0</v>
      </c>
      <c r="K200" s="1107">
        <v>0</v>
      </c>
      <c r="L200" s="1107">
        <v>14</v>
      </c>
      <c r="M200" s="1107">
        <v>14</v>
      </c>
      <c r="N200" s="1108"/>
    </row>
    <row r="201" spans="2:14" ht="24.8" hidden="1" customHeight="1" outlineLevel="1" thickBot="1">
      <c r="B201" s="531" t="s">
        <v>1399</v>
      </c>
      <c r="C201" s="1115">
        <f t="shared" si="42"/>
        <v>41</v>
      </c>
      <c r="D201" s="1115">
        <f t="shared" si="43"/>
        <v>41</v>
      </c>
      <c r="E201" s="1115">
        <v>12</v>
      </c>
      <c r="F201" s="1115">
        <v>12</v>
      </c>
      <c r="G201" s="1107"/>
      <c r="H201" s="1107">
        <v>0</v>
      </c>
      <c r="I201" s="1107">
        <v>0</v>
      </c>
      <c r="J201" s="1107">
        <v>0</v>
      </c>
      <c r="K201" s="1107">
        <v>0</v>
      </c>
      <c r="L201" s="1107">
        <v>29</v>
      </c>
      <c r="M201" s="1107">
        <v>29</v>
      </c>
      <c r="N201" s="1119"/>
    </row>
    <row r="202" spans="2:14" ht="29.25" customHeight="1" collapsed="1">
      <c r="B202" s="1109" t="s">
        <v>3190</v>
      </c>
      <c r="C202" s="1116">
        <f>SUM(C203:C214)</f>
        <v>799</v>
      </c>
      <c r="D202" s="1116">
        <f>SUM(D203:D214)</f>
        <v>799</v>
      </c>
      <c r="E202" s="1116">
        <f>SUM(E203:E214)</f>
        <v>555</v>
      </c>
      <c r="F202" s="1116">
        <f>SUM(F203:F214)</f>
        <v>555</v>
      </c>
      <c r="G202" s="1107"/>
      <c r="H202" s="1107">
        <f t="shared" ref="H202:M202" si="44">SUM(H203:H214)</f>
        <v>0</v>
      </c>
      <c r="I202" s="1107">
        <f t="shared" si="44"/>
        <v>0</v>
      </c>
      <c r="J202" s="1107">
        <f t="shared" si="44"/>
        <v>0</v>
      </c>
      <c r="K202" s="1107">
        <f t="shared" si="44"/>
        <v>0</v>
      </c>
      <c r="L202" s="1107">
        <f t="shared" si="44"/>
        <v>244</v>
      </c>
      <c r="M202" s="1107">
        <f t="shared" si="44"/>
        <v>244</v>
      </c>
      <c r="N202" s="1108"/>
    </row>
    <row r="203" spans="2:14" ht="24.8" hidden="1" customHeight="1" outlineLevel="1">
      <c r="B203" s="530" t="s">
        <v>1902</v>
      </c>
      <c r="C203" s="1106">
        <f t="shared" ref="C203:C214" si="45">E203+H203+J203+L203</f>
        <v>42</v>
      </c>
      <c r="D203" s="1106">
        <f t="shared" ref="D203:D214" si="46">F203+I203+K203+M203</f>
        <v>42</v>
      </c>
      <c r="E203" s="1107">
        <v>23</v>
      </c>
      <c r="F203" s="1107">
        <v>23</v>
      </c>
      <c r="G203" s="1107"/>
      <c r="H203" s="1107">
        <v>0</v>
      </c>
      <c r="I203" s="1107">
        <v>0</v>
      </c>
      <c r="J203" s="1107">
        <v>0</v>
      </c>
      <c r="K203" s="1107">
        <v>0</v>
      </c>
      <c r="L203" s="1107">
        <v>19</v>
      </c>
      <c r="M203" s="1107">
        <v>19</v>
      </c>
      <c r="N203" s="1108"/>
    </row>
    <row r="204" spans="2:14" ht="24.8" hidden="1" customHeight="1" outlineLevel="1">
      <c r="B204" s="530" t="s">
        <v>765</v>
      </c>
      <c r="C204" s="1106">
        <f t="shared" si="45"/>
        <v>33</v>
      </c>
      <c r="D204" s="1106">
        <f t="shared" si="46"/>
        <v>33</v>
      </c>
      <c r="E204" s="1107">
        <v>15</v>
      </c>
      <c r="F204" s="1107">
        <v>15</v>
      </c>
      <c r="G204" s="1107"/>
      <c r="H204" s="1107">
        <v>0</v>
      </c>
      <c r="I204" s="1107">
        <v>0</v>
      </c>
      <c r="J204" s="1107">
        <v>0</v>
      </c>
      <c r="K204" s="1107">
        <v>0</v>
      </c>
      <c r="L204" s="1107">
        <v>18</v>
      </c>
      <c r="M204" s="1107">
        <v>18</v>
      </c>
      <c r="N204" s="1108"/>
    </row>
    <row r="205" spans="2:14" ht="24.8" hidden="1" customHeight="1" outlineLevel="1">
      <c r="B205" s="530" t="s">
        <v>766</v>
      </c>
      <c r="C205" s="1106">
        <f t="shared" si="45"/>
        <v>53</v>
      </c>
      <c r="D205" s="1106">
        <f t="shared" si="46"/>
        <v>53</v>
      </c>
      <c r="E205" s="1107">
        <v>38</v>
      </c>
      <c r="F205" s="1107">
        <v>38</v>
      </c>
      <c r="G205" s="1107"/>
      <c r="H205" s="1107">
        <v>0</v>
      </c>
      <c r="I205" s="1107">
        <v>0</v>
      </c>
      <c r="J205" s="1107">
        <v>0</v>
      </c>
      <c r="K205" s="1107">
        <v>0</v>
      </c>
      <c r="L205" s="1107">
        <v>15</v>
      </c>
      <c r="M205" s="1107">
        <v>15</v>
      </c>
      <c r="N205" s="1108"/>
    </row>
    <row r="206" spans="2:14" ht="24.8" hidden="1" customHeight="1" outlineLevel="1">
      <c r="B206" s="530" t="s">
        <v>767</v>
      </c>
      <c r="C206" s="1106">
        <f t="shared" si="45"/>
        <v>90</v>
      </c>
      <c r="D206" s="1106">
        <f t="shared" si="46"/>
        <v>90</v>
      </c>
      <c r="E206" s="1107">
        <v>68</v>
      </c>
      <c r="F206" s="1107">
        <v>68</v>
      </c>
      <c r="G206" s="1107"/>
      <c r="H206" s="1107">
        <v>0</v>
      </c>
      <c r="I206" s="1107">
        <v>0</v>
      </c>
      <c r="J206" s="1107">
        <v>0</v>
      </c>
      <c r="K206" s="1107">
        <v>0</v>
      </c>
      <c r="L206" s="1107">
        <v>22</v>
      </c>
      <c r="M206" s="1107">
        <v>22</v>
      </c>
      <c r="N206" s="1108"/>
    </row>
    <row r="207" spans="2:14" ht="24.8" hidden="1" customHeight="1" outlineLevel="1">
      <c r="B207" s="530" t="s">
        <v>768</v>
      </c>
      <c r="C207" s="1106">
        <f t="shared" si="45"/>
        <v>101</v>
      </c>
      <c r="D207" s="1106">
        <f t="shared" si="46"/>
        <v>101</v>
      </c>
      <c r="E207" s="1107">
        <v>75</v>
      </c>
      <c r="F207" s="1107">
        <v>75</v>
      </c>
      <c r="G207" s="1107"/>
      <c r="H207" s="1107">
        <v>0</v>
      </c>
      <c r="I207" s="1107">
        <v>0</v>
      </c>
      <c r="J207" s="1107">
        <v>0</v>
      </c>
      <c r="K207" s="1107">
        <v>0</v>
      </c>
      <c r="L207" s="1107">
        <v>26</v>
      </c>
      <c r="M207" s="1107">
        <v>26</v>
      </c>
      <c r="N207" s="1108"/>
    </row>
    <row r="208" spans="2:14" ht="24.8" hidden="1" customHeight="1" outlineLevel="1">
      <c r="B208" s="530" t="s">
        <v>769</v>
      </c>
      <c r="C208" s="1106">
        <f t="shared" si="45"/>
        <v>95</v>
      </c>
      <c r="D208" s="1106">
        <f t="shared" si="46"/>
        <v>95</v>
      </c>
      <c r="E208" s="1107">
        <v>69</v>
      </c>
      <c r="F208" s="1107">
        <v>69</v>
      </c>
      <c r="G208" s="1107"/>
      <c r="H208" s="1107">
        <v>0</v>
      </c>
      <c r="I208" s="1107">
        <v>0</v>
      </c>
      <c r="J208" s="1107">
        <v>0</v>
      </c>
      <c r="K208" s="1107">
        <v>0</v>
      </c>
      <c r="L208" s="1107">
        <v>26</v>
      </c>
      <c r="M208" s="1107">
        <v>26</v>
      </c>
      <c r="N208" s="1108"/>
    </row>
    <row r="209" spans="2:14" ht="24.8" hidden="1" customHeight="1" outlineLevel="1">
      <c r="B209" s="530" t="s">
        <v>770</v>
      </c>
      <c r="C209" s="1106">
        <f t="shared" si="45"/>
        <v>99</v>
      </c>
      <c r="D209" s="1106">
        <f t="shared" si="46"/>
        <v>99</v>
      </c>
      <c r="E209" s="1107">
        <v>75</v>
      </c>
      <c r="F209" s="1107">
        <v>75</v>
      </c>
      <c r="G209" s="1107"/>
      <c r="H209" s="1107">
        <v>0</v>
      </c>
      <c r="I209" s="1107">
        <v>0</v>
      </c>
      <c r="J209" s="1107">
        <v>0</v>
      </c>
      <c r="K209" s="1107">
        <v>0</v>
      </c>
      <c r="L209" s="1107">
        <v>24</v>
      </c>
      <c r="M209" s="1107">
        <v>24</v>
      </c>
      <c r="N209" s="1108"/>
    </row>
    <row r="210" spans="2:14" ht="24.8" hidden="1" customHeight="1" outlineLevel="1">
      <c r="B210" s="530" t="s">
        <v>771</v>
      </c>
      <c r="C210" s="1106">
        <f t="shared" si="45"/>
        <v>79</v>
      </c>
      <c r="D210" s="1106">
        <f t="shared" si="46"/>
        <v>79</v>
      </c>
      <c r="E210" s="1107">
        <v>61</v>
      </c>
      <c r="F210" s="1107">
        <v>61</v>
      </c>
      <c r="G210" s="1107"/>
      <c r="H210" s="1107">
        <v>0</v>
      </c>
      <c r="I210" s="1107">
        <v>0</v>
      </c>
      <c r="J210" s="1107">
        <v>0</v>
      </c>
      <c r="K210" s="1107">
        <v>0</v>
      </c>
      <c r="L210" s="1107">
        <v>18</v>
      </c>
      <c r="M210" s="1107">
        <v>18</v>
      </c>
      <c r="N210" s="1108"/>
    </row>
    <row r="211" spans="2:14" ht="24.8" hidden="1" customHeight="1" outlineLevel="1">
      <c r="B211" s="530" t="s">
        <v>970</v>
      </c>
      <c r="C211" s="1106">
        <f t="shared" si="45"/>
        <v>45</v>
      </c>
      <c r="D211" s="1106">
        <f t="shared" si="46"/>
        <v>45</v>
      </c>
      <c r="E211" s="1107">
        <v>26</v>
      </c>
      <c r="F211" s="1107">
        <v>26</v>
      </c>
      <c r="G211" s="1107"/>
      <c r="H211" s="1107">
        <v>0</v>
      </c>
      <c r="I211" s="1107">
        <v>0</v>
      </c>
      <c r="J211" s="1107">
        <v>0</v>
      </c>
      <c r="K211" s="1107">
        <v>0</v>
      </c>
      <c r="L211" s="1107">
        <v>19</v>
      </c>
      <c r="M211" s="1107">
        <v>19</v>
      </c>
      <c r="N211" s="1108"/>
    </row>
    <row r="212" spans="2:14" ht="24.8" hidden="1" customHeight="1" outlineLevel="1">
      <c r="B212" s="530" t="s">
        <v>772</v>
      </c>
      <c r="C212" s="1106">
        <f t="shared" si="45"/>
        <v>49</v>
      </c>
      <c r="D212" s="1106">
        <f t="shared" si="46"/>
        <v>49</v>
      </c>
      <c r="E212" s="1107">
        <v>30</v>
      </c>
      <c r="F212" s="1107">
        <v>30</v>
      </c>
      <c r="G212" s="1107"/>
      <c r="H212" s="1107">
        <v>0</v>
      </c>
      <c r="I212" s="1107">
        <v>0</v>
      </c>
      <c r="J212" s="1107">
        <v>0</v>
      </c>
      <c r="K212" s="1107">
        <v>0</v>
      </c>
      <c r="L212" s="1107">
        <v>19</v>
      </c>
      <c r="M212" s="1107">
        <v>19</v>
      </c>
      <c r="N212" s="1108"/>
    </row>
    <row r="213" spans="2:14" ht="24.8" hidden="1" customHeight="1" outlineLevel="1">
      <c r="B213" s="530" t="s">
        <v>773</v>
      </c>
      <c r="C213" s="1106">
        <f t="shared" si="45"/>
        <v>54</v>
      </c>
      <c r="D213" s="1106">
        <f t="shared" si="46"/>
        <v>54</v>
      </c>
      <c r="E213" s="1107">
        <v>34</v>
      </c>
      <c r="F213" s="1107">
        <v>34</v>
      </c>
      <c r="G213" s="1107"/>
      <c r="H213" s="1107">
        <v>0</v>
      </c>
      <c r="I213" s="1107">
        <v>0</v>
      </c>
      <c r="J213" s="1107">
        <v>0</v>
      </c>
      <c r="K213" s="1107">
        <v>0</v>
      </c>
      <c r="L213" s="1107">
        <v>20</v>
      </c>
      <c r="M213" s="1107">
        <v>20</v>
      </c>
      <c r="N213" s="1108"/>
    </row>
    <row r="214" spans="2:14" ht="24.8" hidden="1" customHeight="1" outlineLevel="1" thickBot="1">
      <c r="B214" s="531" t="s">
        <v>774</v>
      </c>
      <c r="C214" s="1115">
        <f t="shared" si="45"/>
        <v>59</v>
      </c>
      <c r="D214" s="1115">
        <f t="shared" si="46"/>
        <v>59</v>
      </c>
      <c r="E214" s="1115">
        <v>41</v>
      </c>
      <c r="F214" s="1115">
        <v>41</v>
      </c>
      <c r="G214" s="1107"/>
      <c r="H214" s="1107">
        <v>0</v>
      </c>
      <c r="I214" s="1107">
        <v>0</v>
      </c>
      <c r="J214" s="1107">
        <v>0</v>
      </c>
      <c r="K214" s="1107">
        <v>0</v>
      </c>
      <c r="L214" s="1107">
        <v>18</v>
      </c>
      <c r="M214" s="1107">
        <v>18</v>
      </c>
      <c r="N214" s="1119"/>
    </row>
    <row r="215" spans="2:14" ht="29.25" customHeight="1" collapsed="1">
      <c r="B215" s="1109" t="s">
        <v>3231</v>
      </c>
      <c r="C215" s="1116">
        <f>SUM(C216:C227)</f>
        <v>720</v>
      </c>
      <c r="D215" s="1116">
        <f>SUM(D216:D227)</f>
        <v>720</v>
      </c>
      <c r="E215" s="1116">
        <f>SUM(E216:E227)</f>
        <v>429</v>
      </c>
      <c r="F215" s="1116">
        <f>SUM(F216:F227)</f>
        <v>429</v>
      </c>
      <c r="G215" s="1107"/>
      <c r="H215" s="1107">
        <f t="shared" ref="H215:M215" si="47">SUM(H216:H227)</f>
        <v>0</v>
      </c>
      <c r="I215" s="1107">
        <f t="shared" si="47"/>
        <v>0</v>
      </c>
      <c r="J215" s="1107">
        <f t="shared" si="47"/>
        <v>0</v>
      </c>
      <c r="K215" s="1107">
        <f t="shared" si="47"/>
        <v>0</v>
      </c>
      <c r="L215" s="1107">
        <f t="shared" si="47"/>
        <v>291</v>
      </c>
      <c r="M215" s="1107">
        <f t="shared" si="47"/>
        <v>291</v>
      </c>
      <c r="N215" s="1108"/>
    </row>
    <row r="216" spans="2:14" ht="24.8" hidden="1" customHeight="1" outlineLevel="1">
      <c r="B216" s="530" t="s">
        <v>1902</v>
      </c>
      <c r="C216" s="1106">
        <f t="shared" ref="C216:C227" si="48">E216+H216+J216+L216</f>
        <v>56</v>
      </c>
      <c r="D216" s="1106">
        <f t="shared" ref="D216:D227" si="49">F216+I216+K216+M216</f>
        <v>56</v>
      </c>
      <c r="E216" s="1107">
        <v>38</v>
      </c>
      <c r="F216" s="1107">
        <v>38</v>
      </c>
      <c r="G216" s="1107"/>
      <c r="H216" s="1107">
        <v>0</v>
      </c>
      <c r="I216" s="1107">
        <v>0</v>
      </c>
      <c r="J216" s="1107">
        <v>0</v>
      </c>
      <c r="K216" s="1107">
        <v>0</v>
      </c>
      <c r="L216" s="1107">
        <v>18</v>
      </c>
      <c r="M216" s="1107">
        <v>18</v>
      </c>
      <c r="N216" s="1108"/>
    </row>
    <row r="217" spans="2:14" ht="24.8" hidden="1" customHeight="1" outlineLevel="1">
      <c r="B217" s="530" t="s">
        <v>765</v>
      </c>
      <c r="C217" s="1106">
        <f t="shared" si="48"/>
        <v>38</v>
      </c>
      <c r="D217" s="1106">
        <f t="shared" si="49"/>
        <v>38</v>
      </c>
      <c r="E217" s="1107">
        <v>16</v>
      </c>
      <c r="F217" s="1107">
        <v>16</v>
      </c>
      <c r="G217" s="1107"/>
      <c r="H217" s="1107">
        <v>0</v>
      </c>
      <c r="I217" s="1107">
        <v>0</v>
      </c>
      <c r="J217" s="1107">
        <v>0</v>
      </c>
      <c r="K217" s="1107">
        <v>0</v>
      </c>
      <c r="L217" s="1107">
        <v>22</v>
      </c>
      <c r="M217" s="1107">
        <v>22</v>
      </c>
      <c r="N217" s="1108"/>
    </row>
    <row r="218" spans="2:14" ht="24.8" hidden="1" customHeight="1" outlineLevel="1">
      <c r="B218" s="530" t="s">
        <v>766</v>
      </c>
      <c r="C218" s="1106">
        <f t="shared" si="48"/>
        <v>55</v>
      </c>
      <c r="D218" s="1106">
        <f t="shared" si="49"/>
        <v>55</v>
      </c>
      <c r="E218" s="1107">
        <v>32</v>
      </c>
      <c r="F218" s="1107">
        <v>32</v>
      </c>
      <c r="G218" s="1107"/>
      <c r="H218" s="1107">
        <v>0</v>
      </c>
      <c r="I218" s="1107">
        <v>0</v>
      </c>
      <c r="J218" s="1107">
        <v>0</v>
      </c>
      <c r="K218" s="1107">
        <v>0</v>
      </c>
      <c r="L218" s="1107">
        <v>23</v>
      </c>
      <c r="M218" s="1107">
        <v>23</v>
      </c>
      <c r="N218" s="1108"/>
    </row>
    <row r="219" spans="2:14" ht="24.8" hidden="1" customHeight="1" outlineLevel="1">
      <c r="B219" s="530" t="s">
        <v>767</v>
      </c>
      <c r="C219" s="1106">
        <f t="shared" si="48"/>
        <v>56</v>
      </c>
      <c r="D219" s="1106">
        <f t="shared" si="49"/>
        <v>56</v>
      </c>
      <c r="E219" s="1107">
        <v>36</v>
      </c>
      <c r="F219" s="1107">
        <v>36</v>
      </c>
      <c r="G219" s="1107"/>
      <c r="H219" s="1107">
        <v>0</v>
      </c>
      <c r="I219" s="1107">
        <v>0</v>
      </c>
      <c r="J219" s="1107">
        <v>0</v>
      </c>
      <c r="K219" s="1107">
        <v>0</v>
      </c>
      <c r="L219" s="1107">
        <v>20</v>
      </c>
      <c r="M219" s="1107">
        <v>20</v>
      </c>
      <c r="N219" s="1108"/>
    </row>
    <row r="220" spans="2:14" ht="24.8" hidden="1" customHeight="1" outlineLevel="1">
      <c r="B220" s="530" t="s">
        <v>768</v>
      </c>
      <c r="C220" s="1106">
        <f t="shared" si="48"/>
        <v>65</v>
      </c>
      <c r="D220" s="1106">
        <f t="shared" si="49"/>
        <v>65</v>
      </c>
      <c r="E220" s="1107">
        <v>42</v>
      </c>
      <c r="F220" s="1107">
        <v>42</v>
      </c>
      <c r="G220" s="1107"/>
      <c r="H220" s="1107">
        <v>0</v>
      </c>
      <c r="I220" s="1107">
        <v>0</v>
      </c>
      <c r="J220" s="1107">
        <v>0</v>
      </c>
      <c r="K220" s="1107">
        <v>0</v>
      </c>
      <c r="L220" s="1107">
        <v>23</v>
      </c>
      <c r="M220" s="1107">
        <v>23</v>
      </c>
      <c r="N220" s="1108"/>
    </row>
    <row r="221" spans="2:14" ht="24.8" hidden="1" customHeight="1" outlineLevel="1">
      <c r="B221" s="530" t="s">
        <v>769</v>
      </c>
      <c r="C221" s="1106">
        <f t="shared" si="48"/>
        <v>83</v>
      </c>
      <c r="D221" s="1106">
        <f t="shared" si="49"/>
        <v>83</v>
      </c>
      <c r="E221" s="1107">
        <v>63</v>
      </c>
      <c r="F221" s="1107">
        <v>63</v>
      </c>
      <c r="G221" s="1107"/>
      <c r="H221" s="1107">
        <v>0</v>
      </c>
      <c r="I221" s="1107">
        <v>0</v>
      </c>
      <c r="J221" s="1107">
        <v>0</v>
      </c>
      <c r="K221" s="1107">
        <v>0</v>
      </c>
      <c r="L221" s="1107">
        <v>20</v>
      </c>
      <c r="M221" s="1107">
        <v>20</v>
      </c>
      <c r="N221" s="1108"/>
    </row>
    <row r="222" spans="2:14" ht="24.8" hidden="1" customHeight="1" outlineLevel="1">
      <c r="B222" s="530" t="s">
        <v>770</v>
      </c>
      <c r="C222" s="1106">
        <f t="shared" si="48"/>
        <v>79</v>
      </c>
      <c r="D222" s="1106">
        <f t="shared" si="49"/>
        <v>79</v>
      </c>
      <c r="E222" s="1107">
        <v>49</v>
      </c>
      <c r="F222" s="1107">
        <v>49</v>
      </c>
      <c r="G222" s="1107"/>
      <c r="H222" s="1107">
        <v>0</v>
      </c>
      <c r="I222" s="1107">
        <v>0</v>
      </c>
      <c r="J222" s="1107">
        <v>0</v>
      </c>
      <c r="K222" s="1107">
        <v>0</v>
      </c>
      <c r="L222" s="1107">
        <v>30</v>
      </c>
      <c r="M222" s="1107">
        <v>30</v>
      </c>
      <c r="N222" s="1108"/>
    </row>
    <row r="223" spans="2:14" ht="24.8" hidden="1" customHeight="1" outlineLevel="1">
      <c r="B223" s="530" t="s">
        <v>771</v>
      </c>
      <c r="C223" s="1106">
        <f t="shared" si="48"/>
        <v>64</v>
      </c>
      <c r="D223" s="1106">
        <f t="shared" si="49"/>
        <v>64</v>
      </c>
      <c r="E223" s="1107">
        <v>33</v>
      </c>
      <c r="F223" s="1107">
        <v>33</v>
      </c>
      <c r="G223" s="1107"/>
      <c r="H223" s="1107">
        <v>0</v>
      </c>
      <c r="I223" s="1107">
        <v>0</v>
      </c>
      <c r="J223" s="1107">
        <v>0</v>
      </c>
      <c r="K223" s="1107">
        <v>0</v>
      </c>
      <c r="L223" s="1107">
        <v>31</v>
      </c>
      <c r="M223" s="1107">
        <v>31</v>
      </c>
      <c r="N223" s="1108"/>
    </row>
    <row r="224" spans="2:14" ht="24.8" hidden="1" customHeight="1" outlineLevel="1">
      <c r="B224" s="530" t="s">
        <v>970</v>
      </c>
      <c r="C224" s="1106">
        <f t="shared" si="48"/>
        <v>66</v>
      </c>
      <c r="D224" s="1106">
        <f t="shared" si="49"/>
        <v>66</v>
      </c>
      <c r="E224" s="1107">
        <v>37</v>
      </c>
      <c r="F224" s="1107">
        <v>37</v>
      </c>
      <c r="G224" s="1107"/>
      <c r="H224" s="1107">
        <v>0</v>
      </c>
      <c r="I224" s="1107">
        <v>0</v>
      </c>
      <c r="J224" s="1107">
        <v>0</v>
      </c>
      <c r="K224" s="1107">
        <v>0</v>
      </c>
      <c r="L224" s="1107">
        <v>29</v>
      </c>
      <c r="M224" s="1107">
        <v>29</v>
      </c>
      <c r="N224" s="1108"/>
    </row>
    <row r="225" spans="2:14" ht="24.8" hidden="1" customHeight="1" outlineLevel="1">
      <c r="B225" s="530" t="s">
        <v>772</v>
      </c>
      <c r="C225" s="1106">
        <f t="shared" si="48"/>
        <v>50</v>
      </c>
      <c r="D225" s="1106">
        <f t="shared" si="49"/>
        <v>50</v>
      </c>
      <c r="E225" s="1107">
        <v>25</v>
      </c>
      <c r="F225" s="1107">
        <v>25</v>
      </c>
      <c r="G225" s="1107"/>
      <c r="H225" s="1107">
        <v>0</v>
      </c>
      <c r="I225" s="1107">
        <v>0</v>
      </c>
      <c r="J225" s="1107">
        <v>0</v>
      </c>
      <c r="K225" s="1107">
        <v>0</v>
      </c>
      <c r="L225" s="1107">
        <v>25</v>
      </c>
      <c r="M225" s="1107">
        <v>25</v>
      </c>
      <c r="N225" s="1108"/>
    </row>
    <row r="226" spans="2:14" ht="24.8" hidden="1" customHeight="1" outlineLevel="1">
      <c r="B226" s="530" t="s">
        <v>773</v>
      </c>
      <c r="C226" s="1106">
        <f t="shared" si="48"/>
        <v>44</v>
      </c>
      <c r="D226" s="1106">
        <f t="shared" si="49"/>
        <v>44</v>
      </c>
      <c r="E226" s="1107">
        <v>17</v>
      </c>
      <c r="F226" s="1107">
        <v>17</v>
      </c>
      <c r="G226" s="1107"/>
      <c r="H226" s="1107">
        <v>0</v>
      </c>
      <c r="I226" s="1107">
        <v>0</v>
      </c>
      <c r="J226" s="1107">
        <v>0</v>
      </c>
      <c r="K226" s="1107">
        <v>0</v>
      </c>
      <c r="L226" s="1107">
        <v>27</v>
      </c>
      <c r="M226" s="1107">
        <v>27</v>
      </c>
      <c r="N226" s="1108"/>
    </row>
    <row r="227" spans="2:14" ht="24.8" hidden="1" customHeight="1" outlineLevel="1" thickBot="1">
      <c r="B227" s="531" t="s">
        <v>774</v>
      </c>
      <c r="C227" s="1115">
        <f t="shared" si="48"/>
        <v>64</v>
      </c>
      <c r="D227" s="1115">
        <f t="shared" si="49"/>
        <v>64</v>
      </c>
      <c r="E227" s="1115">
        <v>41</v>
      </c>
      <c r="F227" s="1115">
        <v>41</v>
      </c>
      <c r="G227" s="1107"/>
      <c r="H227" s="1107">
        <v>0</v>
      </c>
      <c r="I227" s="1107">
        <v>0</v>
      </c>
      <c r="J227" s="1107">
        <v>0</v>
      </c>
      <c r="K227" s="1107">
        <v>0</v>
      </c>
      <c r="L227" s="1107">
        <v>23</v>
      </c>
      <c r="M227" s="1107">
        <v>23</v>
      </c>
      <c r="N227" s="1119"/>
    </row>
    <row r="228" spans="2:14" ht="29.25" customHeight="1" collapsed="1">
      <c r="B228" s="1109" t="s">
        <v>3330</v>
      </c>
      <c r="C228" s="1116">
        <f>SUM(C229:C240)</f>
        <v>675</v>
      </c>
      <c r="D228" s="1116">
        <f>SUM(D229:D240)</f>
        <v>675</v>
      </c>
      <c r="E228" s="1116">
        <f>SUM(E229:E240)</f>
        <v>425</v>
      </c>
      <c r="F228" s="1116">
        <f>SUM(F229:F240)</f>
        <v>425</v>
      </c>
      <c r="G228" s="1107"/>
      <c r="H228" s="1107">
        <f t="shared" ref="H228:M228" si="50">SUM(H229:H240)</f>
        <v>0</v>
      </c>
      <c r="I228" s="1107">
        <f t="shared" si="50"/>
        <v>0</v>
      </c>
      <c r="J228" s="1107">
        <f t="shared" si="50"/>
        <v>0</v>
      </c>
      <c r="K228" s="1107">
        <f t="shared" si="50"/>
        <v>0</v>
      </c>
      <c r="L228" s="1107">
        <f t="shared" si="50"/>
        <v>250</v>
      </c>
      <c r="M228" s="1107">
        <f t="shared" si="50"/>
        <v>250</v>
      </c>
      <c r="N228" s="1108"/>
    </row>
    <row r="229" spans="2:14" ht="24.8" hidden="1" customHeight="1" outlineLevel="1">
      <c r="B229" s="530" t="s">
        <v>1902</v>
      </c>
      <c r="C229" s="1106">
        <f t="shared" ref="C229:C240" si="51">E229+H229+J229+L229</f>
        <v>66</v>
      </c>
      <c r="D229" s="1106">
        <f t="shared" ref="D229:D240" si="52">F229+I229+K229+M229</f>
        <v>66</v>
      </c>
      <c r="E229" s="1107">
        <v>44</v>
      </c>
      <c r="F229" s="1107">
        <v>44</v>
      </c>
      <c r="G229" s="1107"/>
      <c r="H229" s="1107">
        <v>0</v>
      </c>
      <c r="I229" s="1107">
        <v>0</v>
      </c>
      <c r="J229" s="1107">
        <v>0</v>
      </c>
      <c r="K229" s="1107">
        <v>0</v>
      </c>
      <c r="L229" s="1107">
        <v>22</v>
      </c>
      <c r="M229" s="1107">
        <v>22</v>
      </c>
      <c r="N229" s="1108"/>
    </row>
    <row r="230" spans="2:14" ht="24.8" hidden="1" customHeight="1" outlineLevel="1">
      <c r="B230" s="530" t="s">
        <v>765</v>
      </c>
      <c r="C230" s="1106">
        <f t="shared" si="51"/>
        <v>57</v>
      </c>
      <c r="D230" s="1106">
        <f t="shared" si="52"/>
        <v>57</v>
      </c>
      <c r="E230" s="1107">
        <v>23</v>
      </c>
      <c r="F230" s="1107">
        <v>23</v>
      </c>
      <c r="G230" s="1107"/>
      <c r="H230" s="1107">
        <v>0</v>
      </c>
      <c r="I230" s="1107">
        <v>0</v>
      </c>
      <c r="J230" s="1107">
        <v>0</v>
      </c>
      <c r="K230" s="1107">
        <v>0</v>
      </c>
      <c r="L230" s="1107">
        <v>34</v>
      </c>
      <c r="M230" s="1107">
        <v>34</v>
      </c>
      <c r="N230" s="1108"/>
    </row>
    <row r="231" spans="2:14" ht="24.8" hidden="1" customHeight="1" outlineLevel="1">
      <c r="B231" s="530" t="s">
        <v>766</v>
      </c>
      <c r="C231" s="1106">
        <f t="shared" si="51"/>
        <v>80</v>
      </c>
      <c r="D231" s="1106">
        <f t="shared" si="52"/>
        <v>80</v>
      </c>
      <c r="E231" s="1107">
        <v>56</v>
      </c>
      <c r="F231" s="1107">
        <v>56</v>
      </c>
      <c r="G231" s="1107"/>
      <c r="H231" s="1107">
        <v>0</v>
      </c>
      <c r="I231" s="1107">
        <v>0</v>
      </c>
      <c r="J231" s="1107">
        <v>0</v>
      </c>
      <c r="K231" s="1107">
        <v>0</v>
      </c>
      <c r="L231" s="1107">
        <v>24</v>
      </c>
      <c r="M231" s="1107">
        <v>24</v>
      </c>
      <c r="N231" s="1108"/>
    </row>
    <row r="232" spans="2:14" ht="24.8" hidden="1" customHeight="1" outlineLevel="1">
      <c r="B232" s="530" t="s">
        <v>767</v>
      </c>
      <c r="C232" s="1106">
        <f t="shared" si="51"/>
        <v>93</v>
      </c>
      <c r="D232" s="1106">
        <f t="shared" si="52"/>
        <v>93</v>
      </c>
      <c r="E232" s="1107">
        <v>72</v>
      </c>
      <c r="F232" s="1107">
        <v>72</v>
      </c>
      <c r="G232" s="1107"/>
      <c r="H232" s="1107">
        <v>0</v>
      </c>
      <c r="I232" s="1107">
        <v>0</v>
      </c>
      <c r="J232" s="1107">
        <v>0</v>
      </c>
      <c r="K232" s="1107">
        <v>0</v>
      </c>
      <c r="L232" s="1107">
        <v>21</v>
      </c>
      <c r="M232" s="1107">
        <v>21</v>
      </c>
      <c r="N232" s="1108"/>
    </row>
    <row r="233" spans="2:14" ht="24.8" hidden="1" customHeight="1" outlineLevel="1">
      <c r="B233" s="530" t="s">
        <v>768</v>
      </c>
      <c r="C233" s="1106">
        <f t="shared" si="51"/>
        <v>84</v>
      </c>
      <c r="D233" s="1106">
        <f t="shared" si="52"/>
        <v>84</v>
      </c>
      <c r="E233" s="1107">
        <v>65</v>
      </c>
      <c r="F233" s="1107">
        <v>65</v>
      </c>
      <c r="G233" s="1107"/>
      <c r="H233" s="1107">
        <v>0</v>
      </c>
      <c r="I233" s="1107">
        <v>0</v>
      </c>
      <c r="J233" s="1107">
        <v>0</v>
      </c>
      <c r="K233" s="1107">
        <v>0</v>
      </c>
      <c r="L233" s="1107">
        <v>19</v>
      </c>
      <c r="M233" s="1107">
        <v>19</v>
      </c>
      <c r="N233" s="1108"/>
    </row>
    <row r="234" spans="2:14" ht="24.8" hidden="1" customHeight="1" outlineLevel="1">
      <c r="B234" s="530" t="s">
        <v>769</v>
      </c>
      <c r="C234" s="1106">
        <f t="shared" si="51"/>
        <v>45</v>
      </c>
      <c r="D234" s="1106">
        <f t="shared" si="52"/>
        <v>45</v>
      </c>
      <c r="E234" s="1107">
        <v>28</v>
      </c>
      <c r="F234" s="1107">
        <v>28</v>
      </c>
      <c r="G234" s="1107"/>
      <c r="H234" s="1107">
        <v>0</v>
      </c>
      <c r="I234" s="1107">
        <v>0</v>
      </c>
      <c r="J234" s="1107">
        <v>0</v>
      </c>
      <c r="K234" s="1107">
        <v>0</v>
      </c>
      <c r="L234" s="1107">
        <v>17</v>
      </c>
      <c r="M234" s="1107">
        <v>17</v>
      </c>
      <c r="N234" s="1108"/>
    </row>
    <row r="235" spans="2:14" ht="24.8" hidden="1" customHeight="1" outlineLevel="1">
      <c r="B235" s="530" t="s">
        <v>770</v>
      </c>
      <c r="C235" s="1106">
        <f t="shared" si="51"/>
        <v>37</v>
      </c>
      <c r="D235" s="1106">
        <f t="shared" si="52"/>
        <v>37</v>
      </c>
      <c r="E235" s="1107">
        <v>19</v>
      </c>
      <c r="F235" s="1107">
        <v>19</v>
      </c>
      <c r="G235" s="1107"/>
      <c r="H235" s="1107">
        <v>0</v>
      </c>
      <c r="I235" s="1107">
        <v>0</v>
      </c>
      <c r="J235" s="1107">
        <v>0</v>
      </c>
      <c r="K235" s="1107">
        <v>0</v>
      </c>
      <c r="L235" s="1107">
        <v>18</v>
      </c>
      <c r="M235" s="1107">
        <v>18</v>
      </c>
      <c r="N235" s="1108"/>
    </row>
    <row r="236" spans="2:14" ht="24.8" hidden="1" customHeight="1" outlineLevel="1">
      <c r="B236" s="530" t="s">
        <v>771</v>
      </c>
      <c r="C236" s="1106">
        <f t="shared" si="51"/>
        <v>42</v>
      </c>
      <c r="D236" s="1106">
        <f t="shared" si="52"/>
        <v>42</v>
      </c>
      <c r="E236" s="1107">
        <v>26</v>
      </c>
      <c r="F236" s="1107">
        <v>26</v>
      </c>
      <c r="G236" s="1107"/>
      <c r="H236" s="1107">
        <v>0</v>
      </c>
      <c r="I236" s="1107">
        <v>0</v>
      </c>
      <c r="J236" s="1107">
        <v>0</v>
      </c>
      <c r="K236" s="1107">
        <v>0</v>
      </c>
      <c r="L236" s="1107">
        <v>16</v>
      </c>
      <c r="M236" s="1107">
        <v>16</v>
      </c>
      <c r="N236" s="1108"/>
    </row>
    <row r="237" spans="2:14" ht="24.8" hidden="1" customHeight="1" outlineLevel="1">
      <c r="B237" s="530" t="s">
        <v>970</v>
      </c>
      <c r="C237" s="1106">
        <f t="shared" si="51"/>
        <v>30</v>
      </c>
      <c r="D237" s="1106">
        <f t="shared" si="52"/>
        <v>30</v>
      </c>
      <c r="E237" s="1107">
        <v>9</v>
      </c>
      <c r="F237" s="1107">
        <v>9</v>
      </c>
      <c r="G237" s="1107"/>
      <c r="H237" s="1107">
        <v>0</v>
      </c>
      <c r="I237" s="1107">
        <v>0</v>
      </c>
      <c r="J237" s="1107">
        <v>0</v>
      </c>
      <c r="K237" s="1107">
        <v>0</v>
      </c>
      <c r="L237" s="1107">
        <v>21</v>
      </c>
      <c r="M237" s="1107">
        <v>21</v>
      </c>
      <c r="N237" s="1108"/>
    </row>
    <row r="238" spans="2:14" ht="24.8" hidden="1" customHeight="1" outlineLevel="1">
      <c r="B238" s="530" t="s">
        <v>772</v>
      </c>
      <c r="C238" s="1106">
        <f t="shared" si="51"/>
        <v>39</v>
      </c>
      <c r="D238" s="1106">
        <f t="shared" si="52"/>
        <v>39</v>
      </c>
      <c r="E238" s="1107">
        <v>21</v>
      </c>
      <c r="F238" s="1107">
        <v>21</v>
      </c>
      <c r="G238" s="1107"/>
      <c r="H238" s="1107">
        <v>0</v>
      </c>
      <c r="I238" s="1107">
        <v>0</v>
      </c>
      <c r="J238" s="1107">
        <v>0</v>
      </c>
      <c r="K238" s="1107">
        <v>0</v>
      </c>
      <c r="L238" s="1107">
        <v>18</v>
      </c>
      <c r="M238" s="1107">
        <v>18</v>
      </c>
      <c r="N238" s="1108"/>
    </row>
    <row r="239" spans="2:14" ht="24.8" hidden="1" customHeight="1" outlineLevel="1">
      <c r="B239" s="530" t="s">
        <v>773</v>
      </c>
      <c r="C239" s="1106">
        <f t="shared" si="51"/>
        <v>45</v>
      </c>
      <c r="D239" s="1106">
        <f t="shared" si="52"/>
        <v>45</v>
      </c>
      <c r="E239" s="1107">
        <v>28</v>
      </c>
      <c r="F239" s="1107">
        <v>28</v>
      </c>
      <c r="G239" s="1107"/>
      <c r="H239" s="1107">
        <v>0</v>
      </c>
      <c r="I239" s="1107">
        <v>0</v>
      </c>
      <c r="J239" s="1107">
        <v>0</v>
      </c>
      <c r="K239" s="1107">
        <v>0</v>
      </c>
      <c r="L239" s="1107">
        <v>17</v>
      </c>
      <c r="M239" s="1107">
        <v>17</v>
      </c>
      <c r="N239" s="1108"/>
    </row>
    <row r="240" spans="2:14" ht="24.8" hidden="1" customHeight="1" outlineLevel="1" thickBot="1">
      <c r="B240" s="531" t="s">
        <v>774</v>
      </c>
      <c r="C240" s="1115">
        <f t="shared" si="51"/>
        <v>57</v>
      </c>
      <c r="D240" s="1115">
        <f t="shared" si="52"/>
        <v>57</v>
      </c>
      <c r="E240" s="1115">
        <v>34</v>
      </c>
      <c r="F240" s="1115">
        <v>34</v>
      </c>
      <c r="G240" s="1107"/>
      <c r="H240" s="1107">
        <v>0</v>
      </c>
      <c r="I240" s="1107">
        <v>0</v>
      </c>
      <c r="J240" s="1107">
        <v>0</v>
      </c>
      <c r="K240" s="1107">
        <v>0</v>
      </c>
      <c r="L240" s="1107">
        <v>23</v>
      </c>
      <c r="M240" s="1107">
        <v>23</v>
      </c>
      <c r="N240" s="1119"/>
    </row>
    <row r="241" spans="2:14" ht="29.25" customHeight="1" collapsed="1">
      <c r="B241" s="1109" t="s">
        <v>3374</v>
      </c>
      <c r="C241" s="1116">
        <f>SUM(C242:C253)</f>
        <v>542</v>
      </c>
      <c r="D241" s="1116">
        <f>SUM(D242:D253)</f>
        <v>542</v>
      </c>
      <c r="E241" s="1116">
        <f>SUM(E242:E253)</f>
        <v>312</v>
      </c>
      <c r="F241" s="1116">
        <f>SUM(F242:F253)</f>
        <v>312</v>
      </c>
      <c r="G241" s="1107"/>
      <c r="H241" s="1107">
        <f t="shared" ref="H241:M241" si="53">SUM(H242:H253)</f>
        <v>0</v>
      </c>
      <c r="I241" s="1107">
        <f t="shared" si="53"/>
        <v>0</v>
      </c>
      <c r="J241" s="1107">
        <f t="shared" si="53"/>
        <v>0</v>
      </c>
      <c r="K241" s="1107">
        <f t="shared" si="53"/>
        <v>0</v>
      </c>
      <c r="L241" s="1107">
        <f t="shared" si="53"/>
        <v>230</v>
      </c>
      <c r="M241" s="1107">
        <f t="shared" si="53"/>
        <v>230</v>
      </c>
      <c r="N241" s="1108"/>
    </row>
    <row r="242" spans="2:14" ht="24.8" hidden="1" customHeight="1" outlineLevel="1">
      <c r="B242" s="530" t="s">
        <v>1902</v>
      </c>
      <c r="C242" s="1106">
        <f t="shared" ref="C242:C253" si="54">E242+H242+J242+L242</f>
        <v>62</v>
      </c>
      <c r="D242" s="1106">
        <f t="shared" ref="D242:D253" si="55">F242+I242+K242+M242</f>
        <v>62</v>
      </c>
      <c r="E242" s="1107">
        <v>46</v>
      </c>
      <c r="F242" s="1107">
        <v>46</v>
      </c>
      <c r="G242" s="1107"/>
      <c r="H242" s="1107">
        <v>0</v>
      </c>
      <c r="I242" s="1107">
        <v>0</v>
      </c>
      <c r="J242" s="1107">
        <v>0</v>
      </c>
      <c r="K242" s="1107">
        <v>0</v>
      </c>
      <c r="L242" s="1107">
        <v>16</v>
      </c>
      <c r="M242" s="1107">
        <v>16</v>
      </c>
      <c r="N242" s="1108"/>
    </row>
    <row r="243" spans="2:14" ht="24.8" hidden="1" customHeight="1" outlineLevel="1">
      <c r="B243" s="530" t="s">
        <v>765</v>
      </c>
      <c r="C243" s="1106">
        <f t="shared" si="54"/>
        <v>23</v>
      </c>
      <c r="D243" s="1106">
        <f t="shared" si="55"/>
        <v>23</v>
      </c>
      <c r="E243" s="1107">
        <v>7</v>
      </c>
      <c r="F243" s="1107">
        <v>7</v>
      </c>
      <c r="G243" s="1107"/>
      <c r="H243" s="1107">
        <v>0</v>
      </c>
      <c r="I243" s="1107">
        <v>0</v>
      </c>
      <c r="J243" s="1107">
        <v>0</v>
      </c>
      <c r="K243" s="1107">
        <v>0</v>
      </c>
      <c r="L243" s="1107">
        <v>16</v>
      </c>
      <c r="M243" s="1107">
        <v>16</v>
      </c>
      <c r="N243" s="1108"/>
    </row>
    <row r="244" spans="2:14" ht="24.8" hidden="1" customHeight="1" outlineLevel="1">
      <c r="B244" s="530" t="s">
        <v>766</v>
      </c>
      <c r="C244" s="1106">
        <f t="shared" si="54"/>
        <v>27</v>
      </c>
      <c r="D244" s="1106">
        <f t="shared" si="55"/>
        <v>27</v>
      </c>
      <c r="E244" s="1107">
        <v>11</v>
      </c>
      <c r="F244" s="1107">
        <v>11</v>
      </c>
      <c r="G244" s="1107"/>
      <c r="H244" s="1107">
        <v>0</v>
      </c>
      <c r="I244" s="1107">
        <v>0</v>
      </c>
      <c r="J244" s="1107">
        <v>0</v>
      </c>
      <c r="K244" s="1107">
        <v>0</v>
      </c>
      <c r="L244" s="1107">
        <v>16</v>
      </c>
      <c r="M244" s="1107">
        <v>16</v>
      </c>
      <c r="N244" s="1108"/>
    </row>
    <row r="245" spans="2:14" ht="24.8" hidden="1" customHeight="1" outlineLevel="1">
      <c r="B245" s="530" t="s">
        <v>767</v>
      </c>
      <c r="C245" s="1106">
        <f t="shared" si="54"/>
        <v>41</v>
      </c>
      <c r="D245" s="1106">
        <f t="shared" si="55"/>
        <v>41</v>
      </c>
      <c r="E245" s="1107">
        <v>21</v>
      </c>
      <c r="F245" s="1107">
        <v>21</v>
      </c>
      <c r="G245" s="1107"/>
      <c r="H245" s="1107">
        <v>0</v>
      </c>
      <c r="I245" s="1107">
        <v>0</v>
      </c>
      <c r="J245" s="1107">
        <v>0</v>
      </c>
      <c r="K245" s="1107">
        <v>0</v>
      </c>
      <c r="L245" s="1107">
        <v>20</v>
      </c>
      <c r="M245" s="1107">
        <v>20</v>
      </c>
      <c r="N245" s="1108"/>
    </row>
    <row r="246" spans="2:14" ht="24.8" hidden="1" customHeight="1" outlineLevel="1">
      <c r="B246" s="530" t="s">
        <v>768</v>
      </c>
      <c r="C246" s="1106">
        <f t="shared" si="54"/>
        <v>39</v>
      </c>
      <c r="D246" s="1106">
        <f t="shared" si="55"/>
        <v>39</v>
      </c>
      <c r="E246" s="1107">
        <v>17</v>
      </c>
      <c r="F246" s="1107">
        <v>17</v>
      </c>
      <c r="G246" s="1107"/>
      <c r="H246" s="1107">
        <v>0</v>
      </c>
      <c r="I246" s="1107">
        <v>0</v>
      </c>
      <c r="J246" s="1107">
        <v>0</v>
      </c>
      <c r="K246" s="1107">
        <v>0</v>
      </c>
      <c r="L246" s="1107">
        <v>22</v>
      </c>
      <c r="M246" s="1107">
        <v>22</v>
      </c>
      <c r="N246" s="1108"/>
    </row>
    <row r="247" spans="2:14" ht="24.8" hidden="1" customHeight="1" outlineLevel="1">
      <c r="B247" s="530" t="s">
        <v>769</v>
      </c>
      <c r="C247" s="1106">
        <f t="shared" si="54"/>
        <v>32</v>
      </c>
      <c r="D247" s="1106">
        <f t="shared" si="55"/>
        <v>32</v>
      </c>
      <c r="E247" s="1107">
        <v>13</v>
      </c>
      <c r="F247" s="1107">
        <v>13</v>
      </c>
      <c r="G247" s="1107"/>
      <c r="H247" s="1107">
        <v>0</v>
      </c>
      <c r="I247" s="1107">
        <v>0</v>
      </c>
      <c r="J247" s="1107">
        <v>0</v>
      </c>
      <c r="K247" s="1107">
        <v>0</v>
      </c>
      <c r="L247" s="1107">
        <v>19</v>
      </c>
      <c r="M247" s="1107">
        <v>19</v>
      </c>
      <c r="N247" s="1108"/>
    </row>
    <row r="248" spans="2:14" ht="24.8" hidden="1" customHeight="1" outlineLevel="1">
      <c r="B248" s="530" t="s">
        <v>770</v>
      </c>
      <c r="C248" s="1106">
        <f t="shared" si="54"/>
        <v>38</v>
      </c>
      <c r="D248" s="1106">
        <f t="shared" si="55"/>
        <v>38</v>
      </c>
      <c r="E248" s="1107">
        <v>22</v>
      </c>
      <c r="F248" s="1107">
        <v>22</v>
      </c>
      <c r="G248" s="1107"/>
      <c r="H248" s="1107">
        <v>0</v>
      </c>
      <c r="I248" s="1107">
        <v>0</v>
      </c>
      <c r="J248" s="1107">
        <v>0</v>
      </c>
      <c r="K248" s="1107">
        <v>0</v>
      </c>
      <c r="L248" s="1107">
        <v>16</v>
      </c>
      <c r="M248" s="1107">
        <v>16</v>
      </c>
      <c r="N248" s="1108"/>
    </row>
    <row r="249" spans="2:14" ht="24.8" hidden="1" customHeight="1" outlineLevel="1">
      <c r="B249" s="530" t="s">
        <v>771</v>
      </c>
      <c r="C249" s="1106">
        <f t="shared" si="54"/>
        <v>57</v>
      </c>
      <c r="D249" s="1106">
        <f t="shared" si="55"/>
        <v>57</v>
      </c>
      <c r="E249" s="1107">
        <v>25</v>
      </c>
      <c r="F249" s="1107">
        <v>25</v>
      </c>
      <c r="G249" s="1107"/>
      <c r="H249" s="1107">
        <v>0</v>
      </c>
      <c r="I249" s="1107">
        <v>0</v>
      </c>
      <c r="J249" s="1107">
        <v>0</v>
      </c>
      <c r="K249" s="1107">
        <v>0</v>
      </c>
      <c r="L249" s="1107">
        <v>32</v>
      </c>
      <c r="M249" s="1107">
        <v>32</v>
      </c>
      <c r="N249" s="1108"/>
    </row>
    <row r="250" spans="2:14" ht="24.8" hidden="1" customHeight="1" outlineLevel="1">
      <c r="B250" s="530" t="s">
        <v>970</v>
      </c>
      <c r="C250" s="1106">
        <f t="shared" si="54"/>
        <v>39</v>
      </c>
      <c r="D250" s="1106">
        <f t="shared" si="55"/>
        <v>39</v>
      </c>
      <c r="E250" s="1107">
        <v>22</v>
      </c>
      <c r="F250" s="1107">
        <v>22</v>
      </c>
      <c r="G250" s="1107"/>
      <c r="H250" s="1107">
        <v>0</v>
      </c>
      <c r="I250" s="1107">
        <v>0</v>
      </c>
      <c r="J250" s="1107">
        <v>0</v>
      </c>
      <c r="K250" s="1107">
        <v>0</v>
      </c>
      <c r="L250" s="1107">
        <v>17</v>
      </c>
      <c r="M250" s="1107">
        <v>17</v>
      </c>
      <c r="N250" s="1108"/>
    </row>
    <row r="251" spans="2:14" ht="24.8" hidden="1" customHeight="1" outlineLevel="1">
      <c r="B251" s="530" t="s">
        <v>772</v>
      </c>
      <c r="C251" s="1106">
        <f t="shared" si="54"/>
        <v>84</v>
      </c>
      <c r="D251" s="1106">
        <f t="shared" si="55"/>
        <v>84</v>
      </c>
      <c r="E251" s="1107">
        <v>67</v>
      </c>
      <c r="F251" s="1107">
        <v>67</v>
      </c>
      <c r="G251" s="1107"/>
      <c r="H251" s="1107">
        <v>0</v>
      </c>
      <c r="I251" s="1107">
        <v>0</v>
      </c>
      <c r="J251" s="1107">
        <v>0</v>
      </c>
      <c r="K251" s="1107">
        <v>0</v>
      </c>
      <c r="L251" s="1107">
        <v>17</v>
      </c>
      <c r="M251" s="1107">
        <v>17</v>
      </c>
      <c r="N251" s="1108"/>
    </row>
    <row r="252" spans="2:14" ht="24.8" hidden="1" customHeight="1" outlineLevel="1">
      <c r="B252" s="530" t="s">
        <v>773</v>
      </c>
      <c r="C252" s="1106">
        <f t="shared" si="54"/>
        <v>50</v>
      </c>
      <c r="D252" s="1106">
        <f t="shared" si="55"/>
        <v>50</v>
      </c>
      <c r="E252" s="1107">
        <v>31</v>
      </c>
      <c r="F252" s="1107">
        <v>31</v>
      </c>
      <c r="G252" s="1107"/>
      <c r="H252" s="1107">
        <v>0</v>
      </c>
      <c r="I252" s="1107">
        <v>0</v>
      </c>
      <c r="J252" s="1107">
        <v>0</v>
      </c>
      <c r="K252" s="1107">
        <v>0</v>
      </c>
      <c r="L252" s="1107">
        <v>19</v>
      </c>
      <c r="M252" s="1107">
        <v>19</v>
      </c>
      <c r="N252" s="1108"/>
    </row>
    <row r="253" spans="2:14" ht="24.8" hidden="1" customHeight="1" outlineLevel="1" thickBot="1">
      <c r="B253" s="531" t="s">
        <v>774</v>
      </c>
      <c r="C253" s="1115">
        <f t="shared" si="54"/>
        <v>50</v>
      </c>
      <c r="D253" s="1115">
        <f t="shared" si="55"/>
        <v>50</v>
      </c>
      <c r="E253" s="1115">
        <v>30</v>
      </c>
      <c r="F253" s="1115">
        <v>30</v>
      </c>
      <c r="G253" s="1107"/>
      <c r="H253" s="1107">
        <v>0</v>
      </c>
      <c r="I253" s="1107">
        <v>0</v>
      </c>
      <c r="J253" s="1107">
        <v>0</v>
      </c>
      <c r="K253" s="1107">
        <v>0</v>
      </c>
      <c r="L253" s="1107">
        <v>20</v>
      </c>
      <c r="M253" s="1107">
        <v>20</v>
      </c>
      <c r="N253" s="1119"/>
    </row>
    <row r="254" spans="2:14" ht="29.25" customHeight="1">
      <c r="B254" s="1109" t="s">
        <v>3429</v>
      </c>
      <c r="C254" s="1116">
        <f>SUM(C255:C266)</f>
        <v>1081</v>
      </c>
      <c r="D254" s="1116">
        <f>SUM(D255:D266)</f>
        <v>1081</v>
      </c>
      <c r="E254" s="1116">
        <f>SUM(E255:E266)</f>
        <v>747</v>
      </c>
      <c r="F254" s="1116">
        <f>SUM(F255:F266)</f>
        <v>747</v>
      </c>
      <c r="G254" s="1107"/>
      <c r="H254" s="1107">
        <f t="shared" ref="H254:M254" si="56">SUM(H255:H266)</f>
        <v>0</v>
      </c>
      <c r="I254" s="1107">
        <f t="shared" si="56"/>
        <v>0</v>
      </c>
      <c r="J254" s="1107">
        <f t="shared" si="56"/>
        <v>0</v>
      </c>
      <c r="K254" s="1107">
        <f t="shared" si="56"/>
        <v>0</v>
      </c>
      <c r="L254" s="1107">
        <f t="shared" si="56"/>
        <v>334</v>
      </c>
      <c r="M254" s="1107">
        <f t="shared" si="56"/>
        <v>334</v>
      </c>
      <c r="N254" s="1108"/>
    </row>
    <row r="255" spans="2:14" ht="24.8" customHeight="1" outlineLevel="1">
      <c r="B255" s="530" t="s">
        <v>1902</v>
      </c>
      <c r="C255" s="1106">
        <f t="shared" ref="C255:C266" si="57">E255+H255+J255+L255</f>
        <v>84</v>
      </c>
      <c r="D255" s="1106">
        <f t="shared" ref="D255:D266" si="58">F255+I255+K255+M255</f>
        <v>84</v>
      </c>
      <c r="E255" s="1107">
        <v>61</v>
      </c>
      <c r="F255" s="1107">
        <v>61</v>
      </c>
      <c r="G255" s="1107"/>
      <c r="H255" s="1107">
        <v>0</v>
      </c>
      <c r="I255" s="1107">
        <v>0</v>
      </c>
      <c r="J255" s="1107">
        <v>0</v>
      </c>
      <c r="K255" s="1107">
        <v>0</v>
      </c>
      <c r="L255" s="1107">
        <v>23</v>
      </c>
      <c r="M255" s="1107">
        <v>23</v>
      </c>
      <c r="N255" s="1108"/>
    </row>
    <row r="256" spans="2:14" ht="24.8" customHeight="1" outlineLevel="1">
      <c r="B256" s="530" t="s">
        <v>765</v>
      </c>
      <c r="C256" s="1106">
        <f t="shared" si="57"/>
        <v>59</v>
      </c>
      <c r="D256" s="1106">
        <f t="shared" si="58"/>
        <v>59</v>
      </c>
      <c r="E256" s="1107">
        <v>32</v>
      </c>
      <c r="F256" s="1107">
        <v>32</v>
      </c>
      <c r="G256" s="1107"/>
      <c r="H256" s="1107">
        <v>0</v>
      </c>
      <c r="I256" s="1107">
        <v>0</v>
      </c>
      <c r="J256" s="1107">
        <v>0</v>
      </c>
      <c r="K256" s="1107">
        <v>0</v>
      </c>
      <c r="L256" s="1107">
        <v>27</v>
      </c>
      <c r="M256" s="1107">
        <v>27</v>
      </c>
      <c r="N256" s="1108"/>
    </row>
    <row r="257" spans="2:14" ht="24.8" customHeight="1" outlineLevel="1">
      <c r="B257" s="530" t="s">
        <v>766</v>
      </c>
      <c r="C257" s="1106">
        <f t="shared" si="57"/>
        <v>79</v>
      </c>
      <c r="D257" s="1106">
        <f t="shared" si="58"/>
        <v>79</v>
      </c>
      <c r="E257" s="1107">
        <v>40</v>
      </c>
      <c r="F257" s="1107">
        <v>40</v>
      </c>
      <c r="G257" s="1107"/>
      <c r="H257" s="1107">
        <v>0</v>
      </c>
      <c r="I257" s="1107">
        <v>0</v>
      </c>
      <c r="J257" s="1107">
        <v>0</v>
      </c>
      <c r="K257" s="1107">
        <v>0</v>
      </c>
      <c r="L257" s="1107">
        <v>39</v>
      </c>
      <c r="M257" s="1107">
        <v>39</v>
      </c>
      <c r="N257" s="1108"/>
    </row>
    <row r="258" spans="2:14" ht="24.8" customHeight="1" outlineLevel="1">
      <c r="B258" s="530" t="s">
        <v>767</v>
      </c>
      <c r="C258" s="1106">
        <f t="shared" si="57"/>
        <v>91</v>
      </c>
      <c r="D258" s="1106">
        <f t="shared" si="58"/>
        <v>91</v>
      </c>
      <c r="E258" s="1107">
        <v>66</v>
      </c>
      <c r="F258" s="1107">
        <v>66</v>
      </c>
      <c r="G258" s="1107"/>
      <c r="H258" s="1107">
        <v>0</v>
      </c>
      <c r="I258" s="1107">
        <v>0</v>
      </c>
      <c r="J258" s="1107">
        <v>0</v>
      </c>
      <c r="K258" s="1107">
        <v>0</v>
      </c>
      <c r="L258" s="1107">
        <v>25</v>
      </c>
      <c r="M258" s="1107">
        <v>25</v>
      </c>
      <c r="N258" s="1108"/>
    </row>
    <row r="259" spans="2:14" ht="24.8" customHeight="1" outlineLevel="1">
      <c r="B259" s="530" t="s">
        <v>768</v>
      </c>
      <c r="C259" s="1106">
        <f t="shared" si="57"/>
        <v>68</v>
      </c>
      <c r="D259" s="1106">
        <f t="shared" si="58"/>
        <v>68</v>
      </c>
      <c r="E259" s="1107">
        <v>46</v>
      </c>
      <c r="F259" s="1107">
        <v>46</v>
      </c>
      <c r="G259" s="1107"/>
      <c r="H259" s="1107">
        <v>0</v>
      </c>
      <c r="I259" s="1107">
        <v>0</v>
      </c>
      <c r="J259" s="1107">
        <v>0</v>
      </c>
      <c r="K259" s="1107">
        <v>0</v>
      </c>
      <c r="L259" s="1107">
        <v>22</v>
      </c>
      <c r="M259" s="1107">
        <v>22</v>
      </c>
      <c r="N259" s="1108"/>
    </row>
    <row r="260" spans="2:14" ht="24.8" customHeight="1" outlineLevel="1">
      <c r="B260" s="530" t="s">
        <v>769</v>
      </c>
      <c r="C260" s="1106">
        <f t="shared" si="57"/>
        <v>100</v>
      </c>
      <c r="D260" s="1106">
        <f t="shared" si="58"/>
        <v>100</v>
      </c>
      <c r="E260" s="1107">
        <v>74</v>
      </c>
      <c r="F260" s="1107">
        <v>74</v>
      </c>
      <c r="G260" s="1107"/>
      <c r="H260" s="1107">
        <v>0</v>
      </c>
      <c r="I260" s="1107">
        <v>0</v>
      </c>
      <c r="J260" s="1107">
        <v>0</v>
      </c>
      <c r="K260" s="1107">
        <v>0</v>
      </c>
      <c r="L260" s="1107">
        <v>26</v>
      </c>
      <c r="M260" s="1107">
        <v>26</v>
      </c>
      <c r="N260" s="1108"/>
    </row>
    <row r="261" spans="2:14" ht="24.8" customHeight="1" outlineLevel="1">
      <c r="B261" s="530" t="s">
        <v>770</v>
      </c>
      <c r="C261" s="1106">
        <f t="shared" si="57"/>
        <v>57</v>
      </c>
      <c r="D261" s="1106">
        <f t="shared" si="58"/>
        <v>57</v>
      </c>
      <c r="E261" s="1107">
        <v>34</v>
      </c>
      <c r="F261" s="1107">
        <v>34</v>
      </c>
      <c r="G261" s="1107"/>
      <c r="H261" s="1107">
        <v>0</v>
      </c>
      <c r="I261" s="1107">
        <v>0</v>
      </c>
      <c r="J261" s="1107">
        <v>0</v>
      </c>
      <c r="K261" s="1107">
        <v>0</v>
      </c>
      <c r="L261" s="1107">
        <v>23</v>
      </c>
      <c r="M261" s="1107">
        <v>23</v>
      </c>
      <c r="N261" s="1108"/>
    </row>
    <row r="262" spans="2:14" ht="24.8" customHeight="1" outlineLevel="1">
      <c r="B262" s="530" t="s">
        <v>771</v>
      </c>
      <c r="C262" s="1106">
        <f t="shared" si="57"/>
        <v>74</v>
      </c>
      <c r="D262" s="1106">
        <f t="shared" si="58"/>
        <v>74</v>
      </c>
      <c r="E262" s="1107">
        <v>51</v>
      </c>
      <c r="F262" s="1107">
        <v>51</v>
      </c>
      <c r="G262" s="1107"/>
      <c r="H262" s="1107">
        <v>0</v>
      </c>
      <c r="I262" s="1107">
        <v>0</v>
      </c>
      <c r="J262" s="1107">
        <v>0</v>
      </c>
      <c r="K262" s="1107">
        <v>0</v>
      </c>
      <c r="L262" s="1107">
        <v>23</v>
      </c>
      <c r="M262" s="1107">
        <v>23</v>
      </c>
      <c r="N262" s="1108"/>
    </row>
    <row r="263" spans="2:14" ht="24.8" customHeight="1" outlineLevel="1">
      <c r="B263" s="530" t="s">
        <v>970</v>
      </c>
      <c r="C263" s="1106">
        <f t="shared" si="57"/>
        <v>158</v>
      </c>
      <c r="D263" s="1106">
        <f t="shared" si="58"/>
        <v>158</v>
      </c>
      <c r="E263" s="1107">
        <v>129</v>
      </c>
      <c r="F263" s="1107">
        <v>129</v>
      </c>
      <c r="G263" s="1107"/>
      <c r="H263" s="1107">
        <v>0</v>
      </c>
      <c r="I263" s="1107">
        <v>0</v>
      </c>
      <c r="J263" s="1107">
        <v>0</v>
      </c>
      <c r="K263" s="1107">
        <v>0</v>
      </c>
      <c r="L263" s="1107">
        <v>29</v>
      </c>
      <c r="M263" s="1107">
        <v>29</v>
      </c>
      <c r="N263" s="1108"/>
    </row>
    <row r="264" spans="2:14" ht="24.8" customHeight="1" outlineLevel="1">
      <c r="B264" s="530" t="s">
        <v>772</v>
      </c>
      <c r="C264" s="1106">
        <f t="shared" si="57"/>
        <v>68</v>
      </c>
      <c r="D264" s="1106">
        <f t="shared" si="58"/>
        <v>68</v>
      </c>
      <c r="E264" s="1107">
        <v>44</v>
      </c>
      <c r="F264" s="1107">
        <v>44</v>
      </c>
      <c r="G264" s="1107"/>
      <c r="H264" s="1107">
        <v>0</v>
      </c>
      <c r="I264" s="1107">
        <v>0</v>
      </c>
      <c r="J264" s="1107">
        <v>0</v>
      </c>
      <c r="K264" s="1107">
        <v>0</v>
      </c>
      <c r="L264" s="1107">
        <v>24</v>
      </c>
      <c r="M264" s="1107">
        <v>24</v>
      </c>
      <c r="N264" s="1108"/>
    </row>
    <row r="265" spans="2:14" ht="24.8" customHeight="1" outlineLevel="1">
      <c r="B265" s="530" t="s">
        <v>773</v>
      </c>
      <c r="C265" s="1106">
        <f t="shared" si="57"/>
        <v>140</v>
      </c>
      <c r="D265" s="1106">
        <f t="shared" si="58"/>
        <v>140</v>
      </c>
      <c r="E265" s="1107">
        <v>104</v>
      </c>
      <c r="F265" s="1107">
        <v>104</v>
      </c>
      <c r="G265" s="1107"/>
      <c r="H265" s="1107">
        <v>0</v>
      </c>
      <c r="I265" s="1107">
        <v>0</v>
      </c>
      <c r="J265" s="1107">
        <v>0</v>
      </c>
      <c r="K265" s="1107">
        <v>0</v>
      </c>
      <c r="L265" s="1107">
        <v>36</v>
      </c>
      <c r="M265" s="1107">
        <v>36</v>
      </c>
      <c r="N265" s="1108"/>
    </row>
    <row r="266" spans="2:14" ht="24.8" customHeight="1" outlineLevel="1" thickBot="1">
      <c r="B266" s="531" t="s">
        <v>774</v>
      </c>
      <c r="C266" s="1115">
        <f t="shared" si="57"/>
        <v>103</v>
      </c>
      <c r="D266" s="1115">
        <f t="shared" si="58"/>
        <v>103</v>
      </c>
      <c r="E266" s="1115">
        <v>66</v>
      </c>
      <c r="F266" s="1115">
        <v>66</v>
      </c>
      <c r="G266" s="1107"/>
      <c r="H266" s="1107">
        <v>0</v>
      </c>
      <c r="I266" s="1107">
        <v>0</v>
      </c>
      <c r="J266" s="1107">
        <v>0</v>
      </c>
      <c r="K266" s="1107">
        <v>0</v>
      </c>
      <c r="L266" s="1107">
        <v>37</v>
      </c>
      <c r="M266" s="1107">
        <v>37</v>
      </c>
      <c r="N266" s="1119"/>
    </row>
    <row r="267" spans="2:14" s="1123" customFormat="1" ht="14.3">
      <c r="B267" s="1120" t="s">
        <v>1033</v>
      </c>
      <c r="C267" s="1121"/>
      <c r="D267" s="1121"/>
      <c r="E267" s="1121"/>
      <c r="F267" s="1121"/>
      <c r="G267" s="1122"/>
      <c r="H267" s="2277" t="s">
        <v>1034</v>
      </c>
      <c r="I267" s="2277"/>
      <c r="J267" s="2277"/>
      <c r="K267" s="2277"/>
      <c r="L267" s="2277"/>
      <c r="M267" s="2277"/>
      <c r="N267" s="2278"/>
    </row>
    <row r="268" spans="2:14" ht="30.75" customHeight="1">
      <c r="C268" s="1106"/>
      <c r="D268" s="1106"/>
      <c r="E268" s="1106"/>
      <c r="F268" s="1106"/>
      <c r="G268" s="1107"/>
      <c r="H268" s="1106"/>
      <c r="I268" s="1106"/>
      <c r="J268" s="1106"/>
      <c r="K268" s="1106"/>
      <c r="L268" s="1106"/>
      <c r="M268" s="1106"/>
      <c r="N268" s="1108"/>
    </row>
    <row r="269" spans="2:14">
      <c r="C269" s="1106"/>
      <c r="D269" s="1651">
        <v>103</v>
      </c>
      <c r="E269" s="1106"/>
      <c r="F269" s="1106"/>
      <c r="G269" s="1107"/>
      <c r="H269" s="1106"/>
      <c r="I269" s="1106"/>
      <c r="J269" s="173">
        <v>104</v>
      </c>
      <c r="K269" s="1124"/>
      <c r="L269" s="1106"/>
      <c r="M269" s="1106"/>
    </row>
    <row r="270" spans="2:14">
      <c r="C270" s="1106"/>
      <c r="D270" s="1106"/>
      <c r="E270" s="1106"/>
      <c r="F270" s="1106"/>
      <c r="G270" s="1107"/>
      <c r="H270" s="1106"/>
      <c r="I270" s="1106"/>
      <c r="J270" s="1106"/>
      <c r="K270" s="1106"/>
      <c r="L270" s="1106"/>
      <c r="M270" s="1106"/>
    </row>
    <row r="271" spans="2:14">
      <c r="C271" s="1106"/>
      <c r="D271" s="1106"/>
      <c r="E271" s="1106"/>
      <c r="F271" s="1106"/>
      <c r="G271" s="1107"/>
      <c r="H271" s="1106"/>
      <c r="I271" s="1106"/>
      <c r="J271" s="1106"/>
      <c r="K271" s="1106"/>
      <c r="L271" s="1106"/>
      <c r="M271" s="1106"/>
    </row>
    <row r="272" spans="2:14">
      <c r="C272" s="1106"/>
      <c r="D272" s="1106"/>
      <c r="E272" s="1106"/>
      <c r="F272" s="1106"/>
      <c r="G272" s="1107"/>
      <c r="H272" s="1106"/>
      <c r="I272" s="1106"/>
      <c r="J272" s="1106"/>
      <c r="K272" s="1106"/>
      <c r="L272" s="1106"/>
      <c r="M272" s="1106"/>
    </row>
    <row r="273" spans="3:13">
      <c r="C273" s="1106"/>
      <c r="D273" s="1106"/>
      <c r="E273" s="1106"/>
      <c r="F273" s="1106"/>
      <c r="G273" s="1107"/>
      <c r="H273" s="1106"/>
      <c r="I273" s="1106"/>
      <c r="J273" s="1106"/>
      <c r="K273" s="1106"/>
      <c r="L273" s="1106"/>
      <c r="M273" s="1106"/>
    </row>
    <row r="274" spans="3:13">
      <c r="C274" s="1106"/>
      <c r="D274" s="1106"/>
      <c r="E274" s="1106"/>
      <c r="F274" s="1106"/>
      <c r="G274" s="1107"/>
      <c r="H274" s="1106"/>
      <c r="I274" s="1106"/>
      <c r="J274" s="1106"/>
      <c r="K274" s="1106"/>
      <c r="L274" s="1106"/>
      <c r="M274" s="1106"/>
    </row>
    <row r="275" spans="3:13">
      <c r="C275" s="1106"/>
      <c r="D275" s="1106"/>
      <c r="E275" s="1106"/>
      <c r="F275" s="1106"/>
      <c r="G275" s="1107"/>
      <c r="H275" s="1106"/>
      <c r="I275" s="1106"/>
      <c r="J275" s="1106"/>
      <c r="K275" s="1106"/>
      <c r="L275" s="1106"/>
      <c r="M275" s="1106"/>
    </row>
    <row r="276" spans="3:13">
      <c r="C276" s="1106"/>
      <c r="D276" s="1106"/>
      <c r="E276" s="1106"/>
      <c r="F276" s="1106"/>
      <c r="G276" s="1107"/>
      <c r="H276" s="1106"/>
      <c r="I276" s="1106"/>
      <c r="J276" s="1106"/>
      <c r="K276" s="1106"/>
      <c r="L276" s="1106"/>
      <c r="M276" s="1106"/>
    </row>
    <row r="277" spans="3:13">
      <c r="C277" s="1106"/>
      <c r="D277" s="1106"/>
      <c r="E277" s="1106"/>
      <c r="F277" s="1106"/>
      <c r="G277" s="1107"/>
      <c r="H277" s="1106"/>
      <c r="I277" s="1106"/>
      <c r="J277" s="1106"/>
      <c r="K277" s="1106"/>
      <c r="L277" s="1106"/>
      <c r="M277" s="1106"/>
    </row>
    <row r="278" spans="3:13">
      <c r="C278" s="1106"/>
      <c r="D278" s="1106"/>
      <c r="E278" s="1106"/>
      <c r="F278" s="1106"/>
      <c r="G278" s="1107"/>
      <c r="H278" s="1106"/>
      <c r="I278" s="1106"/>
      <c r="J278" s="1106"/>
      <c r="K278" s="1106"/>
      <c r="L278" s="1106"/>
      <c r="M278" s="1106"/>
    </row>
    <row r="279" spans="3:13">
      <c r="C279" s="1106"/>
      <c r="D279" s="1106"/>
      <c r="E279" s="1106"/>
      <c r="F279" s="1106"/>
      <c r="G279" s="1107"/>
      <c r="H279" s="1106"/>
      <c r="I279" s="1106"/>
      <c r="J279" s="1106"/>
      <c r="K279" s="1106"/>
      <c r="L279" s="1106"/>
      <c r="M279" s="1106"/>
    </row>
    <row r="280" spans="3:13">
      <c r="C280" s="1106"/>
      <c r="D280" s="1106"/>
      <c r="E280" s="1106"/>
      <c r="F280" s="1106"/>
      <c r="G280" s="1107"/>
      <c r="H280" s="1106"/>
      <c r="I280" s="1106"/>
      <c r="J280" s="1106"/>
      <c r="K280" s="1106"/>
      <c r="L280" s="1106"/>
      <c r="M280" s="1106"/>
    </row>
    <row r="281" spans="3:13">
      <c r="C281" s="1106"/>
      <c r="D281" s="1106"/>
      <c r="E281" s="1106"/>
      <c r="F281" s="1106"/>
      <c r="G281" s="1107"/>
      <c r="H281" s="1106"/>
      <c r="I281" s="1106"/>
      <c r="J281" s="1106"/>
      <c r="K281" s="1106"/>
      <c r="L281" s="1106"/>
      <c r="M281" s="1106"/>
    </row>
    <row r="282" spans="3:13">
      <c r="C282" s="1106"/>
      <c r="D282" s="1106"/>
      <c r="E282" s="1106"/>
      <c r="F282" s="1106"/>
      <c r="G282" s="1107"/>
      <c r="H282" s="1106"/>
      <c r="I282" s="1106"/>
      <c r="J282" s="1106"/>
      <c r="K282" s="1106"/>
      <c r="L282" s="1106"/>
      <c r="M282" s="1106"/>
    </row>
    <row r="283" spans="3:13">
      <c r="C283" s="1106"/>
      <c r="D283" s="1106"/>
      <c r="E283" s="1106"/>
      <c r="F283" s="1106"/>
      <c r="G283" s="1107"/>
      <c r="H283" s="1106"/>
      <c r="I283" s="1106"/>
      <c r="J283" s="1106"/>
      <c r="K283" s="1106"/>
      <c r="L283" s="1106"/>
      <c r="M283" s="1106"/>
    </row>
    <row r="284" spans="3:13">
      <c r="C284" s="1106"/>
      <c r="D284" s="1106"/>
      <c r="E284" s="1106"/>
      <c r="F284" s="1106"/>
      <c r="G284" s="1107"/>
      <c r="H284" s="1106"/>
      <c r="I284" s="1106"/>
      <c r="J284" s="1106"/>
      <c r="K284" s="1106"/>
      <c r="L284" s="1106"/>
      <c r="M284" s="1106"/>
    </row>
    <row r="285" spans="3:13">
      <c r="C285" s="1106"/>
      <c r="D285" s="1106"/>
      <c r="E285" s="1106"/>
      <c r="F285" s="1106"/>
      <c r="G285" s="1107"/>
      <c r="H285" s="1106"/>
      <c r="I285" s="1106"/>
      <c r="J285" s="1106"/>
      <c r="K285" s="1106"/>
      <c r="L285" s="1106"/>
      <c r="M285" s="1106"/>
    </row>
    <row r="286" spans="3:13">
      <c r="C286" s="1106"/>
      <c r="D286" s="1106"/>
      <c r="E286" s="1106"/>
      <c r="F286" s="1106"/>
      <c r="G286" s="1107"/>
      <c r="H286" s="1106"/>
      <c r="I286" s="1106"/>
      <c r="J286" s="1106"/>
      <c r="K286" s="1106"/>
      <c r="L286" s="1106"/>
      <c r="M286" s="1106"/>
    </row>
    <row r="287" spans="3:13">
      <c r="C287" s="1106"/>
      <c r="D287" s="1106"/>
      <c r="E287" s="1106"/>
      <c r="F287" s="1106"/>
      <c r="G287" s="1107"/>
      <c r="H287" s="1106"/>
      <c r="I287" s="1106"/>
      <c r="J287" s="1106"/>
      <c r="K287" s="1106"/>
      <c r="L287" s="1106"/>
      <c r="M287" s="1106"/>
    </row>
    <row r="288" spans="3:13">
      <c r="C288" s="1106"/>
      <c r="D288" s="1106"/>
      <c r="E288" s="1106"/>
      <c r="F288" s="1106"/>
      <c r="G288" s="1107"/>
      <c r="H288" s="1106"/>
      <c r="I288" s="1106"/>
      <c r="J288" s="1106"/>
      <c r="K288" s="1106"/>
      <c r="L288" s="1106"/>
      <c r="M288" s="1106"/>
    </row>
    <row r="289" spans="3:13">
      <c r="C289" s="1106"/>
      <c r="D289" s="1106"/>
      <c r="E289" s="1106"/>
      <c r="F289" s="1106"/>
      <c r="G289" s="1107"/>
      <c r="H289" s="1106"/>
      <c r="I289" s="1106"/>
      <c r="J289" s="1106"/>
      <c r="K289" s="1106"/>
      <c r="L289" s="1106"/>
      <c r="M289" s="1106"/>
    </row>
    <row r="290" spans="3:13">
      <c r="C290" s="1106"/>
      <c r="D290" s="1106"/>
      <c r="E290" s="1106"/>
      <c r="F290" s="1106"/>
      <c r="G290" s="1107"/>
      <c r="H290" s="1106"/>
      <c r="I290" s="1106"/>
      <c r="J290" s="1106"/>
      <c r="K290" s="1106"/>
      <c r="L290" s="1106"/>
      <c r="M290" s="1106"/>
    </row>
    <row r="291" spans="3:13">
      <c r="C291" s="1106"/>
      <c r="D291" s="1106"/>
      <c r="E291" s="1106"/>
      <c r="F291" s="1106"/>
      <c r="G291" s="1107"/>
      <c r="H291" s="1106"/>
      <c r="I291" s="1106"/>
      <c r="J291" s="1106"/>
      <c r="K291" s="1106"/>
      <c r="L291" s="1106"/>
      <c r="M291" s="1106"/>
    </row>
    <row r="292" spans="3:13">
      <c r="C292" s="1106"/>
      <c r="D292" s="1106"/>
      <c r="E292" s="1106"/>
      <c r="F292" s="1106"/>
      <c r="G292" s="1107"/>
      <c r="H292" s="1106"/>
      <c r="I292" s="1106"/>
      <c r="J292" s="1106"/>
      <c r="K292" s="1106"/>
      <c r="L292" s="1106"/>
      <c r="M292" s="1106"/>
    </row>
    <row r="293" spans="3:13">
      <c r="C293" s="1106"/>
      <c r="D293" s="1106"/>
      <c r="E293" s="1106"/>
      <c r="F293" s="1106"/>
      <c r="G293" s="1107"/>
      <c r="H293" s="1106"/>
      <c r="I293" s="1106"/>
      <c r="J293" s="1106"/>
      <c r="K293" s="1106"/>
      <c r="L293" s="1106"/>
      <c r="M293" s="1106"/>
    </row>
    <row r="294" spans="3:13">
      <c r="C294" s="1106"/>
      <c r="D294" s="1106"/>
      <c r="E294" s="1106"/>
      <c r="F294" s="1106"/>
      <c r="G294" s="1107"/>
      <c r="H294" s="1106"/>
      <c r="I294" s="1106"/>
      <c r="J294" s="1106"/>
      <c r="K294" s="1106"/>
      <c r="L294" s="1106"/>
      <c r="M294" s="1106"/>
    </row>
    <row r="295" spans="3:13">
      <c r="C295" s="1106"/>
      <c r="D295" s="1106"/>
      <c r="E295" s="1106"/>
      <c r="F295" s="1106"/>
      <c r="G295" s="1107"/>
      <c r="H295" s="1106"/>
      <c r="I295" s="1106"/>
      <c r="J295" s="1106"/>
      <c r="K295" s="1106"/>
      <c r="L295" s="1106"/>
      <c r="M295" s="1106"/>
    </row>
    <row r="296" spans="3:13">
      <c r="C296" s="1106"/>
      <c r="D296" s="1106"/>
      <c r="E296" s="1106"/>
      <c r="F296" s="1106"/>
      <c r="G296" s="1107"/>
      <c r="H296" s="1106"/>
      <c r="I296" s="1106"/>
      <c r="J296" s="1106"/>
      <c r="K296" s="1106"/>
      <c r="L296" s="1106"/>
      <c r="M296" s="1106"/>
    </row>
    <row r="297" spans="3:13">
      <c r="C297" s="1106"/>
      <c r="D297" s="1106"/>
      <c r="E297" s="1106"/>
      <c r="F297" s="1106"/>
      <c r="G297" s="1107"/>
      <c r="H297" s="1106"/>
      <c r="I297" s="1106"/>
      <c r="J297" s="1106"/>
      <c r="K297" s="1106"/>
      <c r="L297" s="1106"/>
      <c r="M297" s="1106"/>
    </row>
    <row r="298" spans="3:13">
      <c r="C298" s="1106"/>
      <c r="D298" s="1106"/>
      <c r="E298" s="1106"/>
      <c r="F298" s="1106"/>
      <c r="G298" s="1107"/>
      <c r="H298" s="1106"/>
      <c r="I298" s="1106"/>
      <c r="J298" s="1106"/>
      <c r="K298" s="1106"/>
      <c r="L298" s="1106"/>
      <c r="M298" s="1106"/>
    </row>
    <row r="299" spans="3:13">
      <c r="C299" s="1106"/>
      <c r="D299" s="1106"/>
      <c r="E299" s="1106"/>
      <c r="F299" s="1106"/>
      <c r="G299" s="1107"/>
      <c r="H299" s="1106"/>
      <c r="I299" s="1106"/>
      <c r="J299" s="1106"/>
      <c r="K299" s="1106"/>
      <c r="L299" s="1106"/>
      <c r="M299" s="1106"/>
    </row>
    <row r="300" spans="3:13">
      <c r="C300" s="1106"/>
      <c r="D300" s="1106"/>
      <c r="E300" s="1106"/>
      <c r="F300" s="1106"/>
      <c r="G300" s="1107"/>
      <c r="H300" s="1106"/>
      <c r="I300" s="1106"/>
      <c r="J300" s="1106"/>
      <c r="K300" s="1106"/>
      <c r="L300" s="1106"/>
      <c r="M300" s="1106"/>
    </row>
    <row r="301" spans="3:13">
      <c r="C301" s="1106"/>
      <c r="D301" s="1106"/>
      <c r="E301" s="1106"/>
      <c r="F301" s="1106"/>
      <c r="G301" s="1107"/>
      <c r="H301" s="1106"/>
      <c r="I301" s="1106"/>
      <c r="J301" s="1106"/>
      <c r="K301" s="1106"/>
      <c r="L301" s="1106"/>
      <c r="M301" s="1106"/>
    </row>
    <row r="302" spans="3:13">
      <c r="C302" s="1106"/>
      <c r="D302" s="1106"/>
      <c r="E302" s="1106"/>
      <c r="F302" s="1106"/>
      <c r="G302" s="1107"/>
      <c r="H302" s="1106"/>
      <c r="I302" s="1106"/>
      <c r="J302" s="1106"/>
      <c r="K302" s="1106"/>
      <c r="L302" s="1106"/>
      <c r="M302" s="1106"/>
    </row>
    <row r="303" spans="3:13">
      <c r="C303" s="1106"/>
      <c r="D303" s="1106"/>
      <c r="E303" s="1106"/>
      <c r="F303" s="1106"/>
      <c r="G303" s="1107"/>
      <c r="H303" s="1106"/>
      <c r="I303" s="1106"/>
      <c r="J303" s="1106"/>
      <c r="K303" s="1106"/>
      <c r="L303" s="1106"/>
      <c r="M303" s="1106"/>
    </row>
    <row r="304" spans="3:13">
      <c r="C304" s="1106"/>
      <c r="D304" s="1106"/>
      <c r="E304" s="1106"/>
      <c r="F304" s="1106"/>
      <c r="G304" s="1107"/>
      <c r="H304" s="1106"/>
      <c r="I304" s="1106"/>
      <c r="J304" s="1106"/>
      <c r="K304" s="1106"/>
      <c r="L304" s="1106"/>
      <c r="M304" s="1106"/>
    </row>
    <row r="305" spans="3:13">
      <c r="C305" s="1106"/>
      <c r="D305" s="1106"/>
      <c r="E305" s="1106"/>
      <c r="F305" s="1106"/>
      <c r="G305" s="1107"/>
      <c r="H305" s="1106"/>
      <c r="I305" s="1106"/>
      <c r="J305" s="1106"/>
      <c r="K305" s="1106"/>
      <c r="L305" s="1106"/>
      <c r="M305" s="1106"/>
    </row>
    <row r="306" spans="3:13">
      <c r="C306" s="1106"/>
      <c r="D306" s="1106"/>
      <c r="E306" s="1106"/>
      <c r="F306" s="1106"/>
      <c r="G306" s="1107"/>
      <c r="H306" s="1106"/>
      <c r="I306" s="1106"/>
      <c r="J306" s="1106"/>
      <c r="K306" s="1106"/>
      <c r="L306" s="1106"/>
      <c r="M306" s="1106"/>
    </row>
    <row r="307" spans="3:13">
      <c r="C307" s="1106"/>
      <c r="D307" s="1106"/>
      <c r="E307" s="1106"/>
      <c r="F307" s="1106"/>
      <c r="G307" s="1107"/>
      <c r="H307" s="1106"/>
      <c r="I307" s="1106"/>
      <c r="J307" s="1106"/>
      <c r="K307" s="1106"/>
      <c r="L307" s="1106"/>
      <c r="M307" s="1106"/>
    </row>
    <row r="308" spans="3:13">
      <c r="C308" s="1106"/>
      <c r="D308" s="1106"/>
      <c r="E308" s="1106"/>
      <c r="F308" s="1106"/>
      <c r="G308" s="1107"/>
      <c r="H308" s="1106"/>
      <c r="I308" s="1106"/>
      <c r="J308" s="1106"/>
      <c r="K308" s="1106"/>
      <c r="L308" s="1106"/>
      <c r="M308" s="1106"/>
    </row>
    <row r="309" spans="3:13">
      <c r="C309" s="1106"/>
      <c r="D309" s="1106"/>
      <c r="E309" s="1106"/>
      <c r="F309" s="1106"/>
      <c r="G309" s="1107"/>
      <c r="H309" s="1106"/>
      <c r="I309" s="1106"/>
      <c r="J309" s="1106"/>
      <c r="K309" s="1106"/>
      <c r="L309" s="1106"/>
      <c r="M309" s="1106"/>
    </row>
    <row r="310" spans="3:13">
      <c r="C310" s="1106"/>
      <c r="D310" s="1106"/>
      <c r="E310" s="1106"/>
      <c r="F310" s="1106"/>
      <c r="G310" s="1107"/>
      <c r="H310" s="1106"/>
      <c r="I310" s="1106"/>
      <c r="J310" s="1106"/>
      <c r="K310" s="1106"/>
      <c r="L310" s="1106"/>
      <c r="M310" s="1106"/>
    </row>
    <row r="311" spans="3:13">
      <c r="C311" s="1106"/>
      <c r="D311" s="1106"/>
      <c r="E311" s="1106"/>
      <c r="F311" s="1106"/>
      <c r="G311" s="1107"/>
      <c r="H311" s="1106"/>
      <c r="I311" s="1106"/>
      <c r="J311" s="1106"/>
      <c r="K311" s="1106"/>
      <c r="L311" s="1106"/>
      <c r="M311" s="1106"/>
    </row>
    <row r="312" spans="3:13">
      <c r="C312" s="1106"/>
      <c r="D312" s="1106"/>
      <c r="E312" s="1106"/>
      <c r="F312" s="1106"/>
      <c r="G312" s="1107"/>
      <c r="H312" s="1106"/>
      <c r="I312" s="1106"/>
      <c r="J312" s="1106"/>
      <c r="K312" s="1106"/>
      <c r="L312" s="1106"/>
      <c r="M312" s="1106"/>
    </row>
    <row r="313" spans="3:13">
      <c r="C313" s="1106"/>
      <c r="D313" s="1106"/>
      <c r="E313" s="1106"/>
      <c r="F313" s="1106"/>
      <c r="G313" s="1107"/>
      <c r="H313" s="1106"/>
      <c r="I313" s="1106"/>
      <c r="J313" s="1106"/>
      <c r="K313" s="1106"/>
      <c r="L313" s="1106"/>
      <c r="M313" s="1106"/>
    </row>
    <row r="314" spans="3:13">
      <c r="C314" s="1106"/>
      <c r="D314" s="1106"/>
      <c r="E314" s="1106"/>
      <c r="F314" s="1106"/>
      <c r="G314" s="1107"/>
      <c r="H314" s="1106"/>
      <c r="I314" s="1106"/>
      <c r="J314" s="1106"/>
      <c r="K314" s="1106"/>
      <c r="L314" s="1106"/>
      <c r="M314" s="1106"/>
    </row>
    <row r="315" spans="3:13">
      <c r="C315" s="1106"/>
      <c r="D315" s="1106"/>
      <c r="E315" s="1106"/>
      <c r="F315" s="1106"/>
      <c r="G315" s="1107"/>
      <c r="H315" s="1106"/>
      <c r="I315" s="1106"/>
      <c r="J315" s="1106"/>
      <c r="K315" s="1106"/>
      <c r="L315" s="1106"/>
      <c r="M315" s="1106"/>
    </row>
    <row r="316" spans="3:13">
      <c r="C316" s="1106"/>
      <c r="D316" s="1106"/>
      <c r="E316" s="1106"/>
      <c r="F316" s="1106"/>
      <c r="G316" s="1107"/>
      <c r="H316" s="1106"/>
      <c r="I316" s="1106"/>
      <c r="J316" s="1106"/>
      <c r="K316" s="1106"/>
      <c r="L316" s="1106"/>
      <c r="M316" s="1106"/>
    </row>
    <row r="317" spans="3:13">
      <c r="C317" s="1106"/>
      <c r="D317" s="1106"/>
      <c r="E317" s="1106"/>
      <c r="F317" s="1106"/>
      <c r="G317" s="1107"/>
      <c r="H317" s="1106"/>
      <c r="I317" s="1106"/>
      <c r="J317" s="1106"/>
      <c r="K317" s="1106"/>
      <c r="L317" s="1106"/>
      <c r="M317" s="1106"/>
    </row>
    <row r="318" spans="3:13">
      <c r="C318" s="1106"/>
      <c r="D318" s="1106"/>
      <c r="E318" s="1106"/>
      <c r="F318" s="1106"/>
      <c r="G318" s="1107"/>
      <c r="H318" s="1106"/>
      <c r="I318" s="1106"/>
      <c r="J318" s="1106"/>
      <c r="K318" s="1106"/>
      <c r="L318" s="1106"/>
      <c r="M318" s="1106"/>
    </row>
    <row r="319" spans="3:13">
      <c r="C319" s="1106"/>
      <c r="D319" s="1106"/>
      <c r="E319" s="1106"/>
      <c r="F319" s="1106"/>
      <c r="G319" s="1107"/>
      <c r="H319" s="1106"/>
      <c r="I319" s="1106"/>
      <c r="J319" s="1106"/>
      <c r="K319" s="1106"/>
      <c r="L319" s="1106"/>
      <c r="M319" s="1106"/>
    </row>
    <row r="320" spans="3:13">
      <c r="C320" s="1106"/>
      <c r="D320" s="1106"/>
      <c r="E320" s="1106"/>
      <c r="F320" s="1106"/>
      <c r="G320" s="1107"/>
      <c r="H320" s="1106"/>
      <c r="I320" s="1106"/>
      <c r="J320" s="1106"/>
      <c r="K320" s="1106"/>
      <c r="L320" s="1106"/>
      <c r="M320" s="1106"/>
    </row>
    <row r="321" spans="3:13">
      <c r="C321" s="1106"/>
      <c r="D321" s="1106"/>
      <c r="E321" s="1106"/>
      <c r="F321" s="1106"/>
      <c r="G321" s="1107"/>
      <c r="H321" s="1106"/>
      <c r="I321" s="1106"/>
      <c r="J321" s="1106"/>
      <c r="K321" s="1106"/>
      <c r="L321" s="1106"/>
      <c r="M321" s="1106"/>
    </row>
    <row r="322" spans="3:13">
      <c r="C322" s="1106"/>
      <c r="D322" s="1106"/>
      <c r="E322" s="1106"/>
      <c r="F322" s="1106"/>
      <c r="G322" s="1107"/>
      <c r="H322" s="1106"/>
      <c r="I322" s="1106"/>
      <c r="J322" s="1106"/>
      <c r="K322" s="1106"/>
      <c r="L322" s="1106"/>
      <c r="M322" s="1106"/>
    </row>
    <row r="323" spans="3:13">
      <c r="C323" s="1106"/>
      <c r="D323" s="1106"/>
      <c r="E323" s="1106"/>
      <c r="F323" s="1106"/>
      <c r="G323" s="1107"/>
      <c r="H323" s="1106"/>
      <c r="I323" s="1106"/>
      <c r="J323" s="1106"/>
      <c r="K323" s="1106"/>
      <c r="L323" s="1106"/>
      <c r="M323" s="1106"/>
    </row>
    <row r="324" spans="3:13">
      <c r="C324" s="1106"/>
      <c r="D324" s="1106"/>
      <c r="E324" s="1106"/>
      <c r="F324" s="1106"/>
      <c r="G324" s="1107"/>
      <c r="H324" s="1106"/>
      <c r="I324" s="1106"/>
      <c r="J324" s="1106"/>
      <c r="K324" s="1106"/>
      <c r="L324" s="1106"/>
      <c r="M324" s="1106"/>
    </row>
    <row r="325" spans="3:13">
      <c r="C325" s="1106"/>
      <c r="D325" s="1106"/>
      <c r="E325" s="1106"/>
      <c r="F325" s="1106"/>
      <c r="G325" s="1107"/>
      <c r="H325" s="1106"/>
      <c r="I325" s="1106"/>
      <c r="J325" s="1106"/>
      <c r="K325" s="1106"/>
      <c r="L325" s="1106"/>
      <c r="M325" s="1106"/>
    </row>
    <row r="326" spans="3:13">
      <c r="C326" s="1106"/>
      <c r="D326" s="1106"/>
      <c r="E326" s="1106"/>
      <c r="F326" s="1106"/>
      <c r="G326" s="1107"/>
      <c r="H326" s="1106"/>
      <c r="I326" s="1106"/>
      <c r="J326" s="1106"/>
      <c r="K326" s="1106"/>
      <c r="L326" s="1106"/>
      <c r="M326" s="1106"/>
    </row>
    <row r="327" spans="3:13">
      <c r="C327" s="1106"/>
      <c r="D327" s="1106"/>
      <c r="E327" s="1106"/>
      <c r="F327" s="1106"/>
      <c r="G327" s="1107"/>
      <c r="H327" s="1106"/>
      <c r="I327" s="1106"/>
      <c r="J327" s="1106"/>
      <c r="K327" s="1106"/>
      <c r="L327" s="1106"/>
      <c r="M327" s="1106"/>
    </row>
    <row r="328" spans="3:13">
      <c r="C328" s="1106"/>
      <c r="D328" s="1106"/>
      <c r="E328" s="1106"/>
      <c r="F328" s="1106"/>
      <c r="G328" s="1107"/>
      <c r="H328" s="1106"/>
      <c r="I328" s="1106"/>
      <c r="J328" s="1106"/>
      <c r="K328" s="1106"/>
      <c r="L328" s="1106"/>
      <c r="M328" s="1106"/>
    </row>
    <row r="329" spans="3:13">
      <c r="C329" s="1106"/>
      <c r="D329" s="1106"/>
      <c r="E329" s="1106"/>
      <c r="F329" s="1106"/>
      <c r="G329" s="1107"/>
      <c r="H329" s="1106"/>
      <c r="I329" s="1106"/>
      <c r="J329" s="1106"/>
      <c r="K329" s="1106"/>
      <c r="L329" s="1106"/>
      <c r="M329" s="1106"/>
    </row>
    <row r="330" spans="3:13">
      <c r="C330" s="1106"/>
      <c r="D330" s="1106"/>
      <c r="E330" s="1106"/>
      <c r="F330" s="1106"/>
      <c r="G330" s="1107"/>
      <c r="H330" s="1106"/>
      <c r="I330" s="1106"/>
      <c r="J330" s="1106"/>
      <c r="K330" s="1106"/>
      <c r="L330" s="1106"/>
      <c r="M330" s="1106"/>
    </row>
    <row r="331" spans="3:13">
      <c r="C331" s="1106"/>
      <c r="D331" s="1106"/>
      <c r="E331" s="1106"/>
      <c r="F331" s="1106"/>
      <c r="G331" s="1107"/>
      <c r="H331" s="1106"/>
      <c r="I331" s="1106"/>
      <c r="J331" s="1106"/>
      <c r="K331" s="1106"/>
      <c r="L331" s="1106"/>
      <c r="M331" s="1106"/>
    </row>
    <row r="332" spans="3:13">
      <c r="C332" s="1106"/>
      <c r="D332" s="1106"/>
      <c r="E332" s="1106"/>
      <c r="F332" s="1106"/>
      <c r="G332" s="1107"/>
      <c r="H332" s="1106"/>
      <c r="I332" s="1106"/>
      <c r="J332" s="1106"/>
      <c r="K332" s="1106"/>
      <c r="L332" s="1106"/>
      <c r="M332" s="1106"/>
    </row>
    <row r="333" spans="3:13">
      <c r="C333" s="1106"/>
      <c r="D333" s="1106"/>
      <c r="E333" s="1106"/>
      <c r="F333" s="1106"/>
      <c r="G333" s="1107"/>
      <c r="H333" s="1106"/>
      <c r="I333" s="1106"/>
      <c r="J333" s="1106"/>
      <c r="K333" s="1106"/>
      <c r="L333" s="1106"/>
      <c r="M333" s="1106"/>
    </row>
    <row r="334" spans="3:13">
      <c r="C334" s="1106"/>
      <c r="D334" s="1106"/>
      <c r="E334" s="1106"/>
      <c r="F334" s="1106"/>
      <c r="G334" s="1107"/>
      <c r="H334" s="1106"/>
      <c r="I334" s="1106"/>
      <c r="J334" s="1106"/>
      <c r="K334" s="1106"/>
      <c r="L334" s="1106"/>
      <c r="M334" s="1106"/>
    </row>
    <row r="335" spans="3:13">
      <c r="C335" s="1106"/>
      <c r="D335" s="1106"/>
      <c r="E335" s="1106"/>
      <c r="F335" s="1106"/>
      <c r="G335" s="1107"/>
      <c r="H335" s="1106"/>
      <c r="I335" s="1106"/>
      <c r="J335" s="1106"/>
      <c r="K335" s="1106"/>
      <c r="L335" s="1106"/>
      <c r="M335" s="1106"/>
    </row>
    <row r="336" spans="3:13">
      <c r="C336" s="1106"/>
      <c r="D336" s="1106"/>
      <c r="E336" s="1106"/>
      <c r="F336" s="1106"/>
      <c r="G336" s="1107"/>
      <c r="H336" s="1106"/>
      <c r="I336" s="1106"/>
      <c r="J336" s="1106"/>
      <c r="K336" s="1106"/>
      <c r="L336" s="1106"/>
      <c r="M336" s="1106"/>
    </row>
    <row r="337" spans="3:13">
      <c r="C337" s="1106"/>
      <c r="D337" s="1106"/>
      <c r="E337" s="1106"/>
      <c r="F337" s="1106"/>
      <c r="G337" s="1107"/>
      <c r="H337" s="1106"/>
      <c r="I337" s="1106"/>
      <c r="J337" s="1106"/>
      <c r="K337" s="1106"/>
      <c r="L337" s="1106"/>
      <c r="M337" s="1106"/>
    </row>
    <row r="338" spans="3:13">
      <c r="C338" s="1106"/>
      <c r="D338" s="1106"/>
      <c r="E338" s="1106"/>
      <c r="F338" s="1106"/>
      <c r="G338" s="1107"/>
      <c r="H338" s="1106"/>
      <c r="I338" s="1106"/>
      <c r="J338" s="1106"/>
      <c r="K338" s="1106"/>
      <c r="L338" s="1106"/>
      <c r="M338" s="1106"/>
    </row>
    <row r="339" spans="3:13">
      <c r="C339" s="1106"/>
      <c r="D339" s="1106"/>
      <c r="E339" s="1106"/>
      <c r="F339" s="1106"/>
      <c r="G339" s="1107"/>
      <c r="H339" s="1106"/>
      <c r="I339" s="1106"/>
      <c r="J339" s="1106"/>
      <c r="K339" s="1106"/>
      <c r="L339" s="1106"/>
      <c r="M339" s="1106"/>
    </row>
    <row r="340" spans="3:13">
      <c r="C340" s="1106"/>
      <c r="D340" s="1106"/>
      <c r="E340" s="1106"/>
      <c r="F340" s="1106"/>
      <c r="G340" s="1107"/>
      <c r="H340" s="1106"/>
      <c r="I340" s="1106"/>
      <c r="J340" s="1106"/>
      <c r="K340" s="1106"/>
      <c r="L340" s="1106"/>
      <c r="M340" s="1106"/>
    </row>
    <row r="341" spans="3:13">
      <c r="C341" s="1106"/>
      <c r="D341" s="1106"/>
      <c r="E341" s="1106"/>
      <c r="F341" s="1106"/>
      <c r="G341" s="1107"/>
      <c r="H341" s="1106"/>
      <c r="I341" s="1106"/>
      <c r="J341" s="1106"/>
      <c r="K341" s="1106"/>
      <c r="L341" s="1106"/>
      <c r="M341" s="1106"/>
    </row>
    <row r="342" spans="3:13">
      <c r="C342" s="1106"/>
      <c r="D342" s="1106"/>
      <c r="E342" s="1106"/>
      <c r="F342" s="1106"/>
      <c r="G342" s="1107"/>
      <c r="H342" s="1106"/>
      <c r="I342" s="1106"/>
      <c r="J342" s="1106"/>
      <c r="K342" s="1106"/>
      <c r="L342" s="1106"/>
      <c r="M342" s="1106"/>
    </row>
    <row r="343" spans="3:13">
      <c r="C343" s="1106"/>
      <c r="D343" s="1106"/>
      <c r="E343" s="1106"/>
      <c r="F343" s="1106"/>
      <c r="G343" s="1107"/>
      <c r="H343" s="1106"/>
      <c r="I343" s="1106"/>
      <c r="J343" s="1106"/>
      <c r="K343" s="1106"/>
      <c r="L343" s="1106"/>
      <c r="M343" s="1106"/>
    </row>
    <row r="344" spans="3:13">
      <c r="C344" s="1106"/>
      <c r="D344" s="1106"/>
      <c r="E344" s="1106"/>
      <c r="F344" s="1106"/>
      <c r="G344" s="1107"/>
      <c r="H344" s="1106"/>
      <c r="I344" s="1106"/>
      <c r="J344" s="1106"/>
      <c r="K344" s="1106"/>
      <c r="L344" s="1106"/>
      <c r="M344" s="1106"/>
    </row>
    <row r="345" spans="3:13">
      <c r="C345" s="1106"/>
      <c r="D345" s="1106"/>
      <c r="E345" s="1106"/>
      <c r="F345" s="1106"/>
      <c r="G345" s="1107"/>
      <c r="H345" s="1106"/>
      <c r="I345" s="1106"/>
      <c r="J345" s="1106"/>
      <c r="K345" s="1106"/>
      <c r="L345" s="1106"/>
      <c r="M345" s="1106"/>
    </row>
    <row r="346" spans="3:13">
      <c r="C346" s="1106"/>
      <c r="D346" s="1106"/>
      <c r="E346" s="1106"/>
      <c r="F346" s="1106"/>
      <c r="G346" s="1107"/>
      <c r="H346" s="1106"/>
      <c r="I346" s="1106"/>
      <c r="J346" s="1106"/>
      <c r="K346" s="1106"/>
      <c r="L346" s="1106"/>
      <c r="M346" s="1106"/>
    </row>
    <row r="347" spans="3:13">
      <c r="C347" s="1106"/>
      <c r="D347" s="1106"/>
      <c r="E347" s="1106"/>
      <c r="F347" s="1106"/>
      <c r="G347" s="1107"/>
      <c r="H347" s="1106"/>
      <c r="I347" s="1106"/>
      <c r="J347" s="1106"/>
      <c r="K347" s="1106"/>
      <c r="L347" s="1106"/>
      <c r="M347" s="1106"/>
    </row>
    <row r="348" spans="3:13">
      <c r="C348" s="1106"/>
      <c r="D348" s="1106"/>
      <c r="E348" s="1106"/>
      <c r="F348" s="1106"/>
      <c r="G348" s="1107"/>
      <c r="H348" s="1106"/>
      <c r="I348" s="1106"/>
      <c r="J348" s="1106"/>
      <c r="K348" s="1106"/>
      <c r="L348" s="1106"/>
      <c r="M348" s="1106"/>
    </row>
    <row r="349" spans="3:13">
      <c r="C349" s="1106"/>
      <c r="D349" s="1106"/>
      <c r="E349" s="1106"/>
      <c r="F349" s="1106"/>
      <c r="G349" s="1107"/>
      <c r="H349" s="1106"/>
      <c r="I349" s="1106"/>
      <c r="J349" s="1106"/>
      <c r="K349" s="1106"/>
      <c r="L349" s="1106"/>
      <c r="M349" s="1106"/>
    </row>
    <row r="350" spans="3:13">
      <c r="C350" s="1106"/>
      <c r="D350" s="1106"/>
      <c r="E350" s="1106"/>
      <c r="F350" s="1106"/>
      <c r="G350" s="1107"/>
      <c r="H350" s="1106"/>
      <c r="I350" s="1106"/>
      <c r="J350" s="1106"/>
      <c r="K350" s="1106"/>
      <c r="L350" s="1106"/>
      <c r="M350" s="1106"/>
    </row>
    <row r="351" spans="3:13">
      <c r="C351" s="1106"/>
      <c r="D351" s="1106"/>
      <c r="E351" s="1106"/>
      <c r="F351" s="1106"/>
      <c r="G351" s="1107"/>
      <c r="H351" s="1106"/>
      <c r="I351" s="1106"/>
      <c r="J351" s="1106"/>
      <c r="K351" s="1106"/>
      <c r="L351" s="1106"/>
      <c r="M351" s="1106"/>
    </row>
    <row r="352" spans="3:13">
      <c r="C352" s="1106"/>
      <c r="D352" s="1106"/>
      <c r="E352" s="1106"/>
      <c r="F352" s="1106"/>
      <c r="G352" s="1107"/>
      <c r="H352" s="1106"/>
      <c r="I352" s="1106"/>
      <c r="J352" s="1106"/>
      <c r="K352" s="1106"/>
      <c r="L352" s="1106"/>
      <c r="M352" s="1106"/>
    </row>
    <row r="353" spans="3:13">
      <c r="C353" s="1106"/>
      <c r="D353" s="1106"/>
      <c r="E353" s="1106"/>
      <c r="F353" s="1106"/>
      <c r="G353" s="1107"/>
      <c r="H353" s="1106"/>
      <c r="I353" s="1106"/>
      <c r="J353" s="1106"/>
      <c r="K353" s="1106"/>
      <c r="L353" s="1106"/>
      <c r="M353" s="1106"/>
    </row>
    <row r="354" spans="3:13">
      <c r="C354" s="1106"/>
      <c r="D354" s="1106"/>
      <c r="E354" s="1106"/>
      <c r="F354" s="1106"/>
      <c r="G354" s="1107"/>
      <c r="H354" s="1106"/>
      <c r="I354" s="1106"/>
      <c r="J354" s="1106"/>
      <c r="K354" s="1106"/>
      <c r="L354" s="1106"/>
      <c r="M354" s="1106"/>
    </row>
    <row r="355" spans="3:13">
      <c r="C355" s="1106"/>
      <c r="D355" s="1106"/>
      <c r="E355" s="1106"/>
      <c r="F355" s="1106"/>
      <c r="G355" s="1107"/>
      <c r="H355" s="1106"/>
      <c r="I355" s="1106"/>
      <c r="J355" s="1106"/>
      <c r="K355" s="1106"/>
      <c r="L355" s="1106"/>
      <c r="M355" s="1106"/>
    </row>
    <row r="356" spans="3:13">
      <c r="C356" s="1106"/>
      <c r="D356" s="1106"/>
      <c r="E356" s="1106"/>
      <c r="F356" s="1106"/>
      <c r="G356" s="1107"/>
      <c r="H356" s="1106"/>
      <c r="I356" s="1106"/>
      <c r="J356" s="1106"/>
      <c r="K356" s="1106"/>
      <c r="L356" s="1106"/>
      <c r="M356" s="1106"/>
    </row>
    <row r="357" spans="3:13">
      <c r="C357" s="1106"/>
      <c r="D357" s="1106"/>
      <c r="E357" s="1106"/>
      <c r="F357" s="1106"/>
      <c r="G357" s="1107"/>
      <c r="H357" s="1106"/>
      <c r="I357" s="1106"/>
      <c r="J357" s="1106"/>
      <c r="K357" s="1106"/>
      <c r="L357" s="1106"/>
      <c r="M357" s="1106"/>
    </row>
    <row r="358" spans="3:13">
      <c r="C358" s="1106"/>
      <c r="D358" s="1106"/>
      <c r="E358" s="1106"/>
      <c r="F358" s="1106"/>
      <c r="G358" s="1107"/>
      <c r="H358" s="1106"/>
      <c r="I358" s="1106"/>
      <c r="J358" s="1106"/>
      <c r="K358" s="1106"/>
      <c r="L358" s="1106"/>
      <c r="M358" s="1106"/>
    </row>
    <row r="359" spans="3:13">
      <c r="C359" s="1106"/>
      <c r="D359" s="1106"/>
      <c r="E359" s="1106"/>
      <c r="F359" s="1106"/>
      <c r="G359" s="1107"/>
      <c r="H359" s="1106"/>
      <c r="I359" s="1106"/>
      <c r="J359" s="1106"/>
      <c r="K359" s="1106"/>
      <c r="L359" s="1106"/>
      <c r="M359" s="1106"/>
    </row>
    <row r="360" spans="3:13">
      <c r="C360" s="1106"/>
      <c r="D360" s="1106"/>
      <c r="E360" s="1106"/>
      <c r="F360" s="1106"/>
      <c r="G360" s="1107"/>
      <c r="H360" s="1106"/>
      <c r="I360" s="1106"/>
      <c r="J360" s="1106"/>
      <c r="K360" s="1106"/>
      <c r="L360" s="1106"/>
      <c r="M360" s="1106"/>
    </row>
    <row r="361" spans="3:13">
      <c r="C361" s="1106"/>
      <c r="D361" s="1106"/>
      <c r="E361" s="1106"/>
      <c r="F361" s="1106"/>
      <c r="G361" s="1107"/>
      <c r="H361" s="1106"/>
      <c r="I361" s="1106"/>
      <c r="J361" s="1106"/>
      <c r="K361" s="1106"/>
      <c r="L361" s="1106"/>
      <c r="M361" s="1106"/>
    </row>
    <row r="362" spans="3:13">
      <c r="C362" s="1106"/>
      <c r="D362" s="1106"/>
      <c r="E362" s="1106"/>
      <c r="F362" s="1106"/>
      <c r="G362" s="1107"/>
      <c r="H362" s="1106"/>
      <c r="I362" s="1106"/>
      <c r="J362" s="1106"/>
      <c r="K362" s="1106"/>
      <c r="L362" s="1106"/>
      <c r="M362" s="1106"/>
    </row>
    <row r="363" spans="3:13">
      <c r="C363" s="1106"/>
      <c r="D363" s="1106"/>
      <c r="E363" s="1106"/>
      <c r="F363" s="1106"/>
      <c r="G363" s="1107"/>
      <c r="H363" s="1106"/>
      <c r="I363" s="1106"/>
      <c r="J363" s="1106"/>
      <c r="K363" s="1106"/>
      <c r="L363" s="1106"/>
      <c r="M363" s="1106"/>
    </row>
    <row r="364" spans="3:13">
      <c r="C364" s="1106"/>
      <c r="D364" s="1106"/>
      <c r="E364" s="1106"/>
      <c r="F364" s="1106"/>
      <c r="G364" s="1107"/>
      <c r="H364" s="1106"/>
      <c r="I364" s="1106"/>
      <c r="J364" s="1106"/>
      <c r="K364" s="1106"/>
      <c r="L364" s="1106"/>
      <c r="M364" s="1106"/>
    </row>
    <row r="365" spans="3:13">
      <c r="C365" s="1106"/>
      <c r="D365" s="1106"/>
      <c r="E365" s="1106"/>
      <c r="F365" s="1106"/>
      <c r="G365" s="1107"/>
      <c r="H365" s="1106"/>
      <c r="I365" s="1106"/>
      <c r="J365" s="1106"/>
      <c r="K365" s="1106"/>
      <c r="L365" s="1106"/>
      <c r="M365" s="1106"/>
    </row>
    <row r="366" spans="3:13">
      <c r="C366" s="1106"/>
      <c r="D366" s="1106"/>
      <c r="E366" s="1106"/>
      <c r="F366" s="1106"/>
      <c r="G366" s="1107"/>
      <c r="H366" s="1106"/>
      <c r="I366" s="1106"/>
      <c r="J366" s="1106"/>
      <c r="K366" s="1106"/>
      <c r="L366" s="1106"/>
      <c r="M366" s="1106"/>
    </row>
    <row r="367" spans="3:13">
      <c r="C367" s="1106"/>
      <c r="D367" s="1106"/>
      <c r="E367" s="1106"/>
      <c r="F367" s="1106"/>
      <c r="G367" s="1107"/>
      <c r="H367" s="1106"/>
      <c r="I367" s="1106"/>
      <c r="J367" s="1106"/>
      <c r="K367" s="1106"/>
      <c r="L367" s="1106"/>
      <c r="M367" s="1106"/>
    </row>
    <row r="368" spans="3:13">
      <c r="C368" s="1106"/>
      <c r="D368" s="1106"/>
      <c r="E368" s="1106"/>
      <c r="F368" s="1106"/>
      <c r="G368" s="1107"/>
      <c r="H368" s="1106"/>
      <c r="I368" s="1106"/>
      <c r="J368" s="1106"/>
      <c r="K368" s="1106"/>
      <c r="L368" s="1106"/>
      <c r="M368" s="1106"/>
    </row>
    <row r="369" spans="3:13">
      <c r="C369" s="1106"/>
      <c r="D369" s="1106"/>
      <c r="E369" s="1106"/>
      <c r="F369" s="1106"/>
      <c r="G369" s="1107"/>
      <c r="H369" s="1106"/>
      <c r="I369" s="1106"/>
      <c r="J369" s="1106"/>
      <c r="K369" s="1106"/>
      <c r="L369" s="1106"/>
      <c r="M369" s="1106"/>
    </row>
    <row r="370" spans="3:13">
      <c r="C370" s="1106"/>
      <c r="D370" s="1106"/>
      <c r="E370" s="1106"/>
      <c r="F370" s="1106"/>
      <c r="G370" s="1107"/>
      <c r="H370" s="1106"/>
      <c r="I370" s="1106"/>
      <c r="J370" s="1106"/>
      <c r="K370" s="1106"/>
      <c r="L370" s="1106"/>
      <c r="M370" s="1106"/>
    </row>
    <row r="371" spans="3:13">
      <c r="C371" s="1106"/>
      <c r="D371" s="1106"/>
      <c r="E371" s="1106"/>
      <c r="F371" s="1106"/>
      <c r="G371" s="1107"/>
      <c r="H371" s="1106"/>
      <c r="I371" s="1106"/>
      <c r="J371" s="1106"/>
      <c r="K371" s="1106"/>
      <c r="L371" s="1106"/>
      <c r="M371" s="1106"/>
    </row>
    <row r="372" spans="3:13">
      <c r="C372" s="1106"/>
      <c r="D372" s="1106"/>
      <c r="E372" s="1106"/>
      <c r="F372" s="1106"/>
      <c r="G372" s="1107"/>
      <c r="H372" s="1106"/>
      <c r="I372" s="1106"/>
      <c r="J372" s="1106"/>
      <c r="K372" s="1106"/>
      <c r="L372" s="1106"/>
      <c r="M372" s="1106"/>
    </row>
    <row r="373" spans="3:13">
      <c r="C373" s="1106"/>
      <c r="D373" s="1106"/>
      <c r="E373" s="1106"/>
      <c r="F373" s="1106"/>
      <c r="G373" s="1107"/>
      <c r="H373" s="1106"/>
      <c r="I373" s="1106"/>
      <c r="J373" s="1106"/>
      <c r="K373" s="1106"/>
      <c r="L373" s="1106"/>
      <c r="M373" s="1106"/>
    </row>
    <row r="374" spans="3:13">
      <c r="C374" s="1106"/>
      <c r="D374" s="1106"/>
      <c r="E374" s="1106"/>
      <c r="F374" s="1106"/>
      <c r="G374" s="1107"/>
      <c r="H374" s="1106"/>
      <c r="I374" s="1106"/>
      <c r="J374" s="1106"/>
      <c r="K374" s="1106"/>
      <c r="L374" s="1106"/>
      <c r="M374" s="1106"/>
    </row>
    <row r="375" spans="3:13">
      <c r="C375" s="1106"/>
      <c r="D375" s="1106"/>
      <c r="E375" s="1106"/>
      <c r="F375" s="1106"/>
      <c r="G375" s="1107"/>
      <c r="H375" s="1106"/>
      <c r="I375" s="1106"/>
      <c r="J375" s="1106"/>
      <c r="K375" s="1106"/>
      <c r="L375" s="1106"/>
      <c r="M375" s="1106"/>
    </row>
    <row r="376" spans="3:13">
      <c r="C376" s="1106"/>
      <c r="D376" s="1106"/>
      <c r="E376" s="1106"/>
      <c r="F376" s="1106"/>
      <c r="G376" s="1107"/>
      <c r="H376" s="1106"/>
      <c r="I376" s="1106"/>
      <c r="J376" s="1106"/>
      <c r="K376" s="1106"/>
      <c r="L376" s="1106"/>
      <c r="M376" s="1106"/>
    </row>
    <row r="377" spans="3:13">
      <c r="C377" s="1106"/>
      <c r="D377" s="1106"/>
      <c r="E377" s="1106"/>
      <c r="F377" s="1106"/>
      <c r="G377" s="1107"/>
      <c r="H377" s="1106"/>
      <c r="I377" s="1106"/>
      <c r="J377" s="1106"/>
      <c r="K377" s="1106"/>
      <c r="L377" s="1106"/>
      <c r="M377" s="1106"/>
    </row>
    <row r="378" spans="3:13">
      <c r="C378" s="1106"/>
      <c r="D378" s="1106"/>
      <c r="E378" s="1106"/>
      <c r="F378" s="1106"/>
      <c r="G378" s="1107"/>
      <c r="H378" s="1106"/>
      <c r="I378" s="1106"/>
      <c r="J378" s="1106"/>
      <c r="K378" s="1106"/>
      <c r="L378" s="1106"/>
      <c r="M378" s="1106"/>
    </row>
    <row r="379" spans="3:13">
      <c r="C379" s="1106"/>
      <c r="D379" s="1106"/>
      <c r="E379" s="1106"/>
      <c r="F379" s="1106"/>
      <c r="G379" s="1107"/>
      <c r="H379" s="1106"/>
      <c r="I379" s="1106"/>
      <c r="J379" s="1106"/>
      <c r="K379" s="1106"/>
      <c r="L379" s="1106"/>
      <c r="M379" s="1106"/>
    </row>
    <row r="380" spans="3:13">
      <c r="C380" s="1106"/>
      <c r="D380" s="1106"/>
      <c r="E380" s="1106"/>
      <c r="F380" s="1106"/>
      <c r="G380" s="1107"/>
      <c r="H380" s="1106"/>
      <c r="I380" s="1106"/>
      <c r="J380" s="1106"/>
      <c r="K380" s="1106"/>
      <c r="L380" s="1106"/>
      <c r="M380" s="1106"/>
    </row>
    <row r="381" spans="3:13">
      <c r="C381" s="1106"/>
      <c r="D381" s="1106"/>
      <c r="E381" s="1106"/>
      <c r="F381" s="1106"/>
      <c r="G381" s="1107"/>
      <c r="H381" s="1106"/>
      <c r="I381" s="1106"/>
      <c r="J381" s="1106"/>
      <c r="K381" s="1106"/>
      <c r="L381" s="1106"/>
      <c r="M381" s="1106"/>
    </row>
    <row r="382" spans="3:13">
      <c r="C382" s="1106"/>
      <c r="D382" s="1106"/>
      <c r="E382" s="1106"/>
      <c r="F382" s="1106"/>
      <c r="G382" s="1107"/>
      <c r="H382" s="1106"/>
      <c r="I382" s="1106"/>
      <c r="J382" s="1106"/>
      <c r="K382" s="1106"/>
      <c r="L382" s="1106"/>
      <c r="M382" s="1106"/>
    </row>
    <row r="383" spans="3:13">
      <c r="C383" s="1106"/>
      <c r="D383" s="1106"/>
      <c r="E383" s="1106"/>
      <c r="F383" s="1106"/>
      <c r="G383" s="1107"/>
      <c r="H383" s="1106"/>
      <c r="I383" s="1106"/>
      <c r="J383" s="1106"/>
      <c r="K383" s="1106"/>
      <c r="L383" s="1106"/>
      <c r="M383" s="1106"/>
    </row>
    <row r="384" spans="3:13">
      <c r="C384" s="1106"/>
      <c r="D384" s="1106"/>
      <c r="E384" s="1106"/>
      <c r="F384" s="1106"/>
      <c r="G384" s="1107"/>
      <c r="H384" s="1106"/>
      <c r="I384" s="1106"/>
      <c r="J384" s="1106"/>
      <c r="K384" s="1106"/>
      <c r="L384" s="1106"/>
      <c r="M384" s="1106"/>
    </row>
    <row r="385" spans="3:13">
      <c r="C385" s="1106"/>
      <c r="D385" s="1106"/>
      <c r="E385" s="1106"/>
      <c r="F385" s="1106"/>
      <c r="G385" s="1107"/>
      <c r="H385" s="1106"/>
      <c r="I385" s="1106"/>
      <c r="J385" s="1106"/>
      <c r="K385" s="1106"/>
      <c r="L385" s="1106"/>
      <c r="M385" s="1106"/>
    </row>
    <row r="386" spans="3:13">
      <c r="C386" s="1106"/>
      <c r="D386" s="1106"/>
      <c r="E386" s="1106"/>
      <c r="F386" s="1106"/>
      <c r="G386" s="1107"/>
      <c r="H386" s="1106"/>
      <c r="I386" s="1106"/>
      <c r="J386" s="1106"/>
      <c r="K386" s="1106"/>
      <c r="L386" s="1106"/>
      <c r="M386" s="1106"/>
    </row>
    <row r="387" spans="3:13">
      <c r="C387" s="1106"/>
      <c r="D387" s="1106"/>
      <c r="E387" s="1106"/>
      <c r="F387" s="1106"/>
      <c r="G387" s="1107"/>
      <c r="H387" s="1106"/>
      <c r="I387" s="1106"/>
      <c r="J387" s="1106"/>
      <c r="K387" s="1106"/>
      <c r="L387" s="1106"/>
      <c r="M387" s="1106"/>
    </row>
    <row r="388" spans="3:13">
      <c r="C388" s="1106"/>
      <c r="D388" s="1106"/>
      <c r="E388" s="1106"/>
      <c r="F388" s="1106"/>
      <c r="G388" s="1107"/>
      <c r="H388" s="1106"/>
      <c r="I388" s="1106"/>
      <c r="J388" s="1106"/>
      <c r="K388" s="1106"/>
      <c r="L388" s="1106"/>
      <c r="M388" s="1106"/>
    </row>
    <row r="389" spans="3:13">
      <c r="C389" s="1106"/>
      <c r="D389" s="1106"/>
      <c r="E389" s="1106"/>
      <c r="F389" s="1106"/>
      <c r="G389" s="1107"/>
      <c r="H389" s="1106"/>
      <c r="I389" s="1106"/>
      <c r="J389" s="1106"/>
      <c r="K389" s="1106"/>
      <c r="L389" s="1106"/>
      <c r="M389" s="1106"/>
    </row>
    <row r="390" spans="3:13">
      <c r="C390" s="1106"/>
      <c r="D390" s="1106"/>
      <c r="E390" s="1106"/>
      <c r="F390" s="1106"/>
      <c r="G390" s="1107"/>
      <c r="H390" s="1106"/>
      <c r="I390" s="1106"/>
      <c r="J390" s="1106"/>
      <c r="K390" s="1106"/>
      <c r="L390" s="1106"/>
      <c r="M390" s="1106"/>
    </row>
    <row r="391" spans="3:13">
      <c r="C391" s="1106"/>
      <c r="D391" s="1106"/>
      <c r="E391" s="1106"/>
      <c r="F391" s="1106"/>
      <c r="G391" s="1107"/>
      <c r="H391" s="1106"/>
      <c r="I391" s="1106"/>
      <c r="J391" s="1106"/>
      <c r="K391" s="1106"/>
      <c r="L391" s="1106"/>
      <c r="M391" s="1106"/>
    </row>
    <row r="392" spans="3:13">
      <c r="C392" s="1106"/>
      <c r="D392" s="1106"/>
      <c r="E392" s="1106"/>
      <c r="F392" s="1106"/>
      <c r="G392" s="1107"/>
      <c r="H392" s="1106"/>
      <c r="I392" s="1106"/>
      <c r="J392" s="1106"/>
      <c r="K392" s="1106"/>
      <c r="L392" s="1106"/>
      <c r="M392" s="1106"/>
    </row>
    <row r="393" spans="3:13">
      <c r="C393" s="1106"/>
      <c r="D393" s="1106"/>
      <c r="E393" s="1106"/>
      <c r="F393" s="1106"/>
      <c r="G393" s="1107"/>
      <c r="H393" s="1106"/>
      <c r="I393" s="1106"/>
      <c r="J393" s="1106"/>
      <c r="K393" s="1106"/>
      <c r="L393" s="1106"/>
      <c r="M393" s="1106"/>
    </row>
    <row r="394" spans="3:13">
      <c r="C394" s="1106"/>
      <c r="D394" s="1106"/>
      <c r="E394" s="1106"/>
      <c r="F394" s="1106"/>
      <c r="G394" s="1107"/>
      <c r="H394" s="1106"/>
      <c r="I394" s="1106"/>
      <c r="J394" s="1106"/>
      <c r="K394" s="1106"/>
      <c r="L394" s="1106"/>
      <c r="M394" s="1106"/>
    </row>
    <row r="395" spans="3:13">
      <c r="C395" s="1106"/>
      <c r="D395" s="1106"/>
      <c r="E395" s="1106"/>
      <c r="F395" s="1106"/>
      <c r="G395" s="1107"/>
      <c r="H395" s="1106"/>
      <c r="I395" s="1106"/>
      <c r="J395" s="1106"/>
      <c r="K395" s="1106"/>
      <c r="L395" s="1106"/>
      <c r="M395" s="1106"/>
    </row>
    <row r="396" spans="3:13">
      <c r="C396" s="1106"/>
      <c r="D396" s="1106"/>
      <c r="E396" s="1106"/>
      <c r="F396" s="1106"/>
      <c r="G396" s="1107"/>
      <c r="H396" s="1106"/>
      <c r="I396" s="1106"/>
      <c r="J396" s="1106"/>
      <c r="K396" s="1106"/>
      <c r="L396" s="1106"/>
      <c r="M396" s="1106"/>
    </row>
    <row r="397" spans="3:13">
      <c r="C397" s="1106"/>
      <c r="D397" s="1106"/>
      <c r="E397" s="1106"/>
      <c r="F397" s="1106"/>
      <c r="G397" s="1107"/>
      <c r="H397" s="1106"/>
      <c r="I397" s="1106"/>
      <c r="J397" s="1106"/>
      <c r="K397" s="1106"/>
      <c r="L397" s="1106"/>
      <c r="M397" s="1106"/>
    </row>
    <row r="398" spans="3:13">
      <c r="C398" s="1106"/>
      <c r="D398" s="1106"/>
      <c r="E398" s="1106"/>
      <c r="F398" s="1106"/>
      <c r="G398" s="1107"/>
      <c r="H398" s="1106"/>
      <c r="I398" s="1106"/>
      <c r="J398" s="1106"/>
      <c r="K398" s="1106"/>
      <c r="L398" s="1106"/>
      <c r="M398" s="1106"/>
    </row>
    <row r="399" spans="3:13">
      <c r="C399" s="1106"/>
      <c r="D399" s="1106"/>
      <c r="E399" s="1106"/>
      <c r="F399" s="1106"/>
      <c r="G399" s="1107"/>
      <c r="H399" s="1106"/>
      <c r="I399" s="1106"/>
      <c r="J399" s="1106"/>
      <c r="K399" s="1106"/>
      <c r="L399" s="1106"/>
      <c r="M399" s="1106"/>
    </row>
    <row r="400" spans="3:13">
      <c r="C400" s="1106"/>
      <c r="D400" s="1106"/>
      <c r="E400" s="1106"/>
      <c r="F400" s="1106"/>
      <c r="G400" s="1107"/>
      <c r="H400" s="1106"/>
      <c r="I400" s="1106"/>
      <c r="J400" s="1106"/>
      <c r="K400" s="1106"/>
      <c r="L400" s="1106"/>
      <c r="M400" s="1106"/>
    </row>
    <row r="401" spans="3:13">
      <c r="C401" s="1106"/>
      <c r="D401" s="1106"/>
      <c r="E401" s="1106"/>
      <c r="F401" s="1106"/>
      <c r="G401" s="1107"/>
      <c r="H401" s="1106"/>
      <c r="I401" s="1106"/>
      <c r="J401" s="1106"/>
      <c r="K401" s="1106"/>
      <c r="L401" s="1106"/>
      <c r="M401" s="1106"/>
    </row>
    <row r="402" spans="3:13">
      <c r="C402" s="1106"/>
      <c r="D402" s="1106"/>
      <c r="E402" s="1106"/>
      <c r="F402" s="1106"/>
      <c r="G402" s="1107"/>
      <c r="H402" s="1106"/>
      <c r="I402" s="1106"/>
      <c r="J402" s="1106"/>
      <c r="K402" s="1106"/>
      <c r="L402" s="1106"/>
      <c r="M402" s="1106"/>
    </row>
    <row r="403" spans="3:13">
      <c r="C403" s="1106"/>
      <c r="D403" s="1106"/>
      <c r="E403" s="1106"/>
      <c r="F403" s="1106"/>
      <c r="G403" s="1107"/>
      <c r="H403" s="1106"/>
      <c r="I403" s="1106"/>
      <c r="J403" s="1106"/>
      <c r="K403" s="1106"/>
      <c r="L403" s="1106"/>
      <c r="M403" s="1106"/>
    </row>
    <row r="404" spans="3:13">
      <c r="C404" s="1106"/>
      <c r="D404" s="1106"/>
      <c r="E404" s="1106"/>
      <c r="F404" s="1106"/>
      <c r="G404" s="1107"/>
      <c r="H404" s="1106"/>
      <c r="I404" s="1106"/>
      <c r="J404" s="1106"/>
      <c r="K404" s="1106"/>
      <c r="L404" s="1106"/>
      <c r="M404" s="1106"/>
    </row>
    <row r="405" spans="3:13">
      <c r="C405" s="1106"/>
      <c r="D405" s="1106"/>
      <c r="E405" s="1106"/>
      <c r="F405" s="1106"/>
      <c r="G405" s="1107"/>
      <c r="H405" s="1106"/>
      <c r="I405" s="1106"/>
      <c r="J405" s="1106"/>
      <c r="K405" s="1106"/>
      <c r="L405" s="1106"/>
      <c r="M405" s="1106"/>
    </row>
    <row r="406" spans="3:13">
      <c r="C406" s="1106"/>
      <c r="D406" s="1106"/>
      <c r="E406" s="1106"/>
      <c r="F406" s="1106"/>
      <c r="G406" s="1107"/>
      <c r="H406" s="1106"/>
      <c r="I406" s="1106"/>
      <c r="J406" s="1106"/>
      <c r="K406" s="1106"/>
      <c r="L406" s="1106"/>
      <c r="M406" s="1106"/>
    </row>
    <row r="407" spans="3:13">
      <c r="C407" s="1106"/>
      <c r="D407" s="1106"/>
      <c r="E407" s="1106"/>
      <c r="F407" s="1106"/>
      <c r="G407" s="1107"/>
      <c r="H407" s="1106"/>
      <c r="I407" s="1106"/>
      <c r="J407" s="1106"/>
      <c r="K407" s="1106"/>
      <c r="L407" s="1106"/>
      <c r="M407" s="1106"/>
    </row>
    <row r="408" spans="3:13">
      <c r="C408" s="1106"/>
      <c r="D408" s="1106"/>
      <c r="E408" s="1106"/>
      <c r="F408" s="1106"/>
      <c r="G408" s="1107"/>
      <c r="H408" s="1106"/>
      <c r="I408" s="1106"/>
      <c r="J408" s="1106"/>
      <c r="K408" s="1106"/>
      <c r="L408" s="1106"/>
      <c r="M408" s="1106"/>
    </row>
    <row r="409" spans="3:13">
      <c r="C409" s="1106"/>
      <c r="D409" s="1106"/>
      <c r="E409" s="1106"/>
      <c r="F409" s="1106"/>
      <c r="G409" s="1107"/>
      <c r="H409" s="1106"/>
      <c r="I409" s="1106"/>
      <c r="J409" s="1106"/>
      <c r="K409" s="1106"/>
      <c r="L409" s="1106"/>
      <c r="M409" s="1106"/>
    </row>
    <row r="410" spans="3:13">
      <c r="C410" s="1106"/>
      <c r="D410" s="1106"/>
      <c r="E410" s="1106"/>
      <c r="F410" s="1106"/>
      <c r="G410" s="1107"/>
      <c r="H410" s="1106"/>
      <c r="I410" s="1106"/>
      <c r="J410" s="1106"/>
      <c r="K410" s="1106"/>
      <c r="L410" s="1106"/>
      <c r="M410" s="1106"/>
    </row>
    <row r="411" spans="3:13">
      <c r="C411" s="1106"/>
      <c r="D411" s="1106"/>
      <c r="E411" s="1106"/>
      <c r="F411" s="1106"/>
      <c r="G411" s="1107"/>
      <c r="H411" s="1106"/>
      <c r="I411" s="1106"/>
      <c r="J411" s="1106"/>
      <c r="K411" s="1106"/>
      <c r="L411" s="1106"/>
      <c r="M411" s="1106"/>
    </row>
    <row r="412" spans="3:13">
      <c r="C412" s="1106"/>
      <c r="D412" s="1106"/>
      <c r="E412" s="1106"/>
      <c r="F412" s="1106"/>
      <c r="G412" s="1107"/>
      <c r="H412" s="1106"/>
      <c r="I412" s="1106"/>
      <c r="J412" s="1106"/>
      <c r="K412" s="1106"/>
      <c r="L412" s="1106"/>
      <c r="M412" s="1106"/>
    </row>
    <row r="413" spans="3:13">
      <c r="C413" s="1106"/>
      <c r="D413" s="1106"/>
      <c r="E413" s="1106"/>
      <c r="F413" s="1106"/>
      <c r="G413" s="1107"/>
      <c r="H413" s="1106"/>
      <c r="I413" s="1106"/>
      <c r="J413" s="1106"/>
      <c r="K413" s="1106"/>
      <c r="L413" s="1106"/>
      <c r="M413" s="1106"/>
    </row>
    <row r="414" spans="3:13">
      <c r="C414" s="1106"/>
      <c r="D414" s="1106"/>
      <c r="E414" s="1106"/>
      <c r="F414" s="1106"/>
      <c r="G414" s="1107"/>
      <c r="H414" s="1106"/>
      <c r="I414" s="1106"/>
      <c r="J414" s="1106"/>
      <c r="K414" s="1106"/>
      <c r="L414" s="1106"/>
      <c r="M414" s="1106"/>
    </row>
    <row r="415" spans="3:13">
      <c r="C415" s="1106"/>
      <c r="D415" s="1106"/>
      <c r="E415" s="1106"/>
      <c r="F415" s="1106"/>
      <c r="G415" s="1107"/>
      <c r="H415" s="1106"/>
      <c r="I415" s="1106"/>
      <c r="J415" s="1106"/>
      <c r="K415" s="1106"/>
      <c r="L415" s="1106"/>
      <c r="M415" s="1106"/>
    </row>
    <row r="416" spans="3:13">
      <c r="C416" s="1106"/>
      <c r="D416" s="1106"/>
      <c r="E416" s="1106"/>
      <c r="F416" s="1106"/>
      <c r="G416" s="1107"/>
      <c r="H416" s="1106"/>
      <c r="I416" s="1106"/>
      <c r="J416" s="1106"/>
      <c r="K416" s="1106"/>
      <c r="L416" s="1106"/>
      <c r="M416" s="1106"/>
    </row>
    <row r="417" spans="3:13">
      <c r="C417" s="1106"/>
      <c r="D417" s="1106"/>
      <c r="E417" s="1106"/>
      <c r="F417" s="1106"/>
      <c r="G417" s="1107"/>
      <c r="H417" s="1106"/>
      <c r="I417" s="1106"/>
      <c r="J417" s="1106"/>
      <c r="K417" s="1106"/>
      <c r="L417" s="1106"/>
      <c r="M417" s="1106"/>
    </row>
    <row r="418" spans="3:13">
      <c r="C418" s="1106"/>
      <c r="D418" s="1106"/>
      <c r="E418" s="1106"/>
      <c r="F418" s="1106"/>
      <c r="G418" s="1107"/>
      <c r="H418" s="1106"/>
      <c r="I418" s="1106"/>
      <c r="J418" s="1106"/>
      <c r="K418" s="1106"/>
      <c r="L418" s="1106"/>
      <c r="M418" s="1106"/>
    </row>
    <row r="419" spans="3:13">
      <c r="C419" s="1106"/>
      <c r="D419" s="1106"/>
      <c r="E419" s="1106"/>
      <c r="F419" s="1106"/>
      <c r="G419" s="1107"/>
      <c r="H419" s="1106"/>
      <c r="I419" s="1106"/>
      <c r="J419" s="1106"/>
      <c r="K419" s="1106"/>
      <c r="L419" s="1106"/>
      <c r="M419" s="1106"/>
    </row>
    <row r="420" spans="3:13">
      <c r="C420" s="1106"/>
      <c r="D420" s="1106"/>
      <c r="E420" s="1106"/>
      <c r="F420" s="1106"/>
      <c r="G420" s="1107"/>
      <c r="H420" s="1106"/>
      <c r="I420" s="1106"/>
      <c r="J420" s="1106"/>
      <c r="K420" s="1106"/>
      <c r="L420" s="1106"/>
      <c r="M420" s="1106"/>
    </row>
    <row r="421" spans="3:13">
      <c r="C421" s="1106"/>
      <c r="D421" s="1106"/>
      <c r="E421" s="1106"/>
      <c r="F421" s="1106"/>
      <c r="G421" s="1107"/>
      <c r="H421" s="1106"/>
      <c r="I421" s="1106"/>
      <c r="J421" s="1106"/>
      <c r="K421" s="1106"/>
      <c r="L421" s="1106"/>
      <c r="M421" s="1106"/>
    </row>
    <row r="422" spans="3:13">
      <c r="C422" s="1106"/>
      <c r="D422" s="1106"/>
      <c r="E422" s="1106"/>
      <c r="F422" s="1106"/>
      <c r="G422" s="1107"/>
      <c r="H422" s="1106"/>
      <c r="I422" s="1106"/>
      <c r="J422" s="1106"/>
      <c r="K422" s="1106"/>
      <c r="L422" s="1106"/>
      <c r="M422" s="1106"/>
    </row>
    <row r="423" spans="3:13">
      <c r="C423" s="1106"/>
      <c r="D423" s="1106"/>
      <c r="E423" s="1106"/>
      <c r="F423" s="1106"/>
      <c r="G423" s="1107"/>
      <c r="H423" s="1106"/>
      <c r="I423" s="1106"/>
      <c r="J423" s="1106"/>
      <c r="K423" s="1106"/>
      <c r="L423" s="1106"/>
      <c r="M423" s="1106"/>
    </row>
    <row r="424" spans="3:13">
      <c r="C424" s="1106"/>
      <c r="D424" s="1106"/>
      <c r="E424" s="1106"/>
      <c r="F424" s="1106"/>
      <c r="G424" s="1107"/>
      <c r="H424" s="1106"/>
      <c r="I424" s="1106"/>
      <c r="J424" s="1106"/>
      <c r="K424" s="1106"/>
      <c r="L424" s="1106"/>
      <c r="M424" s="1106"/>
    </row>
    <row r="425" spans="3:13">
      <c r="C425" s="1106"/>
      <c r="D425" s="1106"/>
      <c r="E425" s="1106"/>
      <c r="F425" s="1106"/>
      <c r="G425" s="1107"/>
      <c r="H425" s="1106"/>
      <c r="I425" s="1106"/>
      <c r="J425" s="1106"/>
      <c r="K425" s="1106"/>
      <c r="L425" s="1106"/>
      <c r="M425" s="1106"/>
    </row>
    <row r="426" spans="3:13">
      <c r="C426" s="1106"/>
      <c r="D426" s="1106"/>
      <c r="E426" s="1106"/>
      <c r="F426" s="1106"/>
      <c r="G426" s="1107"/>
      <c r="H426" s="1106"/>
      <c r="I426" s="1106"/>
      <c r="J426" s="1106"/>
      <c r="K426" s="1106"/>
      <c r="L426" s="1106"/>
      <c r="M426" s="1106"/>
    </row>
    <row r="427" spans="3:13">
      <c r="C427" s="1106"/>
      <c r="D427" s="1106"/>
      <c r="E427" s="1106"/>
      <c r="F427" s="1106"/>
      <c r="G427" s="1107"/>
      <c r="H427" s="1106"/>
      <c r="I427" s="1106"/>
      <c r="J427" s="1106"/>
      <c r="K427" s="1106"/>
      <c r="L427" s="1106"/>
      <c r="M427" s="1106"/>
    </row>
    <row r="428" spans="3:13">
      <c r="C428" s="1106"/>
      <c r="D428" s="1106"/>
      <c r="E428" s="1106"/>
      <c r="F428" s="1106"/>
      <c r="G428" s="1107"/>
      <c r="H428" s="1106"/>
      <c r="I428" s="1106"/>
      <c r="J428" s="1106"/>
      <c r="K428" s="1106"/>
      <c r="L428" s="1106"/>
      <c r="M428" s="1106"/>
    </row>
    <row r="429" spans="3:13">
      <c r="C429" s="1106"/>
      <c r="D429" s="1106"/>
      <c r="E429" s="1106"/>
      <c r="F429" s="1106"/>
      <c r="G429" s="1107"/>
      <c r="H429" s="1106"/>
      <c r="I429" s="1106"/>
      <c r="J429" s="1106"/>
      <c r="K429" s="1106"/>
      <c r="L429" s="1106"/>
      <c r="M429" s="1106"/>
    </row>
    <row r="430" spans="3:13">
      <c r="C430" s="1106"/>
      <c r="D430" s="1106"/>
      <c r="E430" s="1106"/>
      <c r="F430" s="1106"/>
      <c r="G430" s="1107"/>
      <c r="H430" s="1106"/>
      <c r="I430" s="1106"/>
      <c r="J430" s="1106"/>
      <c r="K430" s="1106"/>
      <c r="L430" s="1106"/>
      <c r="M430" s="1106"/>
    </row>
    <row r="431" spans="3:13">
      <c r="C431" s="1106"/>
      <c r="D431" s="1106"/>
      <c r="E431" s="1106"/>
      <c r="F431" s="1106"/>
      <c r="G431" s="1107"/>
      <c r="H431" s="1106"/>
      <c r="I431" s="1106"/>
      <c r="J431" s="1106"/>
      <c r="K431" s="1106"/>
      <c r="L431" s="1106"/>
      <c r="M431" s="1106"/>
    </row>
    <row r="432" spans="3:13">
      <c r="C432" s="1106"/>
      <c r="D432" s="1106"/>
      <c r="E432" s="1106"/>
      <c r="F432" s="1106"/>
      <c r="G432" s="1107"/>
      <c r="H432" s="1106"/>
      <c r="I432" s="1106"/>
      <c r="J432" s="1106"/>
      <c r="K432" s="1106"/>
      <c r="L432" s="1106"/>
      <c r="M432" s="1106"/>
    </row>
    <row r="433" spans="3:13">
      <c r="C433" s="1106"/>
      <c r="D433" s="1106"/>
      <c r="E433" s="1106"/>
      <c r="F433" s="1106"/>
      <c r="G433" s="1107"/>
      <c r="H433" s="1106"/>
      <c r="I433" s="1106"/>
      <c r="J433" s="1106"/>
      <c r="K433" s="1106"/>
      <c r="L433" s="1106"/>
      <c r="M433" s="1106"/>
    </row>
    <row r="434" spans="3:13">
      <c r="C434" s="1106"/>
      <c r="D434" s="1106"/>
      <c r="E434" s="1106"/>
      <c r="F434" s="1106"/>
      <c r="G434" s="1107"/>
      <c r="H434" s="1106"/>
      <c r="I434" s="1106"/>
      <c r="J434" s="1106"/>
      <c r="K434" s="1106"/>
      <c r="L434" s="1106"/>
      <c r="M434" s="1106"/>
    </row>
    <row r="435" spans="3:13">
      <c r="C435" s="1106"/>
      <c r="D435" s="1106"/>
      <c r="E435" s="1106"/>
      <c r="F435" s="1106"/>
      <c r="G435" s="1107"/>
      <c r="H435" s="1106"/>
      <c r="I435" s="1106"/>
      <c r="J435" s="1106"/>
      <c r="K435" s="1106"/>
      <c r="L435" s="1106"/>
      <c r="M435" s="1106"/>
    </row>
    <row r="436" spans="3:13">
      <c r="C436" s="1106"/>
      <c r="D436" s="1106"/>
      <c r="E436" s="1106"/>
      <c r="F436" s="1106"/>
      <c r="G436" s="1107"/>
      <c r="H436" s="1106"/>
      <c r="I436" s="1106"/>
      <c r="J436" s="1106"/>
      <c r="K436" s="1106"/>
      <c r="L436" s="1106"/>
      <c r="M436" s="1106"/>
    </row>
    <row r="437" spans="3:13">
      <c r="C437" s="1106"/>
      <c r="D437" s="1106"/>
      <c r="E437" s="1106"/>
      <c r="F437" s="1106"/>
      <c r="G437" s="1107"/>
      <c r="H437" s="1106"/>
      <c r="I437" s="1106"/>
      <c r="J437" s="1106"/>
      <c r="K437" s="1106"/>
      <c r="L437" s="1106"/>
      <c r="M437" s="1106"/>
    </row>
    <row r="438" spans="3:13">
      <c r="C438" s="1106"/>
      <c r="D438" s="1106"/>
      <c r="E438" s="1106"/>
      <c r="F438" s="1106"/>
      <c r="G438" s="1107"/>
      <c r="H438" s="1106"/>
      <c r="I438" s="1106"/>
      <c r="J438" s="1106"/>
      <c r="K438" s="1106"/>
      <c r="L438" s="1106"/>
      <c r="M438" s="1106"/>
    </row>
    <row r="439" spans="3:13">
      <c r="C439" s="1106"/>
      <c r="D439" s="1106"/>
      <c r="E439" s="1106"/>
      <c r="F439" s="1106"/>
      <c r="G439" s="1107"/>
      <c r="H439" s="1106"/>
      <c r="I439" s="1106"/>
      <c r="J439" s="1106"/>
      <c r="K439" s="1106"/>
      <c r="L439" s="1106"/>
      <c r="M439" s="1106"/>
    </row>
    <row r="440" spans="3:13">
      <c r="C440" s="1106"/>
      <c r="D440" s="1106"/>
      <c r="E440" s="1106"/>
      <c r="F440" s="1106"/>
      <c r="G440" s="1107"/>
      <c r="H440" s="1106"/>
      <c r="I440" s="1106"/>
      <c r="J440" s="1106"/>
      <c r="K440" s="1106"/>
      <c r="L440" s="1106"/>
      <c r="M440" s="1106"/>
    </row>
    <row r="441" spans="3:13">
      <c r="C441" s="1106"/>
      <c r="D441" s="1106"/>
      <c r="E441" s="1106"/>
      <c r="F441" s="1106"/>
      <c r="G441" s="1107"/>
      <c r="H441" s="1106"/>
      <c r="I441" s="1106"/>
      <c r="J441" s="1106"/>
      <c r="K441" s="1106"/>
      <c r="L441" s="1106"/>
      <c r="M441" s="1106"/>
    </row>
    <row r="442" spans="3:13">
      <c r="C442" s="1106"/>
      <c r="D442" s="1106"/>
      <c r="E442" s="1106"/>
      <c r="F442" s="1106"/>
      <c r="G442" s="1107"/>
      <c r="H442" s="1106"/>
      <c r="I442" s="1106"/>
      <c r="J442" s="1106"/>
      <c r="K442" s="1106"/>
      <c r="L442" s="1106"/>
      <c r="M442" s="1106"/>
    </row>
    <row r="443" spans="3:13">
      <c r="C443" s="1106"/>
      <c r="D443" s="1106"/>
      <c r="E443" s="1106"/>
      <c r="F443" s="1106"/>
      <c r="G443" s="1107"/>
      <c r="H443" s="1106"/>
      <c r="I443" s="1106"/>
      <c r="J443" s="1106"/>
      <c r="K443" s="1106"/>
      <c r="L443" s="1106"/>
      <c r="M443" s="1106"/>
    </row>
    <row r="444" spans="3:13">
      <c r="C444" s="1106"/>
      <c r="D444" s="1106"/>
      <c r="E444" s="1106"/>
      <c r="F444" s="1106"/>
      <c r="G444" s="1107"/>
      <c r="H444" s="1106"/>
      <c r="I444" s="1106"/>
      <c r="J444" s="1106"/>
      <c r="K444" s="1106"/>
      <c r="L444" s="1106"/>
      <c r="M444" s="1106"/>
    </row>
    <row r="445" spans="3:13">
      <c r="C445" s="1106"/>
      <c r="D445" s="1106"/>
      <c r="E445" s="1106"/>
      <c r="F445" s="1106"/>
      <c r="G445" s="1107"/>
      <c r="H445" s="1106"/>
      <c r="I445" s="1106"/>
      <c r="J445" s="1106"/>
      <c r="K445" s="1106"/>
      <c r="L445" s="1106"/>
      <c r="M445" s="1106"/>
    </row>
    <row r="446" spans="3:13">
      <c r="C446" s="1106"/>
      <c r="D446" s="1106"/>
      <c r="E446" s="1106"/>
      <c r="F446" s="1106"/>
      <c r="G446" s="1107"/>
      <c r="H446" s="1106"/>
      <c r="I446" s="1106"/>
      <c r="J446" s="1106"/>
      <c r="K446" s="1106"/>
      <c r="L446" s="1106"/>
      <c r="M446" s="1106"/>
    </row>
    <row r="447" spans="3:13">
      <c r="C447" s="1106"/>
      <c r="D447" s="1106"/>
      <c r="E447" s="1106"/>
      <c r="F447" s="1106"/>
      <c r="G447" s="1107"/>
      <c r="H447" s="1106"/>
      <c r="I447" s="1106"/>
      <c r="J447" s="1106"/>
      <c r="K447" s="1106"/>
      <c r="L447" s="1106"/>
      <c r="M447" s="1106"/>
    </row>
    <row r="448" spans="3:13">
      <c r="C448" s="1106"/>
      <c r="D448" s="1106"/>
      <c r="E448" s="1106"/>
      <c r="F448" s="1106"/>
      <c r="G448" s="1107"/>
      <c r="H448" s="1106"/>
      <c r="I448" s="1106"/>
      <c r="J448" s="1106"/>
      <c r="K448" s="1106"/>
      <c r="L448" s="1106"/>
      <c r="M448" s="1106"/>
    </row>
    <row r="449" spans="3:13">
      <c r="C449" s="1106"/>
      <c r="D449" s="1106"/>
      <c r="E449" s="1106"/>
      <c r="F449" s="1106"/>
      <c r="G449" s="1107"/>
      <c r="H449" s="1106"/>
      <c r="I449" s="1106"/>
      <c r="J449" s="1106"/>
      <c r="K449" s="1106"/>
      <c r="L449" s="1106"/>
      <c r="M449" s="1106"/>
    </row>
    <row r="450" spans="3:13">
      <c r="C450" s="1106"/>
      <c r="D450" s="1106"/>
      <c r="E450" s="1106"/>
      <c r="F450" s="1106"/>
      <c r="G450" s="1107"/>
      <c r="H450" s="1106"/>
      <c r="I450" s="1106"/>
      <c r="J450" s="1106"/>
      <c r="K450" s="1106"/>
      <c r="L450" s="1106"/>
      <c r="M450" s="1106"/>
    </row>
    <row r="451" spans="3:13">
      <c r="C451" s="1106"/>
      <c r="D451" s="1106"/>
      <c r="E451" s="1106"/>
      <c r="F451" s="1106"/>
      <c r="G451" s="1107"/>
      <c r="H451" s="1106"/>
      <c r="I451" s="1106"/>
      <c r="J451" s="1106"/>
      <c r="K451" s="1106"/>
      <c r="L451" s="1106"/>
      <c r="M451" s="1106"/>
    </row>
    <row r="452" spans="3:13">
      <c r="C452" s="1106"/>
      <c r="D452" s="1106"/>
      <c r="E452" s="1106"/>
      <c r="F452" s="1106"/>
      <c r="G452" s="1107"/>
      <c r="H452" s="1106"/>
      <c r="I452" s="1106"/>
      <c r="J452" s="1106"/>
      <c r="K452" s="1106"/>
      <c r="L452" s="1106"/>
      <c r="M452" s="1106"/>
    </row>
    <row r="453" spans="3:13">
      <c r="C453" s="1106"/>
      <c r="D453" s="1106"/>
      <c r="E453" s="1106"/>
      <c r="F453" s="1106"/>
      <c r="G453" s="1107"/>
      <c r="H453" s="1106"/>
      <c r="I453" s="1106"/>
      <c r="J453" s="1106"/>
      <c r="K453" s="1106"/>
      <c r="L453" s="1106"/>
      <c r="M453" s="1106"/>
    </row>
    <row r="454" spans="3:13">
      <c r="C454" s="1106"/>
      <c r="D454" s="1106"/>
      <c r="E454" s="1106"/>
      <c r="F454" s="1106"/>
      <c r="G454" s="1107"/>
      <c r="H454" s="1106"/>
      <c r="I454" s="1106"/>
      <c r="J454" s="1106"/>
      <c r="K454" s="1106"/>
      <c r="L454" s="1106"/>
      <c r="M454" s="1106"/>
    </row>
    <row r="455" spans="3:13">
      <c r="C455" s="1106"/>
      <c r="D455" s="1106"/>
      <c r="E455" s="1106"/>
      <c r="F455" s="1106"/>
      <c r="G455" s="1107"/>
      <c r="H455" s="1106"/>
      <c r="I455" s="1106"/>
      <c r="J455" s="1106"/>
      <c r="K455" s="1106"/>
      <c r="L455" s="1106"/>
      <c r="M455" s="1106"/>
    </row>
    <row r="456" spans="3:13">
      <c r="C456" s="1106"/>
      <c r="D456" s="1106"/>
      <c r="E456" s="1106"/>
      <c r="F456" s="1106"/>
      <c r="G456" s="1107"/>
      <c r="H456" s="1106"/>
      <c r="I456" s="1106"/>
      <c r="J456" s="1106"/>
      <c r="K456" s="1106"/>
      <c r="L456" s="1106"/>
      <c r="M456" s="1106"/>
    </row>
    <row r="457" spans="3:13">
      <c r="C457" s="1106"/>
      <c r="D457" s="1106"/>
      <c r="E457" s="1106"/>
      <c r="F457" s="1106"/>
      <c r="G457" s="1107"/>
      <c r="H457" s="1106"/>
      <c r="I457" s="1106"/>
      <c r="J457" s="1106"/>
      <c r="K457" s="1106"/>
      <c r="L457" s="1106"/>
      <c r="M457" s="1106"/>
    </row>
    <row r="458" spans="3:13">
      <c r="C458" s="1106"/>
      <c r="D458" s="1106"/>
      <c r="E458" s="1106"/>
      <c r="F458" s="1106"/>
      <c r="G458" s="1107"/>
      <c r="H458" s="1106"/>
      <c r="I458" s="1106"/>
      <c r="J458" s="1106"/>
      <c r="K458" s="1106"/>
      <c r="L458" s="1106"/>
      <c r="M458" s="1106"/>
    </row>
    <row r="459" spans="3:13">
      <c r="C459" s="1106"/>
      <c r="D459" s="1106"/>
      <c r="E459" s="1106"/>
      <c r="F459" s="1106"/>
      <c r="G459" s="1107"/>
      <c r="H459" s="1106"/>
      <c r="I459" s="1106"/>
      <c r="J459" s="1106"/>
      <c r="K459" s="1106"/>
      <c r="L459" s="1106"/>
      <c r="M459" s="1106"/>
    </row>
    <row r="460" spans="3:13">
      <c r="C460" s="1106"/>
      <c r="D460" s="1106"/>
      <c r="E460" s="1106"/>
      <c r="F460" s="1106"/>
      <c r="G460" s="1107"/>
      <c r="H460" s="1106"/>
      <c r="I460" s="1106"/>
      <c r="J460" s="1106"/>
      <c r="K460" s="1106"/>
      <c r="L460" s="1106"/>
      <c r="M460" s="1106"/>
    </row>
    <row r="461" spans="3:13">
      <c r="C461" s="1106"/>
      <c r="D461" s="1106"/>
      <c r="E461" s="1106"/>
      <c r="F461" s="1106"/>
      <c r="G461" s="1107"/>
      <c r="H461" s="1106"/>
      <c r="I461" s="1106"/>
      <c r="J461" s="1106"/>
      <c r="K461" s="1106"/>
      <c r="L461" s="1106"/>
      <c r="M461" s="1106"/>
    </row>
    <row r="462" spans="3:13">
      <c r="C462" s="1106"/>
      <c r="D462" s="1106"/>
      <c r="E462" s="1106"/>
      <c r="F462" s="1106"/>
      <c r="G462" s="1107"/>
      <c r="H462" s="1106"/>
      <c r="I462" s="1106"/>
      <c r="J462" s="1106"/>
      <c r="K462" s="1106"/>
      <c r="L462" s="1106"/>
      <c r="M462" s="1106"/>
    </row>
    <row r="463" spans="3:13">
      <c r="C463" s="1106"/>
      <c r="D463" s="1106"/>
      <c r="E463" s="1106"/>
      <c r="F463" s="1106"/>
      <c r="G463" s="1107"/>
      <c r="H463" s="1106"/>
      <c r="I463" s="1106"/>
      <c r="J463" s="1106"/>
      <c r="K463" s="1106"/>
      <c r="L463" s="1106"/>
      <c r="M463" s="1106"/>
    </row>
    <row r="464" spans="3:13">
      <c r="C464" s="1106"/>
      <c r="D464" s="1106"/>
      <c r="E464" s="1106"/>
      <c r="F464" s="1106"/>
      <c r="G464" s="1107"/>
      <c r="H464" s="1106"/>
      <c r="I464" s="1106"/>
      <c r="J464" s="1106"/>
      <c r="K464" s="1106"/>
      <c r="L464" s="1106"/>
      <c r="M464" s="1106"/>
    </row>
    <row r="465" spans="3:13">
      <c r="C465" s="1106"/>
      <c r="D465" s="1106"/>
      <c r="E465" s="1106"/>
      <c r="F465" s="1106"/>
      <c r="G465" s="1107"/>
      <c r="H465" s="1106"/>
      <c r="I465" s="1106"/>
      <c r="J465" s="1106"/>
      <c r="K465" s="1106"/>
      <c r="L465" s="1106"/>
      <c r="M465" s="1106"/>
    </row>
    <row r="466" spans="3:13">
      <c r="C466" s="1106"/>
      <c r="D466" s="1106"/>
      <c r="E466" s="1106"/>
      <c r="F466" s="1106"/>
      <c r="G466" s="1107"/>
      <c r="H466" s="1106"/>
      <c r="I466" s="1106"/>
      <c r="J466" s="1106"/>
      <c r="K466" s="1106"/>
      <c r="L466" s="1106"/>
      <c r="M466" s="1106"/>
    </row>
    <row r="467" spans="3:13">
      <c r="C467" s="1106"/>
      <c r="D467" s="1106"/>
      <c r="E467" s="1106"/>
      <c r="F467" s="1106"/>
      <c r="G467" s="1107"/>
      <c r="H467" s="1106"/>
      <c r="I467" s="1106"/>
      <c r="J467" s="1106"/>
      <c r="K467" s="1106"/>
      <c r="L467" s="1106"/>
      <c r="M467" s="1106"/>
    </row>
    <row r="468" spans="3:13">
      <c r="C468" s="1106"/>
      <c r="D468" s="1106"/>
      <c r="E468" s="1106"/>
      <c r="F468" s="1106"/>
      <c r="G468" s="1107"/>
      <c r="H468" s="1106"/>
      <c r="I468" s="1106"/>
      <c r="J468" s="1106"/>
      <c r="K468" s="1106"/>
      <c r="L468" s="1106"/>
      <c r="M468" s="1106"/>
    </row>
    <row r="469" spans="3:13">
      <c r="C469" s="1106"/>
      <c r="D469" s="1106"/>
      <c r="E469" s="1106"/>
      <c r="F469" s="1106"/>
      <c r="G469" s="1107"/>
      <c r="H469" s="1106"/>
      <c r="I469" s="1106"/>
      <c r="J469" s="1106"/>
      <c r="K469" s="1106"/>
      <c r="L469" s="1106"/>
      <c r="M469" s="1106"/>
    </row>
    <row r="470" spans="3:13">
      <c r="C470" s="1106"/>
      <c r="D470" s="1106"/>
      <c r="E470" s="1106"/>
      <c r="F470" s="1106"/>
      <c r="G470" s="1107"/>
      <c r="H470" s="1106"/>
      <c r="I470" s="1106"/>
      <c r="J470" s="1106"/>
      <c r="K470" s="1106"/>
      <c r="L470" s="1106"/>
      <c r="M470" s="1106"/>
    </row>
    <row r="471" spans="3:13">
      <c r="C471" s="1106"/>
      <c r="D471" s="1106"/>
      <c r="E471" s="1106"/>
      <c r="F471" s="1106"/>
      <c r="G471" s="1107"/>
      <c r="H471" s="1106"/>
      <c r="I471" s="1106"/>
      <c r="J471" s="1106"/>
      <c r="K471" s="1106"/>
      <c r="L471" s="1106"/>
      <c r="M471" s="1106"/>
    </row>
    <row r="472" spans="3:13">
      <c r="C472" s="1106"/>
      <c r="D472" s="1106"/>
      <c r="E472" s="1106"/>
      <c r="F472" s="1106"/>
      <c r="G472" s="1107"/>
      <c r="H472" s="1106"/>
      <c r="I472" s="1106"/>
      <c r="J472" s="1106"/>
      <c r="K472" s="1106"/>
      <c r="L472" s="1106"/>
      <c r="M472" s="1106"/>
    </row>
    <row r="473" spans="3:13">
      <c r="C473" s="1106"/>
      <c r="D473" s="1106"/>
      <c r="E473" s="1106"/>
      <c r="F473" s="1106"/>
      <c r="G473" s="1107"/>
      <c r="H473" s="1106"/>
      <c r="I473" s="1106"/>
      <c r="J473" s="1106"/>
      <c r="K473" s="1106"/>
      <c r="L473" s="1106"/>
      <c r="M473" s="1106"/>
    </row>
    <row r="474" spans="3:13">
      <c r="C474" s="1106"/>
      <c r="D474" s="1106"/>
      <c r="E474" s="1106"/>
      <c r="F474" s="1106"/>
      <c r="G474" s="1107"/>
      <c r="H474" s="1106"/>
      <c r="I474" s="1106"/>
      <c r="J474" s="1106"/>
      <c r="K474" s="1106"/>
      <c r="L474" s="1106"/>
      <c r="M474" s="1106"/>
    </row>
    <row r="475" spans="3:13">
      <c r="C475" s="1106"/>
      <c r="D475" s="1106"/>
      <c r="E475" s="1106"/>
      <c r="F475" s="1106"/>
      <c r="G475" s="1107"/>
      <c r="H475" s="1106"/>
      <c r="I475" s="1106"/>
      <c r="J475" s="1106"/>
      <c r="K475" s="1106"/>
      <c r="L475" s="1106"/>
      <c r="M475" s="1106"/>
    </row>
    <row r="476" spans="3:13">
      <c r="C476" s="1106"/>
      <c r="D476" s="1106"/>
      <c r="E476" s="1106"/>
      <c r="F476" s="1106"/>
      <c r="G476" s="1107"/>
      <c r="H476" s="1106"/>
      <c r="I476" s="1106"/>
      <c r="J476" s="1106"/>
      <c r="K476" s="1106"/>
      <c r="L476" s="1106"/>
      <c r="M476" s="1106"/>
    </row>
    <row r="477" spans="3:13">
      <c r="C477" s="1106"/>
      <c r="D477" s="1106"/>
      <c r="E477" s="1106"/>
      <c r="F477" s="1106"/>
      <c r="G477" s="1107"/>
      <c r="H477" s="1106"/>
      <c r="I477" s="1106"/>
      <c r="J477" s="1106"/>
      <c r="K477" s="1106"/>
      <c r="L477" s="1106"/>
      <c r="M477" s="1106"/>
    </row>
    <row r="478" spans="3:13">
      <c r="C478" s="1106"/>
      <c r="D478" s="1106"/>
      <c r="E478" s="1106"/>
      <c r="F478" s="1106"/>
      <c r="G478" s="1107"/>
      <c r="H478" s="1106"/>
      <c r="I478" s="1106"/>
      <c r="J478" s="1106"/>
      <c r="K478" s="1106"/>
      <c r="L478" s="1106"/>
      <c r="M478" s="1106"/>
    </row>
    <row r="479" spans="3:13">
      <c r="C479" s="1106"/>
      <c r="D479" s="1106"/>
      <c r="E479" s="1106"/>
      <c r="F479" s="1106"/>
      <c r="G479" s="1107"/>
      <c r="H479" s="1106"/>
      <c r="I479" s="1106"/>
      <c r="J479" s="1106"/>
      <c r="K479" s="1106"/>
      <c r="L479" s="1106"/>
      <c r="M479" s="1106"/>
    </row>
    <row r="480" spans="3:13">
      <c r="C480" s="1106"/>
      <c r="D480" s="1106"/>
      <c r="E480" s="1106"/>
      <c r="F480" s="1106"/>
      <c r="G480" s="1107"/>
      <c r="H480" s="1106"/>
      <c r="I480" s="1106"/>
      <c r="J480" s="1106"/>
      <c r="K480" s="1106"/>
      <c r="L480" s="1106"/>
      <c r="M480" s="1106"/>
    </row>
    <row r="481" spans="3:13">
      <c r="C481" s="1106"/>
      <c r="D481" s="1106"/>
      <c r="E481" s="1106"/>
      <c r="F481" s="1106"/>
      <c r="G481" s="1107"/>
      <c r="H481" s="1106"/>
      <c r="I481" s="1106"/>
      <c r="J481" s="1106"/>
      <c r="K481" s="1106"/>
      <c r="L481" s="1106"/>
      <c r="M481" s="1106"/>
    </row>
    <row r="482" spans="3:13">
      <c r="C482" s="1106"/>
      <c r="D482" s="1106"/>
      <c r="E482" s="1106"/>
      <c r="F482" s="1106"/>
      <c r="G482" s="1107"/>
      <c r="H482" s="1106"/>
      <c r="I482" s="1106"/>
      <c r="J482" s="1106"/>
      <c r="K482" s="1106"/>
      <c r="L482" s="1106"/>
      <c r="M482" s="1106"/>
    </row>
    <row r="483" spans="3:13">
      <c r="C483" s="1106"/>
      <c r="D483" s="1106"/>
      <c r="E483" s="1106"/>
      <c r="F483" s="1106"/>
      <c r="G483" s="1107"/>
      <c r="H483" s="1106"/>
      <c r="I483" s="1106"/>
      <c r="J483" s="1106"/>
      <c r="K483" s="1106"/>
      <c r="L483" s="1106"/>
      <c r="M483" s="1106"/>
    </row>
    <row r="484" spans="3:13">
      <c r="C484" s="1106"/>
      <c r="D484" s="1106"/>
      <c r="E484" s="1106"/>
      <c r="F484" s="1106"/>
      <c r="G484" s="1107"/>
      <c r="H484" s="1106"/>
      <c r="I484" s="1106"/>
      <c r="J484" s="1106"/>
      <c r="K484" s="1106"/>
      <c r="L484" s="1106"/>
      <c r="M484" s="1106"/>
    </row>
    <row r="485" spans="3:13">
      <c r="C485" s="1106"/>
      <c r="D485" s="1106"/>
      <c r="E485" s="1106"/>
      <c r="F485" s="1106"/>
      <c r="G485" s="1107"/>
      <c r="H485" s="1106"/>
      <c r="I485" s="1106"/>
      <c r="J485" s="1106"/>
      <c r="K485" s="1106"/>
      <c r="L485" s="1106"/>
      <c r="M485" s="1106"/>
    </row>
    <row r="486" spans="3:13">
      <c r="C486" s="1106"/>
      <c r="D486" s="1106"/>
      <c r="E486" s="1106"/>
      <c r="F486" s="1106"/>
      <c r="G486" s="1107"/>
      <c r="H486" s="1106"/>
      <c r="I486" s="1106"/>
      <c r="J486" s="1106"/>
      <c r="K486" s="1106"/>
      <c r="L486" s="1106"/>
      <c r="M486" s="1106"/>
    </row>
    <row r="487" spans="3:13">
      <c r="C487" s="1106"/>
      <c r="D487" s="1106"/>
      <c r="E487" s="1106"/>
      <c r="F487" s="1106"/>
      <c r="G487" s="1107"/>
      <c r="H487" s="1106"/>
      <c r="I487" s="1106"/>
      <c r="J487" s="1106"/>
      <c r="K487" s="1106"/>
      <c r="L487" s="1106"/>
      <c r="M487" s="1106"/>
    </row>
    <row r="488" spans="3:13">
      <c r="C488" s="1106"/>
      <c r="D488" s="1106"/>
      <c r="E488" s="1106"/>
      <c r="F488" s="1106"/>
      <c r="G488" s="1107"/>
      <c r="H488" s="1106"/>
      <c r="I488" s="1106"/>
      <c r="J488" s="1106"/>
      <c r="K488" s="1106"/>
      <c r="L488" s="1106"/>
      <c r="M488" s="1106"/>
    </row>
    <row r="489" spans="3:13">
      <c r="C489" s="1106"/>
      <c r="D489" s="1106"/>
      <c r="E489" s="1106"/>
      <c r="F489" s="1106"/>
      <c r="G489" s="1107"/>
      <c r="H489" s="1106"/>
      <c r="I489" s="1106"/>
      <c r="J489" s="1106"/>
      <c r="K489" s="1106"/>
      <c r="L489" s="1106"/>
      <c r="M489" s="1106"/>
    </row>
    <row r="490" spans="3:13">
      <c r="C490" s="1106"/>
      <c r="D490" s="1106"/>
      <c r="E490" s="1106"/>
      <c r="F490" s="1106"/>
      <c r="G490" s="1107"/>
      <c r="H490" s="1106"/>
      <c r="I490" s="1106"/>
      <c r="J490" s="1106"/>
      <c r="K490" s="1106"/>
      <c r="L490" s="1106"/>
      <c r="M490" s="1106"/>
    </row>
    <row r="491" spans="3:13">
      <c r="C491" s="1106"/>
      <c r="D491" s="1106"/>
      <c r="E491" s="1106"/>
      <c r="F491" s="1106"/>
      <c r="G491" s="1107"/>
      <c r="H491" s="1106"/>
      <c r="I491" s="1106"/>
      <c r="J491" s="1106"/>
      <c r="K491" s="1106"/>
      <c r="L491" s="1106"/>
      <c r="M491" s="1106"/>
    </row>
    <row r="492" spans="3:13">
      <c r="C492" s="1106"/>
      <c r="D492" s="1106"/>
      <c r="E492" s="1106"/>
      <c r="F492" s="1106"/>
      <c r="G492" s="1107"/>
      <c r="H492" s="1106"/>
      <c r="I492" s="1106"/>
      <c r="J492" s="1106"/>
      <c r="K492" s="1106"/>
      <c r="L492" s="1106"/>
      <c r="M492" s="1106"/>
    </row>
    <row r="493" spans="3:13">
      <c r="C493" s="1106"/>
      <c r="D493" s="1106"/>
      <c r="E493" s="1106"/>
      <c r="F493" s="1106"/>
      <c r="G493" s="1107"/>
      <c r="H493" s="1106"/>
      <c r="I493" s="1106"/>
      <c r="J493" s="1106"/>
      <c r="K493" s="1106"/>
      <c r="L493" s="1106"/>
      <c r="M493" s="1106"/>
    </row>
    <row r="494" spans="3:13">
      <c r="C494" s="1106"/>
      <c r="D494" s="1106"/>
      <c r="E494" s="1106"/>
      <c r="F494" s="1106"/>
      <c r="G494" s="1107"/>
      <c r="H494" s="1106"/>
      <c r="I494" s="1106"/>
      <c r="J494" s="1106"/>
      <c r="K494" s="1106"/>
      <c r="L494" s="1106"/>
      <c r="M494" s="1106"/>
    </row>
    <row r="495" spans="3:13">
      <c r="C495" s="1106"/>
      <c r="D495" s="1106"/>
      <c r="E495" s="1106"/>
      <c r="F495" s="1106"/>
      <c r="G495" s="1107"/>
      <c r="H495" s="1106"/>
      <c r="I495" s="1106"/>
      <c r="J495" s="1106"/>
      <c r="K495" s="1106"/>
      <c r="L495" s="1106"/>
      <c r="M495" s="1106"/>
    </row>
    <row r="496" spans="3:13">
      <c r="C496" s="1106"/>
      <c r="D496" s="1106"/>
      <c r="E496" s="1106"/>
      <c r="F496" s="1106"/>
      <c r="G496" s="1107"/>
      <c r="H496" s="1106"/>
      <c r="I496" s="1106"/>
      <c r="J496" s="1106"/>
      <c r="K496" s="1106"/>
      <c r="L496" s="1106"/>
      <c r="M496" s="1106"/>
    </row>
    <row r="497" spans="3:13">
      <c r="C497" s="1106"/>
      <c r="D497" s="1106"/>
      <c r="E497" s="1106"/>
      <c r="F497" s="1106"/>
      <c r="G497" s="1107"/>
      <c r="H497" s="1106"/>
      <c r="I497" s="1106"/>
      <c r="J497" s="1106"/>
      <c r="K497" s="1106"/>
      <c r="L497" s="1106"/>
      <c r="M497" s="1106"/>
    </row>
    <row r="498" spans="3:13">
      <c r="C498" s="1106"/>
      <c r="D498" s="1106"/>
      <c r="E498" s="1106"/>
      <c r="F498" s="1106"/>
      <c r="G498" s="1107"/>
      <c r="H498" s="1106"/>
      <c r="I498" s="1106"/>
      <c r="J498" s="1106"/>
      <c r="K498" s="1106"/>
      <c r="L498" s="1106"/>
      <c r="M498" s="1106"/>
    </row>
    <row r="499" spans="3:13">
      <c r="C499" s="1106"/>
      <c r="D499" s="1106"/>
      <c r="E499" s="1106"/>
      <c r="F499" s="1106"/>
      <c r="G499" s="1107"/>
      <c r="H499" s="1106"/>
      <c r="I499" s="1106"/>
      <c r="J499" s="1106"/>
      <c r="K499" s="1106"/>
      <c r="L499" s="1106"/>
      <c r="M499" s="1106"/>
    </row>
    <row r="500" spans="3:13">
      <c r="C500" s="1106"/>
      <c r="D500" s="1106"/>
      <c r="E500" s="1106"/>
      <c r="F500" s="1106"/>
      <c r="G500" s="1107"/>
      <c r="H500" s="1106"/>
      <c r="I500" s="1106"/>
      <c r="J500" s="1106"/>
      <c r="K500" s="1106"/>
      <c r="L500" s="1106"/>
      <c r="M500" s="1106"/>
    </row>
    <row r="501" spans="3:13">
      <c r="C501" s="1106"/>
      <c r="D501" s="1106"/>
      <c r="E501" s="1106"/>
      <c r="F501" s="1106"/>
      <c r="G501" s="1107"/>
      <c r="H501" s="1106"/>
      <c r="I501" s="1106"/>
      <c r="J501" s="1106"/>
      <c r="K501" s="1106"/>
      <c r="L501" s="1106"/>
      <c r="M501" s="1106"/>
    </row>
    <row r="502" spans="3:13">
      <c r="C502" s="1106"/>
      <c r="D502" s="1106"/>
      <c r="E502" s="1106"/>
      <c r="F502" s="1106"/>
      <c r="G502" s="1107"/>
      <c r="H502" s="1106"/>
      <c r="I502" s="1106"/>
      <c r="J502" s="1106"/>
      <c r="K502" s="1106"/>
      <c r="L502" s="1106"/>
      <c r="M502" s="1106"/>
    </row>
    <row r="503" spans="3:13">
      <c r="C503" s="1106"/>
      <c r="D503" s="1106"/>
      <c r="E503" s="1106"/>
      <c r="F503" s="1106"/>
      <c r="G503" s="1107"/>
      <c r="H503" s="1106"/>
      <c r="I503" s="1106"/>
      <c r="J503" s="1106"/>
      <c r="K503" s="1106"/>
      <c r="L503" s="1106"/>
      <c r="M503" s="1106"/>
    </row>
    <row r="504" spans="3:13">
      <c r="C504" s="1106"/>
      <c r="D504" s="1106"/>
      <c r="E504" s="1106"/>
      <c r="F504" s="1106"/>
      <c r="G504" s="1107"/>
      <c r="H504" s="1106"/>
      <c r="I504" s="1106"/>
      <c r="J504" s="1106"/>
      <c r="K504" s="1106"/>
      <c r="L504" s="1106"/>
      <c r="M504" s="1106"/>
    </row>
    <row r="505" spans="3:13">
      <c r="C505" s="1106"/>
      <c r="D505" s="1106"/>
      <c r="E505" s="1106"/>
      <c r="F505" s="1106"/>
      <c r="G505" s="1107"/>
      <c r="H505" s="1106"/>
      <c r="I505" s="1106"/>
      <c r="J505" s="1106"/>
      <c r="K505" s="1106"/>
      <c r="L505" s="1106"/>
      <c r="M505" s="1106"/>
    </row>
    <row r="506" spans="3:13">
      <c r="C506" s="1106"/>
      <c r="D506" s="1106"/>
      <c r="E506" s="1106"/>
      <c r="F506" s="1106"/>
      <c r="G506" s="1107"/>
      <c r="H506" s="1106"/>
      <c r="I506" s="1106"/>
      <c r="J506" s="1106"/>
      <c r="K506" s="1106"/>
      <c r="L506" s="1106"/>
      <c r="M506" s="1106"/>
    </row>
    <row r="507" spans="3:13">
      <c r="C507" s="1106"/>
      <c r="D507" s="1106"/>
      <c r="E507" s="1106"/>
      <c r="F507" s="1106"/>
      <c r="G507" s="1107"/>
      <c r="H507" s="1106"/>
      <c r="I507" s="1106"/>
      <c r="J507" s="1106"/>
      <c r="K507" s="1106"/>
      <c r="L507" s="1106"/>
      <c r="M507" s="1106"/>
    </row>
    <row r="508" spans="3:13">
      <c r="C508" s="1106"/>
      <c r="D508" s="1106"/>
      <c r="E508" s="1106"/>
      <c r="F508" s="1106"/>
      <c r="G508" s="1107"/>
      <c r="H508" s="1106"/>
      <c r="I508" s="1106"/>
      <c r="J508" s="1106"/>
      <c r="K508" s="1106"/>
      <c r="L508" s="1106"/>
      <c r="M508" s="1106"/>
    </row>
    <row r="509" spans="3:13">
      <c r="C509" s="1106"/>
      <c r="D509" s="1106"/>
      <c r="E509" s="1106"/>
      <c r="F509" s="1106"/>
      <c r="G509" s="1107"/>
      <c r="H509" s="1106"/>
      <c r="I509" s="1106"/>
      <c r="J509" s="1106"/>
      <c r="K509" s="1106"/>
      <c r="L509" s="1106"/>
      <c r="M509" s="1106"/>
    </row>
    <row r="510" spans="3:13">
      <c r="C510" s="1106"/>
      <c r="D510" s="1106"/>
      <c r="E510" s="1106"/>
      <c r="F510" s="1106"/>
      <c r="G510" s="1107"/>
      <c r="H510" s="1106"/>
      <c r="I510" s="1106"/>
      <c r="J510" s="1106"/>
      <c r="K510" s="1106"/>
      <c r="L510" s="1106"/>
      <c r="M510" s="1106"/>
    </row>
    <row r="511" spans="3:13">
      <c r="C511" s="1106"/>
      <c r="D511" s="1106"/>
      <c r="E511" s="1106"/>
      <c r="F511" s="1106"/>
      <c r="G511" s="1107"/>
      <c r="H511" s="1106"/>
      <c r="I511" s="1106"/>
      <c r="J511" s="1106"/>
      <c r="K511" s="1106"/>
      <c r="L511" s="1106"/>
      <c r="M511" s="1106"/>
    </row>
    <row r="512" spans="3:13">
      <c r="C512" s="1106"/>
      <c r="D512" s="1106"/>
      <c r="E512" s="1106"/>
      <c r="F512" s="1106"/>
      <c r="G512" s="1107"/>
      <c r="H512" s="1106"/>
      <c r="I512" s="1106"/>
      <c r="J512" s="1106"/>
      <c r="K512" s="1106"/>
      <c r="L512" s="1106"/>
      <c r="M512" s="1106"/>
    </row>
    <row r="513" spans="3:13">
      <c r="C513" s="1106"/>
      <c r="D513" s="1106"/>
      <c r="E513" s="1106"/>
      <c r="F513" s="1106"/>
      <c r="G513" s="1107"/>
      <c r="H513" s="1106"/>
      <c r="I513" s="1106"/>
      <c r="J513" s="1106"/>
      <c r="K513" s="1106"/>
      <c r="L513" s="1106"/>
      <c r="M513" s="1106"/>
    </row>
    <row r="514" spans="3:13">
      <c r="C514" s="1106"/>
      <c r="D514" s="1106"/>
      <c r="E514" s="1106"/>
      <c r="F514" s="1106"/>
      <c r="G514" s="1107"/>
      <c r="H514" s="1106"/>
      <c r="I514" s="1106"/>
      <c r="J514" s="1106"/>
      <c r="K514" s="1106"/>
      <c r="L514" s="1106"/>
      <c r="M514" s="1106"/>
    </row>
    <row r="515" spans="3:13">
      <c r="C515" s="1106"/>
      <c r="D515" s="1106"/>
      <c r="E515" s="1106"/>
      <c r="F515" s="1106"/>
      <c r="G515" s="1107"/>
      <c r="H515" s="1106"/>
      <c r="I515" s="1106"/>
      <c r="J515" s="1106"/>
      <c r="K515" s="1106"/>
      <c r="L515" s="1106"/>
      <c r="M515" s="1106"/>
    </row>
    <row r="516" spans="3:13">
      <c r="C516" s="1106"/>
      <c r="D516" s="1106"/>
      <c r="E516" s="1106"/>
      <c r="F516" s="1106"/>
      <c r="G516" s="1107"/>
      <c r="H516" s="1106"/>
      <c r="I516" s="1106"/>
      <c r="J516" s="1106"/>
      <c r="K516" s="1106"/>
      <c r="L516" s="1106"/>
      <c r="M516" s="1106"/>
    </row>
    <row r="517" spans="3:13">
      <c r="C517" s="1106"/>
      <c r="D517" s="1106"/>
      <c r="E517" s="1106"/>
      <c r="F517" s="1106"/>
      <c r="G517" s="1107"/>
      <c r="H517" s="1106"/>
      <c r="I517" s="1106"/>
      <c r="J517" s="1106"/>
      <c r="K517" s="1106"/>
      <c r="L517" s="1106"/>
      <c r="M517" s="1106"/>
    </row>
    <row r="518" spans="3:13">
      <c r="C518" s="1106"/>
      <c r="D518" s="1106"/>
      <c r="E518" s="1106"/>
      <c r="F518" s="1106"/>
      <c r="G518" s="1107"/>
      <c r="H518" s="1106"/>
      <c r="I518" s="1106"/>
      <c r="J518" s="1106"/>
      <c r="K518" s="1106"/>
      <c r="L518" s="1106"/>
      <c r="M518" s="1106"/>
    </row>
    <row r="519" spans="3:13">
      <c r="C519" s="1106"/>
      <c r="D519" s="1106"/>
      <c r="E519" s="1106"/>
      <c r="F519" s="1106"/>
      <c r="G519" s="1107"/>
      <c r="H519" s="1106"/>
      <c r="I519" s="1106"/>
      <c r="J519" s="1106"/>
      <c r="K519" s="1106"/>
      <c r="L519" s="1106"/>
      <c r="M519" s="1106"/>
    </row>
    <row r="520" spans="3:13">
      <c r="C520" s="1106"/>
      <c r="D520" s="1106"/>
      <c r="E520" s="1106"/>
      <c r="F520" s="1106"/>
      <c r="G520" s="1107"/>
      <c r="H520" s="1106"/>
      <c r="I520" s="1106"/>
      <c r="J520" s="1106"/>
      <c r="K520" s="1106"/>
      <c r="L520" s="1106"/>
      <c r="M520" s="1106"/>
    </row>
    <row r="521" spans="3:13">
      <c r="C521" s="1106"/>
      <c r="D521" s="1106"/>
      <c r="E521" s="1106"/>
      <c r="F521" s="1106"/>
      <c r="G521" s="1107"/>
      <c r="H521" s="1106"/>
      <c r="I521" s="1106"/>
      <c r="J521" s="1106"/>
      <c r="K521" s="1106"/>
      <c r="L521" s="1106"/>
      <c r="M521" s="1106"/>
    </row>
    <row r="522" spans="3:13">
      <c r="C522" s="1106"/>
      <c r="D522" s="1106"/>
      <c r="E522" s="1106"/>
      <c r="F522" s="1106"/>
      <c r="G522" s="1107"/>
      <c r="H522" s="1106"/>
      <c r="I522" s="1106"/>
      <c r="J522" s="1106"/>
      <c r="K522" s="1106"/>
      <c r="L522" s="1106"/>
      <c r="M522" s="1106"/>
    </row>
    <row r="523" spans="3:13">
      <c r="C523" s="1106"/>
      <c r="D523" s="1106"/>
      <c r="E523" s="1106"/>
      <c r="F523" s="1106"/>
      <c r="G523" s="1107"/>
      <c r="H523" s="1106"/>
      <c r="I523" s="1106"/>
      <c r="J523" s="1106"/>
      <c r="K523" s="1106"/>
      <c r="L523" s="1106"/>
      <c r="M523" s="1106"/>
    </row>
    <row r="524" spans="3:13">
      <c r="C524" s="1106"/>
      <c r="D524" s="1106"/>
      <c r="E524" s="1106"/>
      <c r="F524" s="1106"/>
      <c r="G524" s="1107"/>
      <c r="H524" s="1106"/>
      <c r="I524" s="1106"/>
      <c r="J524" s="1106"/>
      <c r="K524" s="1106"/>
      <c r="L524" s="1106"/>
      <c r="M524" s="1106"/>
    </row>
    <row r="525" spans="3:13">
      <c r="C525" s="1106"/>
      <c r="D525" s="1106"/>
      <c r="E525" s="1106"/>
      <c r="F525" s="1106"/>
      <c r="G525" s="1107"/>
      <c r="H525" s="1106"/>
      <c r="I525" s="1106"/>
      <c r="J525" s="1106"/>
      <c r="K525" s="1106"/>
      <c r="L525" s="1106"/>
      <c r="M525" s="1106"/>
    </row>
    <row r="526" spans="3:13">
      <c r="C526" s="1106"/>
      <c r="D526" s="1106"/>
      <c r="E526" s="1106"/>
      <c r="F526" s="1106"/>
      <c r="G526" s="1107"/>
      <c r="H526" s="1106"/>
      <c r="I526" s="1106"/>
      <c r="J526" s="1106"/>
      <c r="K526" s="1106"/>
      <c r="L526" s="1106"/>
      <c r="M526" s="1106"/>
    </row>
    <row r="527" spans="3:13">
      <c r="C527" s="1106"/>
      <c r="D527" s="1106"/>
      <c r="E527" s="1106"/>
      <c r="F527" s="1106"/>
      <c r="G527" s="1107"/>
      <c r="H527" s="1106"/>
      <c r="I527" s="1106"/>
      <c r="J527" s="1106"/>
      <c r="K527" s="1106"/>
      <c r="L527" s="1106"/>
      <c r="M527" s="1106"/>
    </row>
    <row r="528" spans="3:13">
      <c r="C528" s="1106"/>
      <c r="D528" s="1106"/>
      <c r="E528" s="1106"/>
      <c r="F528" s="1106"/>
      <c r="G528" s="1107"/>
      <c r="H528" s="1106"/>
      <c r="I528" s="1106"/>
      <c r="J528" s="1106"/>
      <c r="K528" s="1106"/>
      <c r="L528" s="1106"/>
      <c r="M528" s="1106"/>
    </row>
    <row r="529" spans="3:13">
      <c r="C529" s="1106"/>
      <c r="D529" s="1106"/>
      <c r="E529" s="1106"/>
      <c r="F529" s="1106"/>
      <c r="G529" s="1107"/>
      <c r="H529" s="1106"/>
      <c r="I529" s="1106"/>
      <c r="J529" s="1106"/>
      <c r="K529" s="1106"/>
      <c r="L529" s="1106"/>
      <c r="M529" s="1106"/>
    </row>
    <row r="530" spans="3:13">
      <c r="C530" s="1106"/>
      <c r="D530" s="1106"/>
      <c r="E530" s="1106"/>
      <c r="F530" s="1106"/>
      <c r="G530" s="1107"/>
      <c r="H530" s="1106"/>
      <c r="I530" s="1106"/>
      <c r="J530" s="1106"/>
      <c r="K530" s="1106"/>
      <c r="L530" s="1106"/>
      <c r="M530" s="1106"/>
    </row>
    <row r="531" spans="3:13">
      <c r="C531" s="1106"/>
      <c r="D531" s="1106"/>
      <c r="E531" s="1106"/>
      <c r="F531" s="1106"/>
      <c r="G531" s="1107"/>
      <c r="H531" s="1106"/>
      <c r="I531" s="1106"/>
      <c r="J531" s="1106"/>
      <c r="K531" s="1106"/>
      <c r="L531" s="1106"/>
      <c r="M531" s="1106"/>
    </row>
    <row r="532" spans="3:13">
      <c r="C532" s="1106"/>
      <c r="D532" s="1106"/>
      <c r="E532" s="1106"/>
      <c r="F532" s="1106"/>
      <c r="G532" s="1107"/>
      <c r="H532" s="1106"/>
      <c r="I532" s="1106"/>
      <c r="J532" s="1106"/>
      <c r="K532" s="1106"/>
      <c r="L532" s="1106"/>
      <c r="M532" s="1106"/>
    </row>
    <row r="533" spans="3:13">
      <c r="C533" s="1106"/>
      <c r="D533" s="1106"/>
      <c r="E533" s="1106"/>
      <c r="F533" s="1106"/>
      <c r="G533" s="1107"/>
      <c r="H533" s="1106"/>
      <c r="I533" s="1106"/>
      <c r="J533" s="1106"/>
      <c r="K533" s="1106"/>
      <c r="L533" s="1106"/>
      <c r="M533" s="1106"/>
    </row>
    <row r="534" spans="3:13">
      <c r="C534" s="1106"/>
      <c r="D534" s="1106"/>
      <c r="E534" s="1106"/>
      <c r="F534" s="1106"/>
      <c r="G534" s="1107"/>
      <c r="H534" s="1106"/>
      <c r="I534" s="1106"/>
      <c r="J534" s="1106"/>
      <c r="K534" s="1106"/>
      <c r="L534" s="1106"/>
      <c r="M534" s="1106"/>
    </row>
    <row r="535" spans="3:13">
      <c r="C535" s="1106"/>
      <c r="D535" s="1106"/>
      <c r="E535" s="1106"/>
      <c r="F535" s="1106"/>
      <c r="G535" s="1107"/>
      <c r="H535" s="1106"/>
      <c r="I535" s="1106"/>
      <c r="J535" s="1106"/>
      <c r="K535" s="1106"/>
      <c r="L535" s="1106"/>
      <c r="M535" s="1106"/>
    </row>
    <row r="536" spans="3:13">
      <c r="C536" s="1106"/>
      <c r="D536" s="1106"/>
      <c r="E536" s="1106"/>
      <c r="F536" s="1106"/>
      <c r="G536" s="1107"/>
      <c r="H536" s="1106"/>
      <c r="I536" s="1106"/>
      <c r="J536" s="1106"/>
      <c r="K536" s="1106"/>
      <c r="L536" s="1106"/>
      <c r="M536" s="1106"/>
    </row>
    <row r="537" spans="3:13">
      <c r="C537" s="1106"/>
      <c r="D537" s="1106"/>
      <c r="E537" s="1106"/>
      <c r="F537" s="1106"/>
      <c r="G537" s="1107"/>
      <c r="H537" s="1106"/>
      <c r="I537" s="1106"/>
      <c r="J537" s="1106"/>
      <c r="K537" s="1106"/>
      <c r="L537" s="1106"/>
      <c r="M537" s="1106"/>
    </row>
    <row r="538" spans="3:13">
      <c r="C538" s="1106"/>
      <c r="D538" s="1106"/>
      <c r="E538" s="1106"/>
      <c r="F538" s="1106"/>
      <c r="G538" s="1107"/>
      <c r="H538" s="1106"/>
      <c r="I538" s="1106"/>
      <c r="J538" s="1106"/>
      <c r="K538" s="1106"/>
      <c r="L538" s="1106"/>
      <c r="M538" s="1106"/>
    </row>
    <row r="539" spans="3:13">
      <c r="C539" s="1106"/>
      <c r="D539" s="1106"/>
      <c r="E539" s="1106"/>
      <c r="F539" s="1106"/>
      <c r="G539" s="1107"/>
      <c r="H539" s="1106"/>
      <c r="I539" s="1106"/>
      <c r="J539" s="1106"/>
      <c r="K539" s="1106"/>
      <c r="L539" s="1106"/>
      <c r="M539" s="1106"/>
    </row>
    <row r="540" spans="3:13">
      <c r="C540" s="1106"/>
      <c r="D540" s="1106"/>
      <c r="E540" s="1106"/>
      <c r="F540" s="1106"/>
      <c r="G540" s="1107"/>
      <c r="H540" s="1106"/>
      <c r="I540" s="1106"/>
      <c r="J540" s="1106"/>
      <c r="K540" s="1106"/>
      <c r="L540" s="1106"/>
      <c r="M540" s="1106"/>
    </row>
    <row r="541" spans="3:13">
      <c r="C541" s="1106"/>
      <c r="D541" s="1106"/>
      <c r="E541" s="1106"/>
      <c r="F541" s="1106"/>
      <c r="G541" s="1107"/>
      <c r="H541" s="1106"/>
      <c r="I541" s="1106"/>
      <c r="J541" s="1106"/>
      <c r="K541" s="1106"/>
      <c r="L541" s="1106"/>
      <c r="M541" s="1106"/>
    </row>
    <row r="542" spans="3:13">
      <c r="C542" s="1106"/>
      <c r="D542" s="1106"/>
      <c r="E542" s="1106"/>
      <c r="F542" s="1106"/>
      <c r="G542" s="1107"/>
      <c r="H542" s="1106"/>
      <c r="I542" s="1106"/>
      <c r="J542" s="1106"/>
      <c r="K542" s="1106"/>
      <c r="L542" s="1106"/>
      <c r="M542" s="1106"/>
    </row>
    <row r="543" spans="3:13">
      <c r="C543" s="1106"/>
      <c r="D543" s="1106"/>
      <c r="E543" s="1106"/>
      <c r="F543" s="1106"/>
      <c r="G543" s="1107"/>
      <c r="H543" s="1106"/>
      <c r="I543" s="1106"/>
      <c r="J543" s="1106"/>
      <c r="K543" s="1106"/>
      <c r="L543" s="1106"/>
      <c r="M543" s="1106"/>
    </row>
    <row r="544" spans="3:13">
      <c r="C544" s="1106"/>
      <c r="D544" s="1106"/>
      <c r="E544" s="1106"/>
      <c r="F544" s="1106"/>
      <c r="G544" s="1107"/>
      <c r="H544" s="1106"/>
      <c r="I544" s="1106"/>
      <c r="J544" s="1106"/>
      <c r="K544" s="1106"/>
      <c r="L544" s="1106"/>
      <c r="M544" s="1106"/>
    </row>
    <row r="545" spans="3:13">
      <c r="C545" s="1106"/>
      <c r="D545" s="1106"/>
      <c r="E545" s="1106"/>
      <c r="F545" s="1106"/>
      <c r="G545" s="1107"/>
      <c r="H545" s="1106"/>
      <c r="I545" s="1106"/>
      <c r="J545" s="1106"/>
      <c r="K545" s="1106"/>
      <c r="L545" s="1106"/>
      <c r="M545" s="1106"/>
    </row>
    <row r="546" spans="3:13">
      <c r="C546" s="1106"/>
      <c r="D546" s="1106"/>
      <c r="E546" s="1106"/>
      <c r="F546" s="1106"/>
      <c r="G546" s="1107"/>
      <c r="H546" s="1106"/>
      <c r="I546" s="1106"/>
      <c r="J546" s="1106"/>
      <c r="K546" s="1106"/>
      <c r="L546" s="1106"/>
      <c r="M546" s="1106"/>
    </row>
    <row r="547" spans="3:13">
      <c r="C547" s="1106"/>
      <c r="D547" s="1106"/>
      <c r="E547" s="1106"/>
      <c r="F547" s="1106"/>
      <c r="G547" s="1107"/>
      <c r="H547" s="1106"/>
      <c r="I547" s="1106"/>
      <c r="J547" s="1106"/>
      <c r="K547" s="1106"/>
      <c r="L547" s="1106"/>
      <c r="M547" s="1106"/>
    </row>
    <row r="548" spans="3:13">
      <c r="C548" s="1106"/>
      <c r="D548" s="1106"/>
      <c r="E548" s="1106"/>
      <c r="F548" s="1106"/>
      <c r="G548" s="1107"/>
      <c r="H548" s="1106"/>
      <c r="I548" s="1106"/>
      <c r="J548" s="1106"/>
      <c r="K548" s="1106"/>
      <c r="L548" s="1106"/>
      <c r="M548" s="1106"/>
    </row>
    <row r="549" spans="3:13">
      <c r="C549" s="1106"/>
      <c r="D549" s="1106"/>
      <c r="E549" s="1106"/>
      <c r="F549" s="1106"/>
      <c r="G549" s="1107"/>
      <c r="H549" s="1106"/>
      <c r="I549" s="1106"/>
      <c r="J549" s="1106"/>
      <c r="K549" s="1106"/>
      <c r="L549" s="1106"/>
      <c r="M549" s="1106"/>
    </row>
    <row r="550" spans="3:13">
      <c r="C550" s="1106"/>
      <c r="D550" s="1106"/>
      <c r="E550" s="1106"/>
      <c r="F550" s="1106"/>
      <c r="G550" s="1107"/>
      <c r="H550" s="1106"/>
      <c r="I550" s="1106"/>
      <c r="J550" s="1106"/>
      <c r="K550" s="1106"/>
      <c r="L550" s="1106"/>
      <c r="M550" s="1106"/>
    </row>
    <row r="551" spans="3:13">
      <c r="C551" s="1106"/>
      <c r="D551" s="1106"/>
      <c r="E551" s="1106"/>
      <c r="F551" s="1106"/>
      <c r="G551" s="1107"/>
      <c r="H551" s="1106"/>
      <c r="I551" s="1106"/>
      <c r="J551" s="1106"/>
      <c r="K551" s="1106"/>
      <c r="L551" s="1106"/>
      <c r="M551" s="1106"/>
    </row>
    <row r="552" spans="3:13">
      <c r="C552" s="1106"/>
      <c r="D552" s="1106"/>
      <c r="E552" s="1106"/>
      <c r="F552" s="1106"/>
      <c r="G552" s="1107"/>
      <c r="H552" s="1106"/>
      <c r="I552" s="1106"/>
      <c r="J552" s="1106"/>
      <c r="K552" s="1106"/>
      <c r="L552" s="1106"/>
      <c r="M552" s="1106"/>
    </row>
    <row r="553" spans="3:13">
      <c r="C553" s="1106"/>
      <c r="D553" s="1106"/>
      <c r="E553" s="1106"/>
      <c r="F553" s="1106"/>
      <c r="G553" s="1107"/>
      <c r="H553" s="1106"/>
      <c r="I553" s="1106"/>
      <c r="J553" s="1106"/>
      <c r="K553" s="1106"/>
      <c r="L553" s="1106"/>
      <c r="M553" s="1106"/>
    </row>
    <row r="554" spans="3:13">
      <c r="C554" s="1106"/>
      <c r="D554" s="1106"/>
      <c r="E554" s="1106"/>
      <c r="F554" s="1106"/>
      <c r="G554" s="1107"/>
      <c r="H554" s="1106"/>
      <c r="I554" s="1106"/>
      <c r="J554" s="1106"/>
      <c r="K554" s="1106"/>
      <c r="L554" s="1106"/>
      <c r="M554" s="1106"/>
    </row>
    <row r="555" spans="3:13">
      <c r="C555" s="1106"/>
      <c r="D555" s="1106"/>
      <c r="E555" s="1106"/>
      <c r="F555" s="1106"/>
      <c r="G555" s="1107"/>
      <c r="H555" s="1106"/>
      <c r="I555" s="1106"/>
      <c r="J555" s="1106"/>
      <c r="K555" s="1106"/>
      <c r="L555" s="1106"/>
      <c r="M555" s="1106"/>
    </row>
    <row r="556" spans="3:13">
      <c r="C556" s="1106"/>
      <c r="D556" s="1106"/>
      <c r="E556" s="1106"/>
      <c r="F556" s="1106"/>
      <c r="G556" s="1107"/>
      <c r="H556" s="1106"/>
      <c r="I556" s="1106"/>
      <c r="J556" s="1106"/>
      <c r="K556" s="1106"/>
      <c r="L556" s="1106"/>
      <c r="M556" s="1106"/>
    </row>
    <row r="557" spans="3:13">
      <c r="C557" s="1106"/>
      <c r="D557" s="1106"/>
      <c r="E557" s="1106"/>
      <c r="F557" s="1106"/>
      <c r="G557" s="1107"/>
      <c r="H557" s="1106"/>
      <c r="I557" s="1106"/>
      <c r="J557" s="1106"/>
      <c r="K557" s="1106"/>
      <c r="L557" s="1106"/>
      <c r="M557" s="1106"/>
    </row>
    <row r="558" spans="3:13">
      <c r="C558" s="1106"/>
      <c r="D558" s="1106"/>
      <c r="E558" s="1106"/>
      <c r="F558" s="1106"/>
      <c r="G558" s="1107"/>
      <c r="H558" s="1106"/>
      <c r="I558" s="1106"/>
      <c r="J558" s="1106"/>
      <c r="K558" s="1106"/>
      <c r="L558" s="1106"/>
      <c r="M558" s="1106"/>
    </row>
    <row r="559" spans="3:13">
      <c r="C559" s="1106"/>
      <c r="D559" s="1106"/>
      <c r="E559" s="1106"/>
      <c r="F559" s="1106"/>
      <c r="G559" s="1107"/>
      <c r="H559" s="1106"/>
      <c r="I559" s="1106"/>
      <c r="J559" s="1106"/>
      <c r="K559" s="1106"/>
      <c r="L559" s="1106"/>
      <c r="M559" s="1106"/>
    </row>
    <row r="560" spans="3:13">
      <c r="C560" s="1106"/>
      <c r="D560" s="1106"/>
      <c r="E560" s="1106"/>
      <c r="F560" s="1106"/>
      <c r="G560" s="1107"/>
      <c r="H560" s="1106"/>
      <c r="I560" s="1106"/>
      <c r="J560" s="1106"/>
      <c r="K560" s="1106"/>
      <c r="L560" s="1106"/>
      <c r="M560" s="1106"/>
    </row>
    <row r="561" spans="3:13">
      <c r="C561" s="1106"/>
      <c r="D561" s="1106"/>
      <c r="E561" s="1106"/>
      <c r="F561" s="1106"/>
      <c r="G561" s="1107"/>
      <c r="H561" s="1106"/>
      <c r="I561" s="1106"/>
      <c r="J561" s="1106"/>
      <c r="K561" s="1106"/>
      <c r="L561" s="1106"/>
      <c r="M561" s="1106"/>
    </row>
    <row r="562" spans="3:13">
      <c r="C562" s="1106"/>
      <c r="D562" s="1106"/>
      <c r="E562" s="1106"/>
      <c r="F562" s="1106"/>
      <c r="G562" s="1107"/>
      <c r="H562" s="1106"/>
      <c r="I562" s="1106"/>
      <c r="J562" s="1106"/>
      <c r="K562" s="1106"/>
      <c r="L562" s="1106"/>
      <c r="M562" s="1106"/>
    </row>
    <row r="563" spans="3:13">
      <c r="C563" s="1106"/>
      <c r="D563" s="1106"/>
      <c r="E563" s="1106"/>
      <c r="F563" s="1106"/>
      <c r="G563" s="1107"/>
      <c r="H563" s="1106"/>
      <c r="I563" s="1106"/>
      <c r="J563" s="1106"/>
      <c r="K563" s="1106"/>
      <c r="L563" s="1106"/>
      <c r="M563" s="1106"/>
    </row>
    <row r="564" spans="3:13">
      <c r="C564" s="1106"/>
      <c r="D564" s="1106"/>
      <c r="E564" s="1106"/>
      <c r="F564" s="1106"/>
      <c r="G564" s="1107"/>
      <c r="H564" s="1106"/>
      <c r="I564" s="1106"/>
      <c r="J564" s="1106"/>
      <c r="K564" s="1106"/>
      <c r="L564" s="1106"/>
      <c r="M564" s="1106"/>
    </row>
    <row r="565" spans="3:13">
      <c r="C565" s="1106"/>
      <c r="D565" s="1106"/>
      <c r="E565" s="1106"/>
      <c r="F565" s="1106"/>
      <c r="G565" s="1107"/>
      <c r="H565" s="1106"/>
      <c r="I565" s="1106"/>
      <c r="J565" s="1106"/>
      <c r="K565" s="1106"/>
      <c r="L565" s="1106"/>
      <c r="M565" s="1106"/>
    </row>
    <row r="566" spans="3:13">
      <c r="C566" s="1106"/>
      <c r="D566" s="1106"/>
      <c r="E566" s="1106"/>
      <c r="F566" s="1106"/>
      <c r="G566" s="1107"/>
      <c r="H566" s="1106"/>
      <c r="I566" s="1106"/>
      <c r="J566" s="1106"/>
      <c r="K566" s="1106"/>
      <c r="L566" s="1106"/>
      <c r="M566" s="1106"/>
    </row>
    <row r="567" spans="3:13">
      <c r="C567" s="1106"/>
      <c r="D567" s="1106"/>
      <c r="E567" s="1106"/>
      <c r="F567" s="1106"/>
      <c r="G567" s="1107"/>
      <c r="H567" s="1106"/>
      <c r="I567" s="1106"/>
      <c r="J567" s="1106"/>
      <c r="K567" s="1106"/>
      <c r="L567" s="1106"/>
      <c r="M567" s="1106"/>
    </row>
    <row r="568" spans="3:13">
      <c r="C568" s="1106"/>
      <c r="D568" s="1106"/>
      <c r="E568" s="1106"/>
      <c r="F568" s="1106"/>
      <c r="G568" s="1107"/>
      <c r="H568" s="1106"/>
      <c r="I568" s="1106"/>
      <c r="J568" s="1106"/>
      <c r="K568" s="1106"/>
      <c r="L568" s="1106"/>
      <c r="M568" s="1106"/>
    </row>
    <row r="569" spans="3:13">
      <c r="C569" s="1106"/>
      <c r="D569" s="1106"/>
      <c r="E569" s="1106"/>
      <c r="F569" s="1106"/>
      <c r="G569" s="1107"/>
      <c r="H569" s="1106"/>
      <c r="I569" s="1106"/>
      <c r="J569" s="1106"/>
      <c r="K569" s="1106"/>
      <c r="L569" s="1106"/>
      <c r="M569" s="1106"/>
    </row>
    <row r="570" spans="3:13">
      <c r="C570" s="1106"/>
      <c r="D570" s="1106"/>
      <c r="E570" s="1106"/>
      <c r="F570" s="1106"/>
      <c r="G570" s="1107"/>
      <c r="H570" s="1106"/>
      <c r="I570" s="1106"/>
      <c r="J570" s="1106"/>
      <c r="K570" s="1106"/>
      <c r="L570" s="1106"/>
      <c r="M570" s="1106"/>
    </row>
    <row r="571" spans="3:13">
      <c r="C571" s="1106"/>
      <c r="D571" s="1106"/>
      <c r="E571" s="1106"/>
      <c r="F571" s="1106"/>
      <c r="G571" s="1107"/>
      <c r="H571" s="1106"/>
      <c r="I571" s="1106"/>
      <c r="J571" s="1106"/>
      <c r="K571" s="1106"/>
      <c r="L571" s="1106"/>
      <c r="M571" s="1106"/>
    </row>
    <row r="572" spans="3:13">
      <c r="C572" s="1106"/>
      <c r="D572" s="1106"/>
      <c r="E572" s="1106"/>
      <c r="F572" s="1106"/>
      <c r="G572" s="1107"/>
      <c r="H572" s="1106"/>
      <c r="I572" s="1106"/>
      <c r="J572" s="1106"/>
      <c r="K572" s="1106"/>
      <c r="L572" s="1106"/>
      <c r="M572" s="1106"/>
    </row>
    <row r="573" spans="3:13">
      <c r="C573" s="1106"/>
      <c r="D573" s="1106"/>
      <c r="E573" s="1106"/>
      <c r="F573" s="1106"/>
      <c r="G573" s="1107"/>
      <c r="H573" s="1106"/>
      <c r="I573" s="1106"/>
      <c r="J573" s="1106"/>
      <c r="K573" s="1106"/>
      <c r="L573" s="1106"/>
      <c r="M573" s="1106"/>
    </row>
    <row r="574" spans="3:13">
      <c r="C574" s="1106"/>
      <c r="D574" s="1106"/>
      <c r="E574" s="1106"/>
      <c r="F574" s="1106"/>
      <c r="G574" s="1107"/>
      <c r="H574" s="1106"/>
      <c r="I574" s="1106"/>
      <c r="J574" s="1106"/>
      <c r="K574" s="1106"/>
      <c r="L574" s="1106"/>
      <c r="M574" s="1106"/>
    </row>
    <row r="575" spans="3:13">
      <c r="C575" s="1106"/>
      <c r="D575" s="1106"/>
      <c r="E575" s="1106"/>
      <c r="F575" s="1106"/>
      <c r="G575" s="1107"/>
      <c r="H575" s="1106"/>
      <c r="I575" s="1106"/>
      <c r="J575" s="1106"/>
      <c r="K575" s="1106"/>
      <c r="L575" s="1106"/>
      <c r="M575" s="1106"/>
    </row>
    <row r="576" spans="3:13">
      <c r="C576" s="1106"/>
      <c r="D576" s="1106"/>
      <c r="E576" s="1106"/>
      <c r="F576" s="1106"/>
      <c r="G576" s="1107"/>
      <c r="H576" s="1106"/>
      <c r="I576" s="1106"/>
      <c r="J576" s="1106"/>
      <c r="K576" s="1106"/>
      <c r="L576" s="1106"/>
      <c r="M576" s="1106"/>
    </row>
    <row r="577" spans="3:13">
      <c r="C577" s="1106"/>
      <c r="D577" s="1106"/>
      <c r="E577" s="1106"/>
      <c r="F577" s="1106"/>
      <c r="G577" s="1107"/>
      <c r="H577" s="1106"/>
      <c r="I577" s="1106"/>
      <c r="J577" s="1106"/>
      <c r="K577" s="1106"/>
      <c r="L577" s="1106"/>
      <c r="M577" s="1106"/>
    </row>
    <row r="578" spans="3:13">
      <c r="C578" s="1106"/>
      <c r="D578" s="1106"/>
      <c r="E578" s="1106"/>
      <c r="F578" s="1106"/>
      <c r="G578" s="1107"/>
      <c r="H578" s="1106"/>
      <c r="I578" s="1106"/>
      <c r="J578" s="1106"/>
      <c r="K578" s="1106"/>
      <c r="L578" s="1106"/>
      <c r="M578" s="1106"/>
    </row>
    <row r="579" spans="3:13">
      <c r="C579" s="1106"/>
      <c r="D579" s="1106"/>
      <c r="E579" s="1106"/>
      <c r="F579" s="1106"/>
      <c r="G579" s="1107"/>
      <c r="H579" s="1106"/>
      <c r="I579" s="1106"/>
      <c r="J579" s="1106"/>
      <c r="K579" s="1106"/>
      <c r="L579" s="1106"/>
      <c r="M579" s="1106"/>
    </row>
    <row r="580" spans="3:13">
      <c r="C580" s="1106"/>
      <c r="D580" s="1106"/>
      <c r="E580" s="1106"/>
      <c r="F580" s="1106"/>
      <c r="G580" s="1107"/>
      <c r="H580" s="1106"/>
      <c r="I580" s="1106"/>
      <c r="J580" s="1106"/>
      <c r="K580" s="1106"/>
      <c r="L580" s="1106"/>
      <c r="M580" s="1106"/>
    </row>
    <row r="581" spans="3:13">
      <c r="C581" s="1106"/>
      <c r="D581" s="1106"/>
      <c r="E581" s="1106"/>
      <c r="F581" s="1106"/>
      <c r="G581" s="1107"/>
      <c r="H581" s="1106"/>
      <c r="I581" s="1106"/>
      <c r="J581" s="1106"/>
      <c r="K581" s="1106"/>
      <c r="L581" s="1106"/>
      <c r="M581" s="1106"/>
    </row>
    <row r="582" spans="3:13">
      <c r="C582" s="1106"/>
      <c r="D582" s="1106"/>
      <c r="E582" s="1106"/>
      <c r="F582" s="1106"/>
      <c r="G582" s="1107"/>
      <c r="H582" s="1106"/>
      <c r="I582" s="1106"/>
      <c r="J582" s="1106"/>
      <c r="K582" s="1106"/>
      <c r="L582" s="1106"/>
      <c r="M582" s="1106"/>
    </row>
    <row r="583" spans="3:13">
      <c r="C583" s="1106"/>
      <c r="D583" s="1106"/>
      <c r="E583" s="1106"/>
      <c r="F583" s="1106"/>
      <c r="G583" s="1107"/>
      <c r="H583" s="1106"/>
      <c r="I583" s="1106"/>
      <c r="J583" s="1106"/>
      <c r="K583" s="1106"/>
      <c r="L583" s="1106"/>
      <c r="M583" s="1106"/>
    </row>
    <row r="584" spans="3:13">
      <c r="C584" s="1106"/>
      <c r="D584" s="1106"/>
      <c r="E584" s="1106"/>
      <c r="F584" s="1106"/>
      <c r="G584" s="1107"/>
      <c r="H584" s="1106"/>
      <c r="I584" s="1106"/>
      <c r="J584" s="1106"/>
      <c r="K584" s="1106"/>
      <c r="L584" s="1106"/>
      <c r="M584" s="1106"/>
    </row>
    <row r="585" spans="3:13">
      <c r="C585" s="1106"/>
      <c r="D585" s="1106"/>
      <c r="E585" s="1106"/>
      <c r="F585" s="1106"/>
      <c r="G585" s="1107"/>
      <c r="H585" s="1106"/>
      <c r="I585" s="1106"/>
      <c r="J585" s="1106"/>
      <c r="K585" s="1106"/>
      <c r="L585" s="1106"/>
      <c r="M585" s="1106"/>
    </row>
    <row r="586" spans="3:13">
      <c r="C586" s="1106"/>
      <c r="D586" s="1106"/>
      <c r="E586" s="1106"/>
      <c r="F586" s="1106"/>
      <c r="G586" s="1107"/>
      <c r="H586" s="1106"/>
      <c r="I586" s="1106"/>
      <c r="J586" s="1106"/>
      <c r="K586" s="1106"/>
      <c r="L586" s="1106"/>
      <c r="M586" s="1106"/>
    </row>
    <row r="587" spans="3:13">
      <c r="C587" s="1106"/>
      <c r="D587" s="1106"/>
      <c r="E587" s="1106"/>
      <c r="F587" s="1106"/>
      <c r="G587" s="1107"/>
      <c r="H587" s="1106"/>
      <c r="I587" s="1106"/>
      <c r="J587" s="1106"/>
      <c r="K587" s="1106"/>
      <c r="L587" s="1106"/>
      <c r="M587" s="1106"/>
    </row>
    <row r="588" spans="3:13">
      <c r="C588" s="1106"/>
      <c r="D588" s="1106"/>
      <c r="E588" s="1106"/>
      <c r="F588" s="1106"/>
      <c r="G588" s="1107"/>
      <c r="H588" s="1106"/>
      <c r="I588" s="1106"/>
      <c r="J588" s="1106"/>
      <c r="K588" s="1106"/>
      <c r="L588" s="1106"/>
      <c r="M588" s="1106"/>
    </row>
    <row r="589" spans="3:13">
      <c r="C589" s="1106"/>
      <c r="D589" s="1106"/>
      <c r="E589" s="1106"/>
      <c r="F589" s="1106"/>
      <c r="G589" s="1107"/>
      <c r="H589" s="1106"/>
      <c r="I589" s="1106"/>
      <c r="J589" s="1106"/>
      <c r="K589" s="1106"/>
      <c r="L589" s="1106"/>
      <c r="M589" s="1106"/>
    </row>
    <row r="590" spans="3:13">
      <c r="C590" s="1106"/>
      <c r="D590" s="1106"/>
      <c r="E590" s="1106"/>
      <c r="F590" s="1106"/>
      <c r="G590" s="1107"/>
      <c r="H590" s="1106"/>
      <c r="I590" s="1106"/>
      <c r="J590" s="1106"/>
      <c r="K590" s="1106"/>
      <c r="L590" s="1106"/>
      <c r="M590" s="1106"/>
    </row>
    <row r="591" spans="3:13">
      <c r="C591" s="1106"/>
      <c r="D591" s="1106"/>
      <c r="E591" s="1106"/>
      <c r="F591" s="1106"/>
      <c r="G591" s="1107"/>
      <c r="H591" s="1106"/>
      <c r="I591" s="1106"/>
      <c r="J591" s="1106"/>
      <c r="K591" s="1106"/>
      <c r="L591" s="1106"/>
      <c r="M591" s="1106"/>
    </row>
    <row r="592" spans="3:13">
      <c r="C592" s="1106"/>
      <c r="D592" s="1106"/>
      <c r="E592" s="1106"/>
      <c r="F592" s="1106"/>
      <c r="G592" s="1107"/>
      <c r="H592" s="1106"/>
      <c r="I592" s="1106"/>
      <c r="J592" s="1106"/>
      <c r="K592" s="1106"/>
      <c r="L592" s="1106"/>
      <c r="M592" s="1106"/>
    </row>
    <row r="593" spans="3:13">
      <c r="C593" s="1106"/>
      <c r="D593" s="1106"/>
      <c r="E593" s="1106"/>
      <c r="F593" s="1106"/>
      <c r="G593" s="1107"/>
      <c r="H593" s="1106"/>
      <c r="I593" s="1106"/>
      <c r="J593" s="1106"/>
      <c r="K593" s="1106"/>
      <c r="L593" s="1106"/>
      <c r="M593" s="1106"/>
    </row>
    <row r="594" spans="3:13">
      <c r="C594" s="1106"/>
      <c r="D594" s="1106"/>
      <c r="E594" s="1106"/>
      <c r="F594" s="1106"/>
      <c r="G594" s="1107"/>
      <c r="H594" s="1106"/>
      <c r="I594" s="1106"/>
      <c r="J594" s="1106"/>
      <c r="K594" s="1106"/>
      <c r="L594" s="1106"/>
      <c r="M594" s="1106"/>
    </row>
    <row r="595" spans="3:13">
      <c r="C595" s="1106"/>
      <c r="D595" s="1106"/>
      <c r="E595" s="1106"/>
      <c r="F595" s="1106"/>
      <c r="G595" s="1107"/>
      <c r="H595" s="1106"/>
      <c r="I595" s="1106"/>
      <c r="J595" s="1106"/>
      <c r="K595" s="1106"/>
      <c r="L595" s="1106"/>
      <c r="M595" s="1106"/>
    </row>
    <row r="596" spans="3:13">
      <c r="C596" s="1106"/>
      <c r="D596" s="1106"/>
      <c r="E596" s="1106"/>
      <c r="F596" s="1106"/>
      <c r="G596" s="1107"/>
      <c r="H596" s="1106"/>
      <c r="I596" s="1106"/>
      <c r="J596" s="1106"/>
      <c r="K596" s="1106"/>
      <c r="L596" s="1106"/>
      <c r="M596" s="1106"/>
    </row>
    <row r="597" spans="3:13">
      <c r="C597" s="1106"/>
      <c r="D597" s="1106"/>
      <c r="E597" s="1106"/>
      <c r="F597" s="1106"/>
      <c r="G597" s="1107"/>
      <c r="H597" s="1106"/>
      <c r="I597" s="1106"/>
      <c r="J597" s="1106"/>
      <c r="K597" s="1106"/>
      <c r="L597" s="1106"/>
      <c r="M597" s="1106"/>
    </row>
    <row r="598" spans="3:13">
      <c r="C598" s="1106"/>
      <c r="D598" s="1106"/>
      <c r="E598" s="1106"/>
      <c r="F598" s="1106"/>
      <c r="G598" s="1107"/>
      <c r="H598" s="1106"/>
      <c r="I598" s="1106"/>
      <c r="J598" s="1106"/>
      <c r="K598" s="1106"/>
      <c r="L598" s="1106"/>
      <c r="M598" s="1106"/>
    </row>
    <row r="599" spans="3:13">
      <c r="C599" s="1106"/>
      <c r="D599" s="1106"/>
      <c r="E599" s="1106"/>
      <c r="F599" s="1106"/>
      <c r="G599" s="1107"/>
      <c r="H599" s="1106"/>
      <c r="I599" s="1106"/>
      <c r="J599" s="1106"/>
      <c r="K599" s="1106"/>
      <c r="L599" s="1106"/>
      <c r="M599" s="1106"/>
    </row>
    <row r="600" spans="3:13">
      <c r="C600" s="1106"/>
      <c r="D600" s="1106"/>
      <c r="E600" s="1106"/>
      <c r="F600" s="1106"/>
      <c r="G600" s="1107"/>
      <c r="H600" s="1106"/>
      <c r="I600" s="1106"/>
      <c r="J600" s="1106"/>
      <c r="K600" s="1106"/>
      <c r="L600" s="1106"/>
      <c r="M600" s="1106"/>
    </row>
    <row r="601" spans="3:13">
      <c r="C601" s="1106"/>
      <c r="D601" s="1106"/>
      <c r="E601" s="1106"/>
      <c r="F601" s="1106"/>
      <c r="G601" s="1107"/>
      <c r="H601" s="1106"/>
      <c r="I601" s="1106"/>
      <c r="J601" s="1106"/>
      <c r="K601" s="1106"/>
      <c r="L601" s="1106"/>
      <c r="M601" s="1106"/>
    </row>
    <row r="602" spans="3:13">
      <c r="C602" s="1106"/>
      <c r="D602" s="1106"/>
      <c r="E602" s="1106"/>
      <c r="F602" s="1106"/>
      <c r="G602" s="1107"/>
      <c r="H602" s="1106"/>
      <c r="I602" s="1106"/>
      <c r="J602" s="1106"/>
      <c r="K602" s="1106"/>
      <c r="L602" s="1106"/>
      <c r="M602" s="1106"/>
    </row>
    <row r="603" spans="3:13">
      <c r="C603" s="1106"/>
      <c r="D603" s="1106"/>
      <c r="E603" s="1106"/>
      <c r="F603" s="1106"/>
      <c r="G603" s="1107"/>
      <c r="H603" s="1106"/>
      <c r="I603" s="1106"/>
      <c r="J603" s="1106"/>
      <c r="K603" s="1106"/>
      <c r="L603" s="1106"/>
      <c r="M603" s="1106"/>
    </row>
    <row r="604" spans="3:13">
      <c r="C604" s="1106"/>
      <c r="D604" s="1106"/>
      <c r="E604" s="1106"/>
      <c r="F604" s="1106"/>
      <c r="G604" s="1107"/>
      <c r="H604" s="1106"/>
      <c r="I604" s="1106"/>
      <c r="J604" s="1106"/>
      <c r="K604" s="1106"/>
      <c r="L604" s="1106"/>
      <c r="M604" s="1106"/>
    </row>
    <row r="605" spans="3:13">
      <c r="C605" s="1106"/>
      <c r="D605" s="1106"/>
      <c r="E605" s="1106"/>
      <c r="F605" s="1106"/>
      <c r="G605" s="1107"/>
      <c r="H605" s="1106"/>
      <c r="I605" s="1106"/>
      <c r="J605" s="1106"/>
      <c r="K605" s="1106"/>
      <c r="L605" s="1106"/>
      <c r="M605" s="1106"/>
    </row>
    <row r="606" spans="3:13">
      <c r="C606" s="1106"/>
      <c r="D606" s="1106"/>
      <c r="E606" s="1106"/>
      <c r="F606" s="1106"/>
      <c r="G606" s="1107"/>
      <c r="H606" s="1106"/>
      <c r="I606" s="1106"/>
      <c r="J606" s="1106"/>
      <c r="K606" s="1106"/>
      <c r="L606" s="1106"/>
      <c r="M606" s="1106"/>
    </row>
    <row r="607" spans="3:13">
      <c r="C607" s="1106"/>
      <c r="D607" s="1106"/>
      <c r="E607" s="1106"/>
      <c r="F607" s="1106"/>
      <c r="G607" s="1107"/>
      <c r="H607" s="1106"/>
      <c r="I607" s="1106"/>
      <c r="J607" s="1106"/>
      <c r="K607" s="1106"/>
      <c r="L607" s="1106"/>
      <c r="M607" s="1106"/>
    </row>
    <row r="608" spans="3:13">
      <c r="C608" s="1106"/>
      <c r="D608" s="1106"/>
      <c r="E608" s="1106"/>
      <c r="F608" s="1106"/>
      <c r="G608" s="1107"/>
      <c r="H608" s="1106"/>
      <c r="I608" s="1106"/>
      <c r="J608" s="1106"/>
      <c r="K608" s="1106"/>
      <c r="L608" s="1106"/>
      <c r="M608" s="1106"/>
    </row>
    <row r="609" spans="3:13">
      <c r="C609" s="1106"/>
      <c r="D609" s="1106"/>
      <c r="E609" s="1106"/>
      <c r="F609" s="1106"/>
      <c r="G609" s="1107"/>
      <c r="H609" s="1106"/>
      <c r="I609" s="1106"/>
      <c r="J609" s="1106"/>
      <c r="K609" s="1106"/>
      <c r="L609" s="1106"/>
      <c r="M609" s="1106"/>
    </row>
    <row r="610" spans="3:13">
      <c r="C610" s="1106"/>
      <c r="D610" s="1106"/>
      <c r="E610" s="1106"/>
      <c r="F610" s="1106"/>
      <c r="G610" s="1107"/>
      <c r="H610" s="1106"/>
      <c r="I610" s="1106"/>
      <c r="J610" s="1106"/>
      <c r="K610" s="1106"/>
      <c r="L610" s="1106"/>
      <c r="M610" s="1106"/>
    </row>
    <row r="611" spans="3:13">
      <c r="C611" s="1106"/>
      <c r="D611" s="1106"/>
      <c r="E611" s="1106"/>
      <c r="F611" s="1106"/>
      <c r="G611" s="1107"/>
      <c r="H611" s="1106"/>
      <c r="I611" s="1106"/>
      <c r="J611" s="1106"/>
      <c r="K611" s="1106"/>
      <c r="L611" s="1106"/>
      <c r="M611" s="1106"/>
    </row>
    <row r="612" spans="3:13">
      <c r="C612" s="1106"/>
      <c r="D612" s="1106"/>
      <c r="E612" s="1106"/>
      <c r="F612" s="1106"/>
      <c r="G612" s="1107"/>
      <c r="H612" s="1106"/>
      <c r="I612" s="1106"/>
      <c r="J612" s="1106"/>
      <c r="K612" s="1106"/>
      <c r="L612" s="1106"/>
      <c r="M612" s="1106"/>
    </row>
    <row r="613" spans="3:13">
      <c r="C613" s="1106"/>
      <c r="D613" s="1106"/>
      <c r="E613" s="1106"/>
      <c r="F613" s="1106"/>
      <c r="G613" s="1107"/>
      <c r="H613" s="1106"/>
      <c r="I613" s="1106"/>
      <c r="J613" s="1106"/>
      <c r="K613" s="1106"/>
      <c r="L613" s="1106"/>
      <c r="M613" s="1106"/>
    </row>
    <row r="614" spans="3:13">
      <c r="C614" s="1106"/>
      <c r="D614" s="1106"/>
      <c r="E614" s="1106"/>
      <c r="F614" s="1106"/>
      <c r="G614" s="1107"/>
      <c r="H614" s="1106"/>
      <c r="I614" s="1106"/>
      <c r="J614" s="1106"/>
      <c r="K614" s="1106"/>
      <c r="L614" s="1106"/>
      <c r="M614" s="1106"/>
    </row>
    <row r="615" spans="3:13">
      <c r="C615" s="1106"/>
      <c r="D615" s="1106"/>
      <c r="E615" s="1106"/>
      <c r="F615" s="1106"/>
      <c r="G615" s="1107"/>
      <c r="H615" s="1106"/>
      <c r="I615" s="1106"/>
      <c r="J615" s="1106"/>
      <c r="K615" s="1106"/>
      <c r="L615" s="1106"/>
      <c r="M615" s="1106"/>
    </row>
    <row r="616" spans="3:13">
      <c r="C616" s="1106"/>
      <c r="D616" s="1106"/>
      <c r="E616" s="1106"/>
      <c r="F616" s="1106"/>
      <c r="G616" s="1107"/>
      <c r="H616" s="1106"/>
      <c r="I616" s="1106"/>
      <c r="J616" s="1106"/>
      <c r="K616" s="1106"/>
      <c r="L616" s="1106"/>
      <c r="M616" s="1106"/>
    </row>
    <row r="617" spans="3:13">
      <c r="C617" s="1106"/>
      <c r="D617" s="1106"/>
      <c r="E617" s="1106"/>
      <c r="F617" s="1106"/>
      <c r="G617" s="1107"/>
      <c r="H617" s="1106"/>
      <c r="I617" s="1106"/>
      <c r="J617" s="1106"/>
      <c r="K617" s="1106"/>
      <c r="L617" s="1106"/>
      <c r="M617" s="1106"/>
    </row>
    <row r="618" spans="3:13">
      <c r="C618" s="1106"/>
      <c r="D618" s="1106"/>
      <c r="E618" s="1106"/>
      <c r="F618" s="1106"/>
      <c r="G618" s="1107"/>
      <c r="H618" s="1106"/>
      <c r="I618" s="1106"/>
      <c r="J618" s="1106"/>
      <c r="K618" s="1106"/>
      <c r="L618" s="1106"/>
      <c r="M618" s="1106"/>
    </row>
    <row r="619" spans="3:13">
      <c r="C619" s="1106"/>
      <c r="D619" s="1106"/>
      <c r="E619" s="1106"/>
      <c r="F619" s="1106"/>
      <c r="G619" s="1107"/>
      <c r="H619" s="1106"/>
      <c r="I619" s="1106"/>
      <c r="J619" s="1106"/>
      <c r="K619" s="1106"/>
      <c r="L619" s="1106"/>
      <c r="M619" s="1106"/>
    </row>
    <row r="620" spans="3:13">
      <c r="C620" s="1106"/>
      <c r="D620" s="1106"/>
      <c r="E620" s="1106"/>
      <c r="F620" s="1106"/>
      <c r="G620" s="1107"/>
      <c r="H620" s="1106"/>
      <c r="I620" s="1106"/>
      <c r="J620" s="1106"/>
      <c r="K620" s="1106"/>
      <c r="L620" s="1106"/>
      <c r="M620" s="1106"/>
    </row>
    <row r="621" spans="3:13">
      <c r="C621" s="1106"/>
      <c r="D621" s="1106"/>
      <c r="E621" s="1106"/>
      <c r="F621" s="1106"/>
      <c r="G621" s="1107"/>
      <c r="H621" s="1106"/>
      <c r="I621" s="1106"/>
      <c r="J621" s="1106"/>
      <c r="K621" s="1106"/>
      <c r="L621" s="1106"/>
      <c r="M621" s="1106"/>
    </row>
    <row r="622" spans="3:13">
      <c r="C622" s="1106"/>
      <c r="D622" s="1106"/>
      <c r="E622" s="1106"/>
      <c r="F622" s="1106"/>
      <c r="G622" s="1107"/>
      <c r="H622" s="1106"/>
      <c r="I622" s="1106"/>
      <c r="J622" s="1106"/>
      <c r="K622" s="1106"/>
      <c r="L622" s="1106"/>
      <c r="M622" s="1106"/>
    </row>
    <row r="623" spans="3:13">
      <c r="C623" s="1106"/>
      <c r="D623" s="1106"/>
      <c r="E623" s="1106"/>
      <c r="F623" s="1106"/>
      <c r="G623" s="1107"/>
      <c r="H623" s="1106"/>
      <c r="I623" s="1106"/>
      <c r="J623" s="1106"/>
      <c r="K623" s="1106"/>
      <c r="L623" s="1106"/>
      <c r="M623" s="1106"/>
    </row>
    <row r="624" spans="3:13">
      <c r="C624" s="1106"/>
      <c r="D624" s="1106"/>
      <c r="E624" s="1106"/>
      <c r="F624" s="1106"/>
      <c r="G624" s="1107"/>
      <c r="H624" s="1106"/>
      <c r="I624" s="1106"/>
      <c r="J624" s="1106"/>
      <c r="K624" s="1106"/>
      <c r="L624" s="1106"/>
      <c r="M624" s="1106"/>
    </row>
    <row r="625" spans="3:13">
      <c r="C625" s="1106"/>
      <c r="D625" s="1106"/>
      <c r="E625" s="1106"/>
      <c r="F625" s="1106"/>
      <c r="G625" s="1107"/>
      <c r="H625" s="1106"/>
      <c r="I625" s="1106"/>
      <c r="J625" s="1106"/>
      <c r="K625" s="1106"/>
      <c r="L625" s="1106"/>
      <c r="M625" s="1106"/>
    </row>
    <row r="626" spans="3:13">
      <c r="C626" s="1106"/>
      <c r="D626" s="1106"/>
      <c r="E626" s="1106"/>
      <c r="F626" s="1106"/>
      <c r="G626" s="1107"/>
      <c r="H626" s="1106"/>
      <c r="I626" s="1106"/>
      <c r="J626" s="1106"/>
      <c r="K626" s="1106"/>
      <c r="L626" s="1106"/>
      <c r="M626" s="1106"/>
    </row>
    <row r="627" spans="3:13">
      <c r="C627" s="1106"/>
      <c r="D627" s="1106"/>
      <c r="E627" s="1106"/>
      <c r="F627" s="1106"/>
      <c r="G627" s="1107"/>
      <c r="H627" s="1106"/>
      <c r="I627" s="1106"/>
      <c r="J627" s="1106"/>
      <c r="K627" s="1106"/>
      <c r="L627" s="1106"/>
      <c r="M627" s="1106"/>
    </row>
    <row r="628" spans="3:13">
      <c r="C628" s="1106"/>
      <c r="D628" s="1106"/>
      <c r="E628" s="1106"/>
      <c r="F628" s="1106"/>
      <c r="G628" s="1107"/>
      <c r="H628" s="1106"/>
      <c r="I628" s="1106"/>
      <c r="J628" s="1106"/>
      <c r="K628" s="1106"/>
      <c r="L628" s="1106"/>
      <c r="M628" s="1106"/>
    </row>
    <row r="629" spans="3:13">
      <c r="C629" s="1106"/>
      <c r="D629" s="1106"/>
      <c r="E629" s="1106"/>
      <c r="F629" s="1106"/>
      <c r="G629" s="1107"/>
      <c r="H629" s="1106"/>
      <c r="I629" s="1106"/>
      <c r="J629" s="1106"/>
      <c r="K629" s="1106"/>
      <c r="L629" s="1106"/>
      <c r="M629" s="1106"/>
    </row>
    <row r="630" spans="3:13">
      <c r="C630" s="1106"/>
      <c r="D630" s="1106"/>
      <c r="E630" s="1106"/>
      <c r="F630" s="1106"/>
      <c r="G630" s="1107"/>
      <c r="H630" s="1106"/>
      <c r="I630" s="1106"/>
      <c r="J630" s="1106"/>
      <c r="K630" s="1106"/>
      <c r="L630" s="1106"/>
      <c r="M630" s="1106"/>
    </row>
    <row r="631" spans="3:13">
      <c r="C631" s="1106"/>
      <c r="D631" s="1106"/>
      <c r="E631" s="1106"/>
      <c r="F631" s="1106"/>
      <c r="G631" s="1107"/>
      <c r="H631" s="1106"/>
      <c r="I631" s="1106"/>
      <c r="J631" s="1106"/>
      <c r="K631" s="1106"/>
      <c r="L631" s="1106"/>
      <c r="M631" s="1106"/>
    </row>
    <row r="632" spans="3:13">
      <c r="C632" s="1106"/>
      <c r="D632" s="1106"/>
      <c r="E632" s="1106"/>
      <c r="F632" s="1106"/>
      <c r="G632" s="1107"/>
      <c r="H632" s="1106"/>
      <c r="I632" s="1106"/>
      <c r="J632" s="1106"/>
      <c r="K632" s="1106"/>
      <c r="L632" s="1106"/>
      <c r="M632" s="1106"/>
    </row>
    <row r="633" spans="3:13">
      <c r="C633" s="1106"/>
      <c r="D633" s="1106"/>
      <c r="E633" s="1106"/>
      <c r="F633" s="1106"/>
      <c r="G633" s="1107"/>
      <c r="H633" s="1106"/>
      <c r="I633" s="1106"/>
      <c r="J633" s="1106"/>
      <c r="K633" s="1106"/>
      <c r="L633" s="1106"/>
      <c r="M633" s="1106"/>
    </row>
    <row r="634" spans="3:13">
      <c r="C634" s="1106"/>
      <c r="D634" s="1106"/>
      <c r="E634" s="1106"/>
      <c r="F634" s="1106"/>
      <c r="G634" s="1107"/>
      <c r="H634" s="1106"/>
      <c r="I634" s="1106"/>
      <c r="J634" s="1106"/>
      <c r="K634" s="1106"/>
      <c r="L634" s="1106"/>
      <c r="M634" s="1106"/>
    </row>
    <row r="635" spans="3:13">
      <c r="C635" s="1106"/>
      <c r="D635" s="1106"/>
      <c r="E635" s="1106"/>
      <c r="F635" s="1106"/>
      <c r="G635" s="1107"/>
      <c r="H635" s="1106"/>
      <c r="I635" s="1106"/>
      <c r="J635" s="1106"/>
      <c r="K635" s="1106"/>
      <c r="L635" s="1106"/>
      <c r="M635" s="1106"/>
    </row>
    <row r="636" spans="3:13">
      <c r="C636" s="1106"/>
      <c r="D636" s="1106"/>
      <c r="E636" s="1106"/>
      <c r="F636" s="1106"/>
      <c r="G636" s="1107"/>
      <c r="H636" s="1106"/>
      <c r="I636" s="1106"/>
      <c r="J636" s="1106"/>
      <c r="K636" s="1106"/>
      <c r="L636" s="1106"/>
      <c r="M636" s="1106"/>
    </row>
    <row r="637" spans="3:13">
      <c r="C637" s="1106"/>
      <c r="D637" s="1106"/>
      <c r="E637" s="1106"/>
      <c r="F637" s="1106"/>
      <c r="G637" s="1107"/>
      <c r="H637" s="1106"/>
      <c r="I637" s="1106"/>
      <c r="J637" s="1106"/>
      <c r="K637" s="1106"/>
      <c r="L637" s="1106"/>
      <c r="M637" s="1106"/>
    </row>
    <row r="638" spans="3:13">
      <c r="C638" s="1106"/>
      <c r="D638" s="1106"/>
      <c r="E638" s="1106"/>
      <c r="F638" s="1106"/>
      <c r="G638" s="1107"/>
      <c r="H638" s="1106"/>
      <c r="I638" s="1106"/>
      <c r="J638" s="1106"/>
      <c r="K638" s="1106"/>
      <c r="L638" s="1106"/>
      <c r="M638" s="1106"/>
    </row>
    <row r="639" spans="3:13">
      <c r="C639" s="1106"/>
      <c r="D639" s="1106"/>
      <c r="E639" s="1106"/>
      <c r="F639" s="1106"/>
      <c r="G639" s="1107"/>
      <c r="H639" s="1106"/>
      <c r="I639" s="1106"/>
      <c r="J639" s="1106"/>
      <c r="K639" s="1106"/>
      <c r="L639" s="1106"/>
      <c r="M639" s="1106"/>
    </row>
    <row r="640" spans="3:13">
      <c r="C640" s="1106"/>
      <c r="D640" s="1106"/>
      <c r="E640" s="1106"/>
      <c r="F640" s="1106"/>
      <c r="G640" s="1107"/>
      <c r="H640" s="1106"/>
      <c r="I640" s="1106"/>
      <c r="J640" s="1106"/>
      <c r="K640" s="1106"/>
      <c r="L640" s="1106"/>
      <c r="M640" s="1106"/>
    </row>
    <row r="641" spans="3:13">
      <c r="C641" s="1106"/>
      <c r="D641" s="1106"/>
      <c r="E641" s="1106"/>
      <c r="F641" s="1106"/>
      <c r="G641" s="1107"/>
      <c r="H641" s="1106"/>
      <c r="I641" s="1106"/>
      <c r="J641" s="1106"/>
      <c r="K641" s="1106"/>
      <c r="L641" s="1106"/>
      <c r="M641" s="1106"/>
    </row>
    <row r="642" spans="3:13">
      <c r="C642" s="1106"/>
      <c r="D642" s="1106"/>
      <c r="E642" s="1106"/>
      <c r="F642" s="1106"/>
      <c r="G642" s="1107"/>
      <c r="H642" s="1106"/>
      <c r="I642" s="1106"/>
      <c r="J642" s="1106"/>
      <c r="K642" s="1106"/>
      <c r="L642" s="1106"/>
      <c r="M642" s="1106"/>
    </row>
    <row r="643" spans="3:13">
      <c r="C643" s="1106"/>
      <c r="D643" s="1106"/>
      <c r="E643" s="1106"/>
      <c r="F643" s="1106"/>
      <c r="G643" s="1107"/>
      <c r="H643" s="1106"/>
      <c r="I643" s="1106"/>
      <c r="J643" s="1106"/>
      <c r="K643" s="1106"/>
      <c r="L643" s="1106"/>
      <c r="M643" s="1106"/>
    </row>
    <row r="644" spans="3:13">
      <c r="C644" s="1106"/>
      <c r="D644" s="1106"/>
      <c r="E644" s="1106"/>
      <c r="F644" s="1106"/>
      <c r="G644" s="1107"/>
      <c r="H644" s="1106"/>
      <c r="I644" s="1106"/>
      <c r="J644" s="1106"/>
      <c r="K644" s="1106"/>
      <c r="L644" s="1106"/>
      <c r="M644" s="1106"/>
    </row>
    <row r="645" spans="3:13">
      <c r="C645" s="1106"/>
      <c r="D645" s="1106"/>
      <c r="E645" s="1106"/>
      <c r="F645" s="1106"/>
      <c r="G645" s="1107"/>
      <c r="H645" s="1106"/>
      <c r="I645" s="1106"/>
      <c r="J645" s="1106"/>
      <c r="K645" s="1106"/>
      <c r="L645" s="1106"/>
      <c r="M645" s="1106"/>
    </row>
    <row r="646" spans="3:13">
      <c r="C646" s="1106"/>
      <c r="D646" s="1106"/>
      <c r="E646" s="1106"/>
      <c r="F646" s="1106"/>
      <c r="G646" s="1107"/>
      <c r="H646" s="1106"/>
      <c r="I646" s="1106"/>
      <c r="J646" s="1106"/>
      <c r="K646" s="1106"/>
      <c r="L646" s="1106"/>
      <c r="M646" s="1106"/>
    </row>
    <row r="647" spans="3:13">
      <c r="C647" s="1106"/>
      <c r="D647" s="1106"/>
      <c r="E647" s="1106"/>
      <c r="F647" s="1106"/>
      <c r="G647" s="1107"/>
      <c r="H647" s="1106"/>
      <c r="I647" s="1106"/>
      <c r="J647" s="1106"/>
      <c r="K647" s="1106"/>
      <c r="L647" s="1106"/>
      <c r="M647" s="1106"/>
    </row>
    <row r="648" spans="3:13">
      <c r="C648" s="1106"/>
      <c r="D648" s="1106"/>
      <c r="E648" s="1106"/>
      <c r="F648" s="1106"/>
      <c r="G648" s="1107"/>
      <c r="H648" s="1106"/>
      <c r="I648" s="1106"/>
      <c r="J648" s="1106"/>
      <c r="K648" s="1106"/>
      <c r="L648" s="1106"/>
      <c r="M648" s="1106"/>
    </row>
    <row r="649" spans="3:13">
      <c r="C649" s="1106"/>
      <c r="D649" s="1106"/>
      <c r="E649" s="1106"/>
      <c r="F649" s="1106"/>
      <c r="G649" s="1107"/>
      <c r="H649" s="1106"/>
      <c r="I649" s="1106"/>
      <c r="J649" s="1106"/>
      <c r="K649" s="1106"/>
      <c r="L649" s="1106"/>
      <c r="M649" s="1106"/>
    </row>
    <row r="650" spans="3:13">
      <c r="C650" s="1106"/>
      <c r="D650" s="1106"/>
      <c r="E650" s="1106"/>
      <c r="F650" s="1106"/>
      <c r="G650" s="1107"/>
      <c r="H650" s="1106"/>
      <c r="I650" s="1106"/>
      <c r="J650" s="1106"/>
      <c r="K650" s="1106"/>
      <c r="L650" s="1106"/>
      <c r="M650" s="1106"/>
    </row>
    <row r="651" spans="3:13">
      <c r="C651" s="1106"/>
      <c r="D651" s="1106"/>
      <c r="E651" s="1106"/>
      <c r="F651" s="1106"/>
      <c r="G651" s="1107"/>
      <c r="H651" s="1106"/>
      <c r="I651" s="1106"/>
      <c r="J651" s="1106"/>
      <c r="K651" s="1106"/>
      <c r="L651" s="1106"/>
      <c r="M651" s="1106"/>
    </row>
    <row r="652" spans="3:13">
      <c r="C652" s="1106"/>
      <c r="D652" s="1106"/>
      <c r="E652" s="1106"/>
      <c r="F652" s="1106"/>
      <c r="G652" s="1107"/>
      <c r="H652" s="1106"/>
      <c r="I652" s="1106"/>
      <c r="J652" s="1106"/>
      <c r="K652" s="1106"/>
      <c r="L652" s="1106"/>
      <c r="M652" s="1106"/>
    </row>
    <row r="653" spans="3:13">
      <c r="C653" s="1106"/>
      <c r="D653" s="1106"/>
      <c r="E653" s="1106"/>
      <c r="F653" s="1106"/>
      <c r="G653" s="1107"/>
      <c r="H653" s="1106"/>
      <c r="I653" s="1106"/>
      <c r="J653" s="1106"/>
      <c r="K653" s="1106"/>
      <c r="L653" s="1106"/>
      <c r="M653" s="1106"/>
    </row>
    <row r="654" spans="3:13">
      <c r="C654" s="1106"/>
      <c r="D654" s="1106"/>
      <c r="E654" s="1106"/>
      <c r="F654" s="1106"/>
      <c r="G654" s="1107"/>
      <c r="H654" s="1106"/>
      <c r="I654" s="1106"/>
      <c r="J654" s="1106"/>
      <c r="K654" s="1106"/>
      <c r="L654" s="1106"/>
      <c r="M654" s="1106"/>
    </row>
    <row r="655" spans="3:13">
      <c r="C655" s="1106"/>
      <c r="D655" s="1106"/>
      <c r="E655" s="1106"/>
      <c r="F655" s="1106"/>
      <c r="G655" s="1107"/>
      <c r="H655" s="1106"/>
      <c r="I655" s="1106"/>
      <c r="J655" s="1106"/>
      <c r="K655" s="1106"/>
      <c r="L655" s="1106"/>
      <c r="M655" s="1106"/>
    </row>
    <row r="656" spans="3:13">
      <c r="C656" s="1106"/>
      <c r="D656" s="1106"/>
      <c r="E656" s="1106"/>
      <c r="F656" s="1106"/>
      <c r="G656" s="1107"/>
      <c r="H656" s="1106"/>
      <c r="I656" s="1106"/>
      <c r="J656" s="1106"/>
      <c r="K656" s="1106"/>
      <c r="L656" s="1106"/>
      <c r="M656" s="1106"/>
    </row>
    <row r="657" spans="3:13">
      <c r="C657" s="1106"/>
      <c r="D657" s="1106"/>
      <c r="E657" s="1106"/>
      <c r="F657" s="1106"/>
      <c r="G657" s="1107"/>
      <c r="H657" s="1106"/>
      <c r="I657" s="1106"/>
      <c r="J657" s="1106"/>
      <c r="K657" s="1106"/>
      <c r="L657" s="1106"/>
      <c r="M657" s="1106"/>
    </row>
    <row r="658" spans="3:13">
      <c r="C658" s="1106"/>
      <c r="D658" s="1106"/>
      <c r="E658" s="1106"/>
      <c r="F658" s="1106"/>
      <c r="G658" s="1107"/>
      <c r="H658" s="1106"/>
      <c r="I658" s="1106"/>
      <c r="J658" s="1106"/>
      <c r="K658" s="1106"/>
      <c r="L658" s="1106"/>
      <c r="M658" s="1106"/>
    </row>
    <row r="659" spans="3:13">
      <c r="C659" s="1106"/>
      <c r="D659" s="1106"/>
      <c r="E659" s="1106"/>
      <c r="F659" s="1106"/>
      <c r="G659" s="1107"/>
      <c r="H659" s="1106"/>
      <c r="I659" s="1106"/>
      <c r="J659" s="1106"/>
      <c r="K659" s="1106"/>
      <c r="L659" s="1106"/>
      <c r="M659" s="1106"/>
    </row>
    <row r="660" spans="3:13">
      <c r="C660" s="1106"/>
      <c r="D660" s="1106"/>
      <c r="E660" s="1106"/>
      <c r="F660" s="1106"/>
      <c r="G660" s="1107"/>
      <c r="H660" s="1106"/>
      <c r="I660" s="1106"/>
      <c r="J660" s="1106"/>
      <c r="K660" s="1106"/>
      <c r="L660" s="1106"/>
      <c r="M660" s="1106"/>
    </row>
    <row r="661" spans="3:13">
      <c r="C661" s="1106"/>
      <c r="D661" s="1106"/>
      <c r="E661" s="1106"/>
      <c r="F661" s="1106"/>
      <c r="G661" s="1107"/>
      <c r="H661" s="1106"/>
      <c r="I661" s="1106"/>
      <c r="J661" s="1106"/>
      <c r="K661" s="1106"/>
      <c r="L661" s="1106"/>
      <c r="M661" s="1106"/>
    </row>
    <row r="662" spans="3:13">
      <c r="C662" s="1106"/>
      <c r="D662" s="1106"/>
      <c r="E662" s="1106"/>
      <c r="F662" s="1106"/>
      <c r="G662" s="1107"/>
      <c r="H662" s="1106"/>
      <c r="I662" s="1106"/>
      <c r="J662" s="1106"/>
      <c r="K662" s="1106"/>
      <c r="L662" s="1106"/>
      <c r="M662" s="1106"/>
    </row>
    <row r="663" spans="3:13">
      <c r="C663" s="1106"/>
      <c r="D663" s="1106"/>
      <c r="E663" s="1106"/>
      <c r="F663" s="1106"/>
      <c r="G663" s="1107"/>
      <c r="H663" s="1106"/>
      <c r="I663" s="1106"/>
      <c r="J663" s="1106"/>
      <c r="K663" s="1106"/>
      <c r="L663" s="1106"/>
      <c r="M663" s="1106"/>
    </row>
    <row r="664" spans="3:13">
      <c r="C664" s="1106"/>
      <c r="D664" s="1106"/>
      <c r="E664" s="1106"/>
      <c r="F664" s="1106"/>
      <c r="G664" s="1107"/>
      <c r="H664" s="1106"/>
      <c r="I664" s="1106"/>
      <c r="J664" s="1106"/>
      <c r="K664" s="1106"/>
      <c r="L664" s="1106"/>
      <c r="M664" s="1106"/>
    </row>
    <row r="665" spans="3:13">
      <c r="C665" s="1106"/>
      <c r="D665" s="1106"/>
      <c r="E665" s="1106"/>
      <c r="F665" s="1106"/>
      <c r="G665" s="1107"/>
      <c r="H665" s="1106"/>
      <c r="I665" s="1106"/>
      <c r="J665" s="1106"/>
      <c r="K665" s="1106"/>
      <c r="L665" s="1106"/>
      <c r="M665" s="1106"/>
    </row>
    <row r="666" spans="3:13">
      <c r="C666" s="1106"/>
      <c r="D666" s="1106"/>
      <c r="E666" s="1106"/>
      <c r="F666" s="1106"/>
      <c r="G666" s="1107"/>
      <c r="H666" s="1106"/>
      <c r="I666" s="1106"/>
      <c r="J666" s="1106"/>
      <c r="K666" s="1106"/>
      <c r="L666" s="1106"/>
      <c r="M666" s="1106"/>
    </row>
    <row r="667" spans="3:13">
      <c r="C667" s="1106"/>
      <c r="D667" s="1106"/>
      <c r="E667" s="1106"/>
      <c r="F667" s="1106"/>
      <c r="G667" s="1107"/>
      <c r="H667" s="1106"/>
      <c r="I667" s="1106"/>
      <c r="J667" s="1106"/>
      <c r="K667" s="1106"/>
      <c r="L667" s="1106"/>
      <c r="M667" s="1106"/>
    </row>
    <row r="668" spans="3:13">
      <c r="C668" s="1106"/>
      <c r="D668" s="1106"/>
      <c r="E668" s="1106"/>
      <c r="F668" s="1106"/>
      <c r="G668" s="1107"/>
      <c r="H668" s="1106"/>
      <c r="I668" s="1106"/>
      <c r="J668" s="1106"/>
      <c r="K668" s="1106"/>
      <c r="L668" s="1106"/>
      <c r="M668" s="1106"/>
    </row>
    <row r="669" spans="3:13">
      <c r="C669" s="1106"/>
      <c r="D669" s="1106"/>
      <c r="E669" s="1106"/>
      <c r="F669" s="1106"/>
      <c r="G669" s="1107"/>
      <c r="H669" s="1106"/>
      <c r="I669" s="1106"/>
      <c r="J669" s="1106"/>
      <c r="K669" s="1106"/>
      <c r="L669" s="1106"/>
      <c r="M669" s="1106"/>
    </row>
    <row r="670" spans="3:13">
      <c r="C670" s="1106"/>
      <c r="D670" s="1106"/>
      <c r="E670" s="1106"/>
      <c r="F670" s="1106"/>
      <c r="G670" s="1107"/>
      <c r="H670" s="1106"/>
      <c r="I670" s="1106"/>
      <c r="J670" s="1106"/>
      <c r="K670" s="1106"/>
      <c r="L670" s="1106"/>
      <c r="M670" s="1106"/>
    </row>
    <row r="671" spans="3:13">
      <c r="C671" s="1106"/>
      <c r="D671" s="1106"/>
      <c r="E671" s="1106"/>
      <c r="F671" s="1106"/>
      <c r="G671" s="1107"/>
      <c r="H671" s="1106"/>
      <c r="I671" s="1106"/>
      <c r="J671" s="1106"/>
      <c r="K671" s="1106"/>
      <c r="L671" s="1106"/>
      <c r="M671" s="1106"/>
    </row>
    <row r="672" spans="3:13">
      <c r="C672" s="1106"/>
      <c r="D672" s="1106"/>
      <c r="E672" s="1106"/>
      <c r="F672" s="1106"/>
      <c r="G672" s="1107"/>
      <c r="H672" s="1106"/>
      <c r="I672" s="1106"/>
      <c r="J672" s="1106"/>
      <c r="K672" s="1106"/>
      <c r="L672" s="1106"/>
      <c r="M672" s="1106"/>
    </row>
    <row r="673" spans="3:13">
      <c r="C673" s="1106"/>
      <c r="D673" s="1106"/>
      <c r="E673" s="1106"/>
      <c r="F673" s="1106"/>
      <c r="G673" s="1107"/>
      <c r="H673" s="1106"/>
      <c r="I673" s="1106"/>
      <c r="J673" s="1106"/>
      <c r="K673" s="1106"/>
      <c r="L673" s="1106"/>
      <c r="M673" s="1106"/>
    </row>
    <row r="674" spans="3:13">
      <c r="C674" s="1106"/>
      <c r="D674" s="1106"/>
      <c r="E674" s="1106"/>
      <c r="F674" s="1106"/>
      <c r="G674" s="1107"/>
      <c r="H674" s="1106"/>
      <c r="I674" s="1106"/>
      <c r="J674" s="1106"/>
      <c r="K674" s="1106"/>
      <c r="L674" s="1106"/>
      <c r="M674" s="1106"/>
    </row>
    <row r="675" spans="3:13">
      <c r="C675" s="1106"/>
      <c r="D675" s="1106"/>
      <c r="E675" s="1106"/>
      <c r="F675" s="1106"/>
      <c r="G675" s="1107"/>
      <c r="H675" s="1106"/>
      <c r="I675" s="1106"/>
      <c r="J675" s="1106"/>
      <c r="K675" s="1106"/>
      <c r="L675" s="1106"/>
      <c r="M675" s="1106"/>
    </row>
    <row r="676" spans="3:13">
      <c r="C676" s="1106"/>
      <c r="D676" s="1106"/>
      <c r="E676" s="1106"/>
      <c r="F676" s="1106"/>
      <c r="G676" s="1107"/>
      <c r="H676" s="1106"/>
      <c r="I676" s="1106"/>
      <c r="J676" s="1106"/>
      <c r="K676" s="1106"/>
      <c r="L676" s="1106"/>
      <c r="M676" s="1106"/>
    </row>
    <row r="677" spans="3:13">
      <c r="C677" s="1106"/>
      <c r="D677" s="1106"/>
      <c r="E677" s="1106"/>
      <c r="F677" s="1106"/>
      <c r="G677" s="1107"/>
      <c r="H677" s="1106"/>
      <c r="I677" s="1106"/>
      <c r="J677" s="1106"/>
      <c r="K677" s="1106"/>
      <c r="L677" s="1106"/>
      <c r="M677" s="1106"/>
    </row>
    <row r="678" spans="3:13">
      <c r="C678" s="1106"/>
      <c r="D678" s="1106"/>
      <c r="E678" s="1106"/>
      <c r="F678" s="1106"/>
      <c r="G678" s="1107"/>
      <c r="H678" s="1106"/>
      <c r="I678" s="1106"/>
      <c r="J678" s="1106"/>
      <c r="K678" s="1106"/>
      <c r="L678" s="1106"/>
      <c r="M678" s="1106"/>
    </row>
    <row r="679" spans="3:13">
      <c r="C679" s="1106"/>
      <c r="D679" s="1106"/>
      <c r="E679" s="1106"/>
      <c r="F679" s="1106"/>
      <c r="G679" s="1107"/>
      <c r="H679" s="1106"/>
      <c r="I679" s="1106"/>
      <c r="J679" s="1106"/>
      <c r="K679" s="1106"/>
      <c r="L679" s="1106"/>
      <c r="M679" s="1106"/>
    </row>
    <row r="680" spans="3:13">
      <c r="C680" s="1106"/>
      <c r="D680" s="1106"/>
      <c r="E680" s="1106"/>
      <c r="F680" s="1106"/>
      <c r="G680" s="1107"/>
      <c r="H680" s="1106"/>
      <c r="I680" s="1106"/>
      <c r="J680" s="1106"/>
      <c r="K680" s="1106"/>
      <c r="L680" s="1106"/>
      <c r="M680" s="1106"/>
    </row>
    <row r="681" spans="3:13">
      <c r="C681" s="1106"/>
      <c r="D681" s="1106"/>
      <c r="E681" s="1106"/>
      <c r="F681" s="1106"/>
      <c r="G681" s="1107"/>
      <c r="H681" s="1106"/>
      <c r="I681" s="1106"/>
      <c r="J681" s="1106"/>
      <c r="K681" s="1106"/>
      <c r="L681" s="1106"/>
      <c r="M681" s="1106"/>
    </row>
    <row r="682" spans="3:13">
      <c r="C682" s="1106"/>
      <c r="D682" s="1106"/>
      <c r="E682" s="1106"/>
      <c r="F682" s="1106"/>
      <c r="G682" s="1107"/>
      <c r="H682" s="1106"/>
      <c r="I682" s="1106"/>
      <c r="J682" s="1106"/>
      <c r="K682" s="1106"/>
      <c r="L682" s="1106"/>
      <c r="M682" s="1106"/>
    </row>
    <row r="683" spans="3:13">
      <c r="C683" s="1106"/>
      <c r="D683" s="1106"/>
      <c r="E683" s="1106"/>
      <c r="F683" s="1106"/>
      <c r="G683" s="1107"/>
      <c r="H683" s="1106"/>
      <c r="I683" s="1106"/>
      <c r="J683" s="1106"/>
      <c r="K683" s="1106"/>
      <c r="L683" s="1106"/>
      <c r="M683" s="1106"/>
    </row>
    <row r="684" spans="3:13">
      <c r="C684" s="1106"/>
      <c r="D684" s="1106"/>
      <c r="E684" s="1106"/>
      <c r="F684" s="1106"/>
      <c r="G684" s="1107"/>
      <c r="H684" s="1106"/>
      <c r="I684" s="1106"/>
      <c r="J684" s="1106"/>
      <c r="K684" s="1106"/>
      <c r="L684" s="1106"/>
      <c r="M684" s="1106"/>
    </row>
    <row r="685" spans="3:13">
      <c r="C685" s="1106"/>
      <c r="D685" s="1106"/>
      <c r="E685" s="1106"/>
      <c r="F685" s="1106"/>
      <c r="G685" s="1107"/>
      <c r="H685" s="1106"/>
      <c r="I685" s="1106"/>
      <c r="J685" s="1106"/>
      <c r="K685" s="1106"/>
      <c r="L685" s="1106"/>
      <c r="M685" s="1106"/>
    </row>
    <row r="686" spans="3:13">
      <c r="C686" s="1106"/>
      <c r="D686" s="1106"/>
      <c r="E686" s="1106"/>
      <c r="F686" s="1106"/>
      <c r="G686" s="1107"/>
      <c r="H686" s="1106"/>
      <c r="I686" s="1106"/>
      <c r="J686" s="1106"/>
      <c r="K686" s="1106"/>
      <c r="L686" s="1106"/>
      <c r="M686" s="1106"/>
    </row>
    <row r="687" spans="3:13">
      <c r="C687" s="1106"/>
      <c r="D687" s="1106"/>
      <c r="E687" s="1106"/>
      <c r="F687" s="1106"/>
      <c r="G687" s="1107"/>
      <c r="H687" s="1106"/>
      <c r="I687" s="1106"/>
      <c r="J687" s="1106"/>
      <c r="K687" s="1106"/>
      <c r="L687" s="1106"/>
      <c r="M687" s="1106"/>
    </row>
    <row r="688" spans="3:13">
      <c r="C688" s="1106"/>
      <c r="D688" s="1106"/>
      <c r="E688" s="1106"/>
      <c r="F688" s="1106"/>
      <c r="G688" s="1107"/>
      <c r="H688" s="1106"/>
      <c r="I688" s="1106"/>
      <c r="J688" s="1106"/>
      <c r="K688" s="1106"/>
      <c r="L688" s="1106"/>
      <c r="M688" s="1106"/>
    </row>
    <row r="689" spans="3:13">
      <c r="C689" s="1106"/>
      <c r="D689" s="1106"/>
      <c r="E689" s="1106"/>
      <c r="F689" s="1106"/>
      <c r="G689" s="1107"/>
      <c r="H689" s="1106"/>
      <c r="I689" s="1106"/>
      <c r="J689" s="1106"/>
      <c r="K689" s="1106"/>
      <c r="L689" s="1106"/>
      <c r="M689" s="1106"/>
    </row>
    <row r="690" spans="3:13">
      <c r="C690" s="1106"/>
      <c r="D690" s="1106"/>
      <c r="E690" s="1106"/>
      <c r="F690" s="1106"/>
      <c r="G690" s="1107"/>
      <c r="H690" s="1106"/>
      <c r="I690" s="1106"/>
      <c r="J690" s="1106"/>
      <c r="K690" s="1106"/>
      <c r="L690" s="1106"/>
      <c r="M690" s="1106"/>
    </row>
    <row r="691" spans="3:13">
      <c r="C691" s="1106"/>
      <c r="D691" s="1106"/>
      <c r="E691" s="1106"/>
      <c r="F691" s="1106"/>
      <c r="G691" s="1107"/>
      <c r="H691" s="1106"/>
      <c r="I691" s="1106"/>
      <c r="J691" s="1106"/>
      <c r="K691" s="1106"/>
      <c r="L691" s="1106"/>
      <c r="M691" s="1106"/>
    </row>
    <row r="692" spans="3:13">
      <c r="C692" s="1106"/>
      <c r="D692" s="1106"/>
      <c r="E692" s="1106"/>
      <c r="F692" s="1106"/>
      <c r="G692" s="1107"/>
      <c r="H692" s="1106"/>
      <c r="I692" s="1106"/>
      <c r="J692" s="1106"/>
      <c r="K692" s="1106"/>
      <c r="L692" s="1106"/>
      <c r="M692" s="1106"/>
    </row>
    <row r="693" spans="3:13">
      <c r="C693" s="1106"/>
      <c r="D693" s="1106"/>
      <c r="E693" s="1106"/>
      <c r="F693" s="1106"/>
      <c r="G693" s="1107"/>
      <c r="H693" s="1106"/>
      <c r="I693" s="1106"/>
      <c r="J693" s="1106"/>
      <c r="K693" s="1106"/>
      <c r="L693" s="1106"/>
      <c r="M693" s="1106"/>
    </row>
    <row r="694" spans="3:13">
      <c r="C694" s="1106"/>
      <c r="D694" s="1106"/>
      <c r="E694" s="1106"/>
      <c r="F694" s="1106"/>
      <c r="G694" s="1107"/>
      <c r="H694" s="1106"/>
      <c r="I694" s="1106"/>
      <c r="J694" s="1106"/>
      <c r="K694" s="1106"/>
      <c r="L694" s="1106"/>
      <c r="M694" s="1106"/>
    </row>
    <row r="695" spans="3:13">
      <c r="C695" s="1106"/>
      <c r="D695" s="1106"/>
      <c r="E695" s="1106"/>
      <c r="F695" s="1106"/>
      <c r="G695" s="1107"/>
      <c r="H695" s="1106"/>
      <c r="I695" s="1106"/>
      <c r="J695" s="1106"/>
      <c r="K695" s="1106"/>
      <c r="L695" s="1106"/>
      <c r="M695" s="1106"/>
    </row>
    <row r="696" spans="3:13">
      <c r="C696" s="1106"/>
      <c r="D696" s="1106"/>
      <c r="E696" s="1106"/>
      <c r="F696" s="1106"/>
      <c r="G696" s="1107"/>
      <c r="H696" s="1106"/>
      <c r="I696" s="1106"/>
      <c r="J696" s="1106"/>
      <c r="K696" s="1106"/>
      <c r="L696" s="1106"/>
      <c r="M696" s="1106"/>
    </row>
    <row r="697" spans="3:13">
      <c r="C697" s="1106"/>
      <c r="D697" s="1106"/>
      <c r="E697" s="1106"/>
      <c r="F697" s="1106"/>
      <c r="G697" s="1107"/>
      <c r="H697" s="1106"/>
      <c r="I697" s="1106"/>
      <c r="J697" s="1106"/>
      <c r="K697" s="1106"/>
      <c r="L697" s="1106"/>
      <c r="M697" s="1106"/>
    </row>
    <row r="698" spans="3:13">
      <c r="C698" s="1106"/>
      <c r="D698" s="1106"/>
      <c r="E698" s="1106"/>
      <c r="F698" s="1106"/>
      <c r="G698" s="1107"/>
      <c r="H698" s="1106"/>
      <c r="I698" s="1106"/>
      <c r="J698" s="1106"/>
      <c r="K698" s="1106"/>
      <c r="L698" s="1106"/>
      <c r="M698" s="1106"/>
    </row>
    <row r="699" spans="3:13">
      <c r="C699" s="1106"/>
      <c r="D699" s="1106"/>
      <c r="E699" s="1106"/>
      <c r="F699" s="1106"/>
      <c r="G699" s="1107"/>
      <c r="H699" s="1106"/>
      <c r="I699" s="1106"/>
      <c r="J699" s="1106"/>
      <c r="K699" s="1106"/>
      <c r="L699" s="1106"/>
      <c r="M699" s="1106"/>
    </row>
    <row r="700" spans="3:13">
      <c r="C700" s="1106"/>
      <c r="D700" s="1106"/>
      <c r="E700" s="1106"/>
      <c r="F700" s="1106"/>
      <c r="G700" s="1107"/>
      <c r="H700" s="1106"/>
      <c r="I700" s="1106"/>
      <c r="J700" s="1106"/>
      <c r="K700" s="1106"/>
      <c r="L700" s="1106"/>
      <c r="M700" s="1106"/>
    </row>
    <row r="701" spans="3:13">
      <c r="C701" s="1106"/>
      <c r="D701" s="1106"/>
      <c r="E701" s="1106"/>
      <c r="F701" s="1106"/>
      <c r="G701" s="1107"/>
      <c r="H701" s="1106"/>
      <c r="I701" s="1106"/>
      <c r="J701" s="1106"/>
      <c r="K701" s="1106"/>
      <c r="L701" s="1106"/>
      <c r="M701" s="1106"/>
    </row>
    <row r="702" spans="3:13">
      <c r="C702" s="1106"/>
      <c r="D702" s="1106"/>
      <c r="E702" s="1106"/>
      <c r="F702" s="1106"/>
      <c r="G702" s="1107"/>
      <c r="H702" s="1106"/>
      <c r="I702" s="1106"/>
      <c r="J702" s="1106"/>
      <c r="K702" s="1106"/>
      <c r="L702" s="1106"/>
      <c r="M702" s="1106"/>
    </row>
    <row r="703" spans="3:13">
      <c r="C703" s="1106"/>
      <c r="D703" s="1106"/>
      <c r="E703" s="1106"/>
      <c r="F703" s="1106"/>
      <c r="G703" s="1107"/>
      <c r="H703" s="1106"/>
      <c r="I703" s="1106"/>
      <c r="J703" s="1106"/>
      <c r="K703" s="1106"/>
      <c r="L703" s="1106"/>
      <c r="M703" s="1106"/>
    </row>
    <row r="704" spans="3:13">
      <c r="C704" s="1106"/>
      <c r="D704" s="1106"/>
      <c r="E704" s="1106"/>
      <c r="F704" s="1106"/>
      <c r="G704" s="1107"/>
      <c r="H704" s="1106"/>
      <c r="I704" s="1106"/>
      <c r="J704" s="1106"/>
      <c r="K704" s="1106"/>
      <c r="L704" s="1106"/>
      <c r="M704" s="1106"/>
    </row>
    <row r="705" spans="3:13">
      <c r="C705" s="1106"/>
      <c r="D705" s="1106"/>
      <c r="E705" s="1106"/>
      <c r="F705" s="1106"/>
      <c r="G705" s="1107"/>
      <c r="H705" s="1106"/>
      <c r="I705" s="1106"/>
      <c r="J705" s="1106"/>
      <c r="K705" s="1106"/>
      <c r="L705" s="1106"/>
      <c r="M705" s="1106"/>
    </row>
    <row r="706" spans="3:13">
      <c r="C706" s="1106"/>
      <c r="D706" s="1106"/>
      <c r="E706" s="1106"/>
      <c r="F706" s="1106"/>
      <c r="G706" s="1107"/>
      <c r="H706" s="1106"/>
      <c r="I706" s="1106"/>
      <c r="J706" s="1106"/>
      <c r="K706" s="1106"/>
      <c r="L706" s="1106"/>
      <c r="M706" s="1106"/>
    </row>
    <row r="707" spans="3:13">
      <c r="C707" s="1106"/>
      <c r="D707" s="1106"/>
      <c r="E707" s="1106"/>
      <c r="F707" s="1106"/>
      <c r="G707" s="1107"/>
      <c r="H707" s="1106"/>
      <c r="I707" s="1106"/>
      <c r="J707" s="1106"/>
      <c r="K707" s="1106"/>
      <c r="L707" s="1106"/>
      <c r="M707" s="1106"/>
    </row>
    <row r="708" spans="3:13">
      <c r="C708" s="1106"/>
      <c r="D708" s="1106"/>
      <c r="E708" s="1106"/>
      <c r="F708" s="1106"/>
      <c r="G708" s="1107"/>
      <c r="H708" s="1106"/>
      <c r="I708" s="1106"/>
      <c r="J708" s="1106"/>
      <c r="K708" s="1106"/>
      <c r="L708" s="1106"/>
      <c r="M708" s="1106"/>
    </row>
    <row r="709" spans="3:13">
      <c r="C709" s="1106"/>
      <c r="D709" s="1106"/>
      <c r="E709" s="1106"/>
      <c r="F709" s="1106"/>
      <c r="G709" s="1107"/>
      <c r="H709" s="1106"/>
      <c r="I709" s="1106"/>
      <c r="J709" s="1106"/>
      <c r="K709" s="1106"/>
      <c r="L709" s="1106"/>
      <c r="M709" s="1106"/>
    </row>
    <row r="710" spans="3:13">
      <c r="C710" s="1106"/>
      <c r="D710" s="1106"/>
      <c r="E710" s="1106"/>
      <c r="F710" s="1106"/>
      <c r="G710" s="1107"/>
      <c r="H710" s="1106"/>
      <c r="I710" s="1106"/>
      <c r="J710" s="1106"/>
      <c r="K710" s="1106"/>
      <c r="L710" s="1106"/>
      <c r="M710" s="1106"/>
    </row>
    <row r="711" spans="3:13">
      <c r="C711" s="1106"/>
      <c r="D711" s="1106"/>
      <c r="E711" s="1106"/>
      <c r="F711" s="1106"/>
      <c r="G711" s="1107"/>
      <c r="H711" s="1106"/>
      <c r="I711" s="1106"/>
      <c r="J711" s="1106"/>
      <c r="K711" s="1106"/>
      <c r="L711" s="1106"/>
      <c r="M711" s="1106"/>
    </row>
    <row r="712" spans="3:13">
      <c r="C712" s="1106"/>
      <c r="D712" s="1106"/>
      <c r="E712" s="1106"/>
      <c r="F712" s="1106"/>
      <c r="G712" s="1107"/>
      <c r="H712" s="1106"/>
      <c r="I712" s="1106"/>
      <c r="J712" s="1106"/>
      <c r="K712" s="1106"/>
      <c r="L712" s="1106"/>
      <c r="M712" s="1106"/>
    </row>
    <row r="713" spans="3:13">
      <c r="C713" s="1106"/>
      <c r="D713" s="1106"/>
      <c r="E713" s="1106"/>
      <c r="F713" s="1106"/>
      <c r="G713" s="1107"/>
      <c r="H713" s="1106"/>
      <c r="I713" s="1106"/>
      <c r="J713" s="1106"/>
      <c r="K713" s="1106"/>
      <c r="L713" s="1106"/>
      <c r="M713" s="1106"/>
    </row>
    <row r="714" spans="3:13">
      <c r="C714" s="1106"/>
      <c r="D714" s="1106"/>
      <c r="E714" s="1106"/>
      <c r="F714" s="1106"/>
      <c r="G714" s="1107"/>
      <c r="H714" s="1106"/>
      <c r="I714" s="1106"/>
      <c r="J714" s="1106"/>
      <c r="K714" s="1106"/>
      <c r="L714" s="1106"/>
      <c r="M714" s="1106"/>
    </row>
    <row r="715" spans="3:13">
      <c r="C715" s="1106"/>
      <c r="D715" s="1106"/>
      <c r="E715" s="1106"/>
      <c r="F715" s="1106"/>
      <c r="G715" s="1107"/>
      <c r="H715" s="1106"/>
      <c r="I715" s="1106"/>
      <c r="J715" s="1106"/>
      <c r="K715" s="1106"/>
      <c r="L715" s="1106"/>
      <c r="M715" s="1106"/>
    </row>
    <row r="716" spans="3:13">
      <c r="C716" s="1106"/>
      <c r="D716" s="1106"/>
      <c r="E716" s="1106"/>
      <c r="F716" s="1106"/>
      <c r="G716" s="1107"/>
      <c r="H716" s="1106"/>
      <c r="I716" s="1106"/>
      <c r="J716" s="1106"/>
      <c r="K716" s="1106"/>
      <c r="L716" s="1106"/>
      <c r="M716" s="1106"/>
    </row>
    <row r="717" spans="3:13">
      <c r="C717" s="1106"/>
      <c r="D717" s="1106"/>
      <c r="E717" s="1106"/>
      <c r="F717" s="1106"/>
      <c r="G717" s="1107"/>
      <c r="H717" s="1106"/>
      <c r="I717" s="1106"/>
      <c r="J717" s="1106"/>
      <c r="K717" s="1106"/>
      <c r="L717" s="1106"/>
      <c r="M717" s="1106"/>
    </row>
    <row r="718" spans="3:13">
      <c r="C718" s="1106"/>
      <c r="D718" s="1106"/>
      <c r="E718" s="1106"/>
      <c r="F718" s="1106"/>
      <c r="G718" s="1107"/>
      <c r="H718" s="1106"/>
      <c r="I718" s="1106"/>
      <c r="J718" s="1106"/>
      <c r="K718" s="1106"/>
      <c r="L718" s="1106"/>
      <c r="M718" s="1106"/>
    </row>
    <row r="719" spans="3:13">
      <c r="C719" s="1106"/>
      <c r="D719" s="1106"/>
      <c r="E719" s="1106"/>
      <c r="F719" s="1106"/>
      <c r="G719" s="1107"/>
      <c r="H719" s="1106"/>
      <c r="I719" s="1106"/>
      <c r="J719" s="1106"/>
      <c r="K719" s="1106"/>
      <c r="L719" s="1106"/>
      <c r="M719" s="1106"/>
    </row>
    <row r="720" spans="3:13">
      <c r="C720" s="1106"/>
      <c r="D720" s="1106"/>
      <c r="E720" s="1106"/>
      <c r="F720" s="1106"/>
      <c r="G720" s="1107"/>
      <c r="H720" s="1106"/>
      <c r="I720" s="1106"/>
      <c r="J720" s="1106"/>
      <c r="K720" s="1106"/>
      <c r="L720" s="1106"/>
      <c r="M720" s="1106"/>
    </row>
    <row r="721" spans="3:13">
      <c r="C721" s="1106"/>
      <c r="D721" s="1106"/>
      <c r="E721" s="1106"/>
      <c r="F721" s="1106"/>
      <c r="G721" s="1107"/>
      <c r="H721" s="1106"/>
      <c r="I721" s="1106"/>
      <c r="J721" s="1106"/>
      <c r="K721" s="1106"/>
      <c r="L721" s="1106"/>
      <c r="M721" s="1106"/>
    </row>
    <row r="722" spans="3:13">
      <c r="C722" s="1106"/>
      <c r="D722" s="1106"/>
      <c r="E722" s="1106"/>
      <c r="F722" s="1106"/>
      <c r="G722" s="1107"/>
      <c r="H722" s="1106"/>
      <c r="I722" s="1106"/>
      <c r="J722" s="1106"/>
      <c r="K722" s="1106"/>
      <c r="L722" s="1106"/>
      <c r="M722" s="1106"/>
    </row>
    <row r="723" spans="3:13">
      <c r="C723" s="1106"/>
      <c r="D723" s="1106"/>
      <c r="E723" s="1106"/>
      <c r="F723" s="1106"/>
      <c r="G723" s="1107"/>
      <c r="H723" s="1106"/>
      <c r="I723" s="1106"/>
      <c r="J723" s="1106"/>
      <c r="K723" s="1106"/>
      <c r="L723" s="1106"/>
      <c r="M723" s="1106"/>
    </row>
    <row r="724" spans="3:13">
      <c r="C724" s="1106"/>
      <c r="D724" s="1106"/>
      <c r="E724" s="1106"/>
      <c r="F724" s="1106"/>
      <c r="G724" s="1107"/>
      <c r="H724" s="1106"/>
      <c r="I724" s="1106"/>
      <c r="J724" s="1106"/>
      <c r="K724" s="1106"/>
      <c r="L724" s="1106"/>
      <c r="M724" s="1106"/>
    </row>
    <row r="725" spans="3:13">
      <c r="C725" s="1106"/>
      <c r="D725" s="1106"/>
      <c r="E725" s="1106"/>
      <c r="F725" s="1106"/>
      <c r="G725" s="1107"/>
      <c r="H725" s="1106"/>
      <c r="I725" s="1106"/>
      <c r="J725" s="1106"/>
      <c r="K725" s="1106"/>
      <c r="L725" s="1106"/>
      <c r="M725" s="1106"/>
    </row>
    <row r="726" spans="3:13">
      <c r="C726" s="1106"/>
      <c r="D726" s="1106"/>
      <c r="E726" s="1106"/>
      <c r="F726" s="1106"/>
      <c r="G726" s="1107"/>
      <c r="H726" s="1106"/>
      <c r="I726" s="1106"/>
      <c r="J726" s="1106"/>
      <c r="K726" s="1106"/>
      <c r="L726" s="1106"/>
      <c r="M726" s="1106"/>
    </row>
    <row r="727" spans="3:13">
      <c r="C727" s="1106"/>
      <c r="D727" s="1106"/>
      <c r="E727" s="1106"/>
      <c r="F727" s="1106"/>
      <c r="G727" s="1107"/>
      <c r="H727" s="1106"/>
      <c r="I727" s="1106"/>
      <c r="J727" s="1106"/>
      <c r="K727" s="1106"/>
      <c r="L727" s="1106"/>
      <c r="M727" s="1106"/>
    </row>
    <row r="728" spans="3:13">
      <c r="C728" s="1106"/>
      <c r="D728" s="1106"/>
      <c r="E728" s="1106"/>
      <c r="F728" s="1106"/>
      <c r="G728" s="1107"/>
      <c r="H728" s="1106"/>
      <c r="I728" s="1106"/>
      <c r="J728" s="1106"/>
      <c r="K728" s="1106"/>
      <c r="L728" s="1106"/>
      <c r="M728" s="1106"/>
    </row>
    <row r="729" spans="3:13">
      <c r="C729" s="1106"/>
      <c r="D729" s="1106"/>
      <c r="E729" s="1106"/>
      <c r="F729" s="1106"/>
      <c r="G729" s="1107"/>
      <c r="H729" s="1106"/>
      <c r="I729" s="1106"/>
      <c r="J729" s="1106"/>
      <c r="K729" s="1106"/>
      <c r="L729" s="1106"/>
      <c r="M729" s="1106"/>
    </row>
    <row r="730" spans="3:13">
      <c r="C730" s="1106"/>
      <c r="D730" s="1106"/>
      <c r="E730" s="1106"/>
      <c r="F730" s="1106"/>
      <c r="G730" s="1107"/>
      <c r="H730" s="1106"/>
      <c r="I730" s="1106"/>
      <c r="J730" s="1106"/>
      <c r="K730" s="1106"/>
      <c r="L730" s="1106"/>
      <c r="M730" s="1106"/>
    </row>
    <row r="731" spans="3:13">
      <c r="C731" s="1106"/>
      <c r="D731" s="1106"/>
      <c r="E731" s="1106"/>
      <c r="F731" s="1106"/>
      <c r="G731" s="1107"/>
      <c r="H731" s="1106"/>
      <c r="I731" s="1106"/>
      <c r="J731" s="1106"/>
      <c r="K731" s="1106"/>
      <c r="L731" s="1106"/>
      <c r="M731" s="1106"/>
    </row>
    <row r="732" spans="3:13">
      <c r="C732" s="1106"/>
      <c r="D732" s="1106"/>
      <c r="E732" s="1106"/>
      <c r="F732" s="1106"/>
      <c r="G732" s="1107"/>
      <c r="H732" s="1106"/>
      <c r="I732" s="1106"/>
      <c r="J732" s="1106"/>
      <c r="K732" s="1106"/>
      <c r="L732" s="1106"/>
      <c r="M732" s="1106"/>
    </row>
    <row r="733" spans="3:13">
      <c r="C733" s="1106"/>
      <c r="D733" s="1106"/>
      <c r="E733" s="1106"/>
      <c r="F733" s="1106"/>
      <c r="G733" s="1107"/>
      <c r="H733" s="1106"/>
      <c r="I733" s="1106"/>
      <c r="J733" s="1106"/>
      <c r="K733" s="1106"/>
      <c r="L733" s="1106"/>
      <c r="M733" s="1106"/>
    </row>
    <row r="734" spans="3:13">
      <c r="C734" s="1106"/>
      <c r="D734" s="1106"/>
      <c r="E734" s="1106"/>
      <c r="F734" s="1106"/>
      <c r="G734" s="1107"/>
      <c r="H734" s="1106"/>
      <c r="I734" s="1106"/>
      <c r="J734" s="1106"/>
      <c r="K734" s="1106"/>
      <c r="L734" s="1106"/>
      <c r="M734" s="1106"/>
    </row>
    <row r="735" spans="3:13">
      <c r="C735" s="1106"/>
      <c r="D735" s="1106"/>
      <c r="E735" s="1106"/>
      <c r="F735" s="1106"/>
      <c r="G735" s="1107"/>
      <c r="H735" s="1106"/>
      <c r="I735" s="1106"/>
      <c r="J735" s="1106"/>
      <c r="K735" s="1106"/>
      <c r="L735" s="1106"/>
      <c r="M735" s="1106"/>
    </row>
    <row r="736" spans="3:13">
      <c r="C736" s="1106"/>
      <c r="D736" s="1106"/>
      <c r="E736" s="1106"/>
      <c r="F736" s="1106"/>
      <c r="G736" s="1107"/>
      <c r="H736" s="1106"/>
      <c r="I736" s="1106"/>
      <c r="J736" s="1106"/>
      <c r="K736" s="1106"/>
      <c r="L736" s="1106"/>
      <c r="M736" s="1106"/>
    </row>
    <row r="737" spans="3:13">
      <c r="C737" s="1106"/>
      <c r="D737" s="1106"/>
      <c r="E737" s="1106"/>
      <c r="F737" s="1106"/>
      <c r="G737" s="1107"/>
      <c r="H737" s="1106"/>
      <c r="I737" s="1106"/>
      <c r="J737" s="1106"/>
      <c r="K737" s="1106"/>
      <c r="L737" s="1106"/>
      <c r="M737" s="1106"/>
    </row>
    <row r="738" spans="3:13">
      <c r="C738" s="1106"/>
      <c r="D738" s="1106"/>
      <c r="E738" s="1106"/>
      <c r="F738" s="1106"/>
      <c r="G738" s="1107"/>
      <c r="H738" s="1106"/>
      <c r="I738" s="1106"/>
      <c r="J738" s="1106"/>
      <c r="K738" s="1106"/>
      <c r="L738" s="1106"/>
      <c r="M738" s="1106"/>
    </row>
    <row r="739" spans="3:13">
      <c r="C739" s="1106"/>
      <c r="D739" s="1106"/>
      <c r="E739" s="1106"/>
      <c r="F739" s="1106"/>
      <c r="G739" s="1107"/>
      <c r="H739" s="1106"/>
      <c r="I739" s="1106"/>
      <c r="J739" s="1106"/>
      <c r="K739" s="1106"/>
      <c r="L739" s="1106"/>
      <c r="M739" s="1106"/>
    </row>
    <row r="740" spans="3:13">
      <c r="C740" s="1106"/>
      <c r="D740" s="1106"/>
      <c r="E740" s="1106"/>
      <c r="F740" s="1106"/>
      <c r="G740" s="1107"/>
      <c r="H740" s="1106"/>
      <c r="I740" s="1106"/>
      <c r="J740" s="1106"/>
      <c r="K740" s="1106"/>
      <c r="L740" s="1106"/>
      <c r="M740" s="1106"/>
    </row>
    <row r="741" spans="3:13">
      <c r="C741" s="1106"/>
      <c r="D741" s="1106"/>
      <c r="E741" s="1106"/>
      <c r="F741" s="1106"/>
      <c r="G741" s="1107"/>
      <c r="H741" s="1106"/>
      <c r="I741" s="1106"/>
      <c r="J741" s="1106"/>
      <c r="K741" s="1106"/>
      <c r="L741" s="1106"/>
      <c r="M741" s="1106"/>
    </row>
    <row r="742" spans="3:13">
      <c r="C742" s="1106"/>
      <c r="D742" s="1106"/>
      <c r="E742" s="1106"/>
      <c r="F742" s="1106"/>
      <c r="G742" s="1107"/>
      <c r="H742" s="1106"/>
      <c r="I742" s="1106"/>
      <c r="J742" s="1106"/>
      <c r="K742" s="1106"/>
      <c r="L742" s="1106"/>
      <c r="M742" s="1106"/>
    </row>
    <row r="743" spans="3:13">
      <c r="C743" s="1106"/>
      <c r="D743" s="1106"/>
      <c r="E743" s="1106"/>
      <c r="F743" s="1106"/>
      <c r="G743" s="1107"/>
      <c r="H743" s="1106"/>
      <c r="I743" s="1106"/>
      <c r="J743" s="1106"/>
      <c r="K743" s="1106"/>
      <c r="L743" s="1106"/>
      <c r="M743" s="1106"/>
    </row>
    <row r="744" spans="3:13">
      <c r="C744" s="1106"/>
      <c r="D744" s="1106"/>
      <c r="E744" s="1106"/>
      <c r="F744" s="1106"/>
      <c r="G744" s="1107"/>
      <c r="H744" s="1106"/>
      <c r="I744" s="1106"/>
      <c r="J744" s="1106"/>
      <c r="K744" s="1106"/>
      <c r="L744" s="1106"/>
      <c r="M744" s="1106"/>
    </row>
    <row r="745" spans="3:13">
      <c r="C745" s="1106"/>
      <c r="D745" s="1106"/>
      <c r="E745" s="1106"/>
      <c r="F745" s="1106"/>
      <c r="G745" s="1107"/>
      <c r="H745" s="1106"/>
      <c r="I745" s="1106"/>
      <c r="J745" s="1106"/>
      <c r="K745" s="1106"/>
      <c r="L745" s="1106"/>
      <c r="M745" s="1106"/>
    </row>
    <row r="746" spans="3:13">
      <c r="C746" s="1106"/>
      <c r="D746" s="1106"/>
      <c r="E746" s="1106"/>
      <c r="F746" s="1106"/>
      <c r="G746" s="1107"/>
      <c r="H746" s="1106"/>
      <c r="I746" s="1106"/>
      <c r="J746" s="1106"/>
      <c r="K746" s="1106"/>
      <c r="L746" s="1106"/>
      <c r="M746" s="1106"/>
    </row>
    <row r="747" spans="3:13">
      <c r="C747" s="1106"/>
      <c r="D747" s="1106"/>
      <c r="E747" s="1106"/>
      <c r="F747" s="1106"/>
      <c r="G747" s="1107"/>
      <c r="H747" s="1106"/>
      <c r="I747" s="1106"/>
      <c r="J747" s="1106"/>
      <c r="K747" s="1106"/>
      <c r="L747" s="1106"/>
      <c r="M747" s="1106"/>
    </row>
    <row r="748" spans="3:13">
      <c r="C748" s="1106"/>
      <c r="D748" s="1106"/>
      <c r="E748" s="1106"/>
      <c r="F748" s="1106"/>
      <c r="G748" s="1107"/>
      <c r="H748" s="1106"/>
      <c r="I748" s="1106"/>
      <c r="J748" s="1106"/>
      <c r="K748" s="1106"/>
      <c r="L748" s="1106"/>
      <c r="M748" s="1106"/>
    </row>
    <row r="749" spans="3:13">
      <c r="C749" s="1106"/>
      <c r="D749" s="1106"/>
      <c r="E749" s="1106"/>
      <c r="F749" s="1106"/>
      <c r="G749" s="1107"/>
      <c r="H749" s="1106"/>
      <c r="I749" s="1106"/>
      <c r="J749" s="1106"/>
      <c r="K749" s="1106"/>
      <c r="L749" s="1106"/>
      <c r="M749" s="1106"/>
    </row>
    <row r="750" spans="3:13">
      <c r="C750" s="1106"/>
      <c r="D750" s="1106"/>
      <c r="E750" s="1106"/>
      <c r="F750" s="1106"/>
      <c r="G750" s="1107"/>
      <c r="H750" s="1106"/>
      <c r="I750" s="1106"/>
      <c r="J750" s="1106"/>
      <c r="K750" s="1106"/>
      <c r="L750" s="1106"/>
      <c r="M750" s="1106"/>
    </row>
    <row r="751" spans="3:13">
      <c r="C751" s="1106"/>
      <c r="D751" s="1106"/>
      <c r="E751" s="1106"/>
      <c r="F751" s="1106"/>
      <c r="G751" s="1107"/>
      <c r="H751" s="1106"/>
      <c r="I751" s="1106"/>
      <c r="J751" s="1106"/>
      <c r="K751" s="1106"/>
      <c r="L751" s="1106"/>
      <c r="M751" s="1106"/>
    </row>
    <row r="752" spans="3:13">
      <c r="C752" s="1106"/>
      <c r="D752" s="1106"/>
      <c r="E752" s="1106"/>
      <c r="F752" s="1106"/>
      <c r="G752" s="1107"/>
      <c r="H752" s="1106"/>
      <c r="I752" s="1106"/>
      <c r="J752" s="1106"/>
      <c r="K752" s="1106"/>
      <c r="L752" s="1106"/>
      <c r="M752" s="1106"/>
    </row>
    <row r="753" spans="3:13">
      <c r="C753" s="1106"/>
      <c r="D753" s="1106"/>
      <c r="E753" s="1106"/>
      <c r="F753" s="1106"/>
      <c r="G753" s="1107"/>
      <c r="H753" s="1106"/>
      <c r="I753" s="1106"/>
      <c r="J753" s="1106"/>
      <c r="K753" s="1106"/>
      <c r="L753" s="1106"/>
      <c r="M753" s="1106"/>
    </row>
    <row r="754" spans="3:13">
      <c r="C754" s="1106"/>
      <c r="D754" s="1106"/>
      <c r="E754" s="1106"/>
      <c r="F754" s="1106"/>
      <c r="G754" s="1107"/>
      <c r="H754" s="1106"/>
      <c r="I754" s="1106"/>
      <c r="J754" s="1106"/>
      <c r="K754" s="1106"/>
      <c r="L754" s="1106"/>
      <c r="M754" s="1106"/>
    </row>
    <row r="755" spans="3:13">
      <c r="C755" s="1106"/>
      <c r="D755" s="1106"/>
      <c r="E755" s="1106"/>
      <c r="F755" s="1106"/>
      <c r="G755" s="1107"/>
      <c r="H755" s="1106"/>
      <c r="I755" s="1106"/>
      <c r="J755" s="1106"/>
      <c r="K755" s="1106"/>
      <c r="L755" s="1106"/>
      <c r="M755" s="1106"/>
    </row>
    <row r="756" spans="3:13">
      <c r="C756" s="1106"/>
      <c r="D756" s="1106"/>
      <c r="E756" s="1106"/>
      <c r="F756" s="1106"/>
      <c r="G756" s="1107"/>
      <c r="H756" s="1106"/>
      <c r="I756" s="1106"/>
      <c r="J756" s="1106"/>
      <c r="K756" s="1106"/>
      <c r="L756" s="1106"/>
      <c r="M756" s="1106"/>
    </row>
    <row r="757" spans="3:13">
      <c r="C757" s="1106"/>
      <c r="D757" s="1106"/>
      <c r="E757" s="1106"/>
      <c r="F757" s="1106"/>
      <c r="G757" s="1107"/>
      <c r="H757" s="1106"/>
      <c r="I757" s="1106"/>
      <c r="J757" s="1106"/>
      <c r="K757" s="1106"/>
      <c r="L757" s="1106"/>
      <c r="M757" s="1106"/>
    </row>
    <row r="758" spans="3:13">
      <c r="C758" s="1106"/>
      <c r="D758" s="1106"/>
      <c r="E758" s="1106"/>
      <c r="F758" s="1106"/>
      <c r="G758" s="1107"/>
      <c r="H758" s="1106"/>
      <c r="I758" s="1106"/>
      <c r="J758" s="1106"/>
      <c r="K758" s="1106"/>
      <c r="L758" s="1106"/>
      <c r="M758" s="1106"/>
    </row>
    <row r="759" spans="3:13">
      <c r="C759" s="1106"/>
      <c r="D759" s="1106"/>
      <c r="E759" s="1106"/>
      <c r="F759" s="1106"/>
      <c r="G759" s="1107"/>
      <c r="H759" s="1106"/>
      <c r="I759" s="1106"/>
      <c r="J759" s="1106"/>
      <c r="K759" s="1106"/>
      <c r="L759" s="1106"/>
      <c r="M759" s="1106"/>
    </row>
    <row r="760" spans="3:13">
      <c r="C760" s="1106"/>
      <c r="D760" s="1106"/>
      <c r="E760" s="1106"/>
      <c r="F760" s="1106"/>
      <c r="G760" s="1107"/>
      <c r="H760" s="1106"/>
      <c r="I760" s="1106"/>
      <c r="J760" s="1106"/>
      <c r="K760" s="1106"/>
      <c r="L760" s="1106"/>
      <c r="M760" s="1106"/>
    </row>
    <row r="761" spans="3:13">
      <c r="C761" s="1106"/>
      <c r="D761" s="1106"/>
      <c r="E761" s="1106"/>
      <c r="F761" s="1106"/>
      <c r="G761" s="1107"/>
      <c r="H761" s="1106"/>
      <c r="I761" s="1106"/>
      <c r="J761" s="1106"/>
      <c r="K761" s="1106"/>
      <c r="L761" s="1106"/>
      <c r="M761" s="1106"/>
    </row>
    <row r="762" spans="3:13">
      <c r="C762" s="1106"/>
      <c r="D762" s="1106"/>
      <c r="E762" s="1106"/>
      <c r="F762" s="1106"/>
      <c r="G762" s="1107"/>
      <c r="H762" s="1106"/>
      <c r="I762" s="1106"/>
      <c r="J762" s="1106"/>
      <c r="K762" s="1106"/>
      <c r="L762" s="1106"/>
      <c r="M762" s="1106"/>
    </row>
    <row r="763" spans="3:13">
      <c r="C763" s="1106"/>
      <c r="D763" s="1106"/>
      <c r="E763" s="1106"/>
      <c r="F763" s="1106"/>
      <c r="G763" s="1107"/>
      <c r="H763" s="1106"/>
      <c r="I763" s="1106"/>
      <c r="J763" s="1106"/>
      <c r="K763" s="1106"/>
      <c r="L763" s="1106"/>
      <c r="M763" s="1106"/>
    </row>
    <row r="764" spans="3:13">
      <c r="C764" s="1106"/>
      <c r="D764" s="1106"/>
      <c r="E764" s="1106"/>
      <c r="F764" s="1106"/>
      <c r="G764" s="1107"/>
      <c r="H764" s="1106"/>
      <c r="I764" s="1106"/>
      <c r="J764" s="1106"/>
      <c r="K764" s="1106"/>
      <c r="L764" s="1106"/>
      <c r="M764" s="1106"/>
    </row>
    <row r="765" spans="3:13">
      <c r="C765" s="1106"/>
      <c r="D765" s="1106"/>
      <c r="E765" s="1106"/>
      <c r="F765" s="1106"/>
      <c r="G765" s="1107"/>
      <c r="H765" s="1106"/>
      <c r="I765" s="1106"/>
      <c r="J765" s="1106"/>
      <c r="K765" s="1106"/>
      <c r="L765" s="1106"/>
      <c r="M765" s="1106"/>
    </row>
    <row r="766" spans="3:13">
      <c r="C766" s="1106"/>
      <c r="D766" s="1106"/>
      <c r="E766" s="1106"/>
      <c r="F766" s="1106"/>
      <c r="G766" s="1107"/>
      <c r="H766" s="1106"/>
      <c r="I766" s="1106"/>
      <c r="J766" s="1106"/>
      <c r="K766" s="1106"/>
      <c r="L766" s="1106"/>
      <c r="M766" s="1106"/>
    </row>
    <row r="767" spans="3:13">
      <c r="C767" s="1106"/>
      <c r="D767" s="1106"/>
      <c r="E767" s="1106"/>
      <c r="F767" s="1106"/>
      <c r="G767" s="1107"/>
      <c r="H767" s="1106"/>
      <c r="I767" s="1106"/>
      <c r="J767" s="1106"/>
      <c r="K767" s="1106"/>
      <c r="L767" s="1106"/>
      <c r="M767" s="1106"/>
    </row>
    <row r="768" spans="3:13">
      <c r="C768" s="1106"/>
      <c r="D768" s="1106"/>
      <c r="E768" s="1106"/>
      <c r="F768" s="1106"/>
      <c r="G768" s="1107"/>
      <c r="H768" s="1106"/>
      <c r="I768" s="1106"/>
      <c r="J768" s="1106"/>
      <c r="K768" s="1106"/>
      <c r="L768" s="1106"/>
      <c r="M768" s="1106"/>
    </row>
    <row r="769" spans="3:13">
      <c r="C769" s="1106"/>
      <c r="D769" s="1106"/>
      <c r="E769" s="1106"/>
      <c r="F769" s="1106"/>
      <c r="G769" s="1107"/>
      <c r="H769" s="1106"/>
      <c r="I769" s="1106"/>
      <c r="J769" s="1106"/>
      <c r="K769" s="1106"/>
      <c r="L769" s="1106"/>
      <c r="M769" s="1106"/>
    </row>
    <row r="770" spans="3:13">
      <c r="C770" s="1106"/>
      <c r="D770" s="1106"/>
      <c r="E770" s="1106"/>
      <c r="F770" s="1106"/>
      <c r="G770" s="1107"/>
      <c r="H770" s="1106"/>
      <c r="I770" s="1106"/>
      <c r="J770" s="1106"/>
      <c r="K770" s="1106"/>
      <c r="L770" s="1106"/>
      <c r="M770" s="1106"/>
    </row>
    <row r="771" spans="3:13">
      <c r="C771" s="1106"/>
      <c r="D771" s="1106"/>
      <c r="E771" s="1106"/>
      <c r="F771" s="1106"/>
      <c r="G771" s="1107"/>
      <c r="H771" s="1106"/>
      <c r="I771" s="1106"/>
      <c r="J771" s="1106"/>
      <c r="K771" s="1106"/>
      <c r="L771" s="1106"/>
      <c r="M771" s="1106"/>
    </row>
    <row r="772" spans="3:13">
      <c r="C772" s="1106"/>
      <c r="D772" s="1106"/>
      <c r="E772" s="1106"/>
      <c r="F772" s="1106"/>
      <c r="G772" s="1107"/>
      <c r="H772" s="1106"/>
      <c r="I772" s="1106"/>
      <c r="J772" s="1106"/>
      <c r="K772" s="1106"/>
      <c r="L772" s="1106"/>
      <c r="M772" s="1106"/>
    </row>
    <row r="773" spans="3:13">
      <c r="C773" s="1106"/>
      <c r="D773" s="1106"/>
      <c r="E773" s="1106"/>
      <c r="F773" s="1106"/>
      <c r="G773" s="1107"/>
      <c r="H773" s="1106"/>
      <c r="I773" s="1106"/>
      <c r="J773" s="1106"/>
      <c r="K773" s="1106"/>
      <c r="L773" s="1106"/>
      <c r="M773" s="1106"/>
    </row>
    <row r="774" spans="3:13">
      <c r="C774" s="1106"/>
      <c r="D774" s="1106"/>
      <c r="E774" s="1106"/>
      <c r="F774" s="1106"/>
      <c r="G774" s="1107"/>
      <c r="H774" s="1106"/>
      <c r="I774" s="1106"/>
      <c r="J774" s="1106"/>
      <c r="K774" s="1106"/>
      <c r="L774" s="1106"/>
      <c r="M774" s="1106"/>
    </row>
    <row r="775" spans="3:13">
      <c r="C775" s="1106"/>
      <c r="D775" s="1106"/>
      <c r="E775" s="1106"/>
      <c r="F775" s="1106"/>
      <c r="G775" s="1107"/>
      <c r="H775" s="1106"/>
      <c r="I775" s="1106"/>
      <c r="J775" s="1106"/>
      <c r="K775" s="1106"/>
      <c r="L775" s="1106"/>
      <c r="M775" s="1106"/>
    </row>
    <row r="776" spans="3:13">
      <c r="C776" s="1106"/>
      <c r="D776" s="1106"/>
      <c r="E776" s="1106"/>
      <c r="F776" s="1106"/>
      <c r="G776" s="1107"/>
      <c r="H776" s="1106"/>
      <c r="I776" s="1106"/>
      <c r="J776" s="1106"/>
      <c r="K776" s="1106"/>
      <c r="L776" s="1106"/>
      <c r="M776" s="1106"/>
    </row>
    <row r="777" spans="3:13">
      <c r="C777" s="1106"/>
      <c r="D777" s="1106"/>
      <c r="E777" s="1106"/>
      <c r="F777" s="1106"/>
      <c r="G777" s="1107"/>
      <c r="H777" s="1106"/>
      <c r="I777" s="1106"/>
      <c r="J777" s="1106"/>
      <c r="K777" s="1106"/>
      <c r="L777" s="1106"/>
      <c r="M777" s="1106"/>
    </row>
    <row r="778" spans="3:13">
      <c r="C778" s="1106"/>
      <c r="D778" s="1106"/>
      <c r="E778" s="1106"/>
      <c r="F778" s="1106"/>
      <c r="G778" s="1107"/>
      <c r="H778" s="1106"/>
      <c r="I778" s="1106"/>
      <c r="J778" s="1106"/>
      <c r="K778" s="1106"/>
      <c r="L778" s="1106"/>
      <c r="M778" s="1106"/>
    </row>
    <row r="779" spans="3:13">
      <c r="C779" s="1106"/>
      <c r="D779" s="1106"/>
      <c r="E779" s="1106"/>
      <c r="F779" s="1106"/>
      <c r="G779" s="1107"/>
      <c r="H779" s="1106"/>
      <c r="I779" s="1106"/>
      <c r="J779" s="1106"/>
      <c r="K779" s="1106"/>
      <c r="L779" s="1106"/>
      <c r="M779" s="1106"/>
    </row>
    <row r="780" spans="3:13">
      <c r="C780" s="1106"/>
      <c r="D780" s="1106"/>
      <c r="E780" s="1106"/>
      <c r="F780" s="1106"/>
      <c r="G780" s="1107"/>
      <c r="H780" s="1106"/>
      <c r="I780" s="1106"/>
      <c r="J780" s="1106"/>
      <c r="K780" s="1106"/>
      <c r="L780" s="1106"/>
      <c r="M780" s="1106"/>
    </row>
    <row r="781" spans="3:13">
      <c r="C781" s="1106"/>
      <c r="D781" s="1106"/>
      <c r="E781" s="1106"/>
      <c r="F781" s="1106"/>
      <c r="G781" s="1107"/>
      <c r="H781" s="1106"/>
      <c r="I781" s="1106"/>
      <c r="J781" s="1106"/>
      <c r="K781" s="1106"/>
      <c r="L781" s="1106"/>
      <c r="M781" s="1106"/>
    </row>
    <row r="782" spans="3:13">
      <c r="C782" s="1106"/>
      <c r="D782" s="1106"/>
      <c r="E782" s="1106"/>
      <c r="F782" s="1106"/>
      <c r="G782" s="1107"/>
      <c r="H782" s="1106"/>
      <c r="I782" s="1106"/>
      <c r="J782" s="1106"/>
      <c r="K782" s="1106"/>
      <c r="L782" s="1106"/>
      <c r="M782" s="1106"/>
    </row>
    <row r="783" spans="3:13">
      <c r="C783" s="1106"/>
      <c r="D783" s="1106"/>
      <c r="E783" s="1106"/>
      <c r="F783" s="1106"/>
      <c r="G783" s="1107"/>
      <c r="H783" s="1106"/>
      <c r="I783" s="1106"/>
      <c r="J783" s="1106"/>
      <c r="K783" s="1106"/>
      <c r="L783" s="1106"/>
      <c r="M783" s="1106"/>
    </row>
  </sheetData>
  <sheetProtection formatCells="0"/>
  <mergeCells count="16">
    <mergeCell ref="D4:F4"/>
    <mergeCell ref="E2:F2"/>
    <mergeCell ref="J7:K7"/>
    <mergeCell ref="H267:N267"/>
    <mergeCell ref="J8:K8"/>
    <mergeCell ref="L8:M8"/>
    <mergeCell ref="H7:I7"/>
    <mergeCell ref="L7:M7"/>
    <mergeCell ref="H8:I8"/>
    <mergeCell ref="E3:F3"/>
    <mergeCell ref="B7:B8"/>
    <mergeCell ref="B9:B10"/>
    <mergeCell ref="C7:D7"/>
    <mergeCell ref="E7:F7"/>
    <mergeCell ref="C8:D8"/>
    <mergeCell ref="E8:F8"/>
  </mergeCells>
  <phoneticPr fontId="2" type="noConversion"/>
  <pageMargins left="0.64" right="0.59" top="0.4" bottom="0.4" header="0.21" footer="0.2"/>
  <pageSetup paperSize="9" orientation="portrait" r:id="rId1"/>
  <headerFooter alignWithMargins="0"/>
  <colBreaks count="1" manualBreakCount="1">
    <brk id="7" max="69"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outlinePr summaryBelow="0"/>
  </sheetPr>
  <dimension ref="A1:T220"/>
  <sheetViews>
    <sheetView zoomScaleNormal="100" zoomScaleSheetLayoutView="100" workbookViewId="0">
      <pane xSplit="1" ySplit="85" topLeftCell="B203" activePane="bottomRight" state="frozen"/>
      <selection pane="topRight" activeCell="B1" sqref="B1"/>
      <selection pane="bottomLeft" activeCell="A86" sqref="A86"/>
      <selection pane="bottomRight" activeCell="A220" sqref="A220"/>
    </sheetView>
  </sheetViews>
  <sheetFormatPr defaultColWidth="11" defaultRowHeight="17" outlineLevelRow="1"/>
  <cols>
    <col min="1" max="1" width="18.5" style="1130" customWidth="1"/>
    <col min="2" max="2" width="17.125" style="1130" customWidth="1"/>
    <col min="3" max="3" width="16" style="1130" customWidth="1"/>
    <col min="4" max="4" width="15.5" style="1130" customWidth="1"/>
    <col min="5" max="5" width="18.125" style="1130" customWidth="1"/>
    <col min="6" max="6" width="0.625" style="1156" customWidth="1"/>
    <col min="7" max="7" width="12.75" style="1130" customWidth="1"/>
    <col min="8" max="8" width="12.875" style="1130" customWidth="1"/>
    <col min="9" max="9" width="12.125" style="1130" customWidth="1"/>
    <col min="10" max="11" width="12.375" style="1130" customWidth="1"/>
    <col min="12" max="12" width="11" style="1130" customWidth="1"/>
    <col min="13" max="13" width="11.25" style="1130" customWidth="1"/>
    <col min="14" max="16384" width="11" style="1130"/>
  </cols>
  <sheetData>
    <row r="1" spans="1:13" ht="29.25" customHeight="1">
      <c r="C1" s="2288" t="s">
        <v>3333</v>
      </c>
      <c r="D1" s="2288"/>
      <c r="E1" s="2288"/>
      <c r="F1" s="319"/>
      <c r="G1" s="320" t="s">
        <v>2878</v>
      </c>
      <c r="H1" s="321"/>
      <c r="I1" s="321"/>
    </row>
    <row r="2" spans="1:13" s="1131" customFormat="1" ht="17.350000000000001" customHeight="1">
      <c r="B2" s="2297" t="s">
        <v>3336</v>
      </c>
      <c r="C2" s="2297"/>
      <c r="D2" s="2297"/>
      <c r="E2" s="2297"/>
      <c r="F2" s="322"/>
      <c r="G2" s="323" t="s">
        <v>183</v>
      </c>
      <c r="H2" s="323"/>
      <c r="I2" s="323"/>
    </row>
    <row r="3" spans="1:13" s="1132" customFormat="1" ht="14.95" customHeight="1">
      <c r="B3" s="1133" t="s">
        <v>2520</v>
      </c>
      <c r="L3" s="2289" t="s">
        <v>1644</v>
      </c>
      <c r="M3" s="2289"/>
    </row>
    <row r="4" spans="1:13" s="1132" customFormat="1" ht="14.95" customHeight="1" thickBot="1">
      <c r="A4" s="1134" t="s">
        <v>2520</v>
      </c>
      <c r="B4" s="1134" t="s">
        <v>2520</v>
      </c>
      <c r="C4" s="1134" t="s">
        <v>2520</v>
      </c>
      <c r="D4" s="1134" t="s">
        <v>2520</v>
      </c>
      <c r="E4" s="1134" t="s">
        <v>2520</v>
      </c>
      <c r="F4" s="1135"/>
      <c r="G4" s="1136"/>
      <c r="H4" s="1134" t="s">
        <v>2520</v>
      </c>
      <c r="I4" s="1134" t="s">
        <v>2520</v>
      </c>
      <c r="J4" s="1134" t="s">
        <v>2520</v>
      </c>
      <c r="K4" s="1134" t="s">
        <v>2520</v>
      </c>
      <c r="L4" s="2294" t="s">
        <v>184</v>
      </c>
      <c r="M4" s="2294"/>
    </row>
    <row r="5" spans="1:13" s="1131" customFormat="1" ht="16.5" customHeight="1">
      <c r="A5" s="2298" t="s">
        <v>1246</v>
      </c>
      <c r="B5" s="2301" t="s">
        <v>185</v>
      </c>
      <c r="C5" s="2302"/>
      <c r="D5" s="2302"/>
      <c r="E5" s="2298"/>
      <c r="F5" s="1137"/>
      <c r="G5" s="2306" t="s">
        <v>186</v>
      </c>
      <c r="H5" s="2306"/>
      <c r="I5" s="2307"/>
      <c r="J5" s="1138" t="s">
        <v>306</v>
      </c>
      <c r="K5" s="1138" t="s">
        <v>307</v>
      </c>
      <c r="L5" s="1138" t="s">
        <v>187</v>
      </c>
      <c r="M5" s="1139" t="s">
        <v>308</v>
      </c>
    </row>
    <row r="6" spans="1:13" s="1131" customFormat="1" ht="18.7" customHeight="1">
      <c r="A6" s="2299"/>
      <c r="B6" s="2303" t="s">
        <v>1400</v>
      </c>
      <c r="C6" s="2304"/>
      <c r="D6" s="2304"/>
      <c r="E6" s="2305"/>
      <c r="F6" s="1140"/>
      <c r="G6" s="2308" t="s">
        <v>1401</v>
      </c>
      <c r="H6" s="2308"/>
      <c r="I6" s="2309"/>
      <c r="J6" s="1141" t="s">
        <v>309</v>
      </c>
      <c r="K6" s="1141" t="s">
        <v>310</v>
      </c>
      <c r="L6" s="1141" t="s">
        <v>188</v>
      </c>
      <c r="M6" s="1142" t="s">
        <v>311</v>
      </c>
    </row>
    <row r="7" spans="1:13" s="1131" customFormat="1">
      <c r="A7" s="2299"/>
      <c r="B7" s="2292" t="s">
        <v>312</v>
      </c>
      <c r="C7" s="2292" t="s">
        <v>1402</v>
      </c>
      <c r="D7" s="2292" t="s">
        <v>189</v>
      </c>
      <c r="E7" s="1143" t="s">
        <v>313</v>
      </c>
      <c r="F7" s="1140"/>
      <c r="G7" s="2290" t="s">
        <v>312</v>
      </c>
      <c r="H7" s="2292" t="s">
        <v>314</v>
      </c>
      <c r="I7" s="1141" t="s">
        <v>315</v>
      </c>
      <c r="J7" s="1141" t="s">
        <v>316</v>
      </c>
      <c r="K7" s="1141" t="s">
        <v>317</v>
      </c>
      <c r="L7" s="1141" t="s">
        <v>190</v>
      </c>
      <c r="M7" s="1142" t="s">
        <v>318</v>
      </c>
    </row>
    <row r="8" spans="1:13" s="1131" customFormat="1">
      <c r="A8" s="2299"/>
      <c r="B8" s="2293"/>
      <c r="C8" s="2293"/>
      <c r="D8" s="2293"/>
      <c r="E8" s="1144" t="s">
        <v>319</v>
      </c>
      <c r="F8" s="1140"/>
      <c r="G8" s="2291"/>
      <c r="H8" s="2293"/>
      <c r="J8" s="1141" t="s">
        <v>321</v>
      </c>
      <c r="K8" s="1141" t="s">
        <v>191</v>
      </c>
      <c r="L8" s="1141" t="s">
        <v>192</v>
      </c>
      <c r="M8" s="1142" t="s">
        <v>322</v>
      </c>
    </row>
    <row r="9" spans="1:13" s="1131" customFormat="1" ht="14.95" customHeight="1">
      <c r="A9" s="2299"/>
      <c r="B9" s="2293"/>
      <c r="C9" s="2293"/>
      <c r="D9" s="2293"/>
      <c r="E9" s="1144" t="s">
        <v>3056</v>
      </c>
      <c r="F9" s="1140"/>
      <c r="G9" s="2291"/>
      <c r="H9" s="2293"/>
      <c r="I9" s="1141" t="s">
        <v>320</v>
      </c>
      <c r="J9" s="2295" t="s">
        <v>193</v>
      </c>
      <c r="K9" s="1141" t="s">
        <v>3057</v>
      </c>
      <c r="L9" s="1145"/>
      <c r="M9" s="1146"/>
    </row>
    <row r="10" spans="1:13" s="1131" customFormat="1" ht="66.099999999999994" customHeight="1" thickBot="1">
      <c r="A10" s="2300"/>
      <c r="B10" s="1388" t="s">
        <v>59</v>
      </c>
      <c r="C10" s="1147" t="s">
        <v>297</v>
      </c>
      <c r="D10" s="1147" t="s">
        <v>298</v>
      </c>
      <c r="E10" s="1147" t="s">
        <v>2111</v>
      </c>
      <c r="F10" s="1148"/>
      <c r="G10" s="1149" t="s">
        <v>2094</v>
      </c>
      <c r="H10" s="1147" t="s">
        <v>299</v>
      </c>
      <c r="I10" s="1147" t="s">
        <v>300</v>
      </c>
      <c r="J10" s="2296"/>
      <c r="K10" s="1175" t="s">
        <v>918</v>
      </c>
      <c r="L10" s="1150" t="s">
        <v>1403</v>
      </c>
      <c r="M10" s="1176" t="s">
        <v>3089</v>
      </c>
    </row>
    <row r="11" spans="1:13" hidden="1">
      <c r="A11" s="1154" t="s">
        <v>742</v>
      </c>
      <c r="B11" s="1152">
        <f t="shared" ref="B11:B20" si="0">SUM(C11:E11)</f>
        <v>1489</v>
      </c>
      <c r="C11" s="1152">
        <v>250</v>
      </c>
      <c r="D11" s="1152">
        <v>713</v>
      </c>
      <c r="E11" s="1152">
        <v>526</v>
      </c>
      <c r="F11" s="1153"/>
      <c r="G11" s="1152">
        <f>H11+I11</f>
        <v>91</v>
      </c>
      <c r="H11" s="1152">
        <v>90</v>
      </c>
      <c r="I11" s="1152">
        <v>1</v>
      </c>
      <c r="J11" s="1152">
        <v>767</v>
      </c>
      <c r="K11" s="1152">
        <v>119</v>
      </c>
      <c r="L11" s="1152">
        <v>13</v>
      </c>
      <c r="M11" s="1152">
        <v>19</v>
      </c>
    </row>
    <row r="12" spans="1:13" ht="17.350000000000001" hidden="1" customHeight="1">
      <c r="A12" s="1154" t="s">
        <v>138</v>
      </c>
      <c r="B12" s="1152">
        <f t="shared" si="0"/>
        <v>2257</v>
      </c>
      <c r="C12" s="1152">
        <v>906</v>
      </c>
      <c r="D12" s="1152">
        <v>715</v>
      </c>
      <c r="E12" s="1152">
        <v>636</v>
      </c>
      <c r="F12" s="1153"/>
      <c r="G12" s="1152">
        <f>H12+I12</f>
        <v>239</v>
      </c>
      <c r="H12" s="1152">
        <v>234</v>
      </c>
      <c r="I12" s="1152">
        <v>5</v>
      </c>
      <c r="J12" s="1152">
        <v>1407</v>
      </c>
      <c r="K12" s="1152">
        <v>205</v>
      </c>
      <c r="L12" s="1152">
        <v>120</v>
      </c>
      <c r="M12" s="1152">
        <v>60</v>
      </c>
    </row>
    <row r="13" spans="1:13" ht="14.95" hidden="1" customHeight="1">
      <c r="A13" s="1154" t="s">
        <v>139</v>
      </c>
      <c r="B13" s="1152">
        <f t="shared" si="0"/>
        <v>2628</v>
      </c>
      <c r="C13" s="1152">
        <v>1901</v>
      </c>
      <c r="D13" s="1152">
        <v>473</v>
      </c>
      <c r="E13" s="1152">
        <v>254</v>
      </c>
      <c r="F13" s="1153"/>
      <c r="G13" s="1152">
        <f>H13+I13</f>
        <v>196</v>
      </c>
      <c r="H13" s="1152">
        <v>188</v>
      </c>
      <c r="I13" s="1152">
        <v>8</v>
      </c>
      <c r="J13" s="1152">
        <v>620</v>
      </c>
      <c r="K13" s="1152">
        <v>156</v>
      </c>
      <c r="L13" s="1152">
        <v>241</v>
      </c>
      <c r="M13" s="1152">
        <v>20</v>
      </c>
    </row>
    <row r="14" spans="1:13" ht="18.7" hidden="1" customHeight="1">
      <c r="A14" s="1154" t="s">
        <v>140</v>
      </c>
      <c r="B14" s="1152">
        <f t="shared" si="0"/>
        <v>2173</v>
      </c>
      <c r="C14" s="1152">
        <v>1174</v>
      </c>
      <c r="D14" s="1152">
        <v>733</v>
      </c>
      <c r="E14" s="1152">
        <v>266</v>
      </c>
      <c r="F14" s="1153"/>
      <c r="G14" s="1152">
        <f>H14+I14</f>
        <v>184</v>
      </c>
      <c r="H14" s="1152">
        <v>155</v>
      </c>
      <c r="I14" s="1152">
        <v>29</v>
      </c>
      <c r="J14" s="1152">
        <v>588</v>
      </c>
      <c r="K14" s="1152">
        <v>93</v>
      </c>
      <c r="L14" s="1152">
        <v>251</v>
      </c>
      <c r="M14" s="1152">
        <v>16</v>
      </c>
    </row>
    <row r="15" spans="1:13" ht="19.55" hidden="1" customHeight="1">
      <c r="A15" s="1154" t="s">
        <v>141</v>
      </c>
      <c r="B15" s="1152">
        <f t="shared" si="0"/>
        <v>1983</v>
      </c>
      <c r="C15" s="1152">
        <v>897</v>
      </c>
      <c r="D15" s="1152">
        <v>654</v>
      </c>
      <c r="E15" s="1152">
        <v>432</v>
      </c>
      <c r="F15" s="1153"/>
      <c r="G15" s="1152">
        <v>247</v>
      </c>
      <c r="H15" s="1152">
        <v>239</v>
      </c>
      <c r="I15" s="1152">
        <v>8</v>
      </c>
      <c r="J15" s="1152">
        <v>31</v>
      </c>
      <c r="K15" s="1152">
        <v>68</v>
      </c>
      <c r="L15" s="1152">
        <v>284</v>
      </c>
      <c r="M15" s="1152">
        <v>12</v>
      </c>
    </row>
    <row r="16" spans="1:13" ht="27" hidden="1" customHeight="1">
      <c r="A16" s="1154" t="s">
        <v>3177</v>
      </c>
      <c r="B16" s="1152">
        <f t="shared" si="0"/>
        <v>1474</v>
      </c>
      <c r="C16" s="1152">
        <v>607</v>
      </c>
      <c r="D16" s="1152">
        <v>471</v>
      </c>
      <c r="E16" s="1152">
        <v>396</v>
      </c>
      <c r="F16" s="1153"/>
      <c r="G16" s="1152">
        <v>329</v>
      </c>
      <c r="H16" s="1152">
        <v>274</v>
      </c>
      <c r="I16" s="1152">
        <v>55</v>
      </c>
      <c r="J16" s="1155">
        <v>0</v>
      </c>
      <c r="K16" s="1152">
        <v>71</v>
      </c>
      <c r="L16" s="1152">
        <v>543</v>
      </c>
      <c r="M16" s="1152">
        <v>25</v>
      </c>
    </row>
    <row r="17" spans="1:17" ht="27" hidden="1" customHeight="1">
      <c r="A17" s="1154" t="s">
        <v>3180</v>
      </c>
      <c r="B17" s="1152">
        <f t="shared" si="0"/>
        <v>652</v>
      </c>
      <c r="C17" s="1130">
        <v>380</v>
      </c>
      <c r="D17" s="1130">
        <v>221</v>
      </c>
      <c r="E17" s="1130">
        <v>51</v>
      </c>
      <c r="G17" s="1130">
        <v>251</v>
      </c>
      <c r="H17" s="1130">
        <v>170</v>
      </c>
      <c r="I17" s="1130">
        <v>81</v>
      </c>
      <c r="J17" s="1130">
        <v>0</v>
      </c>
      <c r="K17" s="1130">
        <v>73</v>
      </c>
      <c r="L17" s="1130">
        <v>525</v>
      </c>
      <c r="M17" s="1130">
        <v>23</v>
      </c>
      <c r="N17" s="1157" t="s">
        <v>2517</v>
      </c>
      <c r="O17" s="1157" t="s">
        <v>2517</v>
      </c>
      <c r="P17" s="1157" t="s">
        <v>2517</v>
      </c>
      <c r="Q17" s="1157" t="s">
        <v>2517</v>
      </c>
    </row>
    <row r="18" spans="1:17" ht="27" hidden="1" customHeight="1">
      <c r="A18" s="1154" t="s">
        <v>3176</v>
      </c>
      <c r="B18" s="1152">
        <f t="shared" si="0"/>
        <v>890</v>
      </c>
      <c r="C18" s="1130">
        <v>512</v>
      </c>
      <c r="D18" s="1130">
        <v>257</v>
      </c>
      <c r="E18" s="1130">
        <v>121</v>
      </c>
      <c r="G18" s="1130">
        <v>220</v>
      </c>
      <c r="H18" s="1130">
        <v>190</v>
      </c>
      <c r="I18" s="1130">
        <v>30</v>
      </c>
      <c r="J18" s="1152">
        <f>SUM(J21:J32)</f>
        <v>0</v>
      </c>
      <c r="K18" s="1130">
        <v>114</v>
      </c>
      <c r="L18" s="1130">
        <v>684</v>
      </c>
      <c r="M18" s="1130">
        <v>15</v>
      </c>
    </row>
    <row r="19" spans="1:17" ht="21.75" hidden="1" customHeight="1">
      <c r="A19" s="1154" t="s">
        <v>3175</v>
      </c>
      <c r="B19" s="1152">
        <f t="shared" si="0"/>
        <v>1393</v>
      </c>
      <c r="C19" s="1130">
        <v>840</v>
      </c>
      <c r="D19" s="1130">
        <v>433</v>
      </c>
      <c r="E19" s="1130">
        <v>120</v>
      </c>
      <c r="G19" s="1130">
        <v>230</v>
      </c>
      <c r="H19" s="1130">
        <v>218</v>
      </c>
      <c r="I19" s="1130">
        <v>12</v>
      </c>
      <c r="J19" s="1152">
        <f>SUM(J21:J32)</f>
        <v>0</v>
      </c>
      <c r="K19" s="1130">
        <v>90</v>
      </c>
      <c r="L19" s="1130">
        <v>600</v>
      </c>
      <c r="M19" s="1130">
        <v>10</v>
      </c>
    </row>
    <row r="20" spans="1:17" ht="27" hidden="1" customHeight="1">
      <c r="A20" s="1154" t="s">
        <v>3179</v>
      </c>
      <c r="B20" s="1152">
        <f t="shared" si="0"/>
        <v>1072</v>
      </c>
      <c r="C20" s="1130">
        <v>686</v>
      </c>
      <c r="D20" s="1130">
        <v>301</v>
      </c>
      <c r="E20" s="1130">
        <v>85</v>
      </c>
      <c r="G20" s="1130">
        <v>345</v>
      </c>
      <c r="H20" s="1130">
        <v>279</v>
      </c>
      <c r="I20" s="1130">
        <v>66</v>
      </c>
      <c r="J20" s="1152">
        <v>0</v>
      </c>
      <c r="K20" s="1130">
        <v>166</v>
      </c>
      <c r="L20" s="1130">
        <v>793</v>
      </c>
      <c r="M20" s="1130">
        <v>13</v>
      </c>
    </row>
    <row r="21" spans="1:17" ht="27" hidden="1" customHeight="1" collapsed="1">
      <c r="A21" s="1154" t="s">
        <v>3173</v>
      </c>
      <c r="B21" s="1152">
        <f>SUM(B22:B33)</f>
        <v>457</v>
      </c>
      <c r="C21" s="1152">
        <f>SUM(C22:C33)</f>
        <v>166</v>
      </c>
      <c r="D21" s="1152">
        <f>SUM(D22:D33)</f>
        <v>288</v>
      </c>
      <c r="E21" s="1152">
        <f>SUM(E22:E33)</f>
        <v>3</v>
      </c>
      <c r="F21" s="1153"/>
      <c r="G21" s="1152">
        <f t="shared" ref="G21:M21" si="1">SUM(G22:G33)</f>
        <v>255</v>
      </c>
      <c r="H21" s="1152">
        <f t="shared" si="1"/>
        <v>202</v>
      </c>
      <c r="I21" s="1152">
        <f t="shared" si="1"/>
        <v>53</v>
      </c>
      <c r="J21" s="1152">
        <f t="shared" si="1"/>
        <v>0</v>
      </c>
      <c r="K21" s="1152">
        <f t="shared" si="1"/>
        <v>109</v>
      </c>
      <c r="L21" s="1152">
        <f t="shared" si="1"/>
        <v>951</v>
      </c>
      <c r="M21" s="1152">
        <f t="shared" si="1"/>
        <v>24</v>
      </c>
    </row>
    <row r="22" spans="1:17" ht="27" hidden="1" customHeight="1" outlineLevel="1">
      <c r="A22" s="1151" t="s">
        <v>3058</v>
      </c>
      <c r="B22" s="1152">
        <f t="shared" ref="B22:B33" si="2">SUM(C22:E22)</f>
        <v>59</v>
      </c>
      <c r="C22" s="1152">
        <v>18</v>
      </c>
      <c r="D22" s="1152">
        <v>41</v>
      </c>
      <c r="E22" s="1155">
        <v>0</v>
      </c>
      <c r="F22" s="1158"/>
      <c r="G22" s="1152">
        <f t="shared" ref="G22:G33" si="3">H22+I22</f>
        <v>52</v>
      </c>
      <c r="H22" s="1152">
        <v>52</v>
      </c>
      <c r="I22" s="1152">
        <v>0</v>
      </c>
      <c r="J22" s="1155">
        <v>0</v>
      </c>
      <c r="K22" s="1152">
        <v>22</v>
      </c>
      <c r="L22" s="1152">
        <v>39</v>
      </c>
      <c r="M22" s="1155">
        <v>1</v>
      </c>
    </row>
    <row r="23" spans="1:17" ht="27" hidden="1" customHeight="1" outlineLevel="1">
      <c r="A23" s="1151" t="s">
        <v>3059</v>
      </c>
      <c r="B23" s="1152">
        <f t="shared" si="2"/>
        <v>40</v>
      </c>
      <c r="C23" s="1152">
        <v>15</v>
      </c>
      <c r="D23" s="1152">
        <v>25</v>
      </c>
      <c r="E23" s="1152">
        <v>0</v>
      </c>
      <c r="F23" s="1153"/>
      <c r="G23" s="1152">
        <f t="shared" si="3"/>
        <v>27</v>
      </c>
      <c r="H23" s="1152">
        <v>27</v>
      </c>
      <c r="I23" s="1155">
        <v>0</v>
      </c>
      <c r="J23" s="1155">
        <v>0</v>
      </c>
      <c r="K23" s="1152">
        <v>4</v>
      </c>
      <c r="L23" s="1152">
        <v>167</v>
      </c>
      <c r="M23" s="1152">
        <v>5</v>
      </c>
    </row>
    <row r="24" spans="1:17" ht="27" hidden="1" customHeight="1" outlineLevel="1">
      <c r="A24" s="1151" t="s">
        <v>3060</v>
      </c>
      <c r="B24" s="1152">
        <f t="shared" si="2"/>
        <v>92</v>
      </c>
      <c r="C24" s="1152">
        <v>46</v>
      </c>
      <c r="D24" s="1152">
        <v>46</v>
      </c>
      <c r="E24" s="1152">
        <v>0</v>
      </c>
      <c r="F24" s="1153"/>
      <c r="G24" s="1152">
        <f t="shared" si="3"/>
        <v>18</v>
      </c>
      <c r="H24" s="1152">
        <v>11</v>
      </c>
      <c r="I24" s="1152">
        <v>7</v>
      </c>
      <c r="J24" s="1155">
        <v>0</v>
      </c>
      <c r="K24" s="1152">
        <v>19</v>
      </c>
      <c r="L24" s="1152">
        <v>73</v>
      </c>
      <c r="M24" s="1152">
        <v>5</v>
      </c>
    </row>
    <row r="25" spans="1:17" ht="27" hidden="1" customHeight="1" outlineLevel="1">
      <c r="A25" s="1151" t="s">
        <v>3061</v>
      </c>
      <c r="B25" s="1152">
        <f t="shared" si="2"/>
        <v>64</v>
      </c>
      <c r="C25" s="1152">
        <v>21</v>
      </c>
      <c r="D25" s="1152">
        <v>43</v>
      </c>
      <c r="E25" s="1152">
        <v>0</v>
      </c>
      <c r="F25" s="1153"/>
      <c r="G25" s="1152">
        <f t="shared" si="3"/>
        <v>20</v>
      </c>
      <c r="H25" s="1152">
        <v>15</v>
      </c>
      <c r="I25" s="1155">
        <v>5</v>
      </c>
      <c r="J25" s="1155">
        <v>0</v>
      </c>
      <c r="K25" s="1152">
        <v>3</v>
      </c>
      <c r="L25" s="1152">
        <v>82</v>
      </c>
      <c r="M25" s="1155">
        <v>1</v>
      </c>
    </row>
    <row r="26" spans="1:17" ht="27" hidden="1" customHeight="1" outlineLevel="1">
      <c r="A26" s="1151" t="s">
        <v>3062</v>
      </c>
      <c r="B26" s="1152">
        <f t="shared" si="2"/>
        <v>73</v>
      </c>
      <c r="C26" s="1152">
        <v>11</v>
      </c>
      <c r="D26" s="1152">
        <v>62</v>
      </c>
      <c r="E26" s="1155">
        <v>0</v>
      </c>
      <c r="F26" s="1158"/>
      <c r="G26" s="1152">
        <f t="shared" si="3"/>
        <v>20</v>
      </c>
      <c r="H26" s="1152">
        <v>15</v>
      </c>
      <c r="I26" s="1155">
        <v>5</v>
      </c>
      <c r="J26" s="1155">
        <v>0</v>
      </c>
      <c r="K26" s="1152">
        <v>15</v>
      </c>
      <c r="L26" s="1152">
        <v>83</v>
      </c>
      <c r="M26" s="1152">
        <v>1</v>
      </c>
    </row>
    <row r="27" spans="1:17" ht="27" hidden="1" customHeight="1" outlineLevel="1">
      <c r="A27" s="1151" t="s">
        <v>3063</v>
      </c>
      <c r="B27" s="1152">
        <f t="shared" si="2"/>
        <v>32</v>
      </c>
      <c r="C27" s="1152">
        <v>2</v>
      </c>
      <c r="D27" s="1152">
        <v>30</v>
      </c>
      <c r="E27" s="1152">
        <v>0</v>
      </c>
      <c r="F27" s="1153"/>
      <c r="G27" s="1152">
        <f t="shared" si="3"/>
        <v>22</v>
      </c>
      <c r="H27" s="1152">
        <v>8</v>
      </c>
      <c r="I27" s="1155">
        <v>14</v>
      </c>
      <c r="J27" s="1155">
        <v>0</v>
      </c>
      <c r="K27" s="1155">
        <v>5</v>
      </c>
      <c r="L27" s="1152">
        <v>78</v>
      </c>
      <c r="M27" s="1152">
        <v>1</v>
      </c>
      <c r="N27" s="1130" t="s">
        <v>941</v>
      </c>
    </row>
    <row r="28" spans="1:17" ht="27" hidden="1" customHeight="1" outlineLevel="1">
      <c r="A28" s="1151" t="s">
        <v>1066</v>
      </c>
      <c r="B28" s="1152">
        <f t="shared" si="2"/>
        <v>33</v>
      </c>
      <c r="C28" s="1152">
        <v>28</v>
      </c>
      <c r="D28" s="1152">
        <v>5</v>
      </c>
      <c r="E28" s="1152">
        <v>0</v>
      </c>
      <c r="F28" s="1153"/>
      <c r="G28" s="1152">
        <f t="shared" si="3"/>
        <v>21</v>
      </c>
      <c r="H28" s="1152">
        <v>17</v>
      </c>
      <c r="I28" s="1152">
        <v>4</v>
      </c>
      <c r="J28" s="1155">
        <v>0</v>
      </c>
      <c r="K28" s="1152">
        <v>12</v>
      </c>
      <c r="L28" s="1152">
        <v>83</v>
      </c>
      <c r="M28" s="1155">
        <v>2</v>
      </c>
    </row>
    <row r="29" spans="1:17" ht="27" hidden="1" customHeight="1" outlineLevel="1">
      <c r="A29" s="1151" t="s">
        <v>1067</v>
      </c>
      <c r="B29" s="1152">
        <f t="shared" si="2"/>
        <v>18</v>
      </c>
      <c r="C29" s="1152">
        <v>8</v>
      </c>
      <c r="D29" s="1152">
        <v>10</v>
      </c>
      <c r="E29" s="1152">
        <v>0</v>
      </c>
      <c r="F29" s="1153"/>
      <c r="G29" s="1152">
        <f t="shared" si="3"/>
        <v>22</v>
      </c>
      <c r="H29" s="1152">
        <v>12</v>
      </c>
      <c r="I29" s="1152">
        <v>10</v>
      </c>
      <c r="J29" s="1155">
        <v>0</v>
      </c>
      <c r="K29" s="1152">
        <v>4</v>
      </c>
      <c r="L29" s="1152">
        <v>88</v>
      </c>
      <c r="M29" s="1155">
        <v>0</v>
      </c>
      <c r="N29" s="1130" t="s">
        <v>941</v>
      </c>
    </row>
    <row r="30" spans="1:17" ht="27" hidden="1" customHeight="1" outlineLevel="1">
      <c r="A30" s="1151" t="s">
        <v>2874</v>
      </c>
      <c r="B30" s="1152">
        <f t="shared" si="2"/>
        <v>26</v>
      </c>
      <c r="C30" s="1152">
        <v>9</v>
      </c>
      <c r="D30" s="1152">
        <v>16</v>
      </c>
      <c r="E30" s="1152">
        <v>1</v>
      </c>
      <c r="F30" s="1153"/>
      <c r="G30" s="1152">
        <f t="shared" si="3"/>
        <v>12</v>
      </c>
      <c r="H30" s="1152">
        <v>10</v>
      </c>
      <c r="I30" s="1152">
        <v>2</v>
      </c>
      <c r="J30" s="1155">
        <v>0</v>
      </c>
      <c r="K30" s="1152">
        <v>10</v>
      </c>
      <c r="L30" s="1152">
        <v>70</v>
      </c>
      <c r="M30" s="1155">
        <v>1</v>
      </c>
    </row>
    <row r="31" spans="1:17" ht="27" hidden="1" customHeight="1" outlineLevel="1">
      <c r="A31" s="1151" t="s">
        <v>2875</v>
      </c>
      <c r="B31" s="1152">
        <f t="shared" si="2"/>
        <v>12</v>
      </c>
      <c r="C31" s="1152">
        <v>3</v>
      </c>
      <c r="D31" s="1152">
        <v>7</v>
      </c>
      <c r="E31" s="1152">
        <v>2</v>
      </c>
      <c r="F31" s="1153"/>
      <c r="G31" s="1152">
        <f t="shared" si="3"/>
        <v>16</v>
      </c>
      <c r="H31" s="1152">
        <v>12</v>
      </c>
      <c r="I31" s="1152">
        <v>4</v>
      </c>
      <c r="J31" s="1155">
        <v>0</v>
      </c>
      <c r="K31" s="1152">
        <v>8</v>
      </c>
      <c r="L31" s="1152">
        <v>69</v>
      </c>
      <c r="M31" s="1155">
        <v>3</v>
      </c>
    </row>
    <row r="32" spans="1:17" ht="27" hidden="1" customHeight="1" outlineLevel="1">
      <c r="A32" s="1151" t="s">
        <v>2876</v>
      </c>
      <c r="B32" s="1152">
        <f t="shared" si="2"/>
        <v>4</v>
      </c>
      <c r="C32" s="1152">
        <v>2</v>
      </c>
      <c r="D32" s="1152">
        <v>2</v>
      </c>
      <c r="E32" s="1152">
        <v>0</v>
      </c>
      <c r="F32" s="1153"/>
      <c r="G32" s="1152">
        <f t="shared" si="3"/>
        <v>13</v>
      </c>
      <c r="H32" s="1152">
        <v>12</v>
      </c>
      <c r="I32" s="1152">
        <v>1</v>
      </c>
      <c r="J32" s="1155">
        <v>0</v>
      </c>
      <c r="K32" s="1155">
        <v>3</v>
      </c>
      <c r="L32" s="1152">
        <v>69</v>
      </c>
      <c r="M32" s="1155">
        <v>2</v>
      </c>
    </row>
    <row r="33" spans="1:17" ht="27" hidden="1" customHeight="1" outlineLevel="1">
      <c r="A33" s="1159" t="s">
        <v>2877</v>
      </c>
      <c r="B33" s="1160">
        <f t="shared" si="2"/>
        <v>4</v>
      </c>
      <c r="C33" s="1160">
        <v>3</v>
      </c>
      <c r="D33" s="1160">
        <v>1</v>
      </c>
      <c r="E33" s="1160">
        <v>0</v>
      </c>
      <c r="F33" s="1153"/>
      <c r="G33" s="1160">
        <f t="shared" si="3"/>
        <v>12</v>
      </c>
      <c r="H33" s="1160">
        <v>11</v>
      </c>
      <c r="I33" s="1160">
        <v>1</v>
      </c>
      <c r="J33" s="1161">
        <v>0</v>
      </c>
      <c r="K33" s="1161">
        <v>4</v>
      </c>
      <c r="L33" s="1160">
        <v>50</v>
      </c>
      <c r="M33" s="1161">
        <v>2</v>
      </c>
      <c r="N33" s="1157" t="s">
        <v>941</v>
      </c>
      <c r="O33" s="1157" t="s">
        <v>2517</v>
      </c>
      <c r="P33" s="1157" t="s">
        <v>2517</v>
      </c>
      <c r="Q33" s="1157" t="s">
        <v>2517</v>
      </c>
    </row>
    <row r="34" spans="1:17" ht="25.5" hidden="1" customHeight="1" collapsed="1">
      <c r="A34" s="1154" t="s">
        <v>3166</v>
      </c>
      <c r="B34" s="1152">
        <f>SUM(B35:B46)</f>
        <v>120</v>
      </c>
      <c r="C34" s="1152">
        <f>SUM(C35:C46)</f>
        <v>76</v>
      </c>
      <c r="D34" s="1152">
        <f>SUM(D35:D46)</f>
        <v>44</v>
      </c>
      <c r="E34" s="1152">
        <f>SUM(E35:E46)</f>
        <v>0</v>
      </c>
      <c r="F34" s="1153"/>
      <c r="G34" s="1152">
        <f t="shared" ref="G34:M34" si="4">SUM(G35:G46)</f>
        <v>276</v>
      </c>
      <c r="H34" s="1152">
        <f t="shared" si="4"/>
        <v>275</v>
      </c>
      <c r="I34" s="1152">
        <f t="shared" si="4"/>
        <v>1</v>
      </c>
      <c r="J34" s="1152">
        <f t="shared" si="4"/>
        <v>0</v>
      </c>
      <c r="K34" s="1152">
        <f t="shared" si="4"/>
        <v>81</v>
      </c>
      <c r="L34" s="1152">
        <f t="shared" si="4"/>
        <v>800</v>
      </c>
      <c r="M34" s="1152">
        <f t="shared" si="4"/>
        <v>40</v>
      </c>
    </row>
    <row r="35" spans="1:17" ht="27" hidden="1" customHeight="1" outlineLevel="1">
      <c r="A35" s="1162" t="s">
        <v>2071</v>
      </c>
      <c r="B35" s="1152">
        <f t="shared" ref="B35:B46" si="5">SUM(C35:E35)</f>
        <v>3</v>
      </c>
      <c r="C35" s="1152">
        <v>1</v>
      </c>
      <c r="D35" s="1152">
        <v>2</v>
      </c>
      <c r="E35" s="1155">
        <v>0</v>
      </c>
      <c r="F35" s="1158"/>
      <c r="G35" s="1152">
        <f t="shared" ref="G35:G46" si="6">H35+I35</f>
        <v>17</v>
      </c>
      <c r="H35" s="1152">
        <v>16</v>
      </c>
      <c r="I35" s="1152">
        <v>1</v>
      </c>
      <c r="J35" s="1155">
        <v>0</v>
      </c>
      <c r="K35" s="1152">
        <v>8</v>
      </c>
      <c r="L35" s="1152">
        <v>179</v>
      </c>
      <c r="M35" s="1155">
        <v>8</v>
      </c>
    </row>
    <row r="36" spans="1:17" ht="27" hidden="1" customHeight="1" outlineLevel="1">
      <c r="A36" s="1162" t="s">
        <v>3146</v>
      </c>
      <c r="B36" s="1152">
        <f t="shared" si="5"/>
        <v>6</v>
      </c>
      <c r="C36" s="1152">
        <v>4</v>
      </c>
      <c r="D36" s="1152">
        <v>2</v>
      </c>
      <c r="E36" s="1152">
        <v>0</v>
      </c>
      <c r="F36" s="1153"/>
      <c r="G36" s="1152">
        <f t="shared" si="6"/>
        <v>10</v>
      </c>
      <c r="H36" s="1152">
        <v>10</v>
      </c>
      <c r="I36" s="1155">
        <v>0</v>
      </c>
      <c r="J36" s="1155">
        <v>0</v>
      </c>
      <c r="K36" s="1152">
        <v>7</v>
      </c>
      <c r="L36" s="1152">
        <v>82</v>
      </c>
      <c r="M36" s="1152">
        <v>3</v>
      </c>
    </row>
    <row r="37" spans="1:17" ht="27" hidden="1" customHeight="1" outlineLevel="1">
      <c r="A37" s="1162" t="s">
        <v>3147</v>
      </c>
      <c r="B37" s="1152">
        <f t="shared" si="5"/>
        <v>6</v>
      </c>
      <c r="C37" s="1152">
        <v>6</v>
      </c>
      <c r="D37" s="1152">
        <v>0</v>
      </c>
      <c r="E37" s="1152">
        <v>0</v>
      </c>
      <c r="F37" s="1153"/>
      <c r="G37" s="1152">
        <f t="shared" si="6"/>
        <v>11</v>
      </c>
      <c r="H37" s="1152">
        <v>11</v>
      </c>
      <c r="I37" s="1152">
        <v>0</v>
      </c>
      <c r="J37" s="1155">
        <v>0</v>
      </c>
      <c r="K37" s="1152">
        <v>9</v>
      </c>
      <c r="L37" s="1152">
        <v>46</v>
      </c>
      <c r="M37" s="1152">
        <v>1</v>
      </c>
    </row>
    <row r="38" spans="1:17" ht="27" hidden="1" customHeight="1" outlineLevel="1">
      <c r="A38" s="1162" t="s">
        <v>3148</v>
      </c>
      <c r="B38" s="1152">
        <f t="shared" si="5"/>
        <v>31</v>
      </c>
      <c r="C38" s="1152">
        <v>31</v>
      </c>
      <c r="D38" s="1152">
        <v>0</v>
      </c>
      <c r="E38" s="1152">
        <v>0</v>
      </c>
      <c r="F38" s="1153"/>
      <c r="G38" s="1152">
        <f t="shared" si="6"/>
        <v>20</v>
      </c>
      <c r="H38" s="1152">
        <v>20</v>
      </c>
      <c r="I38" s="1155">
        <v>0</v>
      </c>
      <c r="J38" s="1155">
        <v>0</v>
      </c>
      <c r="K38" s="1152">
        <v>3</v>
      </c>
      <c r="L38" s="1152">
        <v>57</v>
      </c>
      <c r="M38" s="1155">
        <v>2</v>
      </c>
    </row>
    <row r="39" spans="1:17" ht="27" hidden="1" customHeight="1" outlineLevel="1">
      <c r="A39" s="1162" t="s">
        <v>3149</v>
      </c>
      <c r="B39" s="1152">
        <f t="shared" si="5"/>
        <v>5</v>
      </c>
      <c r="C39" s="1152">
        <v>2</v>
      </c>
      <c r="D39" s="1152">
        <v>3</v>
      </c>
      <c r="E39" s="1155">
        <v>0</v>
      </c>
      <c r="F39" s="1158"/>
      <c r="G39" s="1152">
        <f t="shared" si="6"/>
        <v>37</v>
      </c>
      <c r="H39" s="1152">
        <v>37</v>
      </c>
      <c r="I39" s="1155">
        <v>0</v>
      </c>
      <c r="J39" s="1155">
        <v>0</v>
      </c>
      <c r="K39" s="1152">
        <v>2</v>
      </c>
      <c r="L39" s="1152">
        <v>51</v>
      </c>
      <c r="M39" s="1152">
        <v>2</v>
      </c>
    </row>
    <row r="40" spans="1:17" ht="27" hidden="1" customHeight="1" outlineLevel="1">
      <c r="A40" s="1162" t="s">
        <v>3150</v>
      </c>
      <c r="B40" s="1152">
        <f t="shared" si="5"/>
        <v>18</v>
      </c>
      <c r="C40" s="1152">
        <v>15</v>
      </c>
      <c r="D40" s="1152">
        <v>3</v>
      </c>
      <c r="E40" s="1152">
        <v>0</v>
      </c>
      <c r="F40" s="1153"/>
      <c r="G40" s="1152">
        <f t="shared" si="6"/>
        <v>35</v>
      </c>
      <c r="H40" s="1152">
        <v>35</v>
      </c>
      <c r="I40" s="1155">
        <v>0</v>
      </c>
      <c r="J40" s="1155">
        <v>0</v>
      </c>
      <c r="K40" s="1155">
        <v>1</v>
      </c>
      <c r="L40" s="1152">
        <v>56</v>
      </c>
      <c r="M40" s="1152">
        <v>4</v>
      </c>
      <c r="N40" s="1130" t="s">
        <v>941</v>
      </c>
    </row>
    <row r="41" spans="1:17" ht="27" hidden="1" customHeight="1" outlineLevel="1">
      <c r="A41" s="1162" t="s">
        <v>3151</v>
      </c>
      <c r="B41" s="1152">
        <f t="shared" si="5"/>
        <v>6</v>
      </c>
      <c r="C41" s="1152">
        <v>4</v>
      </c>
      <c r="D41" s="1152">
        <v>2</v>
      </c>
      <c r="E41" s="1152">
        <v>0</v>
      </c>
      <c r="F41" s="1153"/>
      <c r="G41" s="1152">
        <f t="shared" si="6"/>
        <v>24</v>
      </c>
      <c r="H41" s="1152">
        <v>24</v>
      </c>
      <c r="I41" s="1152">
        <v>0</v>
      </c>
      <c r="J41" s="1155">
        <v>0</v>
      </c>
      <c r="K41" s="1152">
        <v>13</v>
      </c>
      <c r="L41" s="1152">
        <v>75</v>
      </c>
      <c r="M41" s="1155">
        <v>7</v>
      </c>
    </row>
    <row r="42" spans="1:17" ht="27" hidden="1" customHeight="1" outlineLevel="1">
      <c r="A42" s="1162" t="s">
        <v>3152</v>
      </c>
      <c r="B42" s="1152">
        <f t="shared" si="5"/>
        <v>8</v>
      </c>
      <c r="C42" s="1152">
        <v>1</v>
      </c>
      <c r="D42" s="1152">
        <v>7</v>
      </c>
      <c r="E42" s="1152">
        <v>0</v>
      </c>
      <c r="F42" s="1153"/>
      <c r="G42" s="1152">
        <f t="shared" si="6"/>
        <v>30</v>
      </c>
      <c r="H42" s="1152">
        <v>30</v>
      </c>
      <c r="I42" s="1152">
        <v>0</v>
      </c>
      <c r="J42" s="1155">
        <v>0</v>
      </c>
      <c r="K42" s="1152">
        <v>10</v>
      </c>
      <c r="L42" s="1152">
        <v>69</v>
      </c>
      <c r="M42" s="1155">
        <v>6</v>
      </c>
      <c r="N42" s="1130" t="s">
        <v>941</v>
      </c>
    </row>
    <row r="43" spans="1:17" ht="27" hidden="1" customHeight="1" outlineLevel="1">
      <c r="A43" s="1162" t="s">
        <v>3153</v>
      </c>
      <c r="B43" s="1152">
        <f t="shared" si="5"/>
        <v>10</v>
      </c>
      <c r="C43" s="1152">
        <v>1</v>
      </c>
      <c r="D43" s="1152">
        <v>9</v>
      </c>
      <c r="E43" s="1152">
        <v>0</v>
      </c>
      <c r="F43" s="1153"/>
      <c r="G43" s="1152">
        <f t="shared" si="6"/>
        <v>28</v>
      </c>
      <c r="H43" s="1152">
        <v>28</v>
      </c>
      <c r="I43" s="1152">
        <v>0</v>
      </c>
      <c r="J43" s="1155">
        <v>0</v>
      </c>
      <c r="K43" s="1152">
        <v>6</v>
      </c>
      <c r="L43" s="1152">
        <v>54</v>
      </c>
      <c r="M43" s="1155">
        <v>0</v>
      </c>
    </row>
    <row r="44" spans="1:17" ht="27" hidden="1" customHeight="1" outlineLevel="1">
      <c r="A44" s="1162" t="s">
        <v>3154</v>
      </c>
      <c r="B44" s="1152">
        <f t="shared" si="5"/>
        <v>7</v>
      </c>
      <c r="C44" s="1152">
        <v>1</v>
      </c>
      <c r="D44" s="1152">
        <v>6</v>
      </c>
      <c r="E44" s="1152">
        <v>0</v>
      </c>
      <c r="F44" s="1153"/>
      <c r="G44" s="1152">
        <f t="shared" si="6"/>
        <v>25</v>
      </c>
      <c r="H44" s="1152">
        <v>25</v>
      </c>
      <c r="I44" s="1152">
        <v>0</v>
      </c>
      <c r="J44" s="1155">
        <v>0</v>
      </c>
      <c r="K44" s="1152">
        <v>7</v>
      </c>
      <c r="L44" s="1152">
        <v>56</v>
      </c>
      <c r="M44" s="1155">
        <v>1</v>
      </c>
    </row>
    <row r="45" spans="1:17" ht="27" hidden="1" customHeight="1" outlineLevel="1">
      <c r="A45" s="1162" t="s">
        <v>3155</v>
      </c>
      <c r="B45" s="1152">
        <f t="shared" si="5"/>
        <v>11</v>
      </c>
      <c r="C45" s="1152">
        <v>1</v>
      </c>
      <c r="D45" s="1152">
        <v>10</v>
      </c>
      <c r="E45" s="1152">
        <v>0</v>
      </c>
      <c r="F45" s="1153"/>
      <c r="G45" s="1152">
        <f t="shared" si="6"/>
        <v>21</v>
      </c>
      <c r="H45" s="1152">
        <v>21</v>
      </c>
      <c r="I45" s="1152">
        <v>0</v>
      </c>
      <c r="J45" s="1155">
        <v>0</v>
      </c>
      <c r="K45" s="1155">
        <v>9</v>
      </c>
      <c r="L45" s="1152">
        <v>43</v>
      </c>
      <c r="M45" s="1155">
        <v>2</v>
      </c>
    </row>
    <row r="46" spans="1:17" ht="27" hidden="1" customHeight="1" outlineLevel="1" thickBot="1">
      <c r="A46" s="1163" t="s">
        <v>3156</v>
      </c>
      <c r="B46" s="1164">
        <f t="shared" si="5"/>
        <v>9</v>
      </c>
      <c r="C46" s="1164">
        <v>9</v>
      </c>
      <c r="D46" s="1164">
        <v>0</v>
      </c>
      <c r="E46" s="1164">
        <v>0</v>
      </c>
      <c r="F46" s="1153"/>
      <c r="G46" s="1164">
        <f t="shared" si="6"/>
        <v>18</v>
      </c>
      <c r="H46" s="1164">
        <v>18</v>
      </c>
      <c r="I46" s="1164">
        <v>0</v>
      </c>
      <c r="J46" s="1165">
        <v>0</v>
      </c>
      <c r="K46" s="1165">
        <v>6</v>
      </c>
      <c r="L46" s="1164">
        <v>32</v>
      </c>
      <c r="M46" s="1165">
        <v>4</v>
      </c>
      <c r="N46" s="1157" t="s">
        <v>941</v>
      </c>
      <c r="O46" s="1157" t="s">
        <v>2517</v>
      </c>
      <c r="P46" s="1157" t="s">
        <v>2517</v>
      </c>
      <c r="Q46" s="1157" t="s">
        <v>2517</v>
      </c>
    </row>
    <row r="47" spans="1:17" ht="26.35" hidden="1" customHeight="1" collapsed="1">
      <c r="A47" s="1154" t="s">
        <v>3160</v>
      </c>
      <c r="B47" s="1152">
        <f>SUM(B48:B59)</f>
        <v>58</v>
      </c>
      <c r="C47" s="1152">
        <f>SUM(C48:C59)</f>
        <v>25</v>
      </c>
      <c r="D47" s="1152">
        <f>SUM(D48:D59)</f>
        <v>33</v>
      </c>
      <c r="E47" s="1152">
        <f>SUM(E48:E59)</f>
        <v>0</v>
      </c>
      <c r="F47" s="1153"/>
      <c r="G47" s="1152">
        <f t="shared" ref="G47:M47" si="7">SUM(G48:G59)</f>
        <v>255</v>
      </c>
      <c r="H47" s="1152">
        <f t="shared" si="7"/>
        <v>254</v>
      </c>
      <c r="I47" s="1152">
        <f t="shared" si="7"/>
        <v>1</v>
      </c>
      <c r="J47" s="1152">
        <f t="shared" si="7"/>
        <v>2</v>
      </c>
      <c r="K47" s="1152">
        <f t="shared" si="7"/>
        <v>106</v>
      </c>
      <c r="L47" s="1152">
        <f t="shared" si="7"/>
        <v>751</v>
      </c>
      <c r="M47" s="1152">
        <f t="shared" si="7"/>
        <v>12</v>
      </c>
    </row>
    <row r="48" spans="1:17" ht="27" hidden="1" customHeight="1" outlineLevel="1">
      <c r="A48" s="530" t="s">
        <v>919</v>
      </c>
      <c r="B48" s="1152">
        <f t="shared" ref="B48:B59" si="8">SUM(C48:E48)</f>
        <v>7</v>
      </c>
      <c r="C48" s="1152">
        <v>7</v>
      </c>
      <c r="D48" s="1152">
        <v>0</v>
      </c>
      <c r="E48" s="1155">
        <v>0</v>
      </c>
      <c r="F48" s="1158"/>
      <c r="G48" s="1152">
        <f t="shared" ref="G48:G59" si="9">H48+I48</f>
        <v>18</v>
      </c>
      <c r="H48" s="1152">
        <v>18</v>
      </c>
      <c r="I48" s="1152">
        <v>0</v>
      </c>
      <c r="J48" s="1155">
        <v>0</v>
      </c>
      <c r="K48" s="1152">
        <v>14</v>
      </c>
      <c r="L48" s="1152">
        <v>143</v>
      </c>
      <c r="M48" s="1155">
        <v>2</v>
      </c>
    </row>
    <row r="49" spans="1:17" ht="27" hidden="1" customHeight="1" outlineLevel="1">
      <c r="A49" s="530" t="s">
        <v>920</v>
      </c>
      <c r="B49" s="1152">
        <f t="shared" si="8"/>
        <v>5</v>
      </c>
      <c r="C49" s="1152">
        <v>5</v>
      </c>
      <c r="D49" s="1152">
        <v>0</v>
      </c>
      <c r="E49" s="1152">
        <v>0</v>
      </c>
      <c r="F49" s="1153"/>
      <c r="G49" s="1152">
        <f t="shared" si="9"/>
        <v>25</v>
      </c>
      <c r="H49" s="1152">
        <v>25</v>
      </c>
      <c r="I49" s="1155">
        <v>0</v>
      </c>
      <c r="J49" s="1155">
        <v>2</v>
      </c>
      <c r="K49" s="1152">
        <v>8</v>
      </c>
      <c r="L49" s="1152">
        <v>58</v>
      </c>
      <c r="M49" s="1152">
        <v>2</v>
      </c>
    </row>
    <row r="50" spans="1:17" ht="27" hidden="1" customHeight="1" outlineLevel="1">
      <c r="A50" s="530" t="s">
        <v>921</v>
      </c>
      <c r="B50" s="1152">
        <f t="shared" si="8"/>
        <v>4</v>
      </c>
      <c r="C50" s="1152">
        <v>1</v>
      </c>
      <c r="D50" s="1152">
        <v>3</v>
      </c>
      <c r="E50" s="1152">
        <v>0</v>
      </c>
      <c r="F50" s="1153"/>
      <c r="G50" s="1152">
        <f t="shared" si="9"/>
        <v>8</v>
      </c>
      <c r="H50" s="1152">
        <v>8</v>
      </c>
      <c r="I50" s="1152">
        <v>0</v>
      </c>
      <c r="J50" s="1155">
        <v>0</v>
      </c>
      <c r="K50" s="1152">
        <v>9</v>
      </c>
      <c r="L50" s="1152">
        <v>32</v>
      </c>
      <c r="M50" s="1152">
        <v>0</v>
      </c>
    </row>
    <row r="51" spans="1:17" ht="27" hidden="1" customHeight="1" outlineLevel="1">
      <c r="A51" s="530" t="s">
        <v>922</v>
      </c>
      <c r="B51" s="1152">
        <f t="shared" si="8"/>
        <v>3</v>
      </c>
      <c r="C51" s="1152">
        <v>3</v>
      </c>
      <c r="D51" s="1152">
        <v>0</v>
      </c>
      <c r="E51" s="1152">
        <v>0</v>
      </c>
      <c r="F51" s="1153"/>
      <c r="G51" s="1152">
        <f t="shared" si="9"/>
        <v>28</v>
      </c>
      <c r="H51" s="1152">
        <v>28</v>
      </c>
      <c r="I51" s="1155">
        <v>0</v>
      </c>
      <c r="J51" s="1155">
        <v>0</v>
      </c>
      <c r="K51" s="1152">
        <v>7</v>
      </c>
      <c r="L51" s="1152">
        <v>51</v>
      </c>
      <c r="M51" s="1155">
        <v>2</v>
      </c>
    </row>
    <row r="52" spans="1:17" ht="27" hidden="1" customHeight="1" outlineLevel="1">
      <c r="A52" s="530" t="s">
        <v>966</v>
      </c>
      <c r="B52" s="1152">
        <f t="shared" si="8"/>
        <v>4</v>
      </c>
      <c r="C52" s="1152">
        <v>2</v>
      </c>
      <c r="D52" s="1152">
        <v>2</v>
      </c>
      <c r="E52" s="1155">
        <v>0</v>
      </c>
      <c r="F52" s="1158"/>
      <c r="G52" s="1152">
        <f t="shared" si="9"/>
        <v>19</v>
      </c>
      <c r="H52" s="1152">
        <v>19</v>
      </c>
      <c r="I52" s="1155">
        <v>0</v>
      </c>
      <c r="J52" s="1155">
        <v>0</v>
      </c>
      <c r="K52" s="1152">
        <v>9</v>
      </c>
      <c r="L52" s="1152">
        <v>44</v>
      </c>
      <c r="M52" s="1152">
        <v>3</v>
      </c>
    </row>
    <row r="53" spans="1:17" ht="27" hidden="1" customHeight="1" outlineLevel="1">
      <c r="A53" s="530" t="s">
        <v>967</v>
      </c>
      <c r="B53" s="1152">
        <f t="shared" si="8"/>
        <v>4</v>
      </c>
      <c r="C53" s="1152">
        <v>2</v>
      </c>
      <c r="D53" s="1152">
        <v>2</v>
      </c>
      <c r="E53" s="1152">
        <v>0</v>
      </c>
      <c r="F53" s="1153"/>
      <c r="G53" s="1152">
        <f t="shared" si="9"/>
        <v>9</v>
      </c>
      <c r="H53" s="1152">
        <v>9</v>
      </c>
      <c r="I53" s="1155">
        <v>0</v>
      </c>
      <c r="J53" s="1155">
        <v>0</v>
      </c>
      <c r="K53" s="1155">
        <v>5</v>
      </c>
      <c r="L53" s="1152">
        <v>83</v>
      </c>
      <c r="M53" s="1152">
        <v>1</v>
      </c>
      <c r="N53" s="1130" t="s">
        <v>941</v>
      </c>
    </row>
    <row r="54" spans="1:17" ht="27" hidden="1" customHeight="1" outlineLevel="1">
      <c r="A54" s="530" t="s">
        <v>968</v>
      </c>
      <c r="B54" s="1152">
        <f t="shared" si="8"/>
        <v>3</v>
      </c>
      <c r="C54" s="1152">
        <v>3</v>
      </c>
      <c r="D54" s="1152">
        <v>0</v>
      </c>
      <c r="E54" s="1152">
        <v>0</v>
      </c>
      <c r="F54" s="1153"/>
      <c r="G54" s="1152">
        <f t="shared" si="9"/>
        <v>34</v>
      </c>
      <c r="H54" s="1152">
        <v>34</v>
      </c>
      <c r="I54" s="1152">
        <v>0</v>
      </c>
      <c r="J54" s="1155">
        <v>0</v>
      </c>
      <c r="K54" s="1152">
        <v>10</v>
      </c>
      <c r="L54" s="1152">
        <v>54</v>
      </c>
      <c r="M54" s="1155">
        <v>0</v>
      </c>
    </row>
    <row r="55" spans="1:17" ht="27" hidden="1" customHeight="1" outlineLevel="1">
      <c r="A55" s="530" t="s">
        <v>969</v>
      </c>
      <c r="B55" s="1152">
        <f t="shared" si="8"/>
        <v>2</v>
      </c>
      <c r="C55" s="1152">
        <v>2</v>
      </c>
      <c r="D55" s="1152">
        <v>0</v>
      </c>
      <c r="E55" s="1152">
        <v>0</v>
      </c>
      <c r="F55" s="1153"/>
      <c r="G55" s="1152">
        <f t="shared" si="9"/>
        <v>35</v>
      </c>
      <c r="H55" s="1152">
        <v>35</v>
      </c>
      <c r="I55" s="1152">
        <v>0</v>
      </c>
      <c r="J55" s="1155">
        <v>0</v>
      </c>
      <c r="K55" s="1152">
        <v>10</v>
      </c>
      <c r="L55" s="1152">
        <v>58</v>
      </c>
      <c r="M55" s="1155">
        <v>0</v>
      </c>
      <c r="N55" s="1130" t="s">
        <v>941</v>
      </c>
    </row>
    <row r="56" spans="1:17" ht="27" hidden="1" customHeight="1" outlineLevel="1">
      <c r="A56" s="530" t="s">
        <v>970</v>
      </c>
      <c r="B56" s="1152">
        <f t="shared" si="8"/>
        <v>3</v>
      </c>
      <c r="C56" s="1152">
        <v>0</v>
      </c>
      <c r="D56" s="1152">
        <v>3</v>
      </c>
      <c r="E56" s="1152">
        <v>0</v>
      </c>
      <c r="F56" s="1153"/>
      <c r="G56" s="1152">
        <f t="shared" si="9"/>
        <v>22</v>
      </c>
      <c r="H56" s="1152">
        <v>22</v>
      </c>
      <c r="I56" s="1152">
        <v>0</v>
      </c>
      <c r="J56" s="1155">
        <v>0</v>
      </c>
      <c r="K56" s="1152">
        <v>8</v>
      </c>
      <c r="L56" s="1152">
        <v>60</v>
      </c>
      <c r="M56" s="1155">
        <v>0</v>
      </c>
    </row>
    <row r="57" spans="1:17" ht="27" hidden="1" customHeight="1" outlineLevel="1">
      <c r="A57" s="530" t="s">
        <v>971</v>
      </c>
      <c r="B57" s="1152">
        <f t="shared" si="8"/>
        <v>15</v>
      </c>
      <c r="C57" s="1152">
        <v>0</v>
      </c>
      <c r="D57" s="1152">
        <v>15</v>
      </c>
      <c r="E57" s="1152">
        <v>0</v>
      </c>
      <c r="F57" s="1153"/>
      <c r="G57" s="1152">
        <f t="shared" si="9"/>
        <v>18</v>
      </c>
      <c r="H57" s="1152">
        <v>17</v>
      </c>
      <c r="I57" s="1152">
        <v>1</v>
      </c>
      <c r="J57" s="1155">
        <v>0</v>
      </c>
      <c r="K57" s="1152">
        <v>6</v>
      </c>
      <c r="L57" s="1152">
        <v>56</v>
      </c>
      <c r="M57" s="1155">
        <v>0</v>
      </c>
    </row>
    <row r="58" spans="1:17" ht="27" hidden="1" customHeight="1" outlineLevel="1">
      <c r="A58" s="530" t="s">
        <v>972</v>
      </c>
      <c r="B58" s="1152">
        <f t="shared" si="8"/>
        <v>6</v>
      </c>
      <c r="C58" s="1152">
        <v>0</v>
      </c>
      <c r="D58" s="1152">
        <v>6</v>
      </c>
      <c r="E58" s="1152">
        <v>0</v>
      </c>
      <c r="F58" s="1153"/>
      <c r="G58" s="1152">
        <f t="shared" si="9"/>
        <v>20</v>
      </c>
      <c r="H58" s="1152">
        <v>20</v>
      </c>
      <c r="I58" s="1152">
        <v>0</v>
      </c>
      <c r="J58" s="1155">
        <v>0</v>
      </c>
      <c r="K58" s="1155">
        <v>10</v>
      </c>
      <c r="L58" s="1152">
        <v>68</v>
      </c>
      <c r="M58" s="1155">
        <v>1</v>
      </c>
    </row>
    <row r="59" spans="1:17" ht="27" hidden="1" customHeight="1" outlineLevel="1" thickBot="1">
      <c r="A59" s="531" t="s">
        <v>973</v>
      </c>
      <c r="B59" s="1164">
        <f t="shared" si="8"/>
        <v>2</v>
      </c>
      <c r="C59" s="1164">
        <v>0</v>
      </c>
      <c r="D59" s="1164">
        <v>2</v>
      </c>
      <c r="E59" s="1164">
        <v>0</v>
      </c>
      <c r="F59" s="1153"/>
      <c r="G59" s="1164">
        <f t="shared" si="9"/>
        <v>19</v>
      </c>
      <c r="H59" s="1164">
        <v>19</v>
      </c>
      <c r="I59" s="1164">
        <v>0</v>
      </c>
      <c r="J59" s="1165">
        <v>0</v>
      </c>
      <c r="K59" s="1165">
        <v>10</v>
      </c>
      <c r="L59" s="1164">
        <v>44</v>
      </c>
      <c r="M59" s="1165">
        <v>1</v>
      </c>
      <c r="N59" s="1157" t="s">
        <v>941</v>
      </c>
      <c r="O59" s="1157" t="s">
        <v>2517</v>
      </c>
      <c r="P59" s="1157" t="s">
        <v>2517</v>
      </c>
      <c r="Q59" s="1157" t="s">
        <v>2517</v>
      </c>
    </row>
    <row r="60" spans="1:17" ht="22.6" hidden="1" customHeight="1" collapsed="1">
      <c r="A60" s="1166" t="s">
        <v>1717</v>
      </c>
      <c r="B60" s="1152">
        <f>SUM(B61:B72)</f>
        <v>307</v>
      </c>
      <c r="C60" s="1152">
        <f>SUM(C61:C72)</f>
        <v>286</v>
      </c>
      <c r="D60" s="1152">
        <f>SUM(D61:D72)</f>
        <v>21</v>
      </c>
      <c r="E60" s="1152">
        <f>SUM(E61:E72)</f>
        <v>0</v>
      </c>
      <c r="F60" s="1153"/>
      <c r="G60" s="1152">
        <f t="shared" ref="G60:M60" si="10">SUM(G61:G72)</f>
        <v>323</v>
      </c>
      <c r="H60" s="1152">
        <f t="shared" si="10"/>
        <v>320</v>
      </c>
      <c r="I60" s="1152">
        <f t="shared" si="10"/>
        <v>3</v>
      </c>
      <c r="J60" s="1152">
        <f t="shared" si="10"/>
        <v>0</v>
      </c>
      <c r="K60" s="1152">
        <f t="shared" si="10"/>
        <v>74</v>
      </c>
      <c r="L60" s="1152">
        <f t="shared" si="10"/>
        <v>872</v>
      </c>
      <c r="M60" s="1152">
        <f t="shared" si="10"/>
        <v>10</v>
      </c>
    </row>
    <row r="61" spans="1:17" ht="27" hidden="1" customHeight="1" outlineLevel="1">
      <c r="A61" s="530" t="s">
        <v>1902</v>
      </c>
      <c r="B61" s="1152">
        <f t="shared" ref="B61:B72" si="11">SUM(C61:E61)</f>
        <v>6</v>
      </c>
      <c r="C61" s="1152">
        <v>0</v>
      </c>
      <c r="D61" s="1152">
        <v>6</v>
      </c>
      <c r="E61" s="1155">
        <v>0</v>
      </c>
      <c r="F61" s="1158"/>
      <c r="G61" s="1152">
        <f t="shared" ref="G61:G72" si="12">H61+I61</f>
        <v>42</v>
      </c>
      <c r="H61" s="1152">
        <v>41</v>
      </c>
      <c r="I61" s="1152">
        <v>1</v>
      </c>
      <c r="J61" s="1155">
        <v>0</v>
      </c>
      <c r="K61" s="1152">
        <v>7</v>
      </c>
      <c r="L61" s="1152">
        <v>159</v>
      </c>
      <c r="M61" s="1155">
        <v>2</v>
      </c>
    </row>
    <row r="62" spans="1:17" ht="27" hidden="1" customHeight="1" outlineLevel="1">
      <c r="A62" s="530" t="s">
        <v>920</v>
      </c>
      <c r="B62" s="1152">
        <f t="shared" si="11"/>
        <v>4</v>
      </c>
      <c r="C62" s="1152">
        <v>0</v>
      </c>
      <c r="D62" s="1152">
        <v>4</v>
      </c>
      <c r="E62" s="1152">
        <v>0</v>
      </c>
      <c r="F62" s="1153"/>
      <c r="G62" s="1152">
        <f t="shared" si="12"/>
        <v>26</v>
      </c>
      <c r="H62" s="1152">
        <v>25</v>
      </c>
      <c r="I62" s="1155">
        <v>1</v>
      </c>
      <c r="J62" s="1155">
        <v>0</v>
      </c>
      <c r="K62" s="1152">
        <v>11</v>
      </c>
      <c r="L62" s="1152">
        <v>79</v>
      </c>
      <c r="M62" s="1152">
        <v>1</v>
      </c>
    </row>
    <row r="63" spans="1:17" ht="27" hidden="1" customHeight="1" outlineLevel="1">
      <c r="A63" s="530" t="s">
        <v>921</v>
      </c>
      <c r="B63" s="1152">
        <f t="shared" si="11"/>
        <v>2</v>
      </c>
      <c r="C63" s="1152">
        <v>0</v>
      </c>
      <c r="D63" s="1152">
        <v>2</v>
      </c>
      <c r="E63" s="1152">
        <v>0</v>
      </c>
      <c r="F63" s="1153"/>
      <c r="G63" s="1152">
        <f t="shared" si="12"/>
        <v>23</v>
      </c>
      <c r="H63" s="1152">
        <v>22</v>
      </c>
      <c r="I63" s="1152">
        <v>1</v>
      </c>
      <c r="J63" s="1155">
        <v>0</v>
      </c>
      <c r="K63" s="1152">
        <v>7</v>
      </c>
      <c r="L63" s="1152">
        <v>65</v>
      </c>
      <c r="M63" s="1152">
        <v>0</v>
      </c>
    </row>
    <row r="64" spans="1:17" ht="27" hidden="1" customHeight="1" outlineLevel="1">
      <c r="A64" s="530" t="s">
        <v>922</v>
      </c>
      <c r="B64" s="1152">
        <f t="shared" si="11"/>
        <v>1</v>
      </c>
      <c r="C64" s="1152">
        <v>0</v>
      </c>
      <c r="D64" s="1152">
        <v>1</v>
      </c>
      <c r="E64" s="1152">
        <v>0</v>
      </c>
      <c r="F64" s="1153"/>
      <c r="G64" s="1152">
        <f t="shared" si="12"/>
        <v>24</v>
      </c>
      <c r="H64" s="1152">
        <v>24</v>
      </c>
      <c r="I64" s="1155">
        <v>0</v>
      </c>
      <c r="J64" s="1155">
        <v>0</v>
      </c>
      <c r="K64" s="1152">
        <v>6</v>
      </c>
      <c r="L64" s="1152">
        <v>40</v>
      </c>
      <c r="M64" s="1155">
        <v>0</v>
      </c>
    </row>
    <row r="65" spans="1:17" ht="27" hidden="1" customHeight="1" outlineLevel="1">
      <c r="A65" s="530" t="s">
        <v>966</v>
      </c>
      <c r="B65" s="1152">
        <f t="shared" si="11"/>
        <v>1</v>
      </c>
      <c r="C65" s="1152">
        <v>0</v>
      </c>
      <c r="D65" s="1152">
        <v>1</v>
      </c>
      <c r="E65" s="1155">
        <v>0</v>
      </c>
      <c r="F65" s="1158"/>
      <c r="G65" s="1152">
        <f t="shared" si="12"/>
        <v>28</v>
      </c>
      <c r="H65" s="1152">
        <v>28</v>
      </c>
      <c r="I65" s="1155">
        <v>0</v>
      </c>
      <c r="J65" s="1155">
        <v>0</v>
      </c>
      <c r="K65" s="1152">
        <v>4</v>
      </c>
      <c r="L65" s="1152">
        <v>63</v>
      </c>
      <c r="M65" s="1152">
        <v>0</v>
      </c>
    </row>
    <row r="66" spans="1:17" ht="27" hidden="1" customHeight="1" outlineLevel="1">
      <c r="A66" s="530" t="s">
        <v>967</v>
      </c>
      <c r="B66" s="1152">
        <f t="shared" si="11"/>
        <v>2</v>
      </c>
      <c r="C66" s="1152">
        <v>0</v>
      </c>
      <c r="D66" s="1152">
        <v>2</v>
      </c>
      <c r="E66" s="1152">
        <v>0</v>
      </c>
      <c r="F66" s="1153"/>
      <c r="G66" s="1152">
        <f t="shared" si="12"/>
        <v>25</v>
      </c>
      <c r="H66" s="1152">
        <v>25</v>
      </c>
      <c r="I66" s="1155">
        <v>0</v>
      </c>
      <c r="J66" s="1155">
        <v>0</v>
      </c>
      <c r="K66" s="1155">
        <v>5</v>
      </c>
      <c r="L66" s="1152">
        <v>84</v>
      </c>
      <c r="M66" s="1152">
        <v>4</v>
      </c>
      <c r="N66" s="1130" t="s">
        <v>941</v>
      </c>
    </row>
    <row r="67" spans="1:17" ht="27" hidden="1" customHeight="1" outlineLevel="1">
      <c r="A67" s="530" t="s">
        <v>968</v>
      </c>
      <c r="B67" s="1152">
        <f t="shared" si="11"/>
        <v>1</v>
      </c>
      <c r="C67" s="1152">
        <v>1</v>
      </c>
      <c r="D67" s="1152">
        <v>0</v>
      </c>
      <c r="E67" s="1152">
        <v>0</v>
      </c>
      <c r="F67" s="1153"/>
      <c r="G67" s="1152">
        <f t="shared" si="12"/>
        <v>34</v>
      </c>
      <c r="H67" s="1152">
        <v>34</v>
      </c>
      <c r="I67" s="1152">
        <v>0</v>
      </c>
      <c r="J67" s="1155">
        <v>0</v>
      </c>
      <c r="K67" s="1152">
        <v>4</v>
      </c>
      <c r="L67" s="1152">
        <v>47</v>
      </c>
      <c r="M67" s="1155">
        <v>0</v>
      </c>
    </row>
    <row r="68" spans="1:17" ht="27" hidden="1" customHeight="1" outlineLevel="1">
      <c r="A68" s="530" t="s">
        <v>969</v>
      </c>
      <c r="B68" s="1152">
        <f t="shared" si="11"/>
        <v>2</v>
      </c>
      <c r="C68" s="1152">
        <v>2</v>
      </c>
      <c r="D68" s="1152">
        <v>0</v>
      </c>
      <c r="E68" s="1152">
        <v>0</v>
      </c>
      <c r="F68" s="1153"/>
      <c r="G68" s="1152">
        <f t="shared" si="12"/>
        <v>20</v>
      </c>
      <c r="H68" s="1152">
        <v>20</v>
      </c>
      <c r="I68" s="1152">
        <v>0</v>
      </c>
      <c r="J68" s="1155">
        <v>0</v>
      </c>
      <c r="K68" s="1152">
        <v>3</v>
      </c>
      <c r="L68" s="1152">
        <v>75</v>
      </c>
      <c r="M68" s="1155">
        <v>0</v>
      </c>
      <c r="N68" s="1130" t="s">
        <v>941</v>
      </c>
    </row>
    <row r="69" spans="1:17" ht="27" hidden="1" customHeight="1" outlineLevel="1">
      <c r="A69" s="530" t="s">
        <v>970</v>
      </c>
      <c r="B69" s="1152">
        <f t="shared" si="11"/>
        <v>1</v>
      </c>
      <c r="C69" s="1152">
        <v>1</v>
      </c>
      <c r="D69" s="1152">
        <v>0</v>
      </c>
      <c r="E69" s="1152">
        <v>0</v>
      </c>
      <c r="F69" s="1153"/>
      <c r="G69" s="1152">
        <f t="shared" si="12"/>
        <v>21</v>
      </c>
      <c r="H69" s="1152">
        <v>21</v>
      </c>
      <c r="I69" s="1152">
        <v>0</v>
      </c>
      <c r="J69" s="1155">
        <v>0</v>
      </c>
      <c r="K69" s="1152">
        <v>7</v>
      </c>
      <c r="L69" s="1152">
        <v>81</v>
      </c>
      <c r="M69" s="1155">
        <v>1</v>
      </c>
    </row>
    <row r="70" spans="1:17" ht="27" hidden="1" customHeight="1" outlineLevel="1">
      <c r="A70" s="530" t="s">
        <v>971</v>
      </c>
      <c r="B70" s="1152">
        <f t="shared" si="11"/>
        <v>0</v>
      </c>
      <c r="C70" s="1152">
        <v>0</v>
      </c>
      <c r="D70" s="1152">
        <v>0</v>
      </c>
      <c r="E70" s="1152">
        <v>0</v>
      </c>
      <c r="F70" s="1153"/>
      <c r="G70" s="1152">
        <f t="shared" si="12"/>
        <v>35</v>
      </c>
      <c r="H70" s="1152">
        <v>35</v>
      </c>
      <c r="I70" s="1152">
        <v>0</v>
      </c>
      <c r="J70" s="1155">
        <v>0</v>
      </c>
      <c r="K70" s="1152">
        <v>11</v>
      </c>
      <c r="L70" s="1152">
        <v>48</v>
      </c>
      <c r="M70" s="1155">
        <v>1</v>
      </c>
    </row>
    <row r="71" spans="1:17" ht="27" hidden="1" customHeight="1" outlineLevel="1">
      <c r="A71" s="530" t="s">
        <v>972</v>
      </c>
      <c r="B71" s="1152">
        <f t="shared" si="11"/>
        <v>284</v>
      </c>
      <c r="C71" s="1152">
        <v>282</v>
      </c>
      <c r="D71" s="1152">
        <v>2</v>
      </c>
      <c r="E71" s="1152">
        <v>0</v>
      </c>
      <c r="F71" s="1153"/>
      <c r="G71" s="1152">
        <f t="shared" si="12"/>
        <v>18</v>
      </c>
      <c r="H71" s="1152">
        <v>18</v>
      </c>
      <c r="I71" s="1152">
        <v>0</v>
      </c>
      <c r="J71" s="1155">
        <v>0</v>
      </c>
      <c r="K71" s="1155">
        <v>4</v>
      </c>
      <c r="L71" s="1152">
        <v>76</v>
      </c>
      <c r="M71" s="1155">
        <v>0</v>
      </c>
    </row>
    <row r="72" spans="1:17" ht="27" hidden="1" customHeight="1" outlineLevel="1" thickBot="1">
      <c r="A72" s="531" t="s">
        <v>973</v>
      </c>
      <c r="B72" s="1164">
        <f t="shared" si="11"/>
        <v>3</v>
      </c>
      <c r="C72" s="1164">
        <v>0</v>
      </c>
      <c r="D72" s="1164">
        <v>3</v>
      </c>
      <c r="E72" s="1164">
        <v>0</v>
      </c>
      <c r="F72" s="1153"/>
      <c r="G72" s="1164">
        <f t="shared" si="12"/>
        <v>27</v>
      </c>
      <c r="H72" s="1164">
        <v>27</v>
      </c>
      <c r="I72" s="1164">
        <v>0</v>
      </c>
      <c r="J72" s="1165">
        <v>0</v>
      </c>
      <c r="K72" s="1165">
        <v>5</v>
      </c>
      <c r="L72" s="1164">
        <v>55</v>
      </c>
      <c r="M72" s="1165">
        <v>1</v>
      </c>
      <c r="N72" s="1157" t="s">
        <v>941</v>
      </c>
      <c r="O72" s="1157" t="s">
        <v>2517</v>
      </c>
      <c r="P72" s="1157" t="s">
        <v>2517</v>
      </c>
      <c r="Q72" s="1157" t="s">
        <v>2517</v>
      </c>
    </row>
    <row r="73" spans="1:17" ht="23.95" hidden="1" customHeight="1" collapsed="1">
      <c r="A73" s="1166" t="s">
        <v>2825</v>
      </c>
      <c r="B73" s="1152">
        <f>SUM(B74:B85)</f>
        <v>12</v>
      </c>
      <c r="C73" s="1152">
        <f>SUM(C74:C85)</f>
        <v>12</v>
      </c>
      <c r="D73" s="1152">
        <f>SUM(D74:D85)</f>
        <v>0</v>
      </c>
      <c r="E73" s="1152">
        <f>SUM(E74:E85)</f>
        <v>0</v>
      </c>
      <c r="F73" s="1153"/>
      <c r="G73" s="1152">
        <f t="shared" ref="G73:M73" si="13">SUM(G74:G85)</f>
        <v>342</v>
      </c>
      <c r="H73" s="1152">
        <f t="shared" si="13"/>
        <v>335</v>
      </c>
      <c r="I73" s="1152">
        <f t="shared" si="13"/>
        <v>7</v>
      </c>
      <c r="J73" s="1152">
        <f t="shared" si="13"/>
        <v>0</v>
      </c>
      <c r="K73" s="1152">
        <f t="shared" si="13"/>
        <v>111</v>
      </c>
      <c r="L73" s="1152">
        <f t="shared" si="13"/>
        <v>717</v>
      </c>
      <c r="M73" s="1152">
        <f t="shared" si="13"/>
        <v>1</v>
      </c>
    </row>
    <row r="74" spans="1:17" ht="23.95" hidden="1" customHeight="1" outlineLevel="1">
      <c r="A74" s="530" t="s">
        <v>1902</v>
      </c>
      <c r="B74" s="1152">
        <f t="shared" ref="B74:B85" si="14">SUM(C74:E74)</f>
        <v>0</v>
      </c>
      <c r="C74" s="1152">
        <v>0</v>
      </c>
      <c r="D74" s="1152">
        <v>0</v>
      </c>
      <c r="E74" s="1155">
        <v>0</v>
      </c>
      <c r="F74" s="1158"/>
      <c r="G74" s="1152">
        <f t="shared" ref="G74:G85" si="15">H74+I74</f>
        <v>45</v>
      </c>
      <c r="H74" s="1152">
        <v>45</v>
      </c>
      <c r="I74" s="1152">
        <v>0</v>
      </c>
      <c r="J74" s="1155">
        <v>0</v>
      </c>
      <c r="K74" s="1152">
        <v>18</v>
      </c>
      <c r="L74" s="1152">
        <v>102</v>
      </c>
      <c r="M74" s="1155">
        <v>0</v>
      </c>
    </row>
    <row r="75" spans="1:17" ht="23.95" hidden="1" customHeight="1" outlineLevel="1">
      <c r="A75" s="530" t="s">
        <v>920</v>
      </c>
      <c r="B75" s="1152">
        <f t="shared" si="14"/>
        <v>0</v>
      </c>
      <c r="C75" s="1152">
        <v>0</v>
      </c>
      <c r="D75" s="1152">
        <v>0</v>
      </c>
      <c r="E75" s="1152">
        <v>0</v>
      </c>
      <c r="F75" s="1153"/>
      <c r="G75" s="1152">
        <f t="shared" si="15"/>
        <v>37</v>
      </c>
      <c r="H75" s="1152">
        <v>37</v>
      </c>
      <c r="I75" s="1155">
        <v>0</v>
      </c>
      <c r="J75" s="1155">
        <v>0</v>
      </c>
      <c r="K75" s="1152">
        <v>12</v>
      </c>
      <c r="L75" s="1152">
        <v>62</v>
      </c>
      <c r="M75" s="1152">
        <v>0</v>
      </c>
    </row>
    <row r="76" spans="1:17" ht="23.95" hidden="1" customHeight="1" outlineLevel="1">
      <c r="A76" s="530" t="s">
        <v>921</v>
      </c>
      <c r="B76" s="1152">
        <f t="shared" si="14"/>
        <v>2</v>
      </c>
      <c r="C76" s="1152">
        <v>2</v>
      </c>
      <c r="D76" s="1152">
        <v>0</v>
      </c>
      <c r="E76" s="1152">
        <v>0</v>
      </c>
      <c r="F76" s="1153"/>
      <c r="G76" s="1152">
        <f t="shared" si="15"/>
        <v>15</v>
      </c>
      <c r="H76" s="1152">
        <v>15</v>
      </c>
      <c r="I76" s="1152">
        <v>0</v>
      </c>
      <c r="J76" s="1155">
        <v>0</v>
      </c>
      <c r="K76" s="1152">
        <v>10</v>
      </c>
      <c r="L76" s="1152">
        <v>56</v>
      </c>
      <c r="M76" s="1152">
        <v>0</v>
      </c>
    </row>
    <row r="77" spans="1:17" ht="23.95" hidden="1" customHeight="1" outlineLevel="1">
      <c r="A77" s="530" t="s">
        <v>922</v>
      </c>
      <c r="B77" s="1152">
        <f t="shared" si="14"/>
        <v>4</v>
      </c>
      <c r="C77" s="1152">
        <v>4</v>
      </c>
      <c r="D77" s="1152">
        <v>0</v>
      </c>
      <c r="E77" s="1152">
        <v>0</v>
      </c>
      <c r="F77" s="1153"/>
      <c r="G77" s="1152">
        <f t="shared" si="15"/>
        <v>19</v>
      </c>
      <c r="H77" s="1152">
        <v>19</v>
      </c>
      <c r="I77" s="1155">
        <v>0</v>
      </c>
      <c r="J77" s="1155">
        <v>0</v>
      </c>
      <c r="K77" s="1152">
        <v>5</v>
      </c>
      <c r="L77" s="1152">
        <v>44</v>
      </c>
      <c r="M77" s="1155">
        <v>0</v>
      </c>
    </row>
    <row r="78" spans="1:17" ht="23.95" hidden="1" customHeight="1" outlineLevel="1">
      <c r="A78" s="530" t="s">
        <v>966</v>
      </c>
      <c r="B78" s="1152">
        <f t="shared" si="14"/>
        <v>2</v>
      </c>
      <c r="C78" s="1152">
        <v>2</v>
      </c>
      <c r="D78" s="1152">
        <v>0</v>
      </c>
      <c r="E78" s="1155">
        <v>0</v>
      </c>
      <c r="F78" s="1158"/>
      <c r="G78" s="1152">
        <f t="shared" si="15"/>
        <v>27</v>
      </c>
      <c r="H78" s="1152">
        <v>21</v>
      </c>
      <c r="I78" s="1155">
        <v>6</v>
      </c>
      <c r="J78" s="1155">
        <v>0</v>
      </c>
      <c r="K78" s="1152">
        <v>6</v>
      </c>
      <c r="L78" s="1152">
        <v>57</v>
      </c>
      <c r="M78" s="1152">
        <v>0</v>
      </c>
    </row>
    <row r="79" spans="1:17" ht="23.95" hidden="1" customHeight="1" outlineLevel="1">
      <c r="A79" s="530" t="s">
        <v>967</v>
      </c>
      <c r="B79" s="1152">
        <f t="shared" si="14"/>
        <v>0</v>
      </c>
      <c r="C79" s="1152">
        <v>0</v>
      </c>
      <c r="D79" s="1152">
        <v>0</v>
      </c>
      <c r="E79" s="1152">
        <v>0</v>
      </c>
      <c r="F79" s="1153"/>
      <c r="G79" s="1152">
        <f t="shared" si="15"/>
        <v>22</v>
      </c>
      <c r="H79" s="1152">
        <v>21</v>
      </c>
      <c r="I79" s="1155">
        <v>1</v>
      </c>
      <c r="J79" s="1155">
        <v>0</v>
      </c>
      <c r="K79" s="1155">
        <v>7</v>
      </c>
      <c r="L79" s="1152">
        <v>50</v>
      </c>
      <c r="M79" s="1152">
        <v>1</v>
      </c>
      <c r="N79" s="1130" t="s">
        <v>941</v>
      </c>
    </row>
    <row r="80" spans="1:17" ht="23.95" hidden="1" customHeight="1" outlineLevel="1">
      <c r="A80" s="530" t="s">
        <v>968</v>
      </c>
      <c r="B80" s="1152">
        <f t="shared" si="14"/>
        <v>2</v>
      </c>
      <c r="C80" s="1152">
        <v>2</v>
      </c>
      <c r="D80" s="1152">
        <v>0</v>
      </c>
      <c r="E80" s="1152">
        <v>0</v>
      </c>
      <c r="F80" s="1153"/>
      <c r="G80" s="1152">
        <f t="shared" si="15"/>
        <v>18</v>
      </c>
      <c r="H80" s="1152">
        <v>18</v>
      </c>
      <c r="I80" s="1152">
        <v>0</v>
      </c>
      <c r="J80" s="1155">
        <v>0</v>
      </c>
      <c r="K80" s="1152">
        <v>5</v>
      </c>
      <c r="L80" s="1152">
        <v>59</v>
      </c>
      <c r="M80" s="1155">
        <v>0</v>
      </c>
    </row>
    <row r="81" spans="1:17" ht="23.95" hidden="1" customHeight="1" outlineLevel="1">
      <c r="A81" s="530" t="s">
        <v>969</v>
      </c>
      <c r="B81" s="1152">
        <f t="shared" si="14"/>
        <v>0</v>
      </c>
      <c r="C81" s="1152">
        <v>0</v>
      </c>
      <c r="D81" s="1152">
        <v>0</v>
      </c>
      <c r="E81" s="1152">
        <v>0</v>
      </c>
      <c r="F81" s="1153"/>
      <c r="G81" s="1152">
        <f t="shared" si="15"/>
        <v>38</v>
      </c>
      <c r="H81" s="1152">
        <v>38</v>
      </c>
      <c r="I81" s="1152">
        <v>0</v>
      </c>
      <c r="J81" s="1155">
        <v>0</v>
      </c>
      <c r="K81" s="1152">
        <v>6</v>
      </c>
      <c r="L81" s="1152">
        <v>54</v>
      </c>
      <c r="M81" s="1155">
        <v>0</v>
      </c>
      <c r="N81" s="1130" t="s">
        <v>941</v>
      </c>
    </row>
    <row r="82" spans="1:17" ht="23.95" hidden="1" customHeight="1" outlineLevel="1">
      <c r="A82" s="530" t="s">
        <v>970</v>
      </c>
      <c r="B82" s="1152">
        <f t="shared" si="14"/>
        <v>1</v>
      </c>
      <c r="C82" s="1152">
        <v>1</v>
      </c>
      <c r="D82" s="1152">
        <v>0</v>
      </c>
      <c r="E82" s="1152">
        <v>0</v>
      </c>
      <c r="F82" s="1153"/>
      <c r="G82" s="1152">
        <f t="shared" si="15"/>
        <v>23</v>
      </c>
      <c r="H82" s="1152">
        <v>23</v>
      </c>
      <c r="I82" s="1152">
        <v>0</v>
      </c>
      <c r="J82" s="1155">
        <v>0</v>
      </c>
      <c r="K82" s="1152">
        <v>9</v>
      </c>
      <c r="L82" s="1152">
        <v>55</v>
      </c>
      <c r="M82" s="1155">
        <v>0</v>
      </c>
    </row>
    <row r="83" spans="1:17" ht="23.95" hidden="1" customHeight="1" outlineLevel="1">
      <c r="A83" s="530" t="s">
        <v>971</v>
      </c>
      <c r="B83" s="1152">
        <f t="shared" si="14"/>
        <v>1</v>
      </c>
      <c r="C83" s="1152">
        <v>1</v>
      </c>
      <c r="D83" s="1152">
        <v>0</v>
      </c>
      <c r="E83" s="1152">
        <v>0</v>
      </c>
      <c r="F83" s="1153"/>
      <c r="G83" s="1152">
        <f t="shared" si="15"/>
        <v>25</v>
      </c>
      <c r="H83" s="1152">
        <v>25</v>
      </c>
      <c r="I83" s="1152">
        <v>0</v>
      </c>
      <c r="J83" s="1155">
        <v>0</v>
      </c>
      <c r="K83" s="1152">
        <v>9</v>
      </c>
      <c r="L83" s="1152">
        <v>53</v>
      </c>
      <c r="M83" s="1155">
        <v>0</v>
      </c>
    </row>
    <row r="84" spans="1:17" ht="23.95" hidden="1" customHeight="1" outlineLevel="1">
      <c r="A84" s="530" t="s">
        <v>972</v>
      </c>
      <c r="B84" s="1152">
        <f t="shared" si="14"/>
        <v>0</v>
      </c>
      <c r="C84" s="1152">
        <v>0</v>
      </c>
      <c r="D84" s="1152">
        <v>0</v>
      </c>
      <c r="E84" s="1152">
        <v>0</v>
      </c>
      <c r="F84" s="1153"/>
      <c r="G84" s="1152">
        <f t="shared" si="15"/>
        <v>35</v>
      </c>
      <c r="H84" s="1152">
        <v>35</v>
      </c>
      <c r="I84" s="1152">
        <v>0</v>
      </c>
      <c r="J84" s="1155">
        <v>0</v>
      </c>
      <c r="K84" s="1155">
        <v>6</v>
      </c>
      <c r="L84" s="1152">
        <v>72</v>
      </c>
      <c r="M84" s="1155">
        <v>0</v>
      </c>
    </row>
    <row r="85" spans="1:17" ht="23.95" hidden="1" customHeight="1" outlineLevel="1" thickBot="1">
      <c r="A85" s="531" t="s">
        <v>973</v>
      </c>
      <c r="B85" s="1164">
        <f t="shared" si="14"/>
        <v>0</v>
      </c>
      <c r="C85" s="1164">
        <v>0</v>
      </c>
      <c r="D85" s="1164">
        <v>0</v>
      </c>
      <c r="E85" s="1164">
        <v>0</v>
      </c>
      <c r="F85" s="1153"/>
      <c r="G85" s="1164">
        <f t="shared" si="15"/>
        <v>38</v>
      </c>
      <c r="H85" s="1164">
        <v>38</v>
      </c>
      <c r="I85" s="1164">
        <v>0</v>
      </c>
      <c r="J85" s="1165">
        <v>0</v>
      </c>
      <c r="K85" s="1165">
        <v>18</v>
      </c>
      <c r="L85" s="1164">
        <v>53</v>
      </c>
      <c r="M85" s="1165">
        <v>0</v>
      </c>
      <c r="N85" s="1157" t="s">
        <v>941</v>
      </c>
      <c r="O85" s="1157" t="s">
        <v>2517</v>
      </c>
      <c r="P85" s="1157" t="s">
        <v>2517</v>
      </c>
      <c r="Q85" s="1157" t="s">
        <v>2517</v>
      </c>
    </row>
    <row r="86" spans="1:17" ht="23.95" hidden="1" customHeight="1" collapsed="1">
      <c r="A86" s="1166" t="s">
        <v>2812</v>
      </c>
      <c r="B86" s="1152">
        <f>SUM(B87:B98)</f>
        <v>15</v>
      </c>
      <c r="C86" s="1152">
        <f>SUM(C87:C98)</f>
        <v>15</v>
      </c>
      <c r="D86" s="1152">
        <f>SUM(D87:D98)</f>
        <v>0</v>
      </c>
      <c r="E86" s="1152">
        <f>SUM(E87:E98)</f>
        <v>0</v>
      </c>
      <c r="F86" s="1153"/>
      <c r="G86" s="1152">
        <f t="shared" ref="G86:M86" si="16">SUM(G87:G98)</f>
        <v>350</v>
      </c>
      <c r="H86" s="1152">
        <f t="shared" si="16"/>
        <v>350</v>
      </c>
      <c r="I86" s="1152">
        <f t="shared" si="16"/>
        <v>0</v>
      </c>
      <c r="J86" s="1152">
        <f t="shared" si="16"/>
        <v>0</v>
      </c>
      <c r="K86" s="1152">
        <f t="shared" si="16"/>
        <v>121</v>
      </c>
      <c r="L86" s="1152">
        <f t="shared" si="16"/>
        <v>359</v>
      </c>
      <c r="M86" s="1152">
        <f t="shared" si="16"/>
        <v>0</v>
      </c>
    </row>
    <row r="87" spans="1:17" ht="23.95" hidden="1" customHeight="1" outlineLevel="1">
      <c r="A87" s="530" t="s">
        <v>1902</v>
      </c>
      <c r="B87" s="1152">
        <f t="shared" ref="B87:B98" si="17">SUM(C87:E87)</f>
        <v>2</v>
      </c>
      <c r="C87" s="1152">
        <v>2</v>
      </c>
      <c r="D87" s="1152">
        <v>0</v>
      </c>
      <c r="E87" s="1155">
        <v>0</v>
      </c>
      <c r="F87" s="1158"/>
      <c r="G87" s="1152">
        <f t="shared" ref="G87:G98" si="18">H87+I87</f>
        <v>50</v>
      </c>
      <c r="H87" s="1152">
        <v>50</v>
      </c>
      <c r="I87" s="1152">
        <v>0</v>
      </c>
      <c r="J87" s="1155">
        <v>0</v>
      </c>
      <c r="K87" s="1152">
        <v>3</v>
      </c>
      <c r="L87" s="1152">
        <v>23</v>
      </c>
      <c r="M87" s="1155">
        <v>0</v>
      </c>
    </row>
    <row r="88" spans="1:17" ht="23.95" hidden="1" customHeight="1" outlineLevel="1">
      <c r="A88" s="530" t="s">
        <v>920</v>
      </c>
      <c r="B88" s="1152">
        <f t="shared" si="17"/>
        <v>0</v>
      </c>
      <c r="C88" s="1152">
        <v>0</v>
      </c>
      <c r="D88" s="1152">
        <v>0</v>
      </c>
      <c r="E88" s="1152">
        <v>0</v>
      </c>
      <c r="F88" s="1153"/>
      <c r="G88" s="1152">
        <f t="shared" si="18"/>
        <v>56</v>
      </c>
      <c r="H88" s="1152">
        <v>56</v>
      </c>
      <c r="I88" s="1155">
        <v>0</v>
      </c>
      <c r="J88" s="1155">
        <v>0</v>
      </c>
      <c r="K88" s="1152">
        <v>7</v>
      </c>
      <c r="L88" s="1152">
        <v>70</v>
      </c>
      <c r="M88" s="1152">
        <v>0</v>
      </c>
    </row>
    <row r="89" spans="1:17" ht="23.95" hidden="1" customHeight="1" outlineLevel="1">
      <c r="A89" s="530" t="s">
        <v>921</v>
      </c>
      <c r="B89" s="1152">
        <f t="shared" si="17"/>
        <v>3</v>
      </c>
      <c r="C89" s="1152">
        <v>3</v>
      </c>
      <c r="D89" s="1152">
        <v>0</v>
      </c>
      <c r="E89" s="1152">
        <v>0</v>
      </c>
      <c r="F89" s="1153"/>
      <c r="G89" s="1152">
        <f t="shared" si="18"/>
        <v>35</v>
      </c>
      <c r="H89" s="1152">
        <v>35</v>
      </c>
      <c r="I89" s="1152">
        <v>0</v>
      </c>
      <c r="J89" s="1155">
        <v>0</v>
      </c>
      <c r="K89" s="1152">
        <v>4</v>
      </c>
      <c r="L89" s="1152">
        <v>31</v>
      </c>
      <c r="M89" s="1152">
        <v>0</v>
      </c>
    </row>
    <row r="90" spans="1:17" ht="23.95" hidden="1" customHeight="1" outlineLevel="1">
      <c r="A90" s="530" t="s">
        <v>922</v>
      </c>
      <c r="B90" s="1152">
        <f t="shared" si="17"/>
        <v>1</v>
      </c>
      <c r="C90" s="1152">
        <v>1</v>
      </c>
      <c r="D90" s="1152">
        <v>0</v>
      </c>
      <c r="E90" s="1152">
        <v>0</v>
      </c>
      <c r="F90" s="1153"/>
      <c r="G90" s="1152">
        <f t="shared" si="18"/>
        <v>22</v>
      </c>
      <c r="H90" s="1152">
        <v>22</v>
      </c>
      <c r="I90" s="1155">
        <v>0</v>
      </c>
      <c r="J90" s="1155">
        <v>0</v>
      </c>
      <c r="K90" s="1152">
        <v>6</v>
      </c>
      <c r="L90" s="1152">
        <v>29</v>
      </c>
      <c r="M90" s="1155">
        <v>0</v>
      </c>
    </row>
    <row r="91" spans="1:17" ht="23.95" hidden="1" customHeight="1" outlineLevel="1">
      <c r="A91" s="530" t="s">
        <v>966</v>
      </c>
      <c r="B91" s="1152">
        <f t="shared" si="17"/>
        <v>0</v>
      </c>
      <c r="C91" s="1152">
        <v>0</v>
      </c>
      <c r="D91" s="1152">
        <v>0</v>
      </c>
      <c r="E91" s="1155">
        <v>0</v>
      </c>
      <c r="F91" s="1158"/>
      <c r="G91" s="1152">
        <f t="shared" si="18"/>
        <v>41</v>
      </c>
      <c r="H91" s="1152">
        <v>41</v>
      </c>
      <c r="I91" s="1155">
        <v>0</v>
      </c>
      <c r="J91" s="1155">
        <v>0</v>
      </c>
      <c r="K91" s="1152">
        <v>27</v>
      </c>
      <c r="L91" s="1152">
        <v>43</v>
      </c>
      <c r="M91" s="1152">
        <v>0</v>
      </c>
    </row>
    <row r="92" spans="1:17" ht="23.95" hidden="1" customHeight="1" outlineLevel="1">
      <c r="A92" s="530" t="s">
        <v>967</v>
      </c>
      <c r="B92" s="1152">
        <f t="shared" si="17"/>
        <v>0</v>
      </c>
      <c r="C92" s="1152">
        <v>0</v>
      </c>
      <c r="D92" s="1152">
        <v>0</v>
      </c>
      <c r="E92" s="1152">
        <v>0</v>
      </c>
      <c r="F92" s="1153"/>
      <c r="G92" s="1152">
        <f t="shared" si="18"/>
        <v>30</v>
      </c>
      <c r="H92" s="1152">
        <v>30</v>
      </c>
      <c r="I92" s="1155">
        <v>0</v>
      </c>
      <c r="J92" s="1155">
        <v>0</v>
      </c>
      <c r="K92" s="1155">
        <v>10</v>
      </c>
      <c r="L92" s="1152">
        <v>27</v>
      </c>
      <c r="M92" s="1152">
        <v>0</v>
      </c>
      <c r="N92" s="1130" t="s">
        <v>941</v>
      </c>
    </row>
    <row r="93" spans="1:17" ht="23.95" hidden="1" customHeight="1" outlineLevel="1">
      <c r="A93" s="530" t="s">
        <v>968</v>
      </c>
      <c r="B93" s="1152">
        <f t="shared" si="17"/>
        <v>0</v>
      </c>
      <c r="C93" s="1152">
        <v>0</v>
      </c>
      <c r="D93" s="1152">
        <v>0</v>
      </c>
      <c r="E93" s="1152">
        <v>0</v>
      </c>
      <c r="F93" s="1153"/>
      <c r="G93" s="1152">
        <f t="shared" si="18"/>
        <v>25</v>
      </c>
      <c r="H93" s="1152">
        <v>25</v>
      </c>
      <c r="I93" s="1152">
        <v>0</v>
      </c>
      <c r="J93" s="1155">
        <v>0</v>
      </c>
      <c r="K93" s="1152">
        <v>16</v>
      </c>
      <c r="L93" s="1152">
        <v>34</v>
      </c>
      <c r="M93" s="1155">
        <v>0</v>
      </c>
    </row>
    <row r="94" spans="1:17" ht="23.95" hidden="1" customHeight="1" outlineLevel="1">
      <c r="A94" s="530" t="s">
        <v>969</v>
      </c>
      <c r="B94" s="1152">
        <f t="shared" si="17"/>
        <v>0</v>
      </c>
      <c r="C94" s="1152">
        <v>0</v>
      </c>
      <c r="D94" s="1152">
        <v>0</v>
      </c>
      <c r="E94" s="1152">
        <v>0</v>
      </c>
      <c r="F94" s="1153"/>
      <c r="G94" s="1152">
        <f t="shared" si="18"/>
        <v>19</v>
      </c>
      <c r="H94" s="1152">
        <v>19</v>
      </c>
      <c r="I94" s="1152">
        <v>0</v>
      </c>
      <c r="J94" s="1155">
        <v>0</v>
      </c>
      <c r="K94" s="1152">
        <v>16</v>
      </c>
      <c r="L94" s="1152">
        <v>25</v>
      </c>
      <c r="M94" s="1155">
        <v>0</v>
      </c>
      <c r="N94" s="1130" t="s">
        <v>941</v>
      </c>
    </row>
    <row r="95" spans="1:17" ht="23.95" hidden="1" customHeight="1" outlineLevel="1">
      <c r="A95" s="530" t="s">
        <v>970</v>
      </c>
      <c r="B95" s="1152">
        <f t="shared" si="17"/>
        <v>6</v>
      </c>
      <c r="C95" s="1152">
        <v>6</v>
      </c>
      <c r="D95" s="1152">
        <v>0</v>
      </c>
      <c r="E95" s="1152">
        <v>0</v>
      </c>
      <c r="F95" s="1153"/>
      <c r="G95" s="1152">
        <f t="shared" si="18"/>
        <v>12</v>
      </c>
      <c r="H95" s="1152">
        <v>12</v>
      </c>
      <c r="I95" s="1152">
        <v>0</v>
      </c>
      <c r="J95" s="1155">
        <v>0</v>
      </c>
      <c r="K95" s="1152">
        <v>10</v>
      </c>
      <c r="L95" s="1152">
        <v>23</v>
      </c>
      <c r="M95" s="1155">
        <v>0</v>
      </c>
    </row>
    <row r="96" spans="1:17" ht="23.95" hidden="1" customHeight="1" outlineLevel="1">
      <c r="A96" s="530" t="s">
        <v>971</v>
      </c>
      <c r="B96" s="1152">
        <f t="shared" si="17"/>
        <v>3</v>
      </c>
      <c r="C96" s="1152">
        <v>3</v>
      </c>
      <c r="D96" s="1152">
        <v>0</v>
      </c>
      <c r="E96" s="1152">
        <v>0</v>
      </c>
      <c r="F96" s="1153"/>
      <c r="G96" s="1152">
        <f t="shared" si="18"/>
        <v>16</v>
      </c>
      <c r="H96" s="1152">
        <v>16</v>
      </c>
      <c r="I96" s="1152">
        <v>0</v>
      </c>
      <c r="J96" s="1155">
        <v>0</v>
      </c>
      <c r="K96" s="1152">
        <v>8</v>
      </c>
      <c r="L96" s="1152">
        <v>19</v>
      </c>
      <c r="M96" s="1155">
        <v>0</v>
      </c>
    </row>
    <row r="97" spans="1:17" ht="23.95" hidden="1" customHeight="1" outlineLevel="1">
      <c r="A97" s="530" t="s">
        <v>972</v>
      </c>
      <c r="B97" s="1152">
        <f t="shared" si="17"/>
        <v>0</v>
      </c>
      <c r="C97" s="1152">
        <v>0</v>
      </c>
      <c r="D97" s="1152">
        <v>0</v>
      </c>
      <c r="E97" s="1152">
        <v>0</v>
      </c>
      <c r="F97" s="1153"/>
      <c r="G97" s="1152">
        <f t="shared" si="18"/>
        <v>17</v>
      </c>
      <c r="H97" s="1152">
        <v>17</v>
      </c>
      <c r="I97" s="1152">
        <v>0</v>
      </c>
      <c r="J97" s="1155">
        <v>0</v>
      </c>
      <c r="K97" s="1155">
        <v>9</v>
      </c>
      <c r="L97" s="1152">
        <v>16</v>
      </c>
      <c r="M97" s="1155">
        <v>0</v>
      </c>
    </row>
    <row r="98" spans="1:17" ht="23.95" hidden="1" customHeight="1" outlineLevel="1" thickBot="1">
      <c r="A98" s="531" t="s">
        <v>973</v>
      </c>
      <c r="B98" s="1164">
        <f t="shared" si="17"/>
        <v>0</v>
      </c>
      <c r="C98" s="1164">
        <v>0</v>
      </c>
      <c r="D98" s="1164">
        <v>0</v>
      </c>
      <c r="E98" s="1164">
        <v>0</v>
      </c>
      <c r="F98" s="1153"/>
      <c r="G98" s="1164">
        <f t="shared" si="18"/>
        <v>27</v>
      </c>
      <c r="H98" s="1164">
        <v>27</v>
      </c>
      <c r="I98" s="1164">
        <v>0</v>
      </c>
      <c r="J98" s="1165">
        <v>0</v>
      </c>
      <c r="K98" s="1165">
        <v>5</v>
      </c>
      <c r="L98" s="1164">
        <v>19</v>
      </c>
      <c r="M98" s="1165">
        <v>0</v>
      </c>
      <c r="N98" s="1157" t="s">
        <v>941</v>
      </c>
      <c r="O98" s="1157" t="s">
        <v>2517</v>
      </c>
      <c r="P98" s="1157" t="s">
        <v>2517</v>
      </c>
      <c r="Q98" s="1157" t="s">
        <v>2517</v>
      </c>
    </row>
    <row r="99" spans="1:17" ht="58.45" hidden="1" customHeight="1" collapsed="1">
      <c r="A99" s="1166" t="s">
        <v>2811</v>
      </c>
      <c r="B99" s="1152">
        <f>SUM(B100:B111)</f>
        <v>15</v>
      </c>
      <c r="C99" s="1152">
        <f>SUM(C100:C111)</f>
        <v>4</v>
      </c>
      <c r="D99" s="1152">
        <f>SUM(D100:D111)</f>
        <v>3</v>
      </c>
      <c r="E99" s="1152">
        <f>SUM(E100:E111)</f>
        <v>8</v>
      </c>
      <c r="F99" s="1153"/>
      <c r="G99" s="1152">
        <f t="shared" ref="G99:M99" si="19">SUM(G100:G111)</f>
        <v>195</v>
      </c>
      <c r="H99" s="1152">
        <f t="shared" si="19"/>
        <v>195</v>
      </c>
      <c r="I99" s="1152">
        <f t="shared" si="19"/>
        <v>0</v>
      </c>
      <c r="J99" s="1152">
        <f t="shared" si="19"/>
        <v>0</v>
      </c>
      <c r="K99" s="1152">
        <f t="shared" si="19"/>
        <v>16</v>
      </c>
      <c r="L99" s="1152">
        <f t="shared" si="19"/>
        <v>208</v>
      </c>
      <c r="M99" s="1152">
        <f t="shared" si="19"/>
        <v>0</v>
      </c>
    </row>
    <row r="100" spans="1:17" ht="63.2" hidden="1" customHeight="1" outlineLevel="1">
      <c r="A100" s="530" t="s">
        <v>1902</v>
      </c>
      <c r="B100" s="1152">
        <f t="shared" ref="B100:B111" si="20">SUM(C100:E100)</f>
        <v>1</v>
      </c>
      <c r="C100" s="1152">
        <v>1</v>
      </c>
      <c r="D100" s="1152">
        <v>0</v>
      </c>
      <c r="E100" s="1155">
        <v>0</v>
      </c>
      <c r="F100" s="1158"/>
      <c r="G100" s="1152">
        <f t="shared" ref="G100:G111" si="21">H100+I100</f>
        <v>12</v>
      </c>
      <c r="H100" s="1152">
        <v>12</v>
      </c>
      <c r="I100" s="1152">
        <v>0</v>
      </c>
      <c r="J100" s="1155">
        <v>0</v>
      </c>
      <c r="K100" s="1152">
        <v>1</v>
      </c>
      <c r="L100" s="1152">
        <v>31</v>
      </c>
      <c r="M100" s="1155">
        <v>0</v>
      </c>
    </row>
    <row r="101" spans="1:17" ht="63.2" hidden="1" customHeight="1" outlineLevel="1">
      <c r="A101" s="530" t="s">
        <v>920</v>
      </c>
      <c r="B101" s="1152">
        <f t="shared" si="20"/>
        <v>2</v>
      </c>
      <c r="C101" s="1152">
        <v>0</v>
      </c>
      <c r="D101" s="1152">
        <v>2</v>
      </c>
      <c r="E101" s="1152">
        <v>0</v>
      </c>
      <c r="F101" s="1153"/>
      <c r="G101" s="1152">
        <f t="shared" si="21"/>
        <v>12</v>
      </c>
      <c r="H101" s="1152">
        <v>12</v>
      </c>
      <c r="I101" s="1155">
        <v>0</v>
      </c>
      <c r="J101" s="1155">
        <v>0</v>
      </c>
      <c r="K101" s="1152">
        <v>2</v>
      </c>
      <c r="L101" s="1152">
        <v>14</v>
      </c>
      <c r="M101" s="1152">
        <v>0</v>
      </c>
    </row>
    <row r="102" spans="1:17" ht="63.2" hidden="1" customHeight="1" outlineLevel="1">
      <c r="A102" s="530" t="s">
        <v>921</v>
      </c>
      <c r="B102" s="1152">
        <f t="shared" si="20"/>
        <v>1</v>
      </c>
      <c r="C102" s="1152">
        <v>0</v>
      </c>
      <c r="D102" s="1152">
        <v>0</v>
      </c>
      <c r="E102" s="1152">
        <v>1</v>
      </c>
      <c r="F102" s="1153"/>
      <c r="G102" s="1152">
        <f t="shared" si="21"/>
        <v>10</v>
      </c>
      <c r="H102" s="1152">
        <v>10</v>
      </c>
      <c r="I102" s="1152">
        <v>0</v>
      </c>
      <c r="J102" s="1155">
        <v>0</v>
      </c>
      <c r="K102" s="1152">
        <v>0</v>
      </c>
      <c r="L102" s="1152">
        <v>10</v>
      </c>
      <c r="M102" s="1152">
        <v>0</v>
      </c>
    </row>
    <row r="103" spans="1:17" ht="63.2" hidden="1" customHeight="1" outlineLevel="1">
      <c r="A103" s="530" t="s">
        <v>922</v>
      </c>
      <c r="B103" s="1152">
        <f t="shared" si="20"/>
        <v>0</v>
      </c>
      <c r="C103" s="1152">
        <v>0</v>
      </c>
      <c r="D103" s="1152">
        <v>0</v>
      </c>
      <c r="E103" s="1152">
        <v>0</v>
      </c>
      <c r="F103" s="1153"/>
      <c r="G103" s="1152">
        <f t="shared" si="21"/>
        <v>21</v>
      </c>
      <c r="H103" s="1152">
        <v>21</v>
      </c>
      <c r="I103" s="1155">
        <v>0</v>
      </c>
      <c r="J103" s="1155">
        <v>0</v>
      </c>
      <c r="K103" s="1152">
        <v>4</v>
      </c>
      <c r="L103" s="1152">
        <v>22</v>
      </c>
      <c r="M103" s="1155">
        <v>0</v>
      </c>
    </row>
    <row r="104" spans="1:17" ht="63.2" hidden="1" customHeight="1" outlineLevel="1">
      <c r="A104" s="530" t="s">
        <v>966</v>
      </c>
      <c r="B104" s="1152">
        <f t="shared" si="20"/>
        <v>1</v>
      </c>
      <c r="C104" s="1152">
        <v>0</v>
      </c>
      <c r="D104" s="1152">
        <v>0</v>
      </c>
      <c r="E104" s="1155">
        <v>1</v>
      </c>
      <c r="F104" s="1158"/>
      <c r="G104" s="1152">
        <f t="shared" si="21"/>
        <v>16</v>
      </c>
      <c r="H104" s="1152">
        <v>16</v>
      </c>
      <c r="I104" s="1155">
        <v>0</v>
      </c>
      <c r="J104" s="1155">
        <v>0</v>
      </c>
      <c r="K104" s="1152">
        <v>6</v>
      </c>
      <c r="L104" s="1152">
        <v>11</v>
      </c>
      <c r="M104" s="1152">
        <v>0</v>
      </c>
    </row>
    <row r="105" spans="1:17" ht="63.2" hidden="1" customHeight="1" outlineLevel="1">
      <c r="A105" s="530" t="s">
        <v>967</v>
      </c>
      <c r="B105" s="1152">
        <f t="shared" si="20"/>
        <v>1</v>
      </c>
      <c r="C105" s="1152">
        <v>0</v>
      </c>
      <c r="D105" s="1152">
        <v>1</v>
      </c>
      <c r="E105" s="1152">
        <v>0</v>
      </c>
      <c r="F105" s="1153"/>
      <c r="G105" s="1152">
        <f t="shared" si="21"/>
        <v>10</v>
      </c>
      <c r="H105" s="1152">
        <v>10</v>
      </c>
      <c r="I105" s="1155">
        <v>0</v>
      </c>
      <c r="J105" s="1155">
        <v>0</v>
      </c>
      <c r="K105" s="1155">
        <v>0</v>
      </c>
      <c r="L105" s="1152">
        <v>16</v>
      </c>
      <c r="M105" s="1152">
        <v>0</v>
      </c>
      <c r="N105" s="1130" t="s">
        <v>941</v>
      </c>
    </row>
    <row r="106" spans="1:17" ht="63.2" hidden="1" customHeight="1" outlineLevel="1">
      <c r="A106" s="530" t="s">
        <v>968</v>
      </c>
      <c r="B106" s="1152">
        <f t="shared" si="20"/>
        <v>1</v>
      </c>
      <c r="C106" s="1152">
        <v>1</v>
      </c>
      <c r="D106" s="1152">
        <v>0</v>
      </c>
      <c r="E106" s="1152">
        <v>0</v>
      </c>
      <c r="F106" s="1153"/>
      <c r="G106" s="1152">
        <f t="shared" si="21"/>
        <v>20</v>
      </c>
      <c r="H106" s="1152">
        <v>20</v>
      </c>
      <c r="I106" s="1152">
        <v>0</v>
      </c>
      <c r="J106" s="1155">
        <v>0</v>
      </c>
      <c r="K106" s="1152">
        <v>0</v>
      </c>
      <c r="L106" s="1152">
        <v>21</v>
      </c>
      <c r="M106" s="1155">
        <v>0</v>
      </c>
    </row>
    <row r="107" spans="1:17" ht="63.2" hidden="1" customHeight="1" outlineLevel="1">
      <c r="A107" s="530" t="s">
        <v>969</v>
      </c>
      <c r="B107" s="1152">
        <f t="shared" si="20"/>
        <v>1</v>
      </c>
      <c r="C107" s="1152">
        <v>1</v>
      </c>
      <c r="D107" s="1152">
        <v>0</v>
      </c>
      <c r="E107" s="1152">
        <v>0</v>
      </c>
      <c r="F107" s="1153"/>
      <c r="G107" s="1152">
        <f t="shared" si="21"/>
        <v>18</v>
      </c>
      <c r="H107" s="1152">
        <v>18</v>
      </c>
      <c r="I107" s="1152">
        <v>0</v>
      </c>
      <c r="J107" s="1155">
        <v>0</v>
      </c>
      <c r="K107" s="1152">
        <v>0</v>
      </c>
      <c r="L107" s="1152">
        <v>12</v>
      </c>
      <c r="M107" s="1155">
        <v>0</v>
      </c>
      <c r="N107" s="1130" t="s">
        <v>941</v>
      </c>
    </row>
    <row r="108" spans="1:17" ht="63.2" hidden="1" customHeight="1" outlineLevel="1">
      <c r="A108" s="530" t="s">
        <v>970</v>
      </c>
      <c r="B108" s="1152">
        <f t="shared" si="20"/>
        <v>2</v>
      </c>
      <c r="C108" s="1152">
        <v>0</v>
      </c>
      <c r="D108" s="1152">
        <v>0</v>
      </c>
      <c r="E108" s="1152">
        <v>2</v>
      </c>
      <c r="F108" s="1153"/>
      <c r="G108" s="1152">
        <f t="shared" si="21"/>
        <v>15</v>
      </c>
      <c r="H108" s="1152">
        <v>15</v>
      </c>
      <c r="I108" s="1152">
        <v>0</v>
      </c>
      <c r="J108" s="1155">
        <v>0</v>
      </c>
      <c r="K108" s="1152">
        <v>0</v>
      </c>
      <c r="L108" s="1152">
        <v>19</v>
      </c>
      <c r="M108" s="1155">
        <v>0</v>
      </c>
    </row>
    <row r="109" spans="1:17" ht="63.2" hidden="1" customHeight="1" outlineLevel="1">
      <c r="A109" s="530" t="s">
        <v>971</v>
      </c>
      <c r="B109" s="1152">
        <f t="shared" si="20"/>
        <v>1</v>
      </c>
      <c r="C109" s="1152">
        <v>0</v>
      </c>
      <c r="D109" s="1152">
        <v>0</v>
      </c>
      <c r="E109" s="1152">
        <v>1</v>
      </c>
      <c r="F109" s="1153"/>
      <c r="G109" s="1152">
        <f t="shared" si="21"/>
        <v>23</v>
      </c>
      <c r="H109" s="1152">
        <v>23</v>
      </c>
      <c r="I109" s="1152">
        <v>0</v>
      </c>
      <c r="J109" s="1155">
        <v>0</v>
      </c>
      <c r="K109" s="1152">
        <v>0</v>
      </c>
      <c r="L109" s="1152">
        <v>18</v>
      </c>
      <c r="M109" s="1155">
        <v>0</v>
      </c>
    </row>
    <row r="110" spans="1:17" ht="63.2" hidden="1" customHeight="1" outlineLevel="1">
      <c r="A110" s="530" t="s">
        <v>972</v>
      </c>
      <c r="B110" s="1152">
        <f t="shared" si="20"/>
        <v>1</v>
      </c>
      <c r="C110" s="1152">
        <v>1</v>
      </c>
      <c r="D110" s="1152">
        <v>0</v>
      </c>
      <c r="E110" s="1152">
        <v>0</v>
      </c>
      <c r="F110" s="1153"/>
      <c r="G110" s="1152">
        <f t="shared" si="21"/>
        <v>14</v>
      </c>
      <c r="H110" s="1152">
        <v>14</v>
      </c>
      <c r="I110" s="1152">
        <v>0</v>
      </c>
      <c r="J110" s="1155">
        <v>0</v>
      </c>
      <c r="K110" s="1155">
        <v>0</v>
      </c>
      <c r="L110" s="1152">
        <v>13</v>
      </c>
      <c r="M110" s="1155">
        <v>0</v>
      </c>
    </row>
    <row r="111" spans="1:17" ht="63.2" hidden="1" customHeight="1" outlineLevel="1" thickBot="1">
      <c r="A111" s="531" t="s">
        <v>973</v>
      </c>
      <c r="B111" s="1164">
        <f t="shared" si="20"/>
        <v>3</v>
      </c>
      <c r="C111" s="1164">
        <v>0</v>
      </c>
      <c r="D111" s="1164">
        <v>0</v>
      </c>
      <c r="E111" s="1164">
        <v>3</v>
      </c>
      <c r="F111" s="1153"/>
      <c r="G111" s="1164">
        <f t="shared" si="21"/>
        <v>24</v>
      </c>
      <c r="H111" s="1164">
        <v>24</v>
      </c>
      <c r="I111" s="1164">
        <v>0</v>
      </c>
      <c r="J111" s="1165">
        <v>0</v>
      </c>
      <c r="K111" s="1165">
        <v>3</v>
      </c>
      <c r="L111" s="1164">
        <v>21</v>
      </c>
      <c r="M111" s="1165">
        <v>0</v>
      </c>
      <c r="N111" s="1157" t="s">
        <v>941</v>
      </c>
      <c r="O111" s="1157" t="s">
        <v>2517</v>
      </c>
      <c r="P111" s="1157" t="s">
        <v>2517</v>
      </c>
      <c r="Q111" s="1157" t="s">
        <v>2517</v>
      </c>
    </row>
    <row r="112" spans="1:17" ht="57.75" hidden="1" customHeight="1" collapsed="1">
      <c r="A112" s="1166" t="s">
        <v>2810</v>
      </c>
      <c r="B112" s="1153">
        <f>SUM(B113:B124)</f>
        <v>56</v>
      </c>
      <c r="C112" s="1153">
        <f>SUM(C113:C124)</f>
        <v>48</v>
      </c>
      <c r="D112" s="1153">
        <f>SUM(D113:D124)</f>
        <v>5</v>
      </c>
      <c r="E112" s="1153">
        <f>SUM(E113:E124)</f>
        <v>3</v>
      </c>
      <c r="F112" s="1153"/>
      <c r="G112" s="1153">
        <f t="shared" ref="G112:M112" si="22">SUM(G113:G124)</f>
        <v>234</v>
      </c>
      <c r="H112" s="1153">
        <f t="shared" si="22"/>
        <v>234</v>
      </c>
      <c r="I112" s="1153">
        <f t="shared" si="22"/>
        <v>0</v>
      </c>
      <c r="J112" s="1153">
        <f t="shared" si="22"/>
        <v>0</v>
      </c>
      <c r="K112" s="1153">
        <f t="shared" si="22"/>
        <v>71</v>
      </c>
      <c r="L112" s="1153">
        <f t="shared" si="22"/>
        <v>320</v>
      </c>
      <c r="M112" s="1153">
        <f t="shared" si="22"/>
        <v>0</v>
      </c>
      <c r="N112" s="1157"/>
      <c r="O112" s="1157"/>
      <c r="P112" s="1157"/>
      <c r="Q112" s="1157"/>
    </row>
    <row r="113" spans="1:17" ht="63.2" hidden="1" customHeight="1" outlineLevel="1">
      <c r="A113" s="530" t="s">
        <v>1902</v>
      </c>
      <c r="B113" s="1153">
        <f t="shared" ref="B113:B124" si="23">SUM(C113:E113)</f>
        <v>9</v>
      </c>
      <c r="C113" s="1153">
        <v>4</v>
      </c>
      <c r="D113" s="1153">
        <v>5</v>
      </c>
      <c r="E113" s="1153">
        <v>0</v>
      </c>
      <c r="F113" s="1153"/>
      <c r="G113" s="1153">
        <f t="shared" ref="G113:G124" si="24">H113+I113</f>
        <v>27</v>
      </c>
      <c r="H113" s="1153">
        <v>27</v>
      </c>
      <c r="I113" s="1153">
        <v>0</v>
      </c>
      <c r="J113" s="1158">
        <v>0</v>
      </c>
      <c r="K113" s="1158">
        <v>2</v>
      </c>
      <c r="L113" s="1153">
        <v>58</v>
      </c>
      <c r="M113" s="1158">
        <v>0</v>
      </c>
      <c r="N113" s="1157"/>
      <c r="O113" s="1157"/>
      <c r="P113" s="1157"/>
      <c r="Q113" s="1157"/>
    </row>
    <row r="114" spans="1:17" ht="63.2" hidden="1" customHeight="1" outlineLevel="1">
      <c r="A114" s="530" t="s">
        <v>920</v>
      </c>
      <c r="B114" s="1153">
        <f t="shared" si="23"/>
        <v>0</v>
      </c>
      <c r="C114" s="1153">
        <v>0</v>
      </c>
      <c r="D114" s="1153">
        <v>0</v>
      </c>
      <c r="E114" s="1153">
        <v>0</v>
      </c>
      <c r="F114" s="1153"/>
      <c r="G114" s="1153">
        <f t="shared" si="24"/>
        <v>23</v>
      </c>
      <c r="H114" s="1153">
        <v>23</v>
      </c>
      <c r="I114" s="1153">
        <v>0</v>
      </c>
      <c r="J114" s="1158">
        <v>0</v>
      </c>
      <c r="K114" s="1158">
        <v>6</v>
      </c>
      <c r="L114" s="1153">
        <v>24</v>
      </c>
      <c r="M114" s="1158">
        <v>0</v>
      </c>
      <c r="N114" s="1157"/>
      <c r="O114" s="1157"/>
      <c r="P114" s="1157"/>
      <c r="Q114" s="1157"/>
    </row>
    <row r="115" spans="1:17" ht="63.2" hidden="1" customHeight="1" outlineLevel="1">
      <c r="A115" s="530" t="s">
        <v>921</v>
      </c>
      <c r="B115" s="1153">
        <f t="shared" si="23"/>
        <v>0</v>
      </c>
      <c r="C115" s="1153">
        <v>0</v>
      </c>
      <c r="D115" s="1153">
        <v>0</v>
      </c>
      <c r="E115" s="1153">
        <v>0</v>
      </c>
      <c r="F115" s="1153"/>
      <c r="G115" s="1153">
        <f t="shared" si="24"/>
        <v>27</v>
      </c>
      <c r="H115" s="1153">
        <v>27</v>
      </c>
      <c r="I115" s="1153">
        <v>0</v>
      </c>
      <c r="J115" s="1158">
        <v>0</v>
      </c>
      <c r="K115" s="1158">
        <v>9</v>
      </c>
      <c r="L115" s="1153">
        <v>15</v>
      </c>
      <c r="M115" s="1158">
        <v>0</v>
      </c>
      <c r="N115" s="1157"/>
      <c r="O115" s="1157"/>
      <c r="P115" s="1157"/>
      <c r="Q115" s="1157"/>
    </row>
    <row r="116" spans="1:17" ht="63.2" hidden="1" customHeight="1" outlineLevel="1">
      <c r="A116" s="530" t="s">
        <v>922</v>
      </c>
      <c r="B116" s="1153">
        <f t="shared" si="23"/>
        <v>2</v>
      </c>
      <c r="C116" s="1153">
        <v>0</v>
      </c>
      <c r="D116" s="1153">
        <v>0</v>
      </c>
      <c r="E116" s="1153">
        <v>2</v>
      </c>
      <c r="F116" s="1153"/>
      <c r="G116" s="1153">
        <f t="shared" si="24"/>
        <v>29</v>
      </c>
      <c r="H116" s="1153">
        <v>29</v>
      </c>
      <c r="I116" s="1153">
        <v>0</v>
      </c>
      <c r="J116" s="1158">
        <v>0</v>
      </c>
      <c r="K116" s="1158">
        <v>1</v>
      </c>
      <c r="L116" s="1153">
        <v>26</v>
      </c>
      <c r="M116" s="1158">
        <v>0</v>
      </c>
      <c r="N116" s="1157"/>
      <c r="O116" s="1157"/>
      <c r="P116" s="1157"/>
      <c r="Q116" s="1157"/>
    </row>
    <row r="117" spans="1:17" ht="63.2" hidden="1" customHeight="1" outlineLevel="1">
      <c r="A117" s="530" t="s">
        <v>966</v>
      </c>
      <c r="B117" s="1153">
        <f t="shared" si="23"/>
        <v>0</v>
      </c>
      <c r="C117" s="1153">
        <v>0</v>
      </c>
      <c r="D117" s="1153">
        <v>0</v>
      </c>
      <c r="E117" s="1153">
        <v>0</v>
      </c>
      <c r="F117" s="1153"/>
      <c r="G117" s="1153">
        <f t="shared" si="24"/>
        <v>19</v>
      </c>
      <c r="H117" s="1153">
        <v>19</v>
      </c>
      <c r="I117" s="1153">
        <v>0</v>
      </c>
      <c r="J117" s="1158">
        <v>0</v>
      </c>
      <c r="K117" s="1158">
        <v>7</v>
      </c>
      <c r="L117" s="1153">
        <v>25</v>
      </c>
      <c r="M117" s="1158">
        <v>0</v>
      </c>
      <c r="N117" s="1157"/>
      <c r="O117" s="1157"/>
      <c r="P117" s="1157"/>
      <c r="Q117" s="1157"/>
    </row>
    <row r="118" spans="1:17" ht="63.2" hidden="1" customHeight="1" outlineLevel="1">
      <c r="A118" s="530" t="s">
        <v>967</v>
      </c>
      <c r="B118" s="1153">
        <f t="shared" si="23"/>
        <v>0</v>
      </c>
      <c r="C118" s="1153">
        <v>0</v>
      </c>
      <c r="D118" s="1153">
        <v>0</v>
      </c>
      <c r="E118" s="1153">
        <v>0</v>
      </c>
      <c r="F118" s="1153"/>
      <c r="G118" s="1153">
        <f t="shared" si="24"/>
        <v>12</v>
      </c>
      <c r="H118" s="1153">
        <v>12</v>
      </c>
      <c r="I118" s="1153">
        <v>0</v>
      </c>
      <c r="J118" s="1158">
        <v>0</v>
      </c>
      <c r="K118" s="1158">
        <v>2</v>
      </c>
      <c r="L118" s="1153">
        <v>20</v>
      </c>
      <c r="M118" s="1158">
        <v>0</v>
      </c>
      <c r="N118" s="1157"/>
      <c r="O118" s="1157"/>
      <c r="P118" s="1157"/>
      <c r="Q118" s="1157"/>
    </row>
    <row r="119" spans="1:17" ht="63.2" hidden="1" customHeight="1" outlineLevel="1">
      <c r="A119" s="530" t="s">
        <v>968</v>
      </c>
      <c r="B119" s="1153">
        <f t="shared" si="23"/>
        <v>5</v>
      </c>
      <c r="C119" s="1153">
        <v>5</v>
      </c>
      <c r="D119" s="1153">
        <v>0</v>
      </c>
      <c r="E119" s="1153">
        <v>0</v>
      </c>
      <c r="F119" s="1153"/>
      <c r="G119" s="1153">
        <f t="shared" si="24"/>
        <v>23</v>
      </c>
      <c r="H119" s="1153">
        <v>23</v>
      </c>
      <c r="I119" s="1153">
        <v>0</v>
      </c>
      <c r="J119" s="1158">
        <v>0</v>
      </c>
      <c r="K119" s="1158">
        <v>0</v>
      </c>
      <c r="L119" s="1153">
        <v>33</v>
      </c>
      <c r="M119" s="1158">
        <v>0</v>
      </c>
      <c r="N119" s="1157"/>
      <c r="O119" s="1157"/>
      <c r="P119" s="1157"/>
      <c r="Q119" s="1157"/>
    </row>
    <row r="120" spans="1:17" ht="63.2" hidden="1" customHeight="1" outlineLevel="1">
      <c r="A120" s="530" t="s">
        <v>969</v>
      </c>
      <c r="B120" s="1153">
        <f t="shared" si="23"/>
        <v>1</v>
      </c>
      <c r="C120" s="1153">
        <v>1</v>
      </c>
      <c r="D120" s="1153">
        <v>0</v>
      </c>
      <c r="E120" s="1153">
        <v>0</v>
      </c>
      <c r="F120" s="1153"/>
      <c r="G120" s="1153">
        <f t="shared" si="24"/>
        <v>19</v>
      </c>
      <c r="H120" s="1153">
        <v>19</v>
      </c>
      <c r="I120" s="1153">
        <v>0</v>
      </c>
      <c r="J120" s="1158">
        <v>0</v>
      </c>
      <c r="K120" s="1158">
        <v>25</v>
      </c>
      <c r="L120" s="1153">
        <v>31</v>
      </c>
      <c r="M120" s="1158">
        <v>0</v>
      </c>
      <c r="N120" s="1157"/>
      <c r="O120" s="1157"/>
      <c r="P120" s="1157"/>
      <c r="Q120" s="1157"/>
    </row>
    <row r="121" spans="1:17" ht="63.2" hidden="1" customHeight="1" outlineLevel="1">
      <c r="A121" s="530" t="s">
        <v>970</v>
      </c>
      <c r="B121" s="1153">
        <f t="shared" si="23"/>
        <v>2</v>
      </c>
      <c r="C121" s="1153">
        <v>2</v>
      </c>
      <c r="D121" s="1153">
        <v>0</v>
      </c>
      <c r="E121" s="1153">
        <v>0</v>
      </c>
      <c r="F121" s="1153"/>
      <c r="G121" s="1153">
        <f t="shared" si="24"/>
        <v>14</v>
      </c>
      <c r="H121" s="1153">
        <v>14</v>
      </c>
      <c r="I121" s="1153">
        <v>0</v>
      </c>
      <c r="J121" s="1158">
        <v>0</v>
      </c>
      <c r="K121" s="1158">
        <v>12</v>
      </c>
      <c r="L121" s="1153">
        <v>20</v>
      </c>
      <c r="M121" s="1158">
        <v>0</v>
      </c>
      <c r="N121" s="1157"/>
      <c r="O121" s="1157"/>
      <c r="P121" s="1157"/>
      <c r="Q121" s="1157"/>
    </row>
    <row r="122" spans="1:17" ht="63.2" hidden="1" customHeight="1" outlineLevel="1">
      <c r="A122" s="530" t="s">
        <v>971</v>
      </c>
      <c r="B122" s="1153">
        <f t="shared" si="23"/>
        <v>14</v>
      </c>
      <c r="C122" s="1153">
        <v>13</v>
      </c>
      <c r="D122" s="1153">
        <v>0</v>
      </c>
      <c r="E122" s="1153">
        <v>1</v>
      </c>
      <c r="F122" s="1153"/>
      <c r="G122" s="1153">
        <f t="shared" si="24"/>
        <v>12</v>
      </c>
      <c r="H122" s="1153">
        <v>12</v>
      </c>
      <c r="I122" s="1153">
        <v>0</v>
      </c>
      <c r="J122" s="1158">
        <v>0</v>
      </c>
      <c r="K122" s="1158">
        <v>4</v>
      </c>
      <c r="L122" s="1153">
        <v>18</v>
      </c>
      <c r="M122" s="1158">
        <v>0</v>
      </c>
      <c r="N122" s="1157"/>
      <c r="O122" s="1157"/>
      <c r="P122" s="1157"/>
      <c r="Q122" s="1157"/>
    </row>
    <row r="123" spans="1:17" ht="63.2" hidden="1" customHeight="1" outlineLevel="1">
      <c r="A123" s="530" t="s">
        <v>972</v>
      </c>
      <c r="B123" s="1153">
        <f t="shared" si="23"/>
        <v>18</v>
      </c>
      <c r="C123" s="1153">
        <v>18</v>
      </c>
      <c r="D123" s="1153">
        <v>0</v>
      </c>
      <c r="E123" s="1153">
        <v>0</v>
      </c>
      <c r="F123" s="1153"/>
      <c r="G123" s="1153">
        <f t="shared" si="24"/>
        <v>15</v>
      </c>
      <c r="H123" s="1153">
        <v>15</v>
      </c>
      <c r="I123" s="1153">
        <v>0</v>
      </c>
      <c r="J123" s="1158">
        <v>0</v>
      </c>
      <c r="K123" s="1158">
        <v>2</v>
      </c>
      <c r="L123" s="1153">
        <v>19</v>
      </c>
      <c r="M123" s="1158">
        <v>0</v>
      </c>
      <c r="N123" s="1157"/>
      <c r="O123" s="1157"/>
      <c r="P123" s="1157"/>
      <c r="Q123" s="1157"/>
    </row>
    <row r="124" spans="1:17" ht="63.2" hidden="1" customHeight="1" outlineLevel="1" thickBot="1">
      <c r="A124" s="531" t="s">
        <v>973</v>
      </c>
      <c r="B124" s="1167">
        <f t="shared" si="23"/>
        <v>5</v>
      </c>
      <c r="C124" s="1164">
        <v>5</v>
      </c>
      <c r="D124" s="1164">
        <v>0</v>
      </c>
      <c r="E124" s="1164">
        <v>0</v>
      </c>
      <c r="F124" s="1153"/>
      <c r="G124" s="1153">
        <f t="shared" si="24"/>
        <v>14</v>
      </c>
      <c r="H124" s="1153">
        <v>14</v>
      </c>
      <c r="I124" s="1153">
        <v>0</v>
      </c>
      <c r="J124" s="1158">
        <v>0</v>
      </c>
      <c r="K124" s="1158">
        <v>1</v>
      </c>
      <c r="L124" s="1153">
        <v>31</v>
      </c>
      <c r="M124" s="1158">
        <v>0</v>
      </c>
      <c r="N124" s="1157"/>
      <c r="O124" s="1157"/>
      <c r="P124" s="1157"/>
      <c r="Q124" s="1157"/>
    </row>
    <row r="125" spans="1:17" ht="63.85" hidden="1" customHeight="1" collapsed="1">
      <c r="A125" s="1166" t="s">
        <v>2809</v>
      </c>
      <c r="B125" s="1153">
        <f>SUM(B126:B137)</f>
        <v>34</v>
      </c>
      <c r="C125" s="1153">
        <f>SUM(C126:C137)</f>
        <v>33</v>
      </c>
      <c r="D125" s="1153">
        <f>SUM(D126:D137)</f>
        <v>1</v>
      </c>
      <c r="E125" s="1153">
        <f>SUM(E126:E137)</f>
        <v>0</v>
      </c>
      <c r="F125" s="1153"/>
      <c r="G125" s="1153">
        <f t="shared" ref="G125:M125" si="25">SUM(G126:G137)</f>
        <v>215</v>
      </c>
      <c r="H125" s="1153">
        <f t="shared" si="25"/>
        <v>215</v>
      </c>
      <c r="I125" s="1153">
        <f t="shared" si="25"/>
        <v>0</v>
      </c>
      <c r="J125" s="1153">
        <f t="shared" si="25"/>
        <v>0</v>
      </c>
      <c r="K125" s="1153">
        <f t="shared" si="25"/>
        <v>46</v>
      </c>
      <c r="L125" s="1153">
        <f t="shared" si="25"/>
        <v>396</v>
      </c>
      <c r="M125" s="1153">
        <f t="shared" si="25"/>
        <v>0</v>
      </c>
      <c r="N125" s="1157"/>
      <c r="O125" s="1157"/>
      <c r="P125" s="1157"/>
      <c r="Q125" s="1157"/>
    </row>
    <row r="126" spans="1:17" ht="63.2" hidden="1" customHeight="1" outlineLevel="1">
      <c r="A126" s="530" t="s">
        <v>1902</v>
      </c>
      <c r="B126" s="1153">
        <f t="shared" ref="B126:B137" si="26">SUM(C126:E126)</f>
        <v>2</v>
      </c>
      <c r="C126" s="1153">
        <v>2</v>
      </c>
      <c r="D126" s="1153">
        <v>0</v>
      </c>
      <c r="E126" s="1153">
        <v>0</v>
      </c>
      <c r="F126" s="1153"/>
      <c r="G126" s="1153">
        <f t="shared" ref="G126:G137" si="27">H126+I126</f>
        <v>12</v>
      </c>
      <c r="H126" s="1153">
        <v>12</v>
      </c>
      <c r="I126" s="1153">
        <v>0</v>
      </c>
      <c r="J126" s="1158">
        <v>0</v>
      </c>
      <c r="K126" s="1158">
        <v>0</v>
      </c>
      <c r="L126" s="1153">
        <v>21</v>
      </c>
      <c r="M126" s="1158">
        <v>0</v>
      </c>
      <c r="N126" s="1157"/>
      <c r="O126" s="1157"/>
      <c r="P126" s="1157"/>
      <c r="Q126" s="1157"/>
    </row>
    <row r="127" spans="1:17" ht="63.2" hidden="1" customHeight="1" outlineLevel="1">
      <c r="A127" s="530" t="s">
        <v>920</v>
      </c>
      <c r="B127" s="1153">
        <f t="shared" si="26"/>
        <v>3</v>
      </c>
      <c r="C127" s="1153">
        <v>3</v>
      </c>
      <c r="D127" s="1153">
        <v>0</v>
      </c>
      <c r="E127" s="1153">
        <v>0</v>
      </c>
      <c r="F127" s="1153"/>
      <c r="G127" s="1153">
        <f t="shared" si="27"/>
        <v>16</v>
      </c>
      <c r="H127" s="1153">
        <v>16</v>
      </c>
      <c r="I127" s="1153">
        <v>0</v>
      </c>
      <c r="J127" s="1158">
        <v>0</v>
      </c>
      <c r="K127" s="1158">
        <v>3</v>
      </c>
      <c r="L127" s="1153">
        <v>56</v>
      </c>
      <c r="M127" s="1158">
        <v>0</v>
      </c>
      <c r="N127" s="1157"/>
      <c r="O127" s="1157"/>
      <c r="P127" s="1157"/>
      <c r="Q127" s="1157"/>
    </row>
    <row r="128" spans="1:17" ht="63.2" hidden="1" customHeight="1" outlineLevel="1">
      <c r="A128" s="530" t="s">
        <v>921</v>
      </c>
      <c r="B128" s="1153">
        <f t="shared" si="26"/>
        <v>16</v>
      </c>
      <c r="C128" s="1153">
        <v>16</v>
      </c>
      <c r="D128" s="1153">
        <v>0</v>
      </c>
      <c r="E128" s="1153">
        <v>0</v>
      </c>
      <c r="F128" s="1153"/>
      <c r="G128" s="1153">
        <f t="shared" si="27"/>
        <v>22</v>
      </c>
      <c r="H128" s="1153">
        <v>22</v>
      </c>
      <c r="I128" s="1153">
        <v>0</v>
      </c>
      <c r="J128" s="1158">
        <v>0</v>
      </c>
      <c r="K128" s="1158">
        <v>4</v>
      </c>
      <c r="L128" s="1153">
        <v>42</v>
      </c>
      <c r="M128" s="1158">
        <v>0</v>
      </c>
      <c r="N128" s="1157"/>
      <c r="O128" s="1157"/>
      <c r="P128" s="1157"/>
      <c r="Q128" s="1157"/>
    </row>
    <row r="129" spans="1:17" ht="63.2" hidden="1" customHeight="1" outlineLevel="1">
      <c r="A129" s="530" t="s">
        <v>922</v>
      </c>
      <c r="B129" s="1153">
        <f t="shared" si="26"/>
        <v>5</v>
      </c>
      <c r="C129" s="1153">
        <v>5</v>
      </c>
      <c r="D129" s="1153">
        <v>0</v>
      </c>
      <c r="E129" s="1153">
        <v>0</v>
      </c>
      <c r="F129" s="1153"/>
      <c r="G129" s="1153">
        <f t="shared" si="27"/>
        <v>20</v>
      </c>
      <c r="H129" s="1153">
        <v>20</v>
      </c>
      <c r="I129" s="1153">
        <v>0</v>
      </c>
      <c r="J129" s="1158">
        <v>0</v>
      </c>
      <c r="K129" s="1158">
        <v>3</v>
      </c>
      <c r="L129" s="1153">
        <v>43</v>
      </c>
      <c r="M129" s="1158">
        <v>0</v>
      </c>
      <c r="N129" s="1157"/>
      <c r="O129" s="1157"/>
      <c r="P129" s="1157"/>
      <c r="Q129" s="1157"/>
    </row>
    <row r="130" spans="1:17" ht="63.2" hidden="1" customHeight="1" outlineLevel="1">
      <c r="A130" s="530" t="s">
        <v>966</v>
      </c>
      <c r="B130" s="1153">
        <f t="shared" si="26"/>
        <v>1</v>
      </c>
      <c r="C130" s="1153">
        <v>1</v>
      </c>
      <c r="D130" s="1153">
        <v>0</v>
      </c>
      <c r="E130" s="1153">
        <v>0</v>
      </c>
      <c r="F130" s="1153"/>
      <c r="G130" s="1153">
        <f t="shared" si="27"/>
        <v>17</v>
      </c>
      <c r="H130" s="1153">
        <v>17</v>
      </c>
      <c r="I130" s="1153">
        <v>0</v>
      </c>
      <c r="J130" s="1158">
        <v>0</v>
      </c>
      <c r="K130" s="1158">
        <v>4</v>
      </c>
      <c r="L130" s="1153">
        <v>26</v>
      </c>
      <c r="M130" s="1158">
        <v>0</v>
      </c>
      <c r="N130" s="1157"/>
      <c r="O130" s="1157"/>
      <c r="P130" s="1157"/>
      <c r="Q130" s="1157"/>
    </row>
    <row r="131" spans="1:17" ht="63.2" hidden="1" customHeight="1" outlineLevel="1">
      <c r="A131" s="530" t="s">
        <v>967</v>
      </c>
      <c r="B131" s="1153">
        <f t="shared" si="26"/>
        <v>3</v>
      </c>
      <c r="C131" s="1153">
        <v>3</v>
      </c>
      <c r="D131" s="1153">
        <v>0</v>
      </c>
      <c r="E131" s="1153">
        <v>0</v>
      </c>
      <c r="F131" s="1153"/>
      <c r="G131" s="1153">
        <f t="shared" si="27"/>
        <v>20</v>
      </c>
      <c r="H131" s="1153">
        <v>20</v>
      </c>
      <c r="I131" s="1153">
        <v>0</v>
      </c>
      <c r="J131" s="1158">
        <v>0</v>
      </c>
      <c r="K131" s="1158">
        <v>4</v>
      </c>
      <c r="L131" s="1153">
        <v>33</v>
      </c>
      <c r="M131" s="1158">
        <v>0</v>
      </c>
      <c r="N131" s="1157"/>
      <c r="O131" s="1157"/>
      <c r="P131" s="1157"/>
      <c r="Q131" s="1157"/>
    </row>
    <row r="132" spans="1:17" ht="63.2" hidden="1" customHeight="1" outlineLevel="1">
      <c r="A132" s="530" t="s">
        <v>968</v>
      </c>
      <c r="B132" s="1153">
        <f t="shared" si="26"/>
        <v>0</v>
      </c>
      <c r="C132" s="1153">
        <v>0</v>
      </c>
      <c r="D132" s="1153">
        <v>0</v>
      </c>
      <c r="E132" s="1153">
        <v>0</v>
      </c>
      <c r="F132" s="1153"/>
      <c r="G132" s="1153">
        <f t="shared" si="27"/>
        <v>18</v>
      </c>
      <c r="H132" s="1153">
        <v>18</v>
      </c>
      <c r="I132" s="1153">
        <v>0</v>
      </c>
      <c r="J132" s="1158">
        <v>0</v>
      </c>
      <c r="K132" s="1158">
        <v>2</v>
      </c>
      <c r="L132" s="1153">
        <v>30</v>
      </c>
      <c r="M132" s="1158">
        <v>0</v>
      </c>
      <c r="N132" s="1157"/>
      <c r="O132" s="1157"/>
      <c r="P132" s="1157"/>
      <c r="Q132" s="1157"/>
    </row>
    <row r="133" spans="1:17" ht="63.2" hidden="1" customHeight="1" outlineLevel="1">
      <c r="A133" s="530" t="s">
        <v>969</v>
      </c>
      <c r="B133" s="1153">
        <f t="shared" si="26"/>
        <v>0</v>
      </c>
      <c r="C133" s="1153">
        <v>0</v>
      </c>
      <c r="D133" s="1153">
        <v>0</v>
      </c>
      <c r="E133" s="1153">
        <v>0</v>
      </c>
      <c r="F133" s="1153"/>
      <c r="G133" s="1153">
        <f t="shared" si="27"/>
        <v>14</v>
      </c>
      <c r="H133" s="1153">
        <v>14</v>
      </c>
      <c r="I133" s="1153">
        <v>0</v>
      </c>
      <c r="J133" s="1158">
        <v>0</v>
      </c>
      <c r="K133" s="1158">
        <v>1</v>
      </c>
      <c r="L133" s="1153">
        <v>33</v>
      </c>
      <c r="M133" s="1158">
        <v>0</v>
      </c>
      <c r="N133" s="1157"/>
      <c r="O133" s="1157"/>
      <c r="P133" s="1157"/>
      <c r="Q133" s="1157"/>
    </row>
    <row r="134" spans="1:17" ht="63.2" hidden="1" customHeight="1" outlineLevel="1">
      <c r="A134" s="530" t="s">
        <v>970</v>
      </c>
      <c r="B134" s="1153">
        <f t="shared" si="26"/>
        <v>2</v>
      </c>
      <c r="C134" s="1153">
        <v>1</v>
      </c>
      <c r="D134" s="1153">
        <v>1</v>
      </c>
      <c r="E134" s="1153">
        <v>0</v>
      </c>
      <c r="F134" s="1153"/>
      <c r="G134" s="1153">
        <f t="shared" si="27"/>
        <v>20</v>
      </c>
      <c r="H134" s="1153">
        <v>20</v>
      </c>
      <c r="I134" s="1153">
        <v>0</v>
      </c>
      <c r="J134" s="1158">
        <v>0</v>
      </c>
      <c r="K134" s="1158">
        <v>3</v>
      </c>
      <c r="L134" s="1153">
        <v>36</v>
      </c>
      <c r="M134" s="1158">
        <v>0</v>
      </c>
      <c r="N134" s="1157"/>
      <c r="O134" s="1157"/>
      <c r="P134" s="1157"/>
      <c r="Q134" s="1157"/>
    </row>
    <row r="135" spans="1:17" ht="63.2" hidden="1" customHeight="1" outlineLevel="1">
      <c r="A135" s="530" t="s">
        <v>971</v>
      </c>
      <c r="B135" s="1153">
        <f t="shared" si="26"/>
        <v>0</v>
      </c>
      <c r="C135" s="1153">
        <v>0</v>
      </c>
      <c r="D135" s="1153">
        <v>0</v>
      </c>
      <c r="E135" s="1153">
        <v>0</v>
      </c>
      <c r="F135" s="1153"/>
      <c r="G135" s="1153">
        <f t="shared" si="27"/>
        <v>25</v>
      </c>
      <c r="H135" s="1153">
        <v>25</v>
      </c>
      <c r="I135" s="1153">
        <v>0</v>
      </c>
      <c r="J135" s="1158">
        <v>0</v>
      </c>
      <c r="K135" s="1158">
        <v>2</v>
      </c>
      <c r="L135" s="1153">
        <v>26</v>
      </c>
      <c r="M135" s="1158">
        <v>0</v>
      </c>
      <c r="N135" s="1157"/>
      <c r="O135" s="1157"/>
      <c r="P135" s="1157"/>
      <c r="Q135" s="1157"/>
    </row>
    <row r="136" spans="1:17" ht="63.2" hidden="1" customHeight="1" outlineLevel="1">
      <c r="A136" s="530" t="s">
        <v>972</v>
      </c>
      <c r="B136" s="1153">
        <f t="shared" si="26"/>
        <v>1</v>
      </c>
      <c r="C136" s="1153">
        <v>1</v>
      </c>
      <c r="D136" s="1153">
        <v>0</v>
      </c>
      <c r="E136" s="1153">
        <v>0</v>
      </c>
      <c r="F136" s="1153"/>
      <c r="G136" s="1153">
        <f t="shared" si="27"/>
        <v>17</v>
      </c>
      <c r="H136" s="1153">
        <v>17</v>
      </c>
      <c r="I136" s="1153">
        <v>0</v>
      </c>
      <c r="J136" s="1158">
        <v>0</v>
      </c>
      <c r="K136" s="1158">
        <v>7</v>
      </c>
      <c r="L136" s="1153">
        <v>26</v>
      </c>
      <c r="M136" s="1158">
        <v>0</v>
      </c>
      <c r="N136" s="1157"/>
      <c r="O136" s="1157"/>
      <c r="P136" s="1157"/>
      <c r="Q136" s="1157"/>
    </row>
    <row r="137" spans="1:17" ht="63.2" hidden="1" customHeight="1" outlineLevel="1" thickBot="1">
      <c r="A137" s="531" t="s">
        <v>973</v>
      </c>
      <c r="B137" s="1167">
        <f t="shared" si="26"/>
        <v>1</v>
      </c>
      <c r="C137" s="1164">
        <v>1</v>
      </c>
      <c r="D137" s="1164">
        <v>0</v>
      </c>
      <c r="E137" s="1164">
        <v>0</v>
      </c>
      <c r="F137" s="1153"/>
      <c r="G137" s="1153">
        <f t="shared" si="27"/>
        <v>14</v>
      </c>
      <c r="H137" s="1153">
        <v>14</v>
      </c>
      <c r="I137" s="1153">
        <v>0</v>
      </c>
      <c r="J137" s="1158">
        <v>0</v>
      </c>
      <c r="K137" s="1158">
        <v>13</v>
      </c>
      <c r="L137" s="1153">
        <v>24</v>
      </c>
      <c r="M137" s="1158">
        <v>0</v>
      </c>
      <c r="N137" s="1157"/>
      <c r="O137" s="1157"/>
      <c r="P137" s="1157"/>
      <c r="Q137" s="1157"/>
    </row>
    <row r="138" spans="1:17" ht="82.9" customHeight="1" collapsed="1">
      <c r="A138" s="1166" t="s">
        <v>3157</v>
      </c>
      <c r="B138" s="1153">
        <f>SUM(B139:B150)</f>
        <v>134</v>
      </c>
      <c r="C138" s="1153">
        <f>SUM(C139:C150)</f>
        <v>95</v>
      </c>
      <c r="D138" s="1153">
        <f>SUM(D139:D150)</f>
        <v>39</v>
      </c>
      <c r="E138" s="1153">
        <f>SUM(E139:E150)</f>
        <v>0</v>
      </c>
      <c r="F138" s="1153"/>
      <c r="G138" s="1153">
        <f t="shared" ref="G138:M138" si="28">SUM(G139:G150)</f>
        <v>145</v>
      </c>
      <c r="H138" s="1153">
        <f t="shared" si="28"/>
        <v>145</v>
      </c>
      <c r="I138" s="1153">
        <f t="shared" si="28"/>
        <v>0</v>
      </c>
      <c r="J138" s="1153">
        <f t="shared" si="28"/>
        <v>0</v>
      </c>
      <c r="K138" s="1153">
        <f t="shared" si="28"/>
        <v>25</v>
      </c>
      <c r="L138" s="1153">
        <f t="shared" si="28"/>
        <v>500</v>
      </c>
      <c r="M138" s="1153">
        <f t="shared" si="28"/>
        <v>0</v>
      </c>
      <c r="N138" s="1157"/>
      <c r="O138" s="1157"/>
      <c r="P138" s="1157"/>
      <c r="Q138" s="1157"/>
    </row>
    <row r="139" spans="1:17" ht="78.3" hidden="1" customHeight="1" outlineLevel="1">
      <c r="A139" s="530" t="s">
        <v>1902</v>
      </c>
      <c r="B139" s="1153">
        <f t="shared" ref="B139:B150" si="29">SUM(C139:E139)</f>
        <v>1</v>
      </c>
      <c r="C139" s="1153">
        <v>1</v>
      </c>
      <c r="D139" s="1153">
        <v>0</v>
      </c>
      <c r="E139" s="1153">
        <v>0</v>
      </c>
      <c r="F139" s="1153"/>
      <c r="G139" s="1153">
        <f t="shared" ref="G139:G150" si="30">H139+I139</f>
        <v>18</v>
      </c>
      <c r="H139" s="1153">
        <v>18</v>
      </c>
      <c r="I139" s="1153">
        <v>0</v>
      </c>
      <c r="J139" s="1158">
        <v>0</v>
      </c>
      <c r="K139" s="1158">
        <v>1</v>
      </c>
      <c r="L139" s="1153">
        <v>48</v>
      </c>
      <c r="M139" s="1158">
        <v>0</v>
      </c>
      <c r="N139" s="1157"/>
      <c r="O139" s="1157"/>
      <c r="P139" s="1157"/>
      <c r="Q139" s="1157"/>
    </row>
    <row r="140" spans="1:17" ht="78.3" hidden="1" customHeight="1" outlineLevel="1">
      <c r="A140" s="530" t="s">
        <v>920</v>
      </c>
      <c r="B140" s="1153">
        <f t="shared" si="29"/>
        <v>11</v>
      </c>
      <c r="C140" s="1153">
        <v>1</v>
      </c>
      <c r="D140" s="1153">
        <v>10</v>
      </c>
      <c r="E140" s="1153">
        <v>0</v>
      </c>
      <c r="F140" s="1153"/>
      <c r="G140" s="1153">
        <f t="shared" si="30"/>
        <v>15</v>
      </c>
      <c r="H140" s="1153">
        <v>15</v>
      </c>
      <c r="I140" s="1153">
        <v>0</v>
      </c>
      <c r="J140" s="1158">
        <v>0</v>
      </c>
      <c r="K140" s="1158">
        <v>6</v>
      </c>
      <c r="L140" s="1153">
        <v>41</v>
      </c>
      <c r="M140" s="1158">
        <v>0</v>
      </c>
      <c r="N140" s="1157"/>
      <c r="O140" s="1157"/>
      <c r="P140" s="1157"/>
      <c r="Q140" s="1157"/>
    </row>
    <row r="141" spans="1:17" ht="78.3" hidden="1" customHeight="1" outlineLevel="1">
      <c r="A141" s="530" t="s">
        <v>921</v>
      </c>
      <c r="B141" s="1153">
        <f t="shared" si="29"/>
        <v>13</v>
      </c>
      <c r="C141" s="1153">
        <v>3</v>
      </c>
      <c r="D141" s="1153">
        <v>10</v>
      </c>
      <c r="E141" s="1153">
        <v>0</v>
      </c>
      <c r="F141" s="1153"/>
      <c r="G141" s="1153">
        <f t="shared" si="30"/>
        <v>12</v>
      </c>
      <c r="H141" s="1153">
        <v>12</v>
      </c>
      <c r="I141" s="1153">
        <v>0</v>
      </c>
      <c r="J141" s="1158">
        <v>0</v>
      </c>
      <c r="K141" s="1158">
        <v>5</v>
      </c>
      <c r="L141" s="1153">
        <v>36</v>
      </c>
      <c r="M141" s="1158">
        <v>0</v>
      </c>
      <c r="N141" s="1157"/>
      <c r="O141" s="1157"/>
      <c r="P141" s="1157"/>
      <c r="Q141" s="1157"/>
    </row>
    <row r="142" spans="1:17" ht="78.3" hidden="1" customHeight="1" outlineLevel="1">
      <c r="A142" s="530" t="s">
        <v>922</v>
      </c>
      <c r="B142" s="1153">
        <f t="shared" si="29"/>
        <v>10</v>
      </c>
      <c r="C142" s="1153">
        <v>2</v>
      </c>
      <c r="D142" s="1153">
        <v>8</v>
      </c>
      <c r="E142" s="1153">
        <v>0</v>
      </c>
      <c r="F142" s="1153"/>
      <c r="G142" s="1153">
        <f t="shared" si="30"/>
        <v>5</v>
      </c>
      <c r="H142" s="1153">
        <v>5</v>
      </c>
      <c r="I142" s="1153">
        <v>0</v>
      </c>
      <c r="J142" s="1158">
        <v>0</v>
      </c>
      <c r="K142" s="1158">
        <v>3</v>
      </c>
      <c r="L142" s="1153">
        <v>38</v>
      </c>
      <c r="M142" s="1158">
        <v>0</v>
      </c>
      <c r="N142" s="1157"/>
      <c r="O142" s="1157"/>
      <c r="P142" s="1157"/>
      <c r="Q142" s="1157"/>
    </row>
    <row r="143" spans="1:17" ht="78.3" hidden="1" customHeight="1" outlineLevel="1">
      <c r="A143" s="530" t="s">
        <v>966</v>
      </c>
      <c r="B143" s="1153">
        <f t="shared" si="29"/>
        <v>9</v>
      </c>
      <c r="C143" s="1153">
        <v>4</v>
      </c>
      <c r="D143" s="1153">
        <v>5</v>
      </c>
      <c r="E143" s="1153">
        <v>0</v>
      </c>
      <c r="F143" s="1153"/>
      <c r="G143" s="1153">
        <f t="shared" si="30"/>
        <v>14</v>
      </c>
      <c r="H143" s="1153">
        <v>14</v>
      </c>
      <c r="I143" s="1153">
        <v>0</v>
      </c>
      <c r="J143" s="1158">
        <v>0</v>
      </c>
      <c r="K143" s="1158">
        <v>2</v>
      </c>
      <c r="L143" s="1153">
        <v>42</v>
      </c>
      <c r="M143" s="1158">
        <v>0</v>
      </c>
      <c r="N143" s="1157"/>
      <c r="O143" s="1157"/>
      <c r="P143" s="1157"/>
      <c r="Q143" s="1157"/>
    </row>
    <row r="144" spans="1:17" ht="78.3" hidden="1" customHeight="1" outlineLevel="1">
      <c r="A144" s="530" t="s">
        <v>967</v>
      </c>
      <c r="B144" s="1153">
        <f t="shared" si="29"/>
        <v>12</v>
      </c>
      <c r="C144" s="1153">
        <v>9</v>
      </c>
      <c r="D144" s="1153">
        <v>3</v>
      </c>
      <c r="E144" s="1153">
        <v>0</v>
      </c>
      <c r="F144" s="1153"/>
      <c r="G144" s="1153">
        <f t="shared" si="30"/>
        <v>6</v>
      </c>
      <c r="H144" s="1153">
        <v>6</v>
      </c>
      <c r="I144" s="1153">
        <v>0</v>
      </c>
      <c r="J144" s="1158">
        <v>0</v>
      </c>
      <c r="K144" s="1158">
        <v>2</v>
      </c>
      <c r="L144" s="1153">
        <v>46</v>
      </c>
      <c r="M144" s="1158">
        <v>0</v>
      </c>
      <c r="N144" s="1157"/>
      <c r="O144" s="1157"/>
      <c r="P144" s="1157"/>
      <c r="Q144" s="1157"/>
    </row>
    <row r="145" spans="1:17" ht="78.3" hidden="1" customHeight="1" outlineLevel="1">
      <c r="A145" s="530" t="s">
        <v>968</v>
      </c>
      <c r="B145" s="1153">
        <f t="shared" si="29"/>
        <v>5</v>
      </c>
      <c r="C145" s="1153">
        <v>3</v>
      </c>
      <c r="D145" s="1153">
        <v>2</v>
      </c>
      <c r="E145" s="1153">
        <v>0</v>
      </c>
      <c r="F145" s="1153"/>
      <c r="G145" s="1153">
        <f t="shared" si="30"/>
        <v>12</v>
      </c>
      <c r="H145" s="1153">
        <v>12</v>
      </c>
      <c r="I145" s="1153">
        <v>0</v>
      </c>
      <c r="J145" s="1158">
        <v>0</v>
      </c>
      <c r="K145" s="1158">
        <v>1</v>
      </c>
      <c r="L145" s="1153">
        <v>48</v>
      </c>
      <c r="M145" s="1158">
        <v>0</v>
      </c>
      <c r="N145" s="1157"/>
      <c r="O145" s="1157"/>
      <c r="P145" s="1157"/>
      <c r="Q145" s="1157"/>
    </row>
    <row r="146" spans="1:17" ht="78.3" hidden="1" customHeight="1" outlineLevel="1">
      <c r="A146" s="530" t="s">
        <v>969</v>
      </c>
      <c r="B146" s="1153">
        <f t="shared" si="29"/>
        <v>6</v>
      </c>
      <c r="C146" s="1153">
        <v>5</v>
      </c>
      <c r="D146" s="1153">
        <v>1</v>
      </c>
      <c r="E146" s="1153">
        <v>0</v>
      </c>
      <c r="F146" s="1153"/>
      <c r="G146" s="1153">
        <f t="shared" si="30"/>
        <v>11</v>
      </c>
      <c r="H146" s="1153">
        <v>11</v>
      </c>
      <c r="I146" s="1153">
        <v>0</v>
      </c>
      <c r="J146" s="1158">
        <v>0</v>
      </c>
      <c r="K146" s="1158">
        <v>0</v>
      </c>
      <c r="L146" s="1153">
        <v>46</v>
      </c>
      <c r="M146" s="1158">
        <v>0</v>
      </c>
      <c r="N146" s="1157"/>
      <c r="O146" s="1157"/>
      <c r="P146" s="1157"/>
      <c r="Q146" s="1157"/>
    </row>
    <row r="147" spans="1:17" ht="78.3" hidden="1" customHeight="1" outlineLevel="1">
      <c r="A147" s="530" t="s">
        <v>970</v>
      </c>
      <c r="B147" s="1153">
        <f t="shared" si="29"/>
        <v>1</v>
      </c>
      <c r="C147" s="1153">
        <v>1</v>
      </c>
      <c r="D147" s="1153">
        <v>0</v>
      </c>
      <c r="E147" s="1153">
        <v>0</v>
      </c>
      <c r="F147" s="1153"/>
      <c r="G147" s="1153">
        <f t="shared" si="30"/>
        <v>10</v>
      </c>
      <c r="H147" s="1153">
        <v>10</v>
      </c>
      <c r="I147" s="1153">
        <v>0</v>
      </c>
      <c r="J147" s="1158">
        <v>0</v>
      </c>
      <c r="K147" s="1158">
        <v>1</v>
      </c>
      <c r="L147" s="1153">
        <v>38</v>
      </c>
      <c r="M147" s="1158">
        <v>0</v>
      </c>
      <c r="N147" s="1157"/>
      <c r="O147" s="1157"/>
      <c r="P147" s="1157"/>
      <c r="Q147" s="1157"/>
    </row>
    <row r="148" spans="1:17" ht="78.3" hidden="1" customHeight="1" outlineLevel="1">
      <c r="A148" s="530" t="s">
        <v>971</v>
      </c>
      <c r="B148" s="1153">
        <f t="shared" si="29"/>
        <v>0</v>
      </c>
      <c r="C148" s="1153">
        <v>0</v>
      </c>
      <c r="D148" s="1153">
        <v>0</v>
      </c>
      <c r="E148" s="1153">
        <v>0</v>
      </c>
      <c r="F148" s="1153"/>
      <c r="G148" s="1153">
        <f t="shared" si="30"/>
        <v>12</v>
      </c>
      <c r="H148" s="1153">
        <v>12</v>
      </c>
      <c r="I148" s="1153">
        <v>0</v>
      </c>
      <c r="J148" s="1158">
        <v>0</v>
      </c>
      <c r="K148" s="1158">
        <v>0</v>
      </c>
      <c r="L148" s="1153">
        <v>46</v>
      </c>
      <c r="M148" s="1158">
        <v>0</v>
      </c>
      <c r="N148" s="1157"/>
      <c r="O148" s="1157"/>
      <c r="P148" s="1157"/>
      <c r="Q148" s="1157"/>
    </row>
    <row r="149" spans="1:17" ht="78.3" hidden="1" customHeight="1" outlineLevel="1">
      <c r="A149" s="530" t="s">
        <v>972</v>
      </c>
      <c r="B149" s="1153">
        <f t="shared" si="29"/>
        <v>9</v>
      </c>
      <c r="C149" s="1153">
        <v>9</v>
      </c>
      <c r="D149" s="1153">
        <v>0</v>
      </c>
      <c r="E149" s="1153">
        <v>0</v>
      </c>
      <c r="F149" s="1153"/>
      <c r="G149" s="1153">
        <f t="shared" si="30"/>
        <v>15</v>
      </c>
      <c r="H149" s="1153">
        <v>15</v>
      </c>
      <c r="I149" s="1153">
        <v>0</v>
      </c>
      <c r="J149" s="1158">
        <v>0</v>
      </c>
      <c r="K149" s="1158">
        <v>4</v>
      </c>
      <c r="L149" s="1153">
        <v>35</v>
      </c>
      <c r="M149" s="1158">
        <v>0</v>
      </c>
      <c r="N149" s="1157"/>
      <c r="O149" s="1157"/>
      <c r="P149" s="1157"/>
      <c r="Q149" s="1157"/>
    </row>
    <row r="150" spans="1:17" ht="78.3" hidden="1" customHeight="1" outlineLevel="1" thickBot="1">
      <c r="A150" s="531" t="s">
        <v>973</v>
      </c>
      <c r="B150" s="1167">
        <f t="shared" si="29"/>
        <v>57</v>
      </c>
      <c r="C150" s="1164">
        <v>57</v>
      </c>
      <c r="D150" s="1164">
        <v>0</v>
      </c>
      <c r="E150" s="1164">
        <v>0</v>
      </c>
      <c r="F150" s="1153"/>
      <c r="G150" s="1153">
        <f t="shared" si="30"/>
        <v>15</v>
      </c>
      <c r="H150" s="1153">
        <v>15</v>
      </c>
      <c r="I150" s="1153">
        <v>0</v>
      </c>
      <c r="J150" s="1158">
        <v>0</v>
      </c>
      <c r="K150" s="1158">
        <v>0</v>
      </c>
      <c r="L150" s="1153">
        <v>36</v>
      </c>
      <c r="M150" s="1158">
        <v>0</v>
      </c>
      <c r="N150" s="1157"/>
      <c r="O150" s="1157"/>
      <c r="P150" s="1157"/>
      <c r="Q150" s="1157"/>
    </row>
    <row r="151" spans="1:17" ht="78.3" customHeight="1" collapsed="1">
      <c r="A151" s="1166" t="s">
        <v>3158</v>
      </c>
      <c r="B151" s="1153">
        <f>SUM(B152:B163)</f>
        <v>53</v>
      </c>
      <c r="C151" s="1153">
        <f>SUM(C152:C163)</f>
        <v>39</v>
      </c>
      <c r="D151" s="1153">
        <f>SUM(D152:D163)</f>
        <v>11</v>
      </c>
      <c r="E151" s="1153">
        <f>SUM(E152:E163)</f>
        <v>3</v>
      </c>
      <c r="F151" s="1153"/>
      <c r="G151" s="1153">
        <f t="shared" ref="G151:M151" si="31">SUM(G152:G163)</f>
        <v>232</v>
      </c>
      <c r="H151" s="1153">
        <f t="shared" si="31"/>
        <v>232</v>
      </c>
      <c r="I151" s="1153">
        <f t="shared" si="31"/>
        <v>0</v>
      </c>
      <c r="J151" s="1153">
        <f t="shared" si="31"/>
        <v>0</v>
      </c>
      <c r="K151" s="1153">
        <f t="shared" si="31"/>
        <v>44</v>
      </c>
      <c r="L151" s="1153">
        <f t="shared" si="31"/>
        <v>361</v>
      </c>
      <c r="M151" s="1153">
        <f t="shared" si="31"/>
        <v>0</v>
      </c>
      <c r="N151" s="1157"/>
      <c r="O151" s="1157"/>
      <c r="P151" s="1157"/>
      <c r="Q151" s="1157"/>
    </row>
    <row r="152" spans="1:17" ht="78.3" hidden="1" customHeight="1" outlineLevel="1">
      <c r="A152" s="530" t="s">
        <v>1902</v>
      </c>
      <c r="B152" s="1153">
        <f t="shared" ref="B152:B163" si="32">SUM(C152:E152)</f>
        <v>6</v>
      </c>
      <c r="C152" s="1153">
        <v>6</v>
      </c>
      <c r="D152" s="1153">
        <v>0</v>
      </c>
      <c r="E152" s="1153">
        <v>0</v>
      </c>
      <c r="F152" s="1153"/>
      <c r="G152" s="1153">
        <f t="shared" ref="G152:G163" si="33">H152+I152</f>
        <v>20</v>
      </c>
      <c r="H152" s="1153">
        <v>20</v>
      </c>
      <c r="I152" s="1153">
        <v>0</v>
      </c>
      <c r="J152" s="1158">
        <v>0</v>
      </c>
      <c r="K152" s="1158">
        <v>1</v>
      </c>
      <c r="L152" s="1153">
        <v>42</v>
      </c>
      <c r="M152" s="1158">
        <v>0</v>
      </c>
      <c r="N152" s="1157"/>
      <c r="O152" s="1157"/>
      <c r="P152" s="1157"/>
      <c r="Q152" s="1157"/>
    </row>
    <row r="153" spans="1:17" ht="78.3" hidden="1" customHeight="1" outlineLevel="1">
      <c r="A153" s="530" t="s">
        <v>920</v>
      </c>
      <c r="B153" s="1153">
        <f t="shared" si="32"/>
        <v>0</v>
      </c>
      <c r="C153" s="1153">
        <v>0</v>
      </c>
      <c r="D153" s="1153">
        <v>0</v>
      </c>
      <c r="E153" s="1153">
        <v>0</v>
      </c>
      <c r="F153" s="1153"/>
      <c r="G153" s="1153">
        <f t="shared" si="33"/>
        <v>22</v>
      </c>
      <c r="H153" s="1153">
        <v>22</v>
      </c>
      <c r="I153" s="1153">
        <v>0</v>
      </c>
      <c r="J153" s="1158">
        <v>0</v>
      </c>
      <c r="K153" s="1158">
        <v>0</v>
      </c>
      <c r="L153" s="1153">
        <v>40</v>
      </c>
      <c r="M153" s="1158">
        <v>0</v>
      </c>
      <c r="N153" s="1157"/>
      <c r="O153" s="1157"/>
      <c r="P153" s="1157"/>
      <c r="Q153" s="1157"/>
    </row>
    <row r="154" spans="1:17" ht="78.3" hidden="1" customHeight="1" outlineLevel="1">
      <c r="A154" s="530" t="s">
        <v>921</v>
      </c>
      <c r="B154" s="1153">
        <f t="shared" si="32"/>
        <v>2</v>
      </c>
      <c r="C154" s="1153">
        <v>1</v>
      </c>
      <c r="D154" s="1153">
        <v>0</v>
      </c>
      <c r="E154" s="1153">
        <v>1</v>
      </c>
      <c r="F154" s="1153"/>
      <c r="G154" s="1153">
        <f t="shared" si="33"/>
        <v>12</v>
      </c>
      <c r="H154" s="1153">
        <v>12</v>
      </c>
      <c r="I154" s="1153">
        <v>0</v>
      </c>
      <c r="J154" s="1158">
        <v>0</v>
      </c>
      <c r="K154" s="1158">
        <v>2</v>
      </c>
      <c r="L154" s="1153">
        <v>31</v>
      </c>
      <c r="M154" s="1158">
        <v>0</v>
      </c>
      <c r="N154" s="1157"/>
      <c r="O154" s="1157"/>
      <c r="P154" s="1157"/>
      <c r="Q154" s="1157"/>
    </row>
    <row r="155" spans="1:17" ht="78.3" hidden="1" customHeight="1" outlineLevel="1">
      <c r="A155" s="530" t="s">
        <v>922</v>
      </c>
      <c r="B155" s="1153">
        <f t="shared" si="32"/>
        <v>9</v>
      </c>
      <c r="C155" s="1153">
        <v>7</v>
      </c>
      <c r="D155" s="1153">
        <v>0</v>
      </c>
      <c r="E155" s="1153">
        <v>2</v>
      </c>
      <c r="F155" s="1153"/>
      <c r="G155" s="1153">
        <f t="shared" si="33"/>
        <v>27</v>
      </c>
      <c r="H155" s="1153">
        <v>27</v>
      </c>
      <c r="I155" s="1153">
        <v>0</v>
      </c>
      <c r="J155" s="1158">
        <v>0</v>
      </c>
      <c r="K155" s="1158">
        <v>3</v>
      </c>
      <c r="L155" s="1153">
        <v>32</v>
      </c>
      <c r="M155" s="1158">
        <v>0</v>
      </c>
      <c r="N155" s="1157"/>
      <c r="O155" s="1157"/>
      <c r="P155" s="1157"/>
      <c r="Q155" s="1157"/>
    </row>
    <row r="156" spans="1:17" ht="78.3" hidden="1" customHeight="1" outlineLevel="1">
      <c r="A156" s="530" t="s">
        <v>966</v>
      </c>
      <c r="B156" s="1153">
        <f t="shared" si="32"/>
        <v>2</v>
      </c>
      <c r="C156" s="1153">
        <v>0</v>
      </c>
      <c r="D156" s="1153">
        <v>2</v>
      </c>
      <c r="E156" s="1153">
        <v>0</v>
      </c>
      <c r="F156" s="1153"/>
      <c r="G156" s="1153">
        <f t="shared" si="33"/>
        <v>12</v>
      </c>
      <c r="H156" s="1153">
        <v>12</v>
      </c>
      <c r="I156" s="1153">
        <v>0</v>
      </c>
      <c r="J156" s="1158">
        <v>0</v>
      </c>
      <c r="K156" s="1158">
        <v>3</v>
      </c>
      <c r="L156" s="1153">
        <v>24</v>
      </c>
      <c r="M156" s="1158">
        <v>0</v>
      </c>
      <c r="N156" s="1157"/>
      <c r="O156" s="1157"/>
      <c r="P156" s="1157"/>
      <c r="Q156" s="1157"/>
    </row>
    <row r="157" spans="1:17" ht="78.3" hidden="1" customHeight="1" outlineLevel="1">
      <c r="A157" s="530" t="s">
        <v>967</v>
      </c>
      <c r="B157" s="1153">
        <f t="shared" si="32"/>
        <v>6</v>
      </c>
      <c r="C157" s="1153">
        <v>4</v>
      </c>
      <c r="D157" s="1153">
        <v>2</v>
      </c>
      <c r="E157" s="1153">
        <v>0</v>
      </c>
      <c r="F157" s="1153"/>
      <c r="G157" s="1153">
        <f t="shared" si="33"/>
        <v>18</v>
      </c>
      <c r="H157" s="1153">
        <v>18</v>
      </c>
      <c r="I157" s="1153">
        <v>0</v>
      </c>
      <c r="J157" s="1158">
        <v>0</v>
      </c>
      <c r="K157" s="1158">
        <v>5</v>
      </c>
      <c r="L157" s="1153">
        <v>29</v>
      </c>
      <c r="M157" s="1158">
        <v>0</v>
      </c>
      <c r="N157" s="1157"/>
      <c r="O157" s="1157"/>
      <c r="P157" s="1157"/>
      <c r="Q157" s="1157"/>
    </row>
    <row r="158" spans="1:17" ht="78.3" hidden="1" customHeight="1" outlineLevel="1">
      <c r="A158" s="530" t="s">
        <v>968</v>
      </c>
      <c r="B158" s="1153">
        <f t="shared" si="32"/>
        <v>10</v>
      </c>
      <c r="C158" s="1153">
        <v>9</v>
      </c>
      <c r="D158" s="1153">
        <v>1</v>
      </c>
      <c r="E158" s="1153">
        <v>0</v>
      </c>
      <c r="F158" s="1153"/>
      <c r="G158" s="1153">
        <f t="shared" si="33"/>
        <v>16</v>
      </c>
      <c r="H158" s="1153">
        <v>16</v>
      </c>
      <c r="I158" s="1153">
        <v>0</v>
      </c>
      <c r="J158" s="1158">
        <v>0</v>
      </c>
      <c r="K158" s="1158">
        <v>3</v>
      </c>
      <c r="L158" s="1153">
        <v>30</v>
      </c>
      <c r="M158" s="1158">
        <v>0</v>
      </c>
      <c r="N158" s="1157"/>
      <c r="O158" s="1157"/>
      <c r="P158" s="1157"/>
      <c r="Q158" s="1157"/>
    </row>
    <row r="159" spans="1:17" ht="78.3" hidden="1" customHeight="1" outlineLevel="1">
      <c r="A159" s="530" t="s">
        <v>969</v>
      </c>
      <c r="B159" s="1153">
        <f t="shared" si="32"/>
        <v>3</v>
      </c>
      <c r="C159" s="1153">
        <v>1</v>
      </c>
      <c r="D159" s="1153">
        <v>2</v>
      </c>
      <c r="E159" s="1153">
        <v>0</v>
      </c>
      <c r="F159" s="1153"/>
      <c r="G159" s="1153">
        <f t="shared" si="33"/>
        <v>16</v>
      </c>
      <c r="H159" s="1153">
        <v>16</v>
      </c>
      <c r="I159" s="1153">
        <v>0</v>
      </c>
      <c r="J159" s="1158">
        <v>0</v>
      </c>
      <c r="K159" s="1158">
        <v>8</v>
      </c>
      <c r="L159" s="1153">
        <v>28</v>
      </c>
      <c r="M159" s="1158">
        <v>0</v>
      </c>
      <c r="N159" s="1157"/>
      <c r="O159" s="1157"/>
      <c r="P159" s="1157"/>
      <c r="Q159" s="1157"/>
    </row>
    <row r="160" spans="1:17" ht="78.3" hidden="1" customHeight="1" outlineLevel="1">
      <c r="A160" s="530" t="s">
        <v>970</v>
      </c>
      <c r="B160" s="1153">
        <f t="shared" si="32"/>
        <v>4</v>
      </c>
      <c r="C160" s="1153">
        <v>3</v>
      </c>
      <c r="D160" s="1153">
        <v>1</v>
      </c>
      <c r="E160" s="1153">
        <v>0</v>
      </c>
      <c r="F160" s="1153"/>
      <c r="G160" s="1153">
        <f t="shared" si="33"/>
        <v>18</v>
      </c>
      <c r="H160" s="1153">
        <v>18</v>
      </c>
      <c r="I160" s="1153">
        <v>0</v>
      </c>
      <c r="J160" s="1158">
        <v>0</v>
      </c>
      <c r="K160" s="1158">
        <v>4</v>
      </c>
      <c r="L160" s="1153">
        <v>25</v>
      </c>
      <c r="M160" s="1158">
        <v>0</v>
      </c>
      <c r="N160" s="1157"/>
      <c r="O160" s="1157"/>
      <c r="P160" s="1157"/>
      <c r="Q160" s="1157"/>
    </row>
    <row r="161" spans="1:17" ht="78.3" hidden="1" customHeight="1" outlineLevel="1">
      <c r="A161" s="530" t="s">
        <v>971</v>
      </c>
      <c r="B161" s="1153">
        <f t="shared" si="32"/>
        <v>2</v>
      </c>
      <c r="C161" s="1153">
        <v>0</v>
      </c>
      <c r="D161" s="1153">
        <v>2</v>
      </c>
      <c r="E161" s="1153">
        <v>0</v>
      </c>
      <c r="F161" s="1153"/>
      <c r="G161" s="1153">
        <f t="shared" si="33"/>
        <v>22</v>
      </c>
      <c r="H161" s="1153">
        <v>22</v>
      </c>
      <c r="I161" s="1153">
        <v>0</v>
      </c>
      <c r="J161" s="1158">
        <v>0</v>
      </c>
      <c r="K161" s="1158">
        <v>3</v>
      </c>
      <c r="L161" s="1153">
        <v>33</v>
      </c>
      <c r="M161" s="1158">
        <v>0</v>
      </c>
      <c r="N161" s="1157"/>
      <c r="O161" s="1157"/>
      <c r="P161" s="1157"/>
      <c r="Q161" s="1157"/>
    </row>
    <row r="162" spans="1:17" ht="78.3" hidden="1" customHeight="1" outlineLevel="1">
      <c r="A162" s="530" t="s">
        <v>972</v>
      </c>
      <c r="B162" s="1153">
        <f t="shared" si="32"/>
        <v>7</v>
      </c>
      <c r="C162" s="1153">
        <v>6</v>
      </c>
      <c r="D162" s="1153">
        <v>1</v>
      </c>
      <c r="E162" s="1153">
        <v>0</v>
      </c>
      <c r="F162" s="1153"/>
      <c r="G162" s="1153">
        <f t="shared" si="33"/>
        <v>19</v>
      </c>
      <c r="H162" s="1153">
        <v>19</v>
      </c>
      <c r="I162" s="1153">
        <v>0</v>
      </c>
      <c r="J162" s="1158">
        <v>0</v>
      </c>
      <c r="K162" s="1158">
        <v>5</v>
      </c>
      <c r="L162" s="1153">
        <v>21</v>
      </c>
      <c r="M162" s="1158">
        <v>0</v>
      </c>
      <c r="N162" s="1157"/>
      <c r="O162" s="1157"/>
      <c r="P162" s="1157"/>
      <c r="Q162" s="1157"/>
    </row>
    <row r="163" spans="1:17" ht="78.3" hidden="1" customHeight="1" outlineLevel="1" thickBot="1">
      <c r="A163" s="531" t="s">
        <v>973</v>
      </c>
      <c r="B163" s="1167">
        <f t="shared" si="32"/>
        <v>2</v>
      </c>
      <c r="C163" s="1164">
        <v>2</v>
      </c>
      <c r="D163" s="1164">
        <v>0</v>
      </c>
      <c r="E163" s="1164">
        <v>0</v>
      </c>
      <c r="F163" s="1153"/>
      <c r="G163" s="1153">
        <f t="shared" si="33"/>
        <v>30</v>
      </c>
      <c r="H163" s="1153">
        <v>30</v>
      </c>
      <c r="I163" s="1153">
        <v>0</v>
      </c>
      <c r="J163" s="1158">
        <v>0</v>
      </c>
      <c r="K163" s="1158">
        <v>7</v>
      </c>
      <c r="L163" s="1153">
        <v>26</v>
      </c>
      <c r="M163" s="1158">
        <v>0</v>
      </c>
      <c r="N163" s="1157"/>
      <c r="O163" s="1157"/>
      <c r="P163" s="1157"/>
      <c r="Q163" s="1157"/>
    </row>
    <row r="164" spans="1:17" ht="84.25" customHeight="1" collapsed="1">
      <c r="A164" s="1166" t="s">
        <v>3159</v>
      </c>
      <c r="B164" s="1153">
        <f>SUM(B165:B176)</f>
        <v>72</v>
      </c>
      <c r="C164" s="1153">
        <f>SUM(C165:C176)</f>
        <v>30</v>
      </c>
      <c r="D164" s="1153">
        <f>SUM(D165:D176)</f>
        <v>42</v>
      </c>
      <c r="E164" s="1153">
        <f>SUM(E165:E176)</f>
        <v>0</v>
      </c>
      <c r="F164" s="1153"/>
      <c r="G164" s="1153">
        <f t="shared" ref="G164:M164" si="34">SUM(G165:G176)</f>
        <v>177</v>
      </c>
      <c r="H164" s="1153">
        <f t="shared" si="34"/>
        <v>177</v>
      </c>
      <c r="I164" s="1153">
        <f t="shared" si="34"/>
        <v>0</v>
      </c>
      <c r="J164" s="1153">
        <f t="shared" si="34"/>
        <v>0</v>
      </c>
      <c r="K164" s="1153">
        <f t="shared" si="34"/>
        <v>28</v>
      </c>
      <c r="L164" s="1153">
        <f t="shared" si="34"/>
        <v>328</v>
      </c>
      <c r="M164" s="1153">
        <f t="shared" si="34"/>
        <v>0</v>
      </c>
      <c r="N164" s="1157"/>
      <c r="O164" s="1157"/>
      <c r="P164" s="1157"/>
      <c r="Q164" s="1157"/>
    </row>
    <row r="165" spans="1:17" ht="78.3" hidden="1" customHeight="1" outlineLevel="1">
      <c r="A165" s="530" t="s">
        <v>1902</v>
      </c>
      <c r="B165" s="1153">
        <f t="shared" ref="B165:B176" si="35">SUM(C165:E165)</f>
        <v>7</v>
      </c>
      <c r="C165" s="1153">
        <v>7</v>
      </c>
      <c r="D165" s="1153">
        <v>0</v>
      </c>
      <c r="E165" s="1153">
        <v>0</v>
      </c>
      <c r="F165" s="1153"/>
      <c r="G165" s="1153">
        <f t="shared" ref="G165:G176" si="36">H165+I165</f>
        <v>23</v>
      </c>
      <c r="H165" s="1153">
        <v>23</v>
      </c>
      <c r="I165" s="1153">
        <v>0</v>
      </c>
      <c r="J165" s="1158">
        <v>0</v>
      </c>
      <c r="K165" s="1158">
        <v>1</v>
      </c>
      <c r="L165" s="1153">
        <v>26</v>
      </c>
      <c r="M165" s="1158">
        <v>0</v>
      </c>
      <c r="N165" s="1157"/>
      <c r="O165" s="1157"/>
      <c r="P165" s="1157"/>
      <c r="Q165" s="1157"/>
    </row>
    <row r="166" spans="1:17" ht="78.3" hidden="1" customHeight="1" outlineLevel="1">
      <c r="A166" s="530" t="s">
        <v>920</v>
      </c>
      <c r="B166" s="1153">
        <f t="shared" si="35"/>
        <v>26</v>
      </c>
      <c r="C166" s="1153">
        <v>0</v>
      </c>
      <c r="D166" s="1153">
        <v>26</v>
      </c>
      <c r="E166" s="1153">
        <v>0</v>
      </c>
      <c r="F166" s="1153"/>
      <c r="G166" s="1153">
        <f t="shared" si="36"/>
        <v>19</v>
      </c>
      <c r="H166" s="1153">
        <v>19</v>
      </c>
      <c r="I166" s="1153">
        <v>0</v>
      </c>
      <c r="J166" s="1158">
        <v>0</v>
      </c>
      <c r="K166" s="1158">
        <v>4</v>
      </c>
      <c r="L166" s="1153">
        <v>33</v>
      </c>
      <c r="M166" s="1158">
        <v>0</v>
      </c>
      <c r="N166" s="1157"/>
      <c r="O166" s="1157"/>
      <c r="P166" s="1157"/>
      <c r="Q166" s="1157"/>
    </row>
    <row r="167" spans="1:17" ht="78.3" hidden="1" customHeight="1" outlineLevel="1">
      <c r="A167" s="530" t="s">
        <v>921</v>
      </c>
      <c r="B167" s="1153">
        <f t="shared" si="35"/>
        <v>4</v>
      </c>
      <c r="C167" s="1153">
        <v>2</v>
      </c>
      <c r="D167" s="1153">
        <v>2</v>
      </c>
      <c r="E167" s="1153">
        <v>0</v>
      </c>
      <c r="F167" s="1153"/>
      <c r="G167" s="1153">
        <f t="shared" si="36"/>
        <v>16</v>
      </c>
      <c r="H167" s="1153">
        <v>16</v>
      </c>
      <c r="I167" s="1153">
        <v>0</v>
      </c>
      <c r="J167" s="1158">
        <v>0</v>
      </c>
      <c r="K167" s="1158">
        <v>6</v>
      </c>
      <c r="L167" s="1153">
        <v>22</v>
      </c>
      <c r="M167" s="1158">
        <v>0</v>
      </c>
      <c r="N167" s="1157"/>
      <c r="O167" s="1157"/>
      <c r="P167" s="1157"/>
      <c r="Q167" s="1157"/>
    </row>
    <row r="168" spans="1:17" ht="78.3" hidden="1" customHeight="1" outlineLevel="1">
      <c r="A168" s="530" t="s">
        <v>922</v>
      </c>
      <c r="B168" s="1153">
        <f t="shared" si="35"/>
        <v>6</v>
      </c>
      <c r="C168" s="1153">
        <v>5</v>
      </c>
      <c r="D168" s="1153">
        <v>1</v>
      </c>
      <c r="E168" s="1153">
        <v>0</v>
      </c>
      <c r="F168" s="1153"/>
      <c r="G168" s="1153">
        <f t="shared" si="36"/>
        <v>18</v>
      </c>
      <c r="H168" s="1153">
        <v>18</v>
      </c>
      <c r="I168" s="1153">
        <v>0</v>
      </c>
      <c r="J168" s="1158">
        <v>0</v>
      </c>
      <c r="K168" s="1158">
        <v>3</v>
      </c>
      <c r="L168" s="1153">
        <v>23</v>
      </c>
      <c r="M168" s="1158">
        <v>0</v>
      </c>
      <c r="N168" s="1157"/>
      <c r="O168" s="1157"/>
      <c r="P168" s="1157"/>
      <c r="Q168" s="1157"/>
    </row>
    <row r="169" spans="1:17" ht="78.3" hidden="1" customHeight="1" outlineLevel="1">
      <c r="A169" s="530" t="s">
        <v>966</v>
      </c>
      <c r="B169" s="1153">
        <f t="shared" si="35"/>
        <v>6</v>
      </c>
      <c r="C169" s="1153">
        <v>4</v>
      </c>
      <c r="D169" s="1153">
        <v>2</v>
      </c>
      <c r="E169" s="1153">
        <v>0</v>
      </c>
      <c r="F169" s="1153"/>
      <c r="G169" s="1153">
        <f t="shared" si="36"/>
        <v>16</v>
      </c>
      <c r="H169" s="1153">
        <v>16</v>
      </c>
      <c r="I169" s="1153">
        <v>0</v>
      </c>
      <c r="J169" s="1158">
        <v>0</v>
      </c>
      <c r="K169" s="1158">
        <v>2</v>
      </c>
      <c r="L169" s="1153">
        <v>24</v>
      </c>
      <c r="M169" s="1158">
        <v>0</v>
      </c>
      <c r="N169" s="1157"/>
      <c r="O169" s="1157"/>
      <c r="P169" s="1157"/>
      <c r="Q169" s="1157"/>
    </row>
    <row r="170" spans="1:17" ht="78.3" hidden="1" customHeight="1" outlineLevel="1">
      <c r="A170" s="530" t="s">
        <v>967</v>
      </c>
      <c r="B170" s="1153">
        <f t="shared" si="35"/>
        <v>7</v>
      </c>
      <c r="C170" s="1153">
        <v>4</v>
      </c>
      <c r="D170" s="1153">
        <v>3</v>
      </c>
      <c r="E170" s="1153">
        <v>0</v>
      </c>
      <c r="F170" s="1153"/>
      <c r="G170" s="1153">
        <f t="shared" si="36"/>
        <v>14</v>
      </c>
      <c r="H170" s="1153">
        <v>14</v>
      </c>
      <c r="I170" s="1153">
        <v>0</v>
      </c>
      <c r="J170" s="1158">
        <v>0</v>
      </c>
      <c r="K170" s="1158">
        <v>1</v>
      </c>
      <c r="L170" s="1153">
        <v>31</v>
      </c>
      <c r="M170" s="1158">
        <v>0</v>
      </c>
      <c r="N170" s="1157"/>
      <c r="O170" s="1157"/>
      <c r="P170" s="1157"/>
      <c r="Q170" s="1157"/>
    </row>
    <row r="171" spans="1:17" ht="78.3" hidden="1" customHeight="1" outlineLevel="1">
      <c r="A171" s="530" t="s">
        <v>968</v>
      </c>
      <c r="B171" s="1153">
        <f t="shared" si="35"/>
        <v>5</v>
      </c>
      <c r="C171" s="1153">
        <v>3</v>
      </c>
      <c r="D171" s="1153">
        <v>2</v>
      </c>
      <c r="E171" s="1153">
        <v>0</v>
      </c>
      <c r="F171" s="1153"/>
      <c r="G171" s="1153">
        <f t="shared" si="36"/>
        <v>4</v>
      </c>
      <c r="H171" s="1153">
        <v>4</v>
      </c>
      <c r="I171" s="1153">
        <v>0</v>
      </c>
      <c r="J171" s="1158">
        <v>0</v>
      </c>
      <c r="K171" s="1158">
        <v>3</v>
      </c>
      <c r="L171" s="1153">
        <v>36</v>
      </c>
      <c r="M171" s="1158">
        <v>0</v>
      </c>
      <c r="N171" s="1157"/>
      <c r="O171" s="1157"/>
      <c r="P171" s="1157"/>
      <c r="Q171" s="1157"/>
    </row>
    <row r="172" spans="1:17" ht="78.3" hidden="1" customHeight="1" outlineLevel="1">
      <c r="A172" s="530" t="s">
        <v>969</v>
      </c>
      <c r="B172" s="1153">
        <f t="shared" si="35"/>
        <v>3</v>
      </c>
      <c r="C172" s="1153">
        <v>0</v>
      </c>
      <c r="D172" s="1153">
        <v>3</v>
      </c>
      <c r="E172" s="1153">
        <v>0</v>
      </c>
      <c r="F172" s="1153"/>
      <c r="G172" s="1153">
        <f t="shared" si="36"/>
        <v>10</v>
      </c>
      <c r="H172" s="1153">
        <v>10</v>
      </c>
      <c r="I172" s="1153">
        <v>0</v>
      </c>
      <c r="J172" s="1158">
        <v>0</v>
      </c>
      <c r="K172" s="1158">
        <v>1</v>
      </c>
      <c r="L172" s="1153">
        <v>23</v>
      </c>
      <c r="M172" s="1158">
        <v>0</v>
      </c>
      <c r="N172" s="1157"/>
      <c r="O172" s="1157"/>
      <c r="P172" s="1157"/>
      <c r="Q172" s="1157"/>
    </row>
    <row r="173" spans="1:17" ht="78.3" hidden="1" customHeight="1" outlineLevel="1">
      <c r="A173" s="530" t="s">
        <v>970</v>
      </c>
      <c r="B173" s="1153">
        <f t="shared" si="35"/>
        <v>2</v>
      </c>
      <c r="C173" s="1153">
        <v>0</v>
      </c>
      <c r="D173" s="1153">
        <v>2</v>
      </c>
      <c r="E173" s="1153">
        <v>0</v>
      </c>
      <c r="F173" s="1153"/>
      <c r="G173" s="1153">
        <f t="shared" si="36"/>
        <v>18</v>
      </c>
      <c r="H173" s="1153">
        <v>18</v>
      </c>
      <c r="I173" s="1153">
        <v>0</v>
      </c>
      <c r="J173" s="1158">
        <v>0</v>
      </c>
      <c r="K173" s="1158">
        <v>3</v>
      </c>
      <c r="L173" s="1153">
        <v>27</v>
      </c>
      <c r="M173" s="1158">
        <v>0</v>
      </c>
      <c r="N173" s="1157"/>
      <c r="O173" s="1157"/>
      <c r="P173" s="1157"/>
      <c r="Q173" s="1157"/>
    </row>
    <row r="174" spans="1:17" ht="78.3" hidden="1" customHeight="1" outlineLevel="1">
      <c r="A174" s="530" t="s">
        <v>971</v>
      </c>
      <c r="B174" s="1153">
        <f t="shared" si="35"/>
        <v>3</v>
      </c>
      <c r="C174" s="1153">
        <v>2</v>
      </c>
      <c r="D174" s="1153">
        <v>1</v>
      </c>
      <c r="E174" s="1153">
        <v>0</v>
      </c>
      <c r="F174" s="1153"/>
      <c r="G174" s="1153">
        <f t="shared" si="36"/>
        <v>10</v>
      </c>
      <c r="H174" s="1153">
        <v>10</v>
      </c>
      <c r="I174" s="1153">
        <v>0</v>
      </c>
      <c r="J174" s="1158">
        <v>0</v>
      </c>
      <c r="K174" s="1158">
        <v>2</v>
      </c>
      <c r="L174" s="1153">
        <v>27</v>
      </c>
      <c r="M174" s="1158">
        <v>0</v>
      </c>
      <c r="N174" s="1157"/>
      <c r="O174" s="1157"/>
      <c r="P174" s="1157"/>
      <c r="Q174" s="1157"/>
    </row>
    <row r="175" spans="1:17" ht="78.3" hidden="1" customHeight="1" outlineLevel="1">
      <c r="A175" s="530" t="s">
        <v>972</v>
      </c>
      <c r="B175" s="1153">
        <f t="shared" si="35"/>
        <v>1</v>
      </c>
      <c r="C175" s="1153">
        <v>1</v>
      </c>
      <c r="D175" s="1153">
        <v>0</v>
      </c>
      <c r="E175" s="1153">
        <v>0</v>
      </c>
      <c r="F175" s="1153"/>
      <c r="G175" s="1153">
        <f t="shared" si="36"/>
        <v>15</v>
      </c>
      <c r="H175" s="1153">
        <v>15</v>
      </c>
      <c r="I175" s="1153">
        <v>0</v>
      </c>
      <c r="J175" s="1158">
        <v>0</v>
      </c>
      <c r="K175" s="1158">
        <v>1</v>
      </c>
      <c r="L175" s="1153">
        <v>28</v>
      </c>
      <c r="M175" s="1158">
        <v>0</v>
      </c>
      <c r="N175" s="1157"/>
      <c r="O175" s="1157"/>
      <c r="P175" s="1157"/>
      <c r="Q175" s="1157"/>
    </row>
    <row r="176" spans="1:17" ht="78.3" hidden="1" customHeight="1" outlineLevel="1" thickBot="1">
      <c r="A176" s="531" t="s">
        <v>973</v>
      </c>
      <c r="B176" s="1167">
        <f t="shared" si="35"/>
        <v>2</v>
      </c>
      <c r="C176" s="1164">
        <v>2</v>
      </c>
      <c r="D176" s="1164">
        <v>0</v>
      </c>
      <c r="E176" s="1164">
        <v>0</v>
      </c>
      <c r="F176" s="1153"/>
      <c r="G176" s="1153">
        <f t="shared" si="36"/>
        <v>14</v>
      </c>
      <c r="H176" s="1153">
        <v>14</v>
      </c>
      <c r="I176" s="1153">
        <v>0</v>
      </c>
      <c r="J176" s="1158">
        <v>0</v>
      </c>
      <c r="K176" s="1158">
        <v>1</v>
      </c>
      <c r="L176" s="1153">
        <v>28</v>
      </c>
      <c r="M176" s="1158">
        <v>0</v>
      </c>
      <c r="N176" s="1157"/>
      <c r="O176" s="1157"/>
      <c r="P176" s="1157"/>
      <c r="Q176" s="1157"/>
    </row>
    <row r="177" spans="1:17" ht="85.6" customHeight="1" collapsed="1">
      <c r="A177" s="1166" t="s">
        <v>93</v>
      </c>
      <c r="B177" s="1153">
        <f>SUM(B178:B189)</f>
        <v>31</v>
      </c>
      <c r="C177" s="1153">
        <f>SUM(C178:C189)</f>
        <v>25</v>
      </c>
      <c r="D177" s="1153">
        <f>SUM(D178:D189)</f>
        <v>0</v>
      </c>
      <c r="E177" s="1153">
        <f>SUM(E178:E189)</f>
        <v>6</v>
      </c>
      <c r="F177" s="1153"/>
      <c r="G177" s="1153">
        <f t="shared" ref="G177:M177" si="37">SUM(G178:G189)</f>
        <v>335</v>
      </c>
      <c r="H177" s="1153">
        <f t="shared" si="37"/>
        <v>335</v>
      </c>
      <c r="I177" s="1153">
        <f t="shared" si="37"/>
        <v>0</v>
      </c>
      <c r="J177" s="1153">
        <f t="shared" si="37"/>
        <v>0</v>
      </c>
      <c r="K177" s="1153">
        <f t="shared" si="37"/>
        <v>6</v>
      </c>
      <c r="L177" s="1153">
        <f t="shared" si="37"/>
        <v>514</v>
      </c>
      <c r="M177" s="1153">
        <f t="shared" si="37"/>
        <v>0</v>
      </c>
      <c r="N177" s="1157"/>
      <c r="O177" s="1157"/>
      <c r="P177" s="1157"/>
      <c r="Q177" s="1157"/>
    </row>
    <row r="178" spans="1:17" ht="78.3" hidden="1" customHeight="1" outlineLevel="1">
      <c r="A178" s="530" t="s">
        <v>1902</v>
      </c>
      <c r="B178" s="1153">
        <f t="shared" ref="B178:B189" si="38">SUM(C178:E178)</f>
        <v>2</v>
      </c>
      <c r="C178" s="1153">
        <v>2</v>
      </c>
      <c r="D178" s="1153">
        <v>0</v>
      </c>
      <c r="E178" s="1153">
        <v>0</v>
      </c>
      <c r="F178" s="1153"/>
      <c r="G178" s="1153">
        <f t="shared" ref="G178:G189" si="39">H178+I178</f>
        <v>21</v>
      </c>
      <c r="H178" s="1153">
        <v>21</v>
      </c>
      <c r="I178" s="1153">
        <v>0</v>
      </c>
      <c r="J178" s="1158">
        <v>0</v>
      </c>
      <c r="K178" s="1158">
        <v>2</v>
      </c>
      <c r="L178" s="1153">
        <v>74</v>
      </c>
      <c r="M178" s="1158">
        <v>0</v>
      </c>
      <c r="N178" s="1157"/>
      <c r="O178" s="1157"/>
      <c r="P178" s="1157"/>
      <c r="Q178" s="1157"/>
    </row>
    <row r="179" spans="1:17" ht="78.3" hidden="1" customHeight="1" outlineLevel="1">
      <c r="A179" s="530" t="s">
        <v>920</v>
      </c>
      <c r="B179" s="1153">
        <f t="shared" si="38"/>
        <v>0</v>
      </c>
      <c r="C179" s="1153">
        <v>0</v>
      </c>
      <c r="D179" s="1153">
        <v>0</v>
      </c>
      <c r="E179" s="1153">
        <v>0</v>
      </c>
      <c r="F179" s="1153"/>
      <c r="G179" s="1153">
        <f t="shared" si="39"/>
        <v>29</v>
      </c>
      <c r="H179" s="1153">
        <v>29</v>
      </c>
      <c r="I179" s="1153">
        <v>0</v>
      </c>
      <c r="J179" s="1158">
        <v>0</v>
      </c>
      <c r="K179" s="1158">
        <v>0</v>
      </c>
      <c r="L179" s="1153">
        <v>36</v>
      </c>
      <c r="M179" s="1158">
        <v>0</v>
      </c>
      <c r="N179" s="1157"/>
      <c r="O179" s="1157"/>
      <c r="P179" s="1157"/>
      <c r="Q179" s="1157"/>
    </row>
    <row r="180" spans="1:17" ht="78.3" hidden="1" customHeight="1" outlineLevel="1">
      <c r="A180" s="530" t="s">
        <v>921</v>
      </c>
      <c r="B180" s="1153">
        <f t="shared" si="38"/>
        <v>2</v>
      </c>
      <c r="C180" s="1153">
        <v>2</v>
      </c>
      <c r="D180" s="1153">
        <v>0</v>
      </c>
      <c r="E180" s="1153">
        <v>0</v>
      </c>
      <c r="F180" s="1153"/>
      <c r="G180" s="1153">
        <f t="shared" si="39"/>
        <v>28</v>
      </c>
      <c r="H180" s="1153">
        <v>28</v>
      </c>
      <c r="I180" s="1153">
        <v>0</v>
      </c>
      <c r="J180" s="1158">
        <v>0</v>
      </c>
      <c r="K180" s="1158">
        <v>0</v>
      </c>
      <c r="L180" s="1153">
        <v>36</v>
      </c>
      <c r="M180" s="1158">
        <v>0</v>
      </c>
      <c r="N180" s="1157"/>
      <c r="O180" s="1157"/>
      <c r="P180" s="1157"/>
      <c r="Q180" s="1157"/>
    </row>
    <row r="181" spans="1:17" ht="78.3" hidden="1" customHeight="1" outlineLevel="1">
      <c r="A181" s="530" t="s">
        <v>922</v>
      </c>
      <c r="B181" s="1153">
        <f t="shared" si="38"/>
        <v>2</v>
      </c>
      <c r="C181" s="1153">
        <v>0</v>
      </c>
      <c r="D181" s="1153">
        <v>0</v>
      </c>
      <c r="E181" s="1153">
        <v>2</v>
      </c>
      <c r="F181" s="1153"/>
      <c r="G181" s="1153">
        <f t="shared" si="39"/>
        <v>24</v>
      </c>
      <c r="H181" s="1153">
        <v>24</v>
      </c>
      <c r="I181" s="1153">
        <v>0</v>
      </c>
      <c r="J181" s="1158">
        <v>0</v>
      </c>
      <c r="K181" s="1158">
        <v>0</v>
      </c>
      <c r="L181" s="1153">
        <v>38</v>
      </c>
      <c r="M181" s="1158">
        <v>0</v>
      </c>
      <c r="N181" s="1157"/>
      <c r="O181" s="1157"/>
      <c r="P181" s="1157"/>
      <c r="Q181" s="1157"/>
    </row>
    <row r="182" spans="1:17" ht="78.3" hidden="1" customHeight="1" outlineLevel="1">
      <c r="A182" s="530" t="s">
        <v>966</v>
      </c>
      <c r="B182" s="1153">
        <f t="shared" si="38"/>
        <v>4</v>
      </c>
      <c r="C182" s="1153">
        <v>0</v>
      </c>
      <c r="D182" s="1153">
        <v>0</v>
      </c>
      <c r="E182" s="1153">
        <v>4</v>
      </c>
      <c r="F182" s="1153"/>
      <c r="G182" s="1153">
        <f t="shared" si="39"/>
        <v>33</v>
      </c>
      <c r="H182" s="1153">
        <v>33</v>
      </c>
      <c r="I182" s="1153">
        <v>0</v>
      </c>
      <c r="J182" s="1158">
        <v>0</v>
      </c>
      <c r="K182" s="1158">
        <v>0</v>
      </c>
      <c r="L182" s="1153">
        <v>50</v>
      </c>
      <c r="M182" s="1158">
        <v>0</v>
      </c>
      <c r="N182" s="1157"/>
      <c r="O182" s="1157"/>
      <c r="P182" s="1157"/>
      <c r="Q182" s="1157"/>
    </row>
    <row r="183" spans="1:17" ht="78.3" hidden="1" customHeight="1" outlineLevel="1">
      <c r="A183" s="530" t="s">
        <v>967</v>
      </c>
      <c r="B183" s="1153">
        <f t="shared" si="38"/>
        <v>2</v>
      </c>
      <c r="C183" s="1153">
        <v>2</v>
      </c>
      <c r="D183" s="1153">
        <v>0</v>
      </c>
      <c r="E183" s="1153">
        <v>0</v>
      </c>
      <c r="F183" s="1153"/>
      <c r="G183" s="1153">
        <f t="shared" si="39"/>
        <v>38</v>
      </c>
      <c r="H183" s="1153">
        <v>38</v>
      </c>
      <c r="I183" s="1153">
        <v>0</v>
      </c>
      <c r="J183" s="1158">
        <v>0</v>
      </c>
      <c r="K183" s="1158">
        <v>1</v>
      </c>
      <c r="L183" s="1153">
        <v>42</v>
      </c>
      <c r="M183" s="1158">
        <v>0</v>
      </c>
      <c r="N183" s="1157"/>
      <c r="O183" s="1157"/>
      <c r="P183" s="1157"/>
      <c r="Q183" s="1157"/>
    </row>
    <row r="184" spans="1:17" ht="78.3" hidden="1" customHeight="1" outlineLevel="1">
      <c r="A184" s="530" t="s">
        <v>968</v>
      </c>
      <c r="B184" s="1153">
        <f t="shared" si="38"/>
        <v>4</v>
      </c>
      <c r="C184" s="1153">
        <v>4</v>
      </c>
      <c r="D184" s="1153">
        <v>0</v>
      </c>
      <c r="E184" s="1153">
        <v>0</v>
      </c>
      <c r="F184" s="1153"/>
      <c r="G184" s="1153">
        <f t="shared" si="39"/>
        <v>26</v>
      </c>
      <c r="H184" s="1153">
        <v>26</v>
      </c>
      <c r="I184" s="1153">
        <v>0</v>
      </c>
      <c r="J184" s="1158">
        <v>0</v>
      </c>
      <c r="K184" s="1158">
        <v>0</v>
      </c>
      <c r="L184" s="1153">
        <v>55</v>
      </c>
      <c r="M184" s="1158">
        <v>0</v>
      </c>
      <c r="N184" s="1157"/>
      <c r="O184" s="1157"/>
      <c r="P184" s="1157"/>
      <c r="Q184" s="1157"/>
    </row>
    <row r="185" spans="1:17" ht="78.3" hidden="1" customHeight="1" outlineLevel="1">
      <c r="A185" s="530" t="s">
        <v>969</v>
      </c>
      <c r="B185" s="1153">
        <f t="shared" si="38"/>
        <v>0</v>
      </c>
      <c r="C185" s="1153">
        <v>0</v>
      </c>
      <c r="D185" s="1153">
        <v>0</v>
      </c>
      <c r="E185" s="1153">
        <v>0</v>
      </c>
      <c r="F185" s="1153"/>
      <c r="G185" s="1153">
        <f t="shared" si="39"/>
        <v>18</v>
      </c>
      <c r="H185" s="1153">
        <v>18</v>
      </c>
      <c r="I185" s="1153">
        <v>0</v>
      </c>
      <c r="J185" s="1158">
        <v>0</v>
      </c>
      <c r="K185" s="1158">
        <v>1</v>
      </c>
      <c r="L185" s="1153">
        <v>44</v>
      </c>
      <c r="M185" s="1158">
        <v>0</v>
      </c>
      <c r="N185" s="1157"/>
      <c r="O185" s="1157"/>
      <c r="P185" s="1157"/>
      <c r="Q185" s="1157"/>
    </row>
    <row r="186" spans="1:17" ht="78.3" hidden="1" customHeight="1" outlineLevel="1">
      <c r="A186" s="530" t="s">
        <v>970</v>
      </c>
      <c r="B186" s="1153">
        <f t="shared" si="38"/>
        <v>6</v>
      </c>
      <c r="C186" s="1153">
        <v>6</v>
      </c>
      <c r="D186" s="1153">
        <v>0</v>
      </c>
      <c r="E186" s="1153">
        <v>0</v>
      </c>
      <c r="F186" s="1153"/>
      <c r="G186" s="1153">
        <f t="shared" si="39"/>
        <v>32</v>
      </c>
      <c r="H186" s="1153">
        <v>32</v>
      </c>
      <c r="I186" s="1153">
        <v>0</v>
      </c>
      <c r="J186" s="1158">
        <v>0</v>
      </c>
      <c r="K186" s="1158">
        <v>0</v>
      </c>
      <c r="L186" s="1153">
        <v>38</v>
      </c>
      <c r="M186" s="1158">
        <v>0</v>
      </c>
      <c r="N186" s="1157"/>
      <c r="O186" s="1157"/>
      <c r="P186" s="1157"/>
      <c r="Q186" s="1157"/>
    </row>
    <row r="187" spans="1:17" ht="78.3" hidden="1" customHeight="1" outlineLevel="1">
      <c r="A187" s="530" t="s">
        <v>971</v>
      </c>
      <c r="B187" s="1153">
        <f t="shared" si="38"/>
        <v>0</v>
      </c>
      <c r="C187" s="1153">
        <v>0</v>
      </c>
      <c r="D187" s="1153">
        <v>0</v>
      </c>
      <c r="E187" s="1153">
        <v>0</v>
      </c>
      <c r="F187" s="1153"/>
      <c r="G187" s="1153">
        <f t="shared" si="39"/>
        <v>19</v>
      </c>
      <c r="H187" s="1153">
        <v>19</v>
      </c>
      <c r="I187" s="1153">
        <v>0</v>
      </c>
      <c r="J187" s="1158">
        <v>0</v>
      </c>
      <c r="K187" s="1158">
        <v>0</v>
      </c>
      <c r="L187" s="1153">
        <v>33</v>
      </c>
      <c r="M187" s="1158">
        <v>0</v>
      </c>
      <c r="N187" s="1157"/>
      <c r="O187" s="1157"/>
      <c r="P187" s="1157"/>
      <c r="Q187" s="1157"/>
    </row>
    <row r="188" spans="1:17" ht="78.3" hidden="1" customHeight="1" outlineLevel="1">
      <c r="A188" s="530" t="s">
        <v>972</v>
      </c>
      <c r="B188" s="1153">
        <f t="shared" si="38"/>
        <v>1</v>
      </c>
      <c r="C188" s="1153">
        <v>1</v>
      </c>
      <c r="D188" s="1153">
        <v>0</v>
      </c>
      <c r="E188" s="1153">
        <v>0</v>
      </c>
      <c r="F188" s="1153"/>
      <c r="G188" s="1153">
        <f t="shared" si="39"/>
        <v>34</v>
      </c>
      <c r="H188" s="1153">
        <v>34</v>
      </c>
      <c r="I188" s="1153">
        <v>0</v>
      </c>
      <c r="J188" s="1158">
        <v>0</v>
      </c>
      <c r="K188" s="1158">
        <v>2</v>
      </c>
      <c r="L188" s="1153">
        <v>35</v>
      </c>
      <c r="M188" s="1158">
        <v>0</v>
      </c>
      <c r="N188" s="1157"/>
      <c r="O188" s="1157"/>
      <c r="P188" s="1157"/>
      <c r="Q188" s="1157"/>
    </row>
    <row r="189" spans="1:17" ht="78.3" hidden="1" customHeight="1" outlineLevel="1" thickBot="1">
      <c r="A189" s="531" t="s">
        <v>973</v>
      </c>
      <c r="B189" s="1167">
        <f t="shared" si="38"/>
        <v>8</v>
      </c>
      <c r="C189" s="1164">
        <v>8</v>
      </c>
      <c r="D189" s="1164">
        <v>0</v>
      </c>
      <c r="E189" s="1164">
        <v>0</v>
      </c>
      <c r="F189" s="1153"/>
      <c r="G189" s="1153">
        <f t="shared" si="39"/>
        <v>33</v>
      </c>
      <c r="H189" s="1153">
        <v>33</v>
      </c>
      <c r="I189" s="1153">
        <v>0</v>
      </c>
      <c r="J189" s="1158">
        <v>0</v>
      </c>
      <c r="K189" s="1158">
        <v>0</v>
      </c>
      <c r="L189" s="1153">
        <v>33</v>
      </c>
      <c r="M189" s="1158">
        <v>0</v>
      </c>
      <c r="N189" s="1157"/>
      <c r="O189" s="1157"/>
      <c r="P189" s="1157"/>
      <c r="Q189" s="1157"/>
    </row>
    <row r="190" spans="1:17" ht="86.3" customHeight="1" collapsed="1">
      <c r="A190" s="1166" t="s">
        <v>534</v>
      </c>
      <c r="B190" s="1153">
        <f>SUM(B191:B202)</f>
        <v>25</v>
      </c>
      <c r="C190" s="1153">
        <f>SUM(C191:C202)</f>
        <v>25</v>
      </c>
      <c r="D190" s="1153">
        <f>SUM(D191:D202)</f>
        <v>0</v>
      </c>
      <c r="E190" s="1153">
        <f>SUM(E191:E202)</f>
        <v>0</v>
      </c>
      <c r="F190" s="1153"/>
      <c r="G190" s="1153">
        <f t="shared" ref="G190:M190" si="40">SUM(G191:G202)</f>
        <v>386</v>
      </c>
      <c r="H190" s="1153">
        <f t="shared" si="40"/>
        <v>386</v>
      </c>
      <c r="I190" s="1153">
        <f t="shared" si="40"/>
        <v>0</v>
      </c>
      <c r="J190" s="1153">
        <f t="shared" si="40"/>
        <v>0</v>
      </c>
      <c r="K190" s="1153">
        <f t="shared" si="40"/>
        <v>1</v>
      </c>
      <c r="L190" s="1153">
        <f t="shared" si="40"/>
        <v>366</v>
      </c>
      <c r="M190" s="1153">
        <f t="shared" si="40"/>
        <v>0</v>
      </c>
      <c r="N190" s="1157"/>
      <c r="O190" s="1157"/>
      <c r="P190" s="1157"/>
      <c r="Q190" s="1157"/>
    </row>
    <row r="191" spans="1:17" ht="78.3" hidden="1" customHeight="1" outlineLevel="1">
      <c r="A191" s="530" t="s">
        <v>1902</v>
      </c>
      <c r="B191" s="1153">
        <v>1</v>
      </c>
      <c r="C191" s="1153">
        <v>1</v>
      </c>
      <c r="D191" s="1153">
        <v>0</v>
      </c>
      <c r="E191" s="1153">
        <v>0</v>
      </c>
      <c r="F191" s="1153"/>
      <c r="G191" s="1153">
        <f t="shared" ref="G191:G202" si="41">H191+I191</f>
        <v>48</v>
      </c>
      <c r="H191" s="1153">
        <v>48</v>
      </c>
      <c r="I191" s="1153">
        <v>0</v>
      </c>
      <c r="J191" s="1158">
        <v>0</v>
      </c>
      <c r="K191" s="1158">
        <v>0</v>
      </c>
      <c r="L191" s="1153">
        <v>33</v>
      </c>
      <c r="M191" s="1158">
        <v>0</v>
      </c>
      <c r="N191" s="1157"/>
      <c r="O191" s="1157"/>
      <c r="P191" s="1157"/>
      <c r="Q191" s="1157"/>
    </row>
    <row r="192" spans="1:17" ht="78.3" hidden="1" customHeight="1" outlineLevel="1">
      <c r="A192" s="530" t="s">
        <v>920</v>
      </c>
      <c r="B192" s="1153">
        <v>0</v>
      </c>
      <c r="C192" s="1153">
        <v>0</v>
      </c>
      <c r="D192" s="1153">
        <v>0</v>
      </c>
      <c r="E192" s="1153">
        <v>0</v>
      </c>
      <c r="F192" s="1153"/>
      <c r="G192" s="1153">
        <f t="shared" si="41"/>
        <v>31</v>
      </c>
      <c r="H192" s="1153">
        <v>31</v>
      </c>
      <c r="I192" s="1153">
        <v>0</v>
      </c>
      <c r="J192" s="1158">
        <v>0</v>
      </c>
      <c r="K192" s="1158">
        <v>0</v>
      </c>
      <c r="L192" s="1153">
        <v>43</v>
      </c>
      <c r="M192" s="1158">
        <v>0</v>
      </c>
      <c r="N192" s="1157"/>
      <c r="O192" s="1157"/>
      <c r="P192" s="1157"/>
      <c r="Q192" s="1157"/>
    </row>
    <row r="193" spans="1:17" ht="78.3" hidden="1" customHeight="1" outlineLevel="1">
      <c r="A193" s="530" t="s">
        <v>921</v>
      </c>
      <c r="B193" s="1153">
        <v>1</v>
      </c>
      <c r="C193" s="1153">
        <v>1</v>
      </c>
      <c r="D193" s="1153">
        <v>0</v>
      </c>
      <c r="E193" s="1153">
        <v>0</v>
      </c>
      <c r="F193" s="1153"/>
      <c r="G193" s="1153">
        <f t="shared" si="41"/>
        <v>28</v>
      </c>
      <c r="H193" s="1153">
        <v>28</v>
      </c>
      <c r="I193" s="1153">
        <v>0</v>
      </c>
      <c r="J193" s="1158">
        <v>0</v>
      </c>
      <c r="K193" s="1158">
        <v>0</v>
      </c>
      <c r="L193" s="1153">
        <v>33</v>
      </c>
      <c r="M193" s="1158">
        <v>0</v>
      </c>
      <c r="N193" s="1157"/>
      <c r="O193" s="1157"/>
      <c r="P193" s="1157"/>
      <c r="Q193" s="1157"/>
    </row>
    <row r="194" spans="1:17" ht="78.3" hidden="1" customHeight="1" outlineLevel="1">
      <c r="A194" s="530" t="s">
        <v>922</v>
      </c>
      <c r="B194" s="1153">
        <v>4</v>
      </c>
      <c r="C194" s="1153">
        <v>4</v>
      </c>
      <c r="D194" s="1153">
        <v>0</v>
      </c>
      <c r="E194" s="1153">
        <v>0</v>
      </c>
      <c r="F194" s="1153"/>
      <c r="G194" s="1153">
        <f t="shared" si="41"/>
        <v>23</v>
      </c>
      <c r="H194" s="1153">
        <v>23</v>
      </c>
      <c r="I194" s="1153">
        <v>0</v>
      </c>
      <c r="J194" s="1158">
        <v>0</v>
      </c>
      <c r="K194" s="1158">
        <v>0</v>
      </c>
      <c r="L194" s="1153">
        <v>33</v>
      </c>
      <c r="M194" s="1158">
        <v>0</v>
      </c>
      <c r="N194" s="1157"/>
      <c r="O194" s="1157"/>
      <c r="P194" s="1157"/>
      <c r="Q194" s="1157"/>
    </row>
    <row r="195" spans="1:17" ht="78.3" hidden="1" customHeight="1" outlineLevel="1">
      <c r="A195" s="530" t="s">
        <v>966</v>
      </c>
      <c r="B195" s="1153">
        <v>1</v>
      </c>
      <c r="C195" s="1153">
        <v>1</v>
      </c>
      <c r="D195" s="1153">
        <v>0</v>
      </c>
      <c r="E195" s="1153">
        <v>0</v>
      </c>
      <c r="F195" s="1153"/>
      <c r="G195" s="1153">
        <f t="shared" si="41"/>
        <v>28</v>
      </c>
      <c r="H195" s="1153">
        <v>28</v>
      </c>
      <c r="I195" s="1153">
        <v>0</v>
      </c>
      <c r="J195" s="1158">
        <v>0</v>
      </c>
      <c r="K195" s="1158">
        <v>0</v>
      </c>
      <c r="L195" s="1153">
        <v>21</v>
      </c>
      <c r="M195" s="1158">
        <v>0</v>
      </c>
      <c r="N195" s="1157"/>
      <c r="O195" s="1157"/>
      <c r="P195" s="1157"/>
      <c r="Q195" s="1157"/>
    </row>
    <row r="196" spans="1:17" ht="78.3" hidden="1" customHeight="1" outlineLevel="1">
      <c r="A196" s="530" t="s">
        <v>967</v>
      </c>
      <c r="B196" s="1153">
        <v>0</v>
      </c>
      <c r="C196" s="1153">
        <v>0</v>
      </c>
      <c r="D196" s="1153">
        <v>0</v>
      </c>
      <c r="E196" s="1153">
        <v>0</v>
      </c>
      <c r="F196" s="1153"/>
      <c r="G196" s="1153">
        <f t="shared" si="41"/>
        <v>27</v>
      </c>
      <c r="H196" s="1153">
        <v>27</v>
      </c>
      <c r="I196" s="1153">
        <v>0</v>
      </c>
      <c r="J196" s="1158">
        <v>0</v>
      </c>
      <c r="K196" s="1158">
        <v>0</v>
      </c>
      <c r="L196" s="1153">
        <v>26</v>
      </c>
      <c r="M196" s="1158">
        <v>0</v>
      </c>
      <c r="N196" s="1157"/>
      <c r="O196" s="1157"/>
      <c r="P196" s="1157"/>
      <c r="Q196" s="1157"/>
    </row>
    <row r="197" spans="1:17" ht="78.3" hidden="1" customHeight="1" outlineLevel="1">
      <c r="A197" s="530" t="s">
        <v>968</v>
      </c>
      <c r="B197" s="1153">
        <v>0</v>
      </c>
      <c r="C197" s="1153">
        <v>0</v>
      </c>
      <c r="D197" s="1153">
        <v>0</v>
      </c>
      <c r="E197" s="1153">
        <v>0</v>
      </c>
      <c r="F197" s="1153"/>
      <c r="G197" s="1153">
        <f t="shared" si="41"/>
        <v>25</v>
      </c>
      <c r="H197" s="1153">
        <v>25</v>
      </c>
      <c r="I197" s="1153">
        <v>0</v>
      </c>
      <c r="J197" s="1158">
        <v>0</v>
      </c>
      <c r="K197" s="1158">
        <v>0</v>
      </c>
      <c r="L197" s="1153">
        <v>33</v>
      </c>
      <c r="M197" s="1158">
        <v>0</v>
      </c>
      <c r="N197" s="1157"/>
      <c r="O197" s="1157"/>
      <c r="P197" s="1157"/>
      <c r="Q197" s="1157"/>
    </row>
    <row r="198" spans="1:17" ht="78.3" hidden="1" customHeight="1" outlineLevel="1">
      <c r="A198" s="530" t="s">
        <v>969</v>
      </c>
      <c r="B198" s="1153">
        <v>9</v>
      </c>
      <c r="C198" s="1153">
        <v>9</v>
      </c>
      <c r="D198" s="1153">
        <v>0</v>
      </c>
      <c r="E198" s="1153">
        <v>0</v>
      </c>
      <c r="F198" s="1153"/>
      <c r="G198" s="1153">
        <f t="shared" si="41"/>
        <v>44</v>
      </c>
      <c r="H198" s="1153">
        <v>44</v>
      </c>
      <c r="I198" s="1153">
        <v>0</v>
      </c>
      <c r="J198" s="1158">
        <v>0</v>
      </c>
      <c r="K198" s="1158">
        <v>0</v>
      </c>
      <c r="L198" s="1153">
        <v>30</v>
      </c>
      <c r="M198" s="1158">
        <v>0</v>
      </c>
      <c r="N198" s="1157"/>
      <c r="O198" s="1157"/>
      <c r="P198" s="1157"/>
      <c r="Q198" s="1157"/>
    </row>
    <row r="199" spans="1:17" ht="78.3" hidden="1" customHeight="1" outlineLevel="1">
      <c r="A199" s="530" t="s">
        <v>970</v>
      </c>
      <c r="B199" s="1153">
        <v>2</v>
      </c>
      <c r="C199" s="1153">
        <v>2</v>
      </c>
      <c r="D199" s="1153">
        <v>0</v>
      </c>
      <c r="E199" s="1153">
        <v>0</v>
      </c>
      <c r="F199" s="1153"/>
      <c r="G199" s="1153">
        <f t="shared" si="41"/>
        <v>33</v>
      </c>
      <c r="H199" s="1153">
        <v>33</v>
      </c>
      <c r="I199" s="1153">
        <v>0</v>
      </c>
      <c r="J199" s="1158">
        <v>0</v>
      </c>
      <c r="K199" s="1158">
        <v>0</v>
      </c>
      <c r="L199" s="1153">
        <v>41</v>
      </c>
      <c r="M199" s="1158">
        <v>0</v>
      </c>
      <c r="N199" s="1157"/>
      <c r="O199" s="1157"/>
      <c r="P199" s="1157"/>
      <c r="Q199" s="1157"/>
    </row>
    <row r="200" spans="1:17" ht="78.3" hidden="1" customHeight="1" outlineLevel="1">
      <c r="A200" s="530" t="s">
        <v>971</v>
      </c>
      <c r="B200" s="1153">
        <v>0</v>
      </c>
      <c r="C200" s="1153">
        <v>0</v>
      </c>
      <c r="D200" s="1153">
        <v>0</v>
      </c>
      <c r="E200" s="1153">
        <v>0</v>
      </c>
      <c r="F200" s="1153"/>
      <c r="G200" s="1153">
        <f t="shared" si="41"/>
        <v>36</v>
      </c>
      <c r="H200" s="1153">
        <v>36</v>
      </c>
      <c r="I200" s="1153">
        <v>0</v>
      </c>
      <c r="J200" s="1158">
        <v>0</v>
      </c>
      <c r="K200" s="1158">
        <v>0</v>
      </c>
      <c r="L200" s="1153">
        <v>20</v>
      </c>
      <c r="M200" s="1158">
        <v>0</v>
      </c>
      <c r="N200" s="1157"/>
      <c r="O200" s="1157"/>
      <c r="P200" s="1157"/>
      <c r="Q200" s="1157"/>
    </row>
    <row r="201" spans="1:17" ht="78.3" hidden="1" customHeight="1" outlineLevel="1">
      <c r="A201" s="530" t="s">
        <v>972</v>
      </c>
      <c r="B201" s="1153">
        <v>1</v>
      </c>
      <c r="C201" s="1153">
        <v>1</v>
      </c>
      <c r="D201" s="1153">
        <v>0</v>
      </c>
      <c r="E201" s="1153">
        <v>0</v>
      </c>
      <c r="F201" s="1153"/>
      <c r="G201" s="1153">
        <f t="shared" si="41"/>
        <v>32</v>
      </c>
      <c r="H201" s="1153">
        <v>32</v>
      </c>
      <c r="I201" s="1153">
        <v>0</v>
      </c>
      <c r="J201" s="1158">
        <v>0</v>
      </c>
      <c r="K201" s="1158">
        <v>1</v>
      </c>
      <c r="L201" s="1153">
        <v>27</v>
      </c>
      <c r="M201" s="1158">
        <v>0</v>
      </c>
      <c r="N201" s="1157"/>
      <c r="O201" s="1157"/>
      <c r="P201" s="1157"/>
      <c r="Q201" s="1157"/>
    </row>
    <row r="202" spans="1:17" ht="78.3" hidden="1" customHeight="1" outlineLevel="1">
      <c r="A202" s="530" t="s">
        <v>973</v>
      </c>
      <c r="B202" s="1588">
        <v>6</v>
      </c>
      <c r="C202" s="1153">
        <v>6</v>
      </c>
      <c r="D202" s="1153">
        <v>0</v>
      </c>
      <c r="E202" s="1153">
        <v>0</v>
      </c>
      <c r="F202" s="1153"/>
      <c r="G202" s="1153">
        <f t="shared" si="41"/>
        <v>31</v>
      </c>
      <c r="H202" s="1153">
        <v>31</v>
      </c>
      <c r="I202" s="1153">
        <v>0</v>
      </c>
      <c r="J202" s="1158">
        <v>0</v>
      </c>
      <c r="K202" s="1158">
        <v>0</v>
      </c>
      <c r="L202" s="1153">
        <v>26</v>
      </c>
      <c r="M202" s="1158">
        <v>0</v>
      </c>
      <c r="N202" s="1157"/>
      <c r="O202" s="1157"/>
      <c r="P202" s="1157"/>
      <c r="Q202" s="1157"/>
    </row>
    <row r="203" spans="1:17" ht="88.3" customHeight="1" collapsed="1" thickBot="1">
      <c r="A203" s="1589" t="s">
        <v>3190</v>
      </c>
      <c r="B203" s="1164">
        <f>SUM(B204:B215)</f>
        <v>10</v>
      </c>
      <c r="C203" s="1164">
        <f>SUM(C204:C215)</f>
        <v>10</v>
      </c>
      <c r="D203" s="1164">
        <f>SUM(D204:D215)</f>
        <v>0</v>
      </c>
      <c r="E203" s="1164">
        <f>SUM(E204:E215)</f>
        <v>0</v>
      </c>
      <c r="F203" s="1153"/>
      <c r="G203" s="1153">
        <f t="shared" ref="G203:M203" si="42">SUM(G204:G215)</f>
        <v>606</v>
      </c>
      <c r="H203" s="1153">
        <f t="shared" si="42"/>
        <v>606</v>
      </c>
      <c r="I203" s="1153">
        <f t="shared" si="42"/>
        <v>0</v>
      </c>
      <c r="J203" s="1153">
        <f t="shared" si="42"/>
        <v>0</v>
      </c>
      <c r="K203" s="1153">
        <f t="shared" si="42"/>
        <v>6</v>
      </c>
      <c r="L203" s="1153">
        <f t="shared" si="42"/>
        <v>399</v>
      </c>
      <c r="M203" s="1153">
        <f t="shared" si="42"/>
        <v>0</v>
      </c>
      <c r="N203" s="1157"/>
      <c r="O203" s="1157"/>
      <c r="P203" s="1157"/>
      <c r="Q203" s="1157"/>
    </row>
    <row r="204" spans="1:17" ht="66.099999999999994" hidden="1" customHeight="1" outlineLevel="1">
      <c r="A204" s="530" t="s">
        <v>1902</v>
      </c>
      <c r="B204" s="1153">
        <v>0</v>
      </c>
      <c r="C204" s="1153">
        <v>0</v>
      </c>
      <c r="D204" s="1153">
        <v>0</v>
      </c>
      <c r="E204" s="1153">
        <v>0</v>
      </c>
      <c r="F204" s="1153"/>
      <c r="G204" s="1153">
        <f t="shared" ref="G204:G215" si="43">H204+I204</f>
        <v>27</v>
      </c>
      <c r="H204" s="1153">
        <v>27</v>
      </c>
      <c r="I204" s="1153">
        <v>0</v>
      </c>
      <c r="J204" s="1158">
        <v>0</v>
      </c>
      <c r="K204" s="1158">
        <v>0</v>
      </c>
      <c r="L204" s="1153">
        <v>28</v>
      </c>
      <c r="M204" s="1158">
        <v>0</v>
      </c>
      <c r="N204" s="1157"/>
      <c r="O204" s="1157"/>
      <c r="P204" s="1157"/>
      <c r="Q204" s="1157"/>
    </row>
    <row r="205" spans="1:17" ht="66.099999999999994" hidden="1" customHeight="1" outlineLevel="1">
      <c r="A205" s="530" t="s">
        <v>765</v>
      </c>
      <c r="B205" s="1153">
        <v>0</v>
      </c>
      <c r="C205" s="1153">
        <v>0</v>
      </c>
      <c r="D205" s="1153">
        <v>0</v>
      </c>
      <c r="E205" s="1153">
        <v>0</v>
      </c>
      <c r="F205" s="1153"/>
      <c r="G205" s="1153">
        <f t="shared" si="43"/>
        <v>43</v>
      </c>
      <c r="H205" s="1153">
        <v>43</v>
      </c>
      <c r="I205" s="1153">
        <v>0</v>
      </c>
      <c r="J205" s="1158">
        <v>0</v>
      </c>
      <c r="K205" s="1158">
        <v>0</v>
      </c>
      <c r="L205" s="1153">
        <v>51</v>
      </c>
      <c r="M205" s="1158">
        <v>0</v>
      </c>
      <c r="N205" s="1157"/>
      <c r="O205" s="1157"/>
      <c r="P205" s="1157"/>
      <c r="Q205" s="1157"/>
    </row>
    <row r="206" spans="1:17" ht="66.099999999999994" hidden="1" customHeight="1" outlineLevel="1">
      <c r="A206" s="530" t="s">
        <v>766</v>
      </c>
      <c r="B206" s="1153">
        <v>0</v>
      </c>
      <c r="C206" s="1153">
        <v>0</v>
      </c>
      <c r="D206" s="1153">
        <v>0</v>
      </c>
      <c r="E206" s="1153">
        <v>0</v>
      </c>
      <c r="F206" s="1153"/>
      <c r="G206" s="1153">
        <f t="shared" si="43"/>
        <v>73</v>
      </c>
      <c r="H206" s="1153">
        <v>73</v>
      </c>
      <c r="I206" s="1153">
        <v>0</v>
      </c>
      <c r="J206" s="1158">
        <v>0</v>
      </c>
      <c r="K206" s="1158">
        <v>1</v>
      </c>
      <c r="L206" s="1153">
        <v>32</v>
      </c>
      <c r="M206" s="1158">
        <v>0</v>
      </c>
      <c r="N206" s="1157"/>
      <c r="O206" s="1157"/>
      <c r="P206" s="1157"/>
      <c r="Q206" s="1157"/>
    </row>
    <row r="207" spans="1:17" ht="66.099999999999994" hidden="1" customHeight="1" outlineLevel="1">
      <c r="A207" s="530" t="s">
        <v>767</v>
      </c>
      <c r="B207" s="1153">
        <v>0</v>
      </c>
      <c r="C207" s="1153">
        <v>0</v>
      </c>
      <c r="D207" s="1153">
        <v>0</v>
      </c>
      <c r="E207" s="1153">
        <v>0</v>
      </c>
      <c r="F207" s="1153"/>
      <c r="G207" s="1153">
        <f t="shared" si="43"/>
        <v>68</v>
      </c>
      <c r="H207" s="1153">
        <v>68</v>
      </c>
      <c r="I207" s="1153">
        <v>0</v>
      </c>
      <c r="J207" s="1158">
        <v>0</v>
      </c>
      <c r="K207" s="1158">
        <v>0</v>
      </c>
      <c r="L207" s="1153">
        <v>43</v>
      </c>
      <c r="M207" s="1158">
        <v>0</v>
      </c>
      <c r="N207" s="1157"/>
      <c r="O207" s="1157"/>
      <c r="P207" s="1157"/>
      <c r="Q207" s="1157"/>
    </row>
    <row r="208" spans="1:17" ht="66.099999999999994" hidden="1" customHeight="1" outlineLevel="1">
      <c r="A208" s="530" t="s">
        <v>768</v>
      </c>
      <c r="B208" s="1153">
        <v>1</v>
      </c>
      <c r="C208" s="1153">
        <v>1</v>
      </c>
      <c r="D208" s="1153">
        <v>0</v>
      </c>
      <c r="E208" s="1153">
        <v>0</v>
      </c>
      <c r="F208" s="1153"/>
      <c r="G208" s="1153">
        <f t="shared" si="43"/>
        <v>62</v>
      </c>
      <c r="H208" s="1153">
        <v>62</v>
      </c>
      <c r="I208" s="1153">
        <v>0</v>
      </c>
      <c r="J208" s="1158">
        <v>0</v>
      </c>
      <c r="K208" s="1158">
        <v>0</v>
      </c>
      <c r="L208" s="1153">
        <v>31</v>
      </c>
      <c r="M208" s="1158">
        <v>0</v>
      </c>
      <c r="N208" s="1157"/>
      <c r="O208" s="1157"/>
      <c r="P208" s="1157"/>
      <c r="Q208" s="1157"/>
    </row>
    <row r="209" spans="1:20" ht="66.099999999999994" hidden="1" customHeight="1" outlineLevel="1">
      <c r="A209" s="530" t="s">
        <v>769</v>
      </c>
      <c r="B209" s="1153">
        <v>3</v>
      </c>
      <c r="C209" s="1153">
        <v>3</v>
      </c>
      <c r="D209" s="1153">
        <v>0</v>
      </c>
      <c r="E209" s="1153">
        <v>0</v>
      </c>
      <c r="F209" s="1153"/>
      <c r="G209" s="1153">
        <f t="shared" si="43"/>
        <v>58</v>
      </c>
      <c r="H209" s="1153">
        <v>58</v>
      </c>
      <c r="I209" s="1153">
        <v>0</v>
      </c>
      <c r="J209" s="1158">
        <v>0</v>
      </c>
      <c r="K209" s="1158">
        <v>0</v>
      </c>
      <c r="L209" s="1153">
        <v>27</v>
      </c>
      <c r="M209" s="1158">
        <v>0</v>
      </c>
      <c r="N209" s="1157"/>
      <c r="O209" s="1157"/>
      <c r="P209" s="1157"/>
      <c r="Q209" s="1157"/>
    </row>
    <row r="210" spans="1:20" ht="66.099999999999994" hidden="1" customHeight="1" outlineLevel="1">
      <c r="A210" s="530" t="s">
        <v>770</v>
      </c>
      <c r="B210" s="1153">
        <v>1</v>
      </c>
      <c r="C210" s="1153">
        <v>1</v>
      </c>
      <c r="D210" s="1153">
        <v>0</v>
      </c>
      <c r="E210" s="1153">
        <v>0</v>
      </c>
      <c r="F210" s="1153"/>
      <c r="G210" s="1153">
        <f t="shared" si="43"/>
        <v>70</v>
      </c>
      <c r="H210" s="1153">
        <v>70</v>
      </c>
      <c r="I210" s="1153">
        <v>0</v>
      </c>
      <c r="J210" s="1158">
        <v>0</v>
      </c>
      <c r="K210" s="1158">
        <v>0</v>
      </c>
      <c r="L210" s="1153">
        <v>41</v>
      </c>
      <c r="M210" s="1158">
        <v>0</v>
      </c>
      <c r="N210" s="1157"/>
      <c r="O210" s="1157"/>
      <c r="P210" s="1157"/>
      <c r="Q210" s="1157"/>
    </row>
    <row r="211" spans="1:20" ht="66.099999999999994" hidden="1" customHeight="1" outlineLevel="1">
      <c r="A211" s="530" t="s">
        <v>771</v>
      </c>
      <c r="B211" s="1153">
        <v>1</v>
      </c>
      <c r="C211" s="1153">
        <v>1</v>
      </c>
      <c r="D211" s="1153">
        <v>0</v>
      </c>
      <c r="E211" s="1153">
        <v>0</v>
      </c>
      <c r="F211" s="1153"/>
      <c r="G211" s="1153">
        <f t="shared" si="43"/>
        <v>50</v>
      </c>
      <c r="H211" s="1153">
        <v>50</v>
      </c>
      <c r="I211" s="1153">
        <v>0</v>
      </c>
      <c r="J211" s="1158">
        <v>0</v>
      </c>
      <c r="K211" s="1158">
        <v>0</v>
      </c>
      <c r="L211" s="1153">
        <v>39</v>
      </c>
      <c r="M211" s="1158">
        <v>0</v>
      </c>
      <c r="N211" s="1157"/>
      <c r="O211" s="1157"/>
      <c r="P211" s="1157"/>
      <c r="Q211" s="1157"/>
    </row>
    <row r="212" spans="1:20" ht="66.099999999999994" hidden="1" customHeight="1" outlineLevel="1">
      <c r="A212" s="530" t="s">
        <v>970</v>
      </c>
      <c r="B212" s="1153">
        <v>0</v>
      </c>
      <c r="C212" s="1153">
        <v>0</v>
      </c>
      <c r="D212" s="1153">
        <v>0</v>
      </c>
      <c r="E212" s="1153">
        <v>0</v>
      </c>
      <c r="F212" s="1153"/>
      <c r="G212" s="1153">
        <f t="shared" si="43"/>
        <v>44</v>
      </c>
      <c r="H212" s="1153">
        <v>44</v>
      </c>
      <c r="I212" s="1153">
        <v>0</v>
      </c>
      <c r="J212" s="1158">
        <v>0</v>
      </c>
      <c r="K212" s="1158">
        <v>0</v>
      </c>
      <c r="L212" s="1153">
        <v>33</v>
      </c>
      <c r="M212" s="1158">
        <v>0</v>
      </c>
      <c r="N212" s="1157"/>
      <c r="O212" s="1157"/>
      <c r="P212" s="1157"/>
      <c r="Q212" s="1157"/>
    </row>
    <row r="213" spans="1:20" ht="66.099999999999994" hidden="1" customHeight="1" outlineLevel="1">
      <c r="A213" s="530" t="s">
        <v>772</v>
      </c>
      <c r="B213" s="1153">
        <v>0</v>
      </c>
      <c r="C213" s="1153">
        <v>0</v>
      </c>
      <c r="D213" s="1153">
        <v>0</v>
      </c>
      <c r="E213" s="1153">
        <v>0</v>
      </c>
      <c r="F213" s="1153"/>
      <c r="G213" s="1153">
        <f t="shared" si="43"/>
        <v>47</v>
      </c>
      <c r="H213" s="1153">
        <v>47</v>
      </c>
      <c r="I213" s="1153">
        <v>0</v>
      </c>
      <c r="J213" s="1158">
        <v>0</v>
      </c>
      <c r="K213" s="1158">
        <v>1</v>
      </c>
      <c r="L213" s="1153">
        <v>30</v>
      </c>
      <c r="M213" s="1158">
        <v>0</v>
      </c>
      <c r="N213" s="1157"/>
      <c r="O213" s="1157"/>
      <c r="P213" s="1157"/>
      <c r="Q213" s="1157"/>
    </row>
    <row r="214" spans="1:20" ht="66.099999999999994" hidden="1" customHeight="1" outlineLevel="1">
      <c r="A214" s="530" t="s">
        <v>773</v>
      </c>
      <c r="B214" s="1153">
        <v>0</v>
      </c>
      <c r="C214" s="1153">
        <v>0</v>
      </c>
      <c r="D214" s="1153">
        <v>0</v>
      </c>
      <c r="E214" s="1153">
        <v>0</v>
      </c>
      <c r="F214" s="1153"/>
      <c r="G214" s="1153">
        <f t="shared" si="43"/>
        <v>43</v>
      </c>
      <c r="H214" s="1153">
        <v>43</v>
      </c>
      <c r="I214" s="1153">
        <v>0</v>
      </c>
      <c r="J214" s="1158">
        <v>0</v>
      </c>
      <c r="K214" s="1158">
        <v>3</v>
      </c>
      <c r="L214" s="1153">
        <v>25</v>
      </c>
      <c r="M214" s="1158">
        <v>0</v>
      </c>
      <c r="N214" s="1157"/>
      <c r="O214" s="1157"/>
      <c r="P214" s="1157"/>
      <c r="Q214" s="1157"/>
    </row>
    <row r="215" spans="1:20" ht="66.099999999999994" hidden="1" customHeight="1" outlineLevel="1" thickBot="1">
      <c r="A215" s="531" t="s">
        <v>774</v>
      </c>
      <c r="B215" s="1167">
        <v>4</v>
      </c>
      <c r="C215" s="1164">
        <v>4</v>
      </c>
      <c r="D215" s="1164">
        <v>0</v>
      </c>
      <c r="E215" s="1164">
        <v>0</v>
      </c>
      <c r="F215" s="1153"/>
      <c r="G215" s="1153">
        <f t="shared" si="43"/>
        <v>21</v>
      </c>
      <c r="H215" s="1153">
        <v>21</v>
      </c>
      <c r="I215" s="1153">
        <v>0</v>
      </c>
      <c r="J215" s="1158">
        <v>0</v>
      </c>
      <c r="K215" s="1158">
        <v>1</v>
      </c>
      <c r="L215" s="1153">
        <v>19</v>
      </c>
      <c r="M215" s="1158">
        <v>0</v>
      </c>
      <c r="N215" s="1157"/>
      <c r="O215" s="1157"/>
      <c r="P215" s="1157"/>
      <c r="Q215" s="1157"/>
    </row>
    <row r="216" spans="1:20" s="1169" customFormat="1" ht="12.9" customHeight="1">
      <c r="A216" s="475" t="s">
        <v>2503</v>
      </c>
      <c r="F216" s="1170"/>
      <c r="G216" s="2287" t="s">
        <v>2504</v>
      </c>
      <c r="H216" s="2287"/>
      <c r="I216" s="2287"/>
      <c r="J216" s="2287"/>
      <c r="K216" s="2287"/>
      <c r="L216" s="2287"/>
      <c r="M216" s="2287"/>
      <c r="N216" s="1168" t="s">
        <v>2517</v>
      </c>
      <c r="O216" s="1168" t="s">
        <v>2517</v>
      </c>
      <c r="P216" s="1168" t="s">
        <v>2517</v>
      </c>
      <c r="Q216" s="1168" t="s">
        <v>2517</v>
      </c>
    </row>
    <row r="217" spans="1:20" s="1169" customFormat="1" ht="12.25" customHeight="1">
      <c r="A217" s="475" t="s">
        <v>3217</v>
      </c>
      <c r="F217" s="1170"/>
      <c r="G217" s="1504" t="s">
        <v>3218</v>
      </c>
      <c r="H217" s="1504"/>
      <c r="I217" s="1504"/>
      <c r="J217" s="1504"/>
      <c r="K217" s="1504"/>
      <c r="L217" s="1504"/>
      <c r="M217" s="1504"/>
      <c r="N217" s="1168"/>
      <c r="O217" s="1168"/>
      <c r="P217" s="1168"/>
      <c r="Q217" s="1168"/>
    </row>
    <row r="218" spans="1:20" s="1171" customFormat="1" ht="63.2" customHeight="1">
      <c r="C218" s="1172">
        <v>105</v>
      </c>
      <c r="F218" s="1173"/>
      <c r="J218" s="1172">
        <v>106</v>
      </c>
      <c r="N218" s="1174" t="s">
        <v>2517</v>
      </c>
      <c r="O218" s="1174" t="s">
        <v>2517</v>
      </c>
      <c r="P218" s="1174" t="s">
        <v>2517</v>
      </c>
      <c r="Q218" s="1174" t="s">
        <v>2517</v>
      </c>
      <c r="R218" s="1174" t="s">
        <v>2517</v>
      </c>
      <c r="S218" s="1174" t="s">
        <v>2517</v>
      </c>
      <c r="T218" s="1174" t="s">
        <v>2517</v>
      </c>
    </row>
    <row r="219" spans="1:20" ht="63.2" customHeight="1"/>
    <row r="220" spans="1:20">
      <c r="A220" s="1157"/>
    </row>
  </sheetData>
  <mergeCells count="16">
    <mergeCell ref="A5:A10"/>
    <mergeCell ref="B5:E5"/>
    <mergeCell ref="B6:E6"/>
    <mergeCell ref="G5:I5"/>
    <mergeCell ref="G6:I6"/>
    <mergeCell ref="D7:D9"/>
    <mergeCell ref="B7:B9"/>
    <mergeCell ref="G216:M216"/>
    <mergeCell ref="C1:E1"/>
    <mergeCell ref="L3:M3"/>
    <mergeCell ref="G7:G9"/>
    <mergeCell ref="H7:H9"/>
    <mergeCell ref="C7:C9"/>
    <mergeCell ref="L4:M4"/>
    <mergeCell ref="J9:J10"/>
    <mergeCell ref="B2:E2"/>
  </mergeCells>
  <phoneticPr fontId="2" type="noConversion"/>
  <pageMargins left="0.75" right="0.75" top="0.47" bottom="0.37" header="0.21" footer="0.24"/>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outlinePr summaryBelow="0"/>
  </sheetPr>
  <dimension ref="A1:N68"/>
  <sheetViews>
    <sheetView zoomScaleNormal="100" zoomScaleSheetLayoutView="100" workbookViewId="0">
      <pane xSplit="1" ySplit="8" topLeftCell="B63" activePane="bottomRight" state="frozen"/>
      <selection pane="topRight" activeCell="B1" sqref="B1"/>
      <selection pane="bottomLeft" activeCell="A9" sqref="A9"/>
      <selection pane="bottomRight" activeCell="I73" sqref="I72:I73"/>
    </sheetView>
  </sheetViews>
  <sheetFormatPr defaultRowHeight="17" outlineLevelRow="1"/>
  <cols>
    <col min="1" max="1" width="18.25" customWidth="1"/>
    <col min="2" max="2" width="8" customWidth="1"/>
    <col min="3" max="3" width="12.875" customWidth="1"/>
    <col min="4" max="4" width="13.375" customWidth="1"/>
    <col min="5" max="5" width="9.75" customWidth="1"/>
    <col min="6" max="7" width="13.375" customWidth="1"/>
    <col min="8" max="8" width="21.125" customWidth="1"/>
    <col min="9" max="9" width="23.375" customWidth="1"/>
    <col min="10" max="10" width="21.25" customWidth="1"/>
    <col min="11" max="11" width="18" customWidth="1"/>
  </cols>
  <sheetData>
    <row r="1" spans="1:11" ht="23.1">
      <c r="A1" s="1130"/>
      <c r="F1" s="1503" t="s">
        <v>3400</v>
      </c>
      <c r="H1" s="1503"/>
      <c r="I1" s="1503"/>
    </row>
    <row r="2" spans="1:11" ht="19.05">
      <c r="A2" s="1131"/>
      <c r="D2" s="323" t="s">
        <v>3458</v>
      </c>
      <c r="F2" s="323"/>
      <c r="G2" s="323"/>
      <c r="H2" s="1658"/>
    </row>
    <row r="3" spans="1:11" ht="13.6" customHeight="1">
      <c r="A3" s="1132"/>
      <c r="B3" s="1133" t="s">
        <v>50</v>
      </c>
      <c r="C3" s="1132"/>
      <c r="D3" s="1132"/>
      <c r="E3" s="1132"/>
      <c r="J3" s="2289" t="s">
        <v>3407</v>
      </c>
      <c r="K3" s="2289"/>
    </row>
    <row r="4" spans="1:11" ht="14.95" customHeight="1" thickBot="1">
      <c r="A4" s="1134" t="s">
        <v>50</v>
      </c>
      <c r="B4" s="1134" t="s">
        <v>50</v>
      </c>
      <c r="C4" s="1134" t="s">
        <v>50</v>
      </c>
      <c r="D4" s="1134" t="s">
        <v>50</v>
      </c>
      <c r="E4" s="1134" t="s">
        <v>50</v>
      </c>
      <c r="J4" s="2294" t="s">
        <v>3307</v>
      </c>
      <c r="K4" s="2294"/>
    </row>
    <row r="5" spans="1:11" ht="17.7" customHeight="1">
      <c r="A5" s="2298" t="s">
        <v>1068</v>
      </c>
      <c r="B5" s="2301" t="s">
        <v>3309</v>
      </c>
      <c r="C5" s="2302"/>
      <c r="D5" s="2302"/>
      <c r="E5" s="2317" t="s">
        <v>3200</v>
      </c>
      <c r="F5" s="2317"/>
      <c r="G5" s="2317"/>
      <c r="H5" s="2325" t="s">
        <v>3310</v>
      </c>
      <c r="I5" s="2325" t="s">
        <v>3311</v>
      </c>
      <c r="J5" s="2325" t="s">
        <v>3312</v>
      </c>
      <c r="K5" s="2327" t="s">
        <v>3313</v>
      </c>
    </row>
    <row r="6" spans="1:11" ht="33.299999999999997" customHeight="1">
      <c r="A6" s="2299"/>
      <c r="B6" s="2328" t="s">
        <v>3395</v>
      </c>
      <c r="C6" s="2329"/>
      <c r="D6" s="2329"/>
      <c r="E6" s="2312" t="s">
        <v>3399</v>
      </c>
      <c r="F6" s="2312"/>
      <c r="G6" s="2312"/>
      <c r="H6" s="2326"/>
      <c r="I6" s="2326"/>
      <c r="J6" s="2326"/>
      <c r="K6" s="1778"/>
    </row>
    <row r="7" spans="1:11" ht="15.65" customHeight="1">
      <c r="A7" s="2299"/>
      <c r="B7" s="1496" t="s">
        <v>312</v>
      </c>
      <c r="C7" s="1496" t="s">
        <v>3196</v>
      </c>
      <c r="D7" s="1497" t="s">
        <v>3197</v>
      </c>
      <c r="E7" s="1498" t="s">
        <v>312</v>
      </c>
      <c r="F7" s="190" t="s">
        <v>3202</v>
      </c>
      <c r="G7" s="190" t="s">
        <v>3201</v>
      </c>
      <c r="H7" s="2313" t="s">
        <v>3396</v>
      </c>
      <c r="I7" s="2313" t="s">
        <v>3397</v>
      </c>
      <c r="J7" s="2313" t="s">
        <v>3398</v>
      </c>
      <c r="K7" s="2323" t="s">
        <v>3314</v>
      </c>
    </row>
    <row r="8" spans="1:11" ht="15.65" customHeight="1" thickBot="1">
      <c r="A8" s="2300"/>
      <c r="B8" s="1495" t="s">
        <v>59</v>
      </c>
      <c r="C8" s="1501" t="s">
        <v>3198</v>
      </c>
      <c r="D8" s="1502" t="s">
        <v>3199</v>
      </c>
      <c r="E8" s="1501" t="s">
        <v>59</v>
      </c>
      <c r="F8" s="1499" t="s">
        <v>3204</v>
      </c>
      <c r="G8" s="1499" t="s">
        <v>3203</v>
      </c>
      <c r="H8" s="2314"/>
      <c r="I8" s="2314"/>
      <c r="J8" s="2314"/>
      <c r="K8" s="2324"/>
    </row>
    <row r="9" spans="1:11" ht="21.75" customHeight="1" collapsed="1">
      <c r="A9" s="1162" t="s">
        <v>3216</v>
      </c>
      <c r="B9" s="1636">
        <f>SUM(B10:B21)</f>
        <v>145</v>
      </c>
      <c r="C9" s="1636">
        <f t="shared" ref="C9:K9" si="0">SUM(C10:C21)</f>
        <v>65</v>
      </c>
      <c r="D9" s="1636">
        <f t="shared" si="0"/>
        <v>80</v>
      </c>
      <c r="E9" s="1636">
        <f t="shared" si="0"/>
        <v>106</v>
      </c>
      <c r="F9" s="1636">
        <f t="shared" si="0"/>
        <v>51</v>
      </c>
      <c r="G9" s="1636">
        <f t="shared" si="0"/>
        <v>55</v>
      </c>
      <c r="H9" s="1636">
        <f t="shared" si="0"/>
        <v>165998</v>
      </c>
      <c r="I9" s="1636">
        <f t="shared" si="0"/>
        <v>27359</v>
      </c>
      <c r="J9" s="1636">
        <f t="shared" si="0"/>
        <v>458</v>
      </c>
      <c r="K9" s="1636">
        <f t="shared" si="0"/>
        <v>365</v>
      </c>
    </row>
    <row r="10" spans="1:11" ht="24.45" hidden="1" customHeight="1" outlineLevel="1">
      <c r="A10" s="1126" t="s">
        <v>3215</v>
      </c>
      <c r="B10" s="1636">
        <f>SUM(C10:D10)</f>
        <v>60</v>
      </c>
      <c r="C10" s="421">
        <v>19</v>
      </c>
      <c r="D10" s="421">
        <v>41</v>
      </c>
      <c r="E10" s="1636">
        <f>SUM(F10:G10)</f>
        <v>8</v>
      </c>
      <c r="F10" s="421">
        <v>8</v>
      </c>
      <c r="G10" s="147">
        <v>0</v>
      </c>
      <c r="H10" s="441">
        <v>14471</v>
      </c>
      <c r="I10" s="441">
        <v>1643</v>
      </c>
      <c r="J10" s="441">
        <v>82</v>
      </c>
      <c r="K10" s="441">
        <v>37</v>
      </c>
    </row>
    <row r="11" spans="1:11" ht="24.45" hidden="1" customHeight="1" outlineLevel="1">
      <c r="A11" s="1126" t="s">
        <v>3214</v>
      </c>
      <c r="B11" s="1636">
        <f t="shared" ref="B11:B20" si="1">SUM(C11:D11)</f>
        <v>13</v>
      </c>
      <c r="C11" s="421">
        <v>2</v>
      </c>
      <c r="D11" s="421">
        <v>11</v>
      </c>
      <c r="E11" s="1636">
        <f t="shared" ref="E11:E20" si="2">SUM(F11:G11)</f>
        <v>6</v>
      </c>
      <c r="F11" s="421">
        <v>2</v>
      </c>
      <c r="G11" s="147">
        <v>4</v>
      </c>
      <c r="H11" s="147">
        <v>14715</v>
      </c>
      <c r="I11" s="147">
        <v>2314</v>
      </c>
      <c r="J11" s="147">
        <v>19</v>
      </c>
      <c r="K11" s="147">
        <v>29</v>
      </c>
    </row>
    <row r="12" spans="1:11" ht="24.45" hidden="1" customHeight="1" outlineLevel="1">
      <c r="A12" s="1126" t="s">
        <v>3213</v>
      </c>
      <c r="B12" s="1636">
        <f t="shared" si="1"/>
        <v>24</v>
      </c>
      <c r="C12" s="421">
        <v>16</v>
      </c>
      <c r="D12" s="421">
        <v>8</v>
      </c>
      <c r="E12" s="1636">
        <f t="shared" si="2"/>
        <v>13</v>
      </c>
      <c r="F12" s="421">
        <v>9</v>
      </c>
      <c r="G12" s="147">
        <v>4</v>
      </c>
      <c r="H12" s="147">
        <v>15142</v>
      </c>
      <c r="I12" s="147">
        <v>2343</v>
      </c>
      <c r="J12" s="147">
        <v>56</v>
      </c>
      <c r="K12" s="147">
        <v>25</v>
      </c>
    </row>
    <row r="13" spans="1:11" ht="24.45" hidden="1" customHeight="1" outlineLevel="1">
      <c r="A13" s="1126" t="s">
        <v>3212</v>
      </c>
      <c r="B13" s="1636">
        <f t="shared" si="1"/>
        <v>14</v>
      </c>
      <c r="C13" s="421">
        <v>8</v>
      </c>
      <c r="D13" s="421">
        <v>6</v>
      </c>
      <c r="E13" s="1636">
        <f t="shared" si="2"/>
        <v>10</v>
      </c>
      <c r="F13" s="421">
        <v>5</v>
      </c>
      <c r="G13" s="147">
        <v>5</v>
      </c>
      <c r="H13" s="147">
        <v>14348</v>
      </c>
      <c r="I13" s="147">
        <v>2340</v>
      </c>
      <c r="J13" s="147">
        <v>21</v>
      </c>
      <c r="K13" s="147">
        <v>28</v>
      </c>
    </row>
    <row r="14" spans="1:11" ht="24.45" hidden="1" customHeight="1" outlineLevel="1">
      <c r="A14" s="1126" t="s">
        <v>3211</v>
      </c>
      <c r="B14" s="1636">
        <f t="shared" si="1"/>
        <v>5</v>
      </c>
      <c r="C14" s="147">
        <v>4</v>
      </c>
      <c r="D14" s="147">
        <v>1</v>
      </c>
      <c r="E14" s="1636">
        <f t="shared" si="2"/>
        <v>12</v>
      </c>
      <c r="F14" s="147">
        <v>6</v>
      </c>
      <c r="G14" s="147">
        <v>6</v>
      </c>
      <c r="H14" s="147">
        <v>14610</v>
      </c>
      <c r="I14" s="147">
        <v>2403</v>
      </c>
      <c r="J14" s="147">
        <v>65</v>
      </c>
      <c r="K14" s="147">
        <v>23</v>
      </c>
    </row>
    <row r="15" spans="1:11" ht="24.45" hidden="1" customHeight="1" outlineLevel="1">
      <c r="A15" s="1126" t="s">
        <v>3210</v>
      </c>
      <c r="B15" s="1636">
        <f t="shared" si="1"/>
        <v>15</v>
      </c>
      <c r="C15" s="147">
        <v>13</v>
      </c>
      <c r="D15" s="147">
        <v>2</v>
      </c>
      <c r="E15" s="1636">
        <f t="shared" si="2"/>
        <v>15</v>
      </c>
      <c r="F15" s="147">
        <v>5</v>
      </c>
      <c r="G15" s="147">
        <v>10</v>
      </c>
      <c r="H15" s="147">
        <v>13515</v>
      </c>
      <c r="I15" s="147">
        <v>2403</v>
      </c>
      <c r="J15" s="147">
        <v>58</v>
      </c>
      <c r="K15" s="147">
        <v>28</v>
      </c>
    </row>
    <row r="16" spans="1:11" ht="24.45" hidden="1" customHeight="1" outlineLevel="1">
      <c r="A16" s="1126" t="s">
        <v>3209</v>
      </c>
      <c r="B16" s="1636">
        <f t="shared" si="1"/>
        <v>4</v>
      </c>
      <c r="C16" s="147">
        <v>0</v>
      </c>
      <c r="D16" s="147">
        <v>4</v>
      </c>
      <c r="E16" s="1636">
        <f t="shared" si="2"/>
        <v>6</v>
      </c>
      <c r="F16" s="147">
        <v>3</v>
      </c>
      <c r="G16" s="147">
        <v>3</v>
      </c>
      <c r="H16" s="147">
        <v>13934</v>
      </c>
      <c r="I16" s="147">
        <v>2394</v>
      </c>
      <c r="J16" s="147">
        <v>28</v>
      </c>
      <c r="K16" s="147">
        <v>39</v>
      </c>
    </row>
    <row r="17" spans="1:14" ht="24.45" hidden="1" customHeight="1" outlineLevel="1">
      <c r="A17" s="1126" t="s">
        <v>3208</v>
      </c>
      <c r="B17" s="1636">
        <f t="shared" si="1"/>
        <v>3</v>
      </c>
      <c r="C17" s="147">
        <v>1</v>
      </c>
      <c r="D17" s="147">
        <v>2</v>
      </c>
      <c r="E17" s="1636">
        <f t="shared" si="2"/>
        <v>3</v>
      </c>
      <c r="F17" s="147">
        <v>1</v>
      </c>
      <c r="G17" s="147">
        <v>2</v>
      </c>
      <c r="H17" s="147">
        <v>12041</v>
      </c>
      <c r="I17" s="147">
        <v>2314</v>
      </c>
      <c r="J17" s="147">
        <v>23</v>
      </c>
      <c r="K17" s="147">
        <v>22</v>
      </c>
    </row>
    <row r="18" spans="1:14" ht="24.45" hidden="1" customHeight="1" outlineLevel="1">
      <c r="A18" s="1126" t="s">
        <v>2077</v>
      </c>
      <c r="B18" s="1636">
        <f t="shared" si="1"/>
        <v>2</v>
      </c>
      <c r="C18" s="147">
        <v>0</v>
      </c>
      <c r="D18" s="147">
        <v>2</v>
      </c>
      <c r="E18" s="1636">
        <f t="shared" si="2"/>
        <v>8</v>
      </c>
      <c r="F18" s="147">
        <v>1</v>
      </c>
      <c r="G18" s="147">
        <v>7</v>
      </c>
      <c r="H18" s="147">
        <v>13156</v>
      </c>
      <c r="I18" s="147">
        <v>2312</v>
      </c>
      <c r="J18" s="147">
        <v>32</v>
      </c>
      <c r="K18" s="147">
        <v>35</v>
      </c>
    </row>
    <row r="19" spans="1:14" ht="24.45" hidden="1" customHeight="1" outlineLevel="1">
      <c r="A19" s="1126" t="s">
        <v>3205</v>
      </c>
      <c r="B19" s="1636">
        <f t="shared" si="1"/>
        <v>2</v>
      </c>
      <c r="C19" s="147">
        <v>1</v>
      </c>
      <c r="D19" s="147">
        <v>1</v>
      </c>
      <c r="E19" s="1636">
        <f t="shared" si="2"/>
        <v>15</v>
      </c>
      <c r="F19" s="147">
        <v>4</v>
      </c>
      <c r="G19" s="147">
        <v>11</v>
      </c>
      <c r="H19" s="147">
        <v>13621</v>
      </c>
      <c r="I19" s="147">
        <v>2326</v>
      </c>
      <c r="J19" s="147">
        <v>14</v>
      </c>
      <c r="K19" s="147">
        <v>36</v>
      </c>
    </row>
    <row r="20" spans="1:14" ht="24.45" hidden="1" customHeight="1" outlineLevel="1">
      <c r="A20" s="1126" t="s">
        <v>3206</v>
      </c>
      <c r="B20" s="1636">
        <f t="shared" si="1"/>
        <v>1</v>
      </c>
      <c r="C20" s="147">
        <v>1</v>
      </c>
      <c r="D20" s="147">
        <v>0</v>
      </c>
      <c r="E20" s="1636">
        <f t="shared" si="2"/>
        <v>6</v>
      </c>
      <c r="F20" s="147">
        <v>4</v>
      </c>
      <c r="G20" s="147">
        <v>2</v>
      </c>
      <c r="H20" s="147">
        <v>13191</v>
      </c>
      <c r="I20" s="147">
        <v>2324</v>
      </c>
      <c r="J20" s="147">
        <v>19</v>
      </c>
      <c r="K20" s="147">
        <v>25</v>
      </c>
    </row>
    <row r="21" spans="1:14" ht="24.45" hidden="1" customHeight="1" outlineLevel="1" thickBot="1">
      <c r="A21" s="1500" t="s">
        <v>3207</v>
      </c>
      <c r="B21" s="1637">
        <f>SUM(C21:D21)</f>
        <v>2</v>
      </c>
      <c r="C21" s="444">
        <v>0</v>
      </c>
      <c r="D21" s="444">
        <v>2</v>
      </c>
      <c r="E21" s="1638">
        <f>SUM(F21:G21)</f>
        <v>4</v>
      </c>
      <c r="F21" s="444">
        <v>3</v>
      </c>
      <c r="G21" s="444">
        <v>1</v>
      </c>
      <c r="H21" s="444">
        <v>13254</v>
      </c>
      <c r="I21" s="444">
        <v>2243</v>
      </c>
      <c r="J21" s="444">
        <v>41</v>
      </c>
      <c r="K21" s="444">
        <v>38</v>
      </c>
      <c r="L21" s="2"/>
      <c r="M21" s="2"/>
      <c r="N21" s="2"/>
    </row>
    <row r="22" spans="1:14" ht="21.75" customHeight="1" collapsed="1">
      <c r="A22" s="1162" t="s">
        <v>3330</v>
      </c>
      <c r="B22" s="1636">
        <f>SUM(B23:B34)</f>
        <v>53</v>
      </c>
      <c r="C22" s="1636">
        <f t="shared" ref="C22:K22" si="3">SUM(C23:C34)</f>
        <v>28</v>
      </c>
      <c r="D22" s="1636">
        <f t="shared" si="3"/>
        <v>25</v>
      </c>
      <c r="E22" s="1636">
        <f t="shared" si="3"/>
        <v>50</v>
      </c>
      <c r="F22" s="1636">
        <f t="shared" si="3"/>
        <v>27</v>
      </c>
      <c r="G22" s="1636">
        <f t="shared" si="3"/>
        <v>23</v>
      </c>
      <c r="H22" s="1636">
        <f t="shared" si="3"/>
        <v>130845</v>
      </c>
      <c r="I22" s="1636">
        <f t="shared" si="3"/>
        <v>26805</v>
      </c>
      <c r="J22" s="1636">
        <f t="shared" si="3"/>
        <v>357</v>
      </c>
      <c r="K22" s="1636">
        <f t="shared" si="3"/>
        <v>360</v>
      </c>
    </row>
    <row r="23" spans="1:14" ht="24.45" hidden="1" customHeight="1" outlineLevel="1">
      <c r="A23" s="1126" t="s">
        <v>3215</v>
      </c>
      <c r="B23" s="1636">
        <f>SUM(C23:D23)</f>
        <v>1</v>
      </c>
      <c r="C23" s="421">
        <v>0</v>
      </c>
      <c r="D23" s="421">
        <v>1</v>
      </c>
      <c r="E23" s="1636">
        <f>SUM(F23:G23)</f>
        <v>6</v>
      </c>
      <c r="F23" s="421">
        <v>4</v>
      </c>
      <c r="G23" s="147">
        <v>2</v>
      </c>
      <c r="H23" s="441">
        <v>13378</v>
      </c>
      <c r="I23" s="441">
        <v>2201</v>
      </c>
      <c r="J23" s="441">
        <v>70</v>
      </c>
      <c r="K23" s="441">
        <v>28</v>
      </c>
    </row>
    <row r="24" spans="1:14" ht="24.45" hidden="1" customHeight="1" outlineLevel="1">
      <c r="A24" s="1126" t="s">
        <v>3214</v>
      </c>
      <c r="B24" s="1636">
        <f t="shared" ref="B24:B33" si="4">SUM(C24:D24)</f>
        <v>4</v>
      </c>
      <c r="C24" s="421">
        <v>2</v>
      </c>
      <c r="D24" s="421">
        <v>2</v>
      </c>
      <c r="E24" s="1636">
        <f t="shared" ref="E24:E33" si="5">SUM(F24:G24)</f>
        <v>3</v>
      </c>
      <c r="F24" s="421">
        <v>1</v>
      </c>
      <c r="G24" s="147">
        <v>2</v>
      </c>
      <c r="H24" s="147">
        <v>11439</v>
      </c>
      <c r="I24" s="147">
        <v>2168</v>
      </c>
      <c r="J24" s="147">
        <v>27</v>
      </c>
      <c r="K24" s="147">
        <v>56</v>
      </c>
    </row>
    <row r="25" spans="1:14" ht="24.45" hidden="1" customHeight="1" outlineLevel="1">
      <c r="A25" s="1126" t="s">
        <v>3213</v>
      </c>
      <c r="B25" s="1636">
        <f t="shared" si="4"/>
        <v>1</v>
      </c>
      <c r="C25" s="421">
        <v>1</v>
      </c>
      <c r="D25" s="421">
        <v>0</v>
      </c>
      <c r="E25" s="1636">
        <f t="shared" si="5"/>
        <v>11</v>
      </c>
      <c r="F25" s="421">
        <v>5</v>
      </c>
      <c r="G25" s="147">
        <v>6</v>
      </c>
      <c r="H25" s="147">
        <v>12719</v>
      </c>
      <c r="I25" s="147">
        <v>2282</v>
      </c>
      <c r="J25" s="147">
        <v>19</v>
      </c>
      <c r="K25" s="147">
        <v>24</v>
      </c>
    </row>
    <row r="26" spans="1:14" ht="24.45" hidden="1" customHeight="1" outlineLevel="1">
      <c r="A26" s="1126" t="s">
        <v>3212</v>
      </c>
      <c r="B26" s="1636">
        <f t="shared" si="4"/>
        <v>1</v>
      </c>
      <c r="C26" s="421">
        <v>0</v>
      </c>
      <c r="D26" s="421">
        <v>1</v>
      </c>
      <c r="E26" s="1636">
        <f t="shared" si="5"/>
        <v>6</v>
      </c>
      <c r="F26" s="421">
        <v>4</v>
      </c>
      <c r="G26" s="147">
        <v>2</v>
      </c>
      <c r="H26" s="147">
        <v>12859</v>
      </c>
      <c r="I26" s="147">
        <v>2339</v>
      </c>
      <c r="J26" s="147">
        <v>23</v>
      </c>
      <c r="K26" s="147">
        <v>29</v>
      </c>
    </row>
    <row r="27" spans="1:14" ht="24.45" hidden="1" customHeight="1" outlineLevel="1">
      <c r="A27" s="1126" t="s">
        <v>3211</v>
      </c>
      <c r="B27" s="1636">
        <f t="shared" si="4"/>
        <v>23</v>
      </c>
      <c r="C27" s="147">
        <v>10</v>
      </c>
      <c r="D27" s="147">
        <v>13</v>
      </c>
      <c r="E27" s="1636">
        <f t="shared" si="5"/>
        <v>5</v>
      </c>
      <c r="F27" s="147">
        <v>2</v>
      </c>
      <c r="G27" s="147">
        <v>3</v>
      </c>
      <c r="H27" s="147">
        <v>14971</v>
      </c>
      <c r="I27" s="147">
        <v>2387</v>
      </c>
      <c r="J27" s="147">
        <v>16</v>
      </c>
      <c r="K27" s="147">
        <v>30</v>
      </c>
    </row>
    <row r="28" spans="1:14" ht="24.45" hidden="1" customHeight="1" outlineLevel="1">
      <c r="A28" s="1126" t="s">
        <v>3210</v>
      </c>
      <c r="B28" s="1636">
        <f t="shared" si="4"/>
        <v>3</v>
      </c>
      <c r="C28" s="147">
        <v>1</v>
      </c>
      <c r="D28" s="147">
        <v>2</v>
      </c>
      <c r="E28" s="1636">
        <f t="shared" si="5"/>
        <v>6</v>
      </c>
      <c r="F28" s="147">
        <v>3</v>
      </c>
      <c r="G28" s="147">
        <v>3</v>
      </c>
      <c r="H28" s="147">
        <v>12606</v>
      </c>
      <c r="I28" s="147">
        <v>2379</v>
      </c>
      <c r="J28" s="147">
        <v>15</v>
      </c>
      <c r="K28" s="147">
        <v>30</v>
      </c>
    </row>
    <row r="29" spans="1:14" ht="24.45" hidden="1" customHeight="1" outlineLevel="1">
      <c r="A29" s="1126" t="s">
        <v>3209</v>
      </c>
      <c r="B29" s="1636">
        <f t="shared" si="4"/>
        <v>5</v>
      </c>
      <c r="C29" s="147">
        <v>5</v>
      </c>
      <c r="D29" s="147">
        <v>0</v>
      </c>
      <c r="E29" s="1636">
        <f t="shared" si="5"/>
        <v>2</v>
      </c>
      <c r="F29" s="147">
        <v>1</v>
      </c>
      <c r="G29" s="147">
        <v>1</v>
      </c>
      <c r="H29" s="147">
        <v>14729</v>
      </c>
      <c r="I29" s="147">
        <v>2381</v>
      </c>
      <c r="J29" s="147">
        <v>12</v>
      </c>
      <c r="K29" s="147">
        <v>36</v>
      </c>
    </row>
    <row r="30" spans="1:14" ht="24.45" hidden="1" customHeight="1" outlineLevel="1">
      <c r="A30" s="1126" t="s">
        <v>3208</v>
      </c>
      <c r="B30" s="1636">
        <f t="shared" si="4"/>
        <v>2</v>
      </c>
      <c r="C30" s="147">
        <v>1</v>
      </c>
      <c r="D30" s="147">
        <v>1</v>
      </c>
      <c r="E30" s="1636">
        <f t="shared" si="5"/>
        <v>6</v>
      </c>
      <c r="F30" s="147">
        <v>4</v>
      </c>
      <c r="G30" s="147">
        <v>2</v>
      </c>
      <c r="H30" s="147">
        <v>11844</v>
      </c>
      <c r="I30" s="147">
        <v>2309</v>
      </c>
      <c r="J30" s="147">
        <v>37</v>
      </c>
      <c r="K30" s="147">
        <v>33</v>
      </c>
    </row>
    <row r="31" spans="1:14" ht="24.45" hidden="1" customHeight="1" outlineLevel="1">
      <c r="A31" s="1126" t="s">
        <v>2077</v>
      </c>
      <c r="B31" s="1636">
        <f t="shared" si="4"/>
        <v>1</v>
      </c>
      <c r="C31" s="147">
        <v>0</v>
      </c>
      <c r="D31" s="147">
        <v>1</v>
      </c>
      <c r="E31" s="1636">
        <f t="shared" si="5"/>
        <v>4</v>
      </c>
      <c r="F31" s="147">
        <v>2</v>
      </c>
      <c r="G31" s="147">
        <v>2</v>
      </c>
      <c r="H31" s="147">
        <v>8596</v>
      </c>
      <c r="I31" s="147">
        <v>2187</v>
      </c>
      <c r="J31" s="147">
        <v>31</v>
      </c>
      <c r="K31" s="147">
        <v>28</v>
      </c>
    </row>
    <row r="32" spans="1:14" ht="24.45" hidden="1" customHeight="1" outlineLevel="1">
      <c r="A32" s="1126" t="s">
        <v>3205</v>
      </c>
      <c r="B32" s="1636">
        <f t="shared" si="4"/>
        <v>5</v>
      </c>
      <c r="C32" s="147">
        <v>2</v>
      </c>
      <c r="D32" s="147">
        <v>3</v>
      </c>
      <c r="E32" s="1636">
        <f t="shared" si="5"/>
        <v>0</v>
      </c>
      <c r="F32" s="147">
        <v>0</v>
      </c>
      <c r="G32" s="147">
        <v>0</v>
      </c>
      <c r="H32" s="147">
        <v>7152</v>
      </c>
      <c r="I32" s="147">
        <v>2048</v>
      </c>
      <c r="J32" s="147">
        <v>31</v>
      </c>
      <c r="K32" s="147">
        <v>19</v>
      </c>
    </row>
    <row r="33" spans="1:14" ht="24.45" hidden="1" customHeight="1" outlineLevel="1">
      <c r="A33" s="1126" t="s">
        <v>3206</v>
      </c>
      <c r="B33" s="1636">
        <f t="shared" si="4"/>
        <v>3</v>
      </c>
      <c r="C33" s="147">
        <v>3</v>
      </c>
      <c r="D33" s="147">
        <v>0</v>
      </c>
      <c r="E33" s="1636">
        <f t="shared" si="5"/>
        <v>1</v>
      </c>
      <c r="F33" s="147">
        <v>1</v>
      </c>
      <c r="G33" s="147">
        <v>0</v>
      </c>
      <c r="H33" s="147">
        <v>5202</v>
      </c>
      <c r="I33" s="147">
        <v>2061</v>
      </c>
      <c r="J33" s="147">
        <v>35</v>
      </c>
      <c r="K33" s="147">
        <v>20</v>
      </c>
    </row>
    <row r="34" spans="1:14" ht="24.45" hidden="1" customHeight="1" outlineLevel="1" thickBot="1">
      <c r="A34" s="1500" t="s">
        <v>3207</v>
      </c>
      <c r="B34" s="1637">
        <f>SUM(C34:D34)</f>
        <v>4</v>
      </c>
      <c r="C34" s="444">
        <v>3</v>
      </c>
      <c r="D34" s="444">
        <v>1</v>
      </c>
      <c r="E34" s="1638">
        <f>SUM(F34:G34)</f>
        <v>0</v>
      </c>
      <c r="F34" s="444">
        <v>0</v>
      </c>
      <c r="G34" s="444">
        <v>0</v>
      </c>
      <c r="H34" s="444">
        <v>5350</v>
      </c>
      <c r="I34" s="444">
        <v>2063</v>
      </c>
      <c r="J34" s="444">
        <v>41</v>
      </c>
      <c r="K34" s="444">
        <v>27</v>
      </c>
      <c r="L34" s="2"/>
      <c r="M34" s="2"/>
      <c r="N34" s="2"/>
    </row>
    <row r="35" spans="1:14" ht="21.1" customHeight="1" collapsed="1" thickBot="1">
      <c r="A35" s="1162" t="s">
        <v>3374</v>
      </c>
      <c r="B35" s="1636">
        <f>SUM(B36:B47)</f>
        <v>13</v>
      </c>
      <c r="C35" s="1636">
        <f>SUM(C36:C47)</f>
        <v>9</v>
      </c>
      <c r="D35" s="1636">
        <f>SUM(D36:D47)</f>
        <v>4</v>
      </c>
      <c r="E35" s="1636">
        <f t="shared" ref="E35:K35" si="6">SUM(E36:E47)</f>
        <v>26</v>
      </c>
      <c r="F35" s="1636">
        <f t="shared" si="6"/>
        <v>13</v>
      </c>
      <c r="G35" s="1636">
        <f t="shared" si="6"/>
        <v>13</v>
      </c>
      <c r="H35" s="1636">
        <f t="shared" si="6"/>
        <v>34278</v>
      </c>
      <c r="I35" s="1636">
        <f t="shared" si="6"/>
        <v>22438</v>
      </c>
      <c r="J35" s="1636">
        <f t="shared" si="6"/>
        <v>611</v>
      </c>
      <c r="K35" s="1636">
        <f t="shared" si="6"/>
        <v>323</v>
      </c>
    </row>
    <row r="36" spans="1:14" ht="36.700000000000003" hidden="1" customHeight="1" outlineLevel="1">
      <c r="A36" s="1126" t="s">
        <v>3215</v>
      </c>
      <c r="B36" s="1636">
        <f>SUM(C36:D36)</f>
        <v>2</v>
      </c>
      <c r="C36" s="421">
        <v>1</v>
      </c>
      <c r="D36" s="421">
        <v>1</v>
      </c>
      <c r="E36" s="1636">
        <f>SUM(F36:G36)</f>
        <v>3</v>
      </c>
      <c r="F36" s="421">
        <v>2</v>
      </c>
      <c r="G36" s="147">
        <v>1</v>
      </c>
      <c r="H36" s="441">
        <v>5175</v>
      </c>
      <c r="I36" s="441">
        <v>2106</v>
      </c>
      <c r="J36" s="441">
        <v>28</v>
      </c>
      <c r="K36" s="441">
        <v>33</v>
      </c>
    </row>
    <row r="37" spans="1:14" ht="36.700000000000003" hidden="1" customHeight="1" outlineLevel="1">
      <c r="A37" s="1126" t="s">
        <v>3214</v>
      </c>
      <c r="B37" s="1636">
        <f t="shared" ref="B37:B46" si="7">SUM(C37:D37)</f>
        <v>2</v>
      </c>
      <c r="C37" s="421">
        <v>1</v>
      </c>
      <c r="D37" s="421">
        <v>1</v>
      </c>
      <c r="E37" s="1636">
        <f t="shared" ref="E37:E46" si="8">SUM(F37:G37)</f>
        <v>0</v>
      </c>
      <c r="F37" s="421">
        <v>0</v>
      </c>
      <c r="G37" s="147">
        <v>0</v>
      </c>
      <c r="H37" s="147">
        <v>4801</v>
      </c>
      <c r="I37" s="147">
        <v>2039</v>
      </c>
      <c r="J37" s="147">
        <v>43</v>
      </c>
      <c r="K37" s="147">
        <v>29</v>
      </c>
    </row>
    <row r="38" spans="1:14" ht="36.700000000000003" hidden="1" customHeight="1" outlineLevel="1">
      <c r="A38" s="1126" t="s">
        <v>3213</v>
      </c>
      <c r="B38" s="1636">
        <f t="shared" si="7"/>
        <v>6</v>
      </c>
      <c r="C38" s="421">
        <v>5</v>
      </c>
      <c r="D38" s="421">
        <v>1</v>
      </c>
      <c r="E38" s="1636">
        <f t="shared" si="8"/>
        <v>1</v>
      </c>
      <c r="F38" s="421">
        <v>1</v>
      </c>
      <c r="G38" s="147">
        <v>0</v>
      </c>
      <c r="H38" s="147">
        <v>4755</v>
      </c>
      <c r="I38" s="147">
        <v>2084</v>
      </c>
      <c r="J38" s="147">
        <v>38</v>
      </c>
      <c r="K38" s="147">
        <v>25</v>
      </c>
    </row>
    <row r="39" spans="1:14" ht="36.700000000000003" hidden="1" customHeight="1" outlineLevel="1">
      <c r="A39" s="1126" t="s">
        <v>3212</v>
      </c>
      <c r="B39" s="1636">
        <f t="shared" si="7"/>
        <v>2</v>
      </c>
      <c r="C39" s="421">
        <v>2</v>
      </c>
      <c r="D39" s="421">
        <v>0</v>
      </c>
      <c r="E39" s="1636">
        <f t="shared" si="8"/>
        <v>4</v>
      </c>
      <c r="F39" s="421">
        <v>4</v>
      </c>
      <c r="G39" s="147">
        <v>0</v>
      </c>
      <c r="H39" s="147">
        <v>4651</v>
      </c>
      <c r="I39" s="147">
        <v>1831</v>
      </c>
      <c r="J39" s="147">
        <v>43</v>
      </c>
      <c r="K39" s="147">
        <v>24</v>
      </c>
    </row>
    <row r="40" spans="1:14" ht="36.700000000000003" hidden="1" customHeight="1" outlineLevel="1">
      <c r="A40" s="1126" t="s">
        <v>3211</v>
      </c>
      <c r="B40" s="1636">
        <f t="shared" si="7"/>
        <v>1</v>
      </c>
      <c r="C40" s="147">
        <v>0</v>
      </c>
      <c r="D40" s="147">
        <v>1</v>
      </c>
      <c r="E40" s="1636">
        <f t="shared" si="8"/>
        <v>2</v>
      </c>
      <c r="F40" s="147">
        <v>2</v>
      </c>
      <c r="G40" s="147">
        <v>0</v>
      </c>
      <c r="H40" s="147">
        <v>1971</v>
      </c>
      <c r="I40" s="147">
        <v>1767</v>
      </c>
      <c r="J40" s="147">
        <v>50</v>
      </c>
      <c r="K40" s="147">
        <v>26</v>
      </c>
    </row>
    <row r="41" spans="1:14" ht="36.700000000000003" hidden="1" customHeight="1" outlineLevel="1">
      <c r="A41" s="1126" t="s">
        <v>3210</v>
      </c>
      <c r="B41" s="1636">
        <f t="shared" si="7"/>
        <v>0</v>
      </c>
      <c r="C41" s="147">
        <v>0</v>
      </c>
      <c r="D41" s="147">
        <v>0</v>
      </c>
      <c r="E41" s="1636">
        <f t="shared" si="8"/>
        <v>6</v>
      </c>
      <c r="F41" s="147">
        <v>2</v>
      </c>
      <c r="G41" s="147">
        <v>4</v>
      </c>
      <c r="H41" s="147">
        <v>2448</v>
      </c>
      <c r="I41" s="147">
        <v>2408</v>
      </c>
      <c r="J41" s="147">
        <v>66</v>
      </c>
      <c r="K41" s="147">
        <v>27</v>
      </c>
    </row>
    <row r="42" spans="1:14" ht="36.700000000000003" hidden="1" customHeight="1" outlineLevel="1">
      <c r="A42" s="1126" t="s">
        <v>3209</v>
      </c>
      <c r="B42" s="1636">
        <f t="shared" si="7"/>
        <v>0</v>
      </c>
      <c r="C42" s="147">
        <v>0</v>
      </c>
      <c r="D42" s="147">
        <v>0</v>
      </c>
      <c r="E42" s="1636">
        <f t="shared" si="8"/>
        <v>0</v>
      </c>
      <c r="F42" s="147">
        <v>0</v>
      </c>
      <c r="G42" s="147">
        <v>0</v>
      </c>
      <c r="H42" s="147">
        <v>1758</v>
      </c>
      <c r="I42" s="147">
        <v>1688</v>
      </c>
      <c r="J42" s="147">
        <v>88</v>
      </c>
      <c r="K42" s="147">
        <v>28</v>
      </c>
    </row>
    <row r="43" spans="1:14" ht="36.700000000000003" hidden="1" customHeight="1" outlineLevel="1">
      <c r="A43" s="1126" t="s">
        <v>3208</v>
      </c>
      <c r="B43" s="1636">
        <f t="shared" si="7"/>
        <v>0</v>
      </c>
      <c r="C43" s="147">
        <v>0</v>
      </c>
      <c r="D43" s="147">
        <v>0</v>
      </c>
      <c r="E43" s="1636">
        <f t="shared" si="8"/>
        <v>1</v>
      </c>
      <c r="F43" s="147">
        <v>1</v>
      </c>
      <c r="G43" s="147">
        <v>0</v>
      </c>
      <c r="H43" s="147">
        <v>2023</v>
      </c>
      <c r="I43" s="147">
        <v>1665</v>
      </c>
      <c r="J43" s="147">
        <v>61</v>
      </c>
      <c r="K43" s="147">
        <v>26</v>
      </c>
    </row>
    <row r="44" spans="1:14" ht="36.700000000000003" hidden="1" customHeight="1" outlineLevel="1">
      <c r="A44" s="1126" t="s">
        <v>2077</v>
      </c>
      <c r="B44" s="1636">
        <f t="shared" si="7"/>
        <v>0</v>
      </c>
      <c r="C44" s="147">
        <v>0</v>
      </c>
      <c r="D44" s="147">
        <v>0</v>
      </c>
      <c r="E44" s="1636">
        <f t="shared" si="8"/>
        <v>7</v>
      </c>
      <c r="F44" s="147">
        <v>0</v>
      </c>
      <c r="G44" s="147">
        <v>7</v>
      </c>
      <c r="H44" s="147">
        <v>1665</v>
      </c>
      <c r="I44" s="147">
        <v>1707</v>
      </c>
      <c r="J44" s="147">
        <v>47</v>
      </c>
      <c r="K44" s="147">
        <v>25</v>
      </c>
    </row>
    <row r="45" spans="1:14" ht="36.700000000000003" hidden="1" customHeight="1" outlineLevel="1">
      <c r="A45" s="1126" t="s">
        <v>3205</v>
      </c>
      <c r="B45" s="1636">
        <f t="shared" si="7"/>
        <v>0</v>
      </c>
      <c r="C45" s="147">
        <v>0</v>
      </c>
      <c r="D45" s="147">
        <v>0</v>
      </c>
      <c r="E45" s="1636">
        <f t="shared" si="8"/>
        <v>0</v>
      </c>
      <c r="F45" s="147">
        <v>0</v>
      </c>
      <c r="G45" s="147">
        <v>0</v>
      </c>
      <c r="H45" s="147">
        <v>2120</v>
      </c>
      <c r="I45" s="147">
        <v>1721</v>
      </c>
      <c r="J45" s="147">
        <v>67</v>
      </c>
      <c r="K45" s="147">
        <v>24</v>
      </c>
    </row>
    <row r="46" spans="1:14" ht="36.700000000000003" hidden="1" customHeight="1" outlineLevel="1">
      <c r="A46" s="1126" t="s">
        <v>3206</v>
      </c>
      <c r="B46" s="1636">
        <f t="shared" si="7"/>
        <v>0</v>
      </c>
      <c r="C46" s="147">
        <v>0</v>
      </c>
      <c r="D46" s="147">
        <v>0</v>
      </c>
      <c r="E46" s="1636">
        <f t="shared" si="8"/>
        <v>2</v>
      </c>
      <c r="F46" s="147">
        <v>1</v>
      </c>
      <c r="G46" s="147">
        <v>1</v>
      </c>
      <c r="H46" s="147">
        <v>1571</v>
      </c>
      <c r="I46" s="147">
        <v>1718</v>
      </c>
      <c r="J46" s="147">
        <v>35</v>
      </c>
      <c r="K46" s="147">
        <v>34</v>
      </c>
    </row>
    <row r="47" spans="1:14" ht="36.700000000000003" hidden="1" customHeight="1" outlineLevel="1" thickBot="1">
      <c r="A47" s="1500" t="s">
        <v>3207</v>
      </c>
      <c r="B47" s="1637">
        <f>SUM(C47:D47)</f>
        <v>0</v>
      </c>
      <c r="C47" s="444">
        <v>0</v>
      </c>
      <c r="D47" s="444">
        <v>0</v>
      </c>
      <c r="E47" s="1638">
        <f>SUM(F47:G47)</f>
        <v>0</v>
      </c>
      <c r="F47" s="444">
        <v>0</v>
      </c>
      <c r="G47" s="444">
        <v>0</v>
      </c>
      <c r="H47" s="444">
        <v>1340</v>
      </c>
      <c r="I47" s="444">
        <v>1704</v>
      </c>
      <c r="J47" s="444">
        <v>45</v>
      </c>
      <c r="K47" s="444">
        <v>22</v>
      </c>
      <c r="L47" s="2"/>
      <c r="M47" s="2"/>
      <c r="N47" s="2"/>
    </row>
    <row r="48" spans="1:14" ht="20.399999999999999" customHeight="1" outlineLevel="1">
      <c r="A48" s="2298" t="s">
        <v>1068</v>
      </c>
      <c r="B48" s="2315" t="s">
        <v>3390</v>
      </c>
      <c r="C48" s="2316"/>
      <c r="D48" s="2316"/>
      <c r="E48" s="2317" t="s">
        <v>3393</v>
      </c>
      <c r="F48" s="2317"/>
      <c r="G48" s="2317"/>
      <c r="H48" s="2318" t="s">
        <v>3446</v>
      </c>
      <c r="I48" s="2318" t="s">
        <v>3447</v>
      </c>
      <c r="J48" s="2318" t="s">
        <v>3448</v>
      </c>
      <c r="K48" s="2321" t="s">
        <v>3449</v>
      </c>
      <c r="L48" s="2"/>
      <c r="M48" s="2"/>
      <c r="N48" s="2"/>
    </row>
    <row r="49" spans="1:14" ht="34" customHeight="1" outlineLevel="1">
      <c r="A49" s="2299"/>
      <c r="B49" s="2310" t="s">
        <v>3442</v>
      </c>
      <c r="C49" s="2311"/>
      <c r="D49" s="2311"/>
      <c r="E49" s="2312" t="s">
        <v>3452</v>
      </c>
      <c r="F49" s="2312"/>
      <c r="G49" s="2312"/>
      <c r="H49" s="2319"/>
      <c r="I49" s="2319"/>
      <c r="J49" s="2319"/>
      <c r="K49" s="2322"/>
      <c r="L49" s="2"/>
      <c r="M49" s="2"/>
      <c r="N49" s="2"/>
    </row>
    <row r="50" spans="1:14" ht="34" customHeight="1" outlineLevel="1">
      <c r="A50" s="2299"/>
      <c r="B50" s="1496" t="s">
        <v>312</v>
      </c>
      <c r="C50" s="1757" t="s">
        <v>3391</v>
      </c>
      <c r="D50" s="1757" t="s">
        <v>3392</v>
      </c>
      <c r="E50" s="1498" t="s">
        <v>312</v>
      </c>
      <c r="F50" s="190" t="s">
        <v>3202</v>
      </c>
      <c r="G50" s="190" t="s">
        <v>3201</v>
      </c>
      <c r="H50" s="2313" t="s">
        <v>3453</v>
      </c>
      <c r="I50" s="2313" t="s">
        <v>3454</v>
      </c>
      <c r="J50" s="2313" t="s">
        <v>3455</v>
      </c>
      <c r="K50" s="2323" t="s">
        <v>3456</v>
      </c>
      <c r="L50" s="2"/>
      <c r="M50" s="2"/>
      <c r="N50" s="2"/>
    </row>
    <row r="51" spans="1:14" ht="31.95" customHeight="1" outlineLevel="1" thickBot="1">
      <c r="A51" s="2300"/>
      <c r="B51" s="1495" t="s">
        <v>59</v>
      </c>
      <c r="C51" s="1756" t="s">
        <v>3450</v>
      </c>
      <c r="D51" s="1502" t="s">
        <v>3451</v>
      </c>
      <c r="E51" s="1501" t="s">
        <v>59</v>
      </c>
      <c r="F51" s="1499" t="s">
        <v>3204</v>
      </c>
      <c r="G51" s="1499" t="s">
        <v>3203</v>
      </c>
      <c r="H51" s="2314"/>
      <c r="I51" s="2314"/>
      <c r="J51" s="2314"/>
      <c r="K51" s="2324"/>
      <c r="L51" s="2"/>
      <c r="M51" s="2"/>
      <c r="N51" s="2"/>
    </row>
    <row r="52" spans="1:14" ht="27.2" customHeight="1">
      <c r="A52" s="1162" t="s">
        <v>3394</v>
      </c>
      <c r="B52" s="1758">
        <f>SUM(B53:B64)</f>
        <v>13899</v>
      </c>
      <c r="C52" s="1636">
        <f t="shared" ref="C52:K52" si="9">SUM(C53:C64)</f>
        <v>11254</v>
      </c>
      <c r="D52" s="1636">
        <f t="shared" si="9"/>
        <v>2645</v>
      </c>
      <c r="E52" s="1636">
        <f t="shared" si="9"/>
        <v>90</v>
      </c>
      <c r="F52" s="1636">
        <f t="shared" si="9"/>
        <v>44</v>
      </c>
      <c r="G52" s="1636">
        <f t="shared" si="9"/>
        <v>46</v>
      </c>
      <c r="H52" s="1636">
        <f t="shared" si="9"/>
        <v>19820</v>
      </c>
      <c r="I52" s="1636">
        <f t="shared" si="9"/>
        <v>22065</v>
      </c>
      <c r="J52" s="1636">
        <f t="shared" si="9"/>
        <v>47</v>
      </c>
      <c r="K52" s="1636">
        <f t="shared" si="9"/>
        <v>3611</v>
      </c>
    </row>
    <row r="53" spans="1:14" ht="27.2" customHeight="1" outlineLevel="1">
      <c r="A53" s="1126" t="s">
        <v>3215</v>
      </c>
      <c r="B53" s="1758">
        <f>SUM(C53:D53)</f>
        <v>1221</v>
      </c>
      <c r="C53" s="421">
        <v>892</v>
      </c>
      <c r="D53" s="421">
        <v>329</v>
      </c>
      <c r="E53" s="1636">
        <f>SUM(F53:G53)</f>
        <v>9</v>
      </c>
      <c r="F53" s="421">
        <v>6</v>
      </c>
      <c r="G53" s="147">
        <v>3</v>
      </c>
      <c r="H53" s="441">
        <v>2191</v>
      </c>
      <c r="I53" s="441">
        <v>1600</v>
      </c>
      <c r="J53" s="441">
        <v>0</v>
      </c>
      <c r="K53" s="441">
        <v>106</v>
      </c>
    </row>
    <row r="54" spans="1:14" ht="27.2" customHeight="1" outlineLevel="1">
      <c r="A54" s="1126" t="s">
        <v>3214</v>
      </c>
      <c r="B54" s="1758">
        <f t="shared" ref="B54:B63" si="10">SUM(C54:D54)</f>
        <v>1169</v>
      </c>
      <c r="C54" s="421">
        <v>959</v>
      </c>
      <c r="D54" s="421">
        <v>210</v>
      </c>
      <c r="E54" s="1636">
        <f t="shared" ref="E54:E63" si="11">SUM(F54:G54)</f>
        <v>7</v>
      </c>
      <c r="F54" s="421">
        <v>5</v>
      </c>
      <c r="G54" s="147">
        <v>2</v>
      </c>
      <c r="H54" s="147">
        <v>2040</v>
      </c>
      <c r="I54" s="147">
        <v>1699</v>
      </c>
      <c r="J54" s="147">
        <v>2</v>
      </c>
      <c r="K54" s="147">
        <v>177</v>
      </c>
    </row>
    <row r="55" spans="1:14" ht="27.2" customHeight="1" outlineLevel="1">
      <c r="A55" s="1126" t="s">
        <v>3213</v>
      </c>
      <c r="B55" s="1758">
        <f t="shared" si="10"/>
        <v>1146</v>
      </c>
      <c r="C55" s="421">
        <v>927</v>
      </c>
      <c r="D55" s="421">
        <v>219</v>
      </c>
      <c r="E55" s="1636">
        <f t="shared" si="11"/>
        <v>6</v>
      </c>
      <c r="F55" s="421">
        <v>5</v>
      </c>
      <c r="G55" s="147">
        <v>1</v>
      </c>
      <c r="H55" s="147">
        <v>1511</v>
      </c>
      <c r="I55" s="147">
        <v>1899</v>
      </c>
      <c r="J55" s="147">
        <v>3</v>
      </c>
      <c r="K55" s="147">
        <v>297</v>
      </c>
    </row>
    <row r="56" spans="1:14" ht="27.2" customHeight="1" outlineLevel="1">
      <c r="A56" s="1126" t="s">
        <v>3212</v>
      </c>
      <c r="B56" s="1758">
        <f t="shared" si="10"/>
        <v>1110</v>
      </c>
      <c r="C56" s="421">
        <v>916</v>
      </c>
      <c r="D56" s="421">
        <v>194</v>
      </c>
      <c r="E56" s="1636">
        <f t="shared" si="11"/>
        <v>6</v>
      </c>
      <c r="F56" s="421">
        <v>4</v>
      </c>
      <c r="G56" s="147">
        <v>2</v>
      </c>
      <c r="H56" s="147">
        <v>1937</v>
      </c>
      <c r="I56" s="147">
        <v>1788</v>
      </c>
      <c r="J56" s="147">
        <v>2</v>
      </c>
      <c r="K56" s="147">
        <v>305</v>
      </c>
    </row>
    <row r="57" spans="1:14" ht="27.2" customHeight="1" outlineLevel="1">
      <c r="A57" s="1126" t="s">
        <v>3211</v>
      </c>
      <c r="B57" s="1758">
        <f t="shared" si="10"/>
        <v>1175</v>
      </c>
      <c r="C57" s="147">
        <v>950</v>
      </c>
      <c r="D57" s="147">
        <v>225</v>
      </c>
      <c r="E57" s="1636">
        <f t="shared" si="11"/>
        <v>5</v>
      </c>
      <c r="F57" s="147">
        <v>3</v>
      </c>
      <c r="G57" s="147">
        <v>2</v>
      </c>
      <c r="H57" s="147">
        <v>1876</v>
      </c>
      <c r="I57" s="147">
        <v>1910</v>
      </c>
      <c r="J57" s="147">
        <v>3</v>
      </c>
      <c r="K57" s="147">
        <v>316</v>
      </c>
    </row>
    <row r="58" spans="1:14" ht="27.2" customHeight="1" outlineLevel="1">
      <c r="A58" s="1126" t="s">
        <v>3210</v>
      </c>
      <c r="B58" s="1758">
        <f t="shared" si="10"/>
        <v>1142</v>
      </c>
      <c r="C58" s="147">
        <v>932</v>
      </c>
      <c r="D58" s="147">
        <v>210</v>
      </c>
      <c r="E58" s="1636">
        <f t="shared" si="11"/>
        <v>8</v>
      </c>
      <c r="F58" s="147">
        <v>3</v>
      </c>
      <c r="G58" s="147">
        <v>5</v>
      </c>
      <c r="H58" s="147">
        <v>1775</v>
      </c>
      <c r="I58" s="147">
        <v>1954</v>
      </c>
      <c r="J58" s="147">
        <v>3</v>
      </c>
      <c r="K58" s="147">
        <v>337</v>
      </c>
    </row>
    <row r="59" spans="1:14" ht="27.2" customHeight="1" outlineLevel="1">
      <c r="A59" s="1126" t="s">
        <v>3209</v>
      </c>
      <c r="B59" s="1758">
        <f t="shared" si="10"/>
        <v>1176</v>
      </c>
      <c r="C59" s="147">
        <v>966</v>
      </c>
      <c r="D59" s="147">
        <v>210</v>
      </c>
      <c r="E59" s="1636">
        <f t="shared" si="11"/>
        <v>9</v>
      </c>
      <c r="F59" s="147">
        <v>3</v>
      </c>
      <c r="G59" s="147">
        <v>6</v>
      </c>
      <c r="H59" s="147">
        <v>1572</v>
      </c>
      <c r="I59" s="147">
        <v>1843</v>
      </c>
      <c r="J59" s="147">
        <v>5</v>
      </c>
      <c r="K59" s="147">
        <v>351</v>
      </c>
    </row>
    <row r="60" spans="1:14" ht="27.2" customHeight="1" outlineLevel="1">
      <c r="A60" s="1126" t="s">
        <v>3208</v>
      </c>
      <c r="B60" s="1758">
        <f t="shared" si="10"/>
        <v>1184</v>
      </c>
      <c r="C60" s="147">
        <v>984</v>
      </c>
      <c r="D60" s="147">
        <v>200</v>
      </c>
      <c r="E60" s="1636">
        <f t="shared" si="11"/>
        <v>8</v>
      </c>
      <c r="F60" s="147">
        <v>3</v>
      </c>
      <c r="G60" s="147">
        <v>5</v>
      </c>
      <c r="H60" s="147">
        <v>1452</v>
      </c>
      <c r="I60" s="147">
        <v>1956</v>
      </c>
      <c r="J60" s="147">
        <v>4</v>
      </c>
      <c r="K60" s="147">
        <v>342</v>
      </c>
    </row>
    <row r="61" spans="1:14" ht="27.2" customHeight="1" outlineLevel="1">
      <c r="A61" s="1126" t="s">
        <v>2077</v>
      </c>
      <c r="B61" s="1758">
        <f t="shared" si="10"/>
        <v>1103</v>
      </c>
      <c r="C61" s="147">
        <v>915</v>
      </c>
      <c r="D61" s="147">
        <v>188</v>
      </c>
      <c r="E61" s="1636">
        <f t="shared" si="11"/>
        <v>13</v>
      </c>
      <c r="F61" s="147">
        <v>2</v>
      </c>
      <c r="G61" s="147">
        <v>11</v>
      </c>
      <c r="H61" s="147">
        <v>1340</v>
      </c>
      <c r="I61" s="147">
        <v>1927</v>
      </c>
      <c r="J61" s="147">
        <v>5</v>
      </c>
      <c r="K61" s="147">
        <v>331</v>
      </c>
    </row>
    <row r="62" spans="1:14" ht="27.2" customHeight="1" outlineLevel="1">
      <c r="A62" s="1126" t="s">
        <v>3205</v>
      </c>
      <c r="B62" s="1758">
        <f t="shared" si="10"/>
        <v>1188</v>
      </c>
      <c r="C62" s="147">
        <v>962</v>
      </c>
      <c r="D62" s="147">
        <v>226</v>
      </c>
      <c r="E62" s="1636">
        <f t="shared" si="11"/>
        <v>7</v>
      </c>
      <c r="F62" s="147">
        <v>4</v>
      </c>
      <c r="G62" s="147">
        <v>3</v>
      </c>
      <c r="H62" s="147">
        <v>1550</v>
      </c>
      <c r="I62" s="147">
        <v>2126</v>
      </c>
      <c r="J62" s="147">
        <v>9</v>
      </c>
      <c r="K62" s="147">
        <v>370</v>
      </c>
    </row>
    <row r="63" spans="1:14" ht="27.2" customHeight="1" outlineLevel="1">
      <c r="A63" s="1126" t="s">
        <v>3206</v>
      </c>
      <c r="B63" s="1758">
        <f t="shared" si="10"/>
        <v>1061</v>
      </c>
      <c r="C63" s="147">
        <v>882</v>
      </c>
      <c r="D63" s="147">
        <v>179</v>
      </c>
      <c r="E63" s="1636">
        <f t="shared" si="11"/>
        <v>6</v>
      </c>
      <c r="F63" s="147">
        <v>3</v>
      </c>
      <c r="G63" s="147">
        <v>3</v>
      </c>
      <c r="H63" s="147">
        <v>1281</v>
      </c>
      <c r="I63" s="147">
        <v>1973</v>
      </c>
      <c r="J63" s="147">
        <v>5</v>
      </c>
      <c r="K63" s="147">
        <v>328</v>
      </c>
    </row>
    <row r="64" spans="1:14" ht="27.2" customHeight="1" outlineLevel="1" thickBot="1">
      <c r="A64" s="1500" t="s">
        <v>3207</v>
      </c>
      <c r="B64" s="1759">
        <f>SUM(C64:D64)</f>
        <v>1224</v>
      </c>
      <c r="C64" s="444">
        <v>969</v>
      </c>
      <c r="D64" s="444">
        <v>255</v>
      </c>
      <c r="E64" s="1638">
        <f>SUM(F64:G64)</f>
        <v>6</v>
      </c>
      <c r="F64" s="444">
        <v>3</v>
      </c>
      <c r="G64" s="444">
        <v>3</v>
      </c>
      <c r="H64" s="444">
        <v>1295</v>
      </c>
      <c r="I64" s="444">
        <v>1390</v>
      </c>
      <c r="J64" s="444">
        <v>6</v>
      </c>
      <c r="K64" s="444">
        <v>351</v>
      </c>
      <c r="L64" s="2"/>
      <c r="M64" s="2"/>
      <c r="N64" s="2"/>
    </row>
    <row r="65" spans="1:14">
      <c r="A65" s="475" t="s">
        <v>2503</v>
      </c>
      <c r="H65" s="2287" t="s">
        <v>2504</v>
      </c>
      <c r="I65" s="2287"/>
      <c r="J65" s="2287"/>
      <c r="K65" s="2287"/>
      <c r="L65" s="2320"/>
      <c r="M65" s="2320"/>
      <c r="N65" s="2320"/>
    </row>
    <row r="66" spans="1:14">
      <c r="A66" s="475" t="s">
        <v>3460</v>
      </c>
      <c r="H66" s="1722" t="s">
        <v>3462</v>
      </c>
    </row>
    <row r="68" spans="1:14" s="176" customFormat="1" ht="19.05">
      <c r="D68" s="420">
        <v>107</v>
      </c>
      <c r="I68" s="177">
        <v>108</v>
      </c>
    </row>
  </sheetData>
  <mergeCells count="29">
    <mergeCell ref="A5:A8"/>
    <mergeCell ref="B5:D5"/>
    <mergeCell ref="E5:G5"/>
    <mergeCell ref="H5:H6"/>
    <mergeCell ref="I5:I6"/>
    <mergeCell ref="B6:D6"/>
    <mergeCell ref="E6:G6"/>
    <mergeCell ref="H65:N65"/>
    <mergeCell ref="K48:K49"/>
    <mergeCell ref="J50:J51"/>
    <mergeCell ref="K50:K51"/>
    <mergeCell ref="J3:K3"/>
    <mergeCell ref="J4:K4"/>
    <mergeCell ref="J5:J6"/>
    <mergeCell ref="K5:K6"/>
    <mergeCell ref="H7:H8"/>
    <mergeCell ref="I7:I8"/>
    <mergeCell ref="J7:J8"/>
    <mergeCell ref="K7:K8"/>
    <mergeCell ref="J48:J49"/>
    <mergeCell ref="B49:D49"/>
    <mergeCell ref="E49:G49"/>
    <mergeCell ref="H50:H51"/>
    <mergeCell ref="I50:I51"/>
    <mergeCell ref="A48:A51"/>
    <mergeCell ref="B48:D48"/>
    <mergeCell ref="E48:G48"/>
    <mergeCell ref="H48:H49"/>
    <mergeCell ref="I48:I49"/>
  </mergeCells>
  <phoneticPr fontId="2" type="noConversion"/>
  <pageMargins left="0.66666666666666663" right="0.41666666666666669"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4"/>
  <sheetViews>
    <sheetView zoomScaleNormal="100" zoomScaleSheetLayoutView="75" workbookViewId="0">
      <pane xSplit="3" ySplit="8" topLeftCell="H59" activePane="bottomRight" state="frozen"/>
      <selection pane="topRight" activeCell="D1" sqref="D1"/>
      <selection pane="bottomLeft" activeCell="A9" sqref="A9"/>
      <selection pane="bottomRight" activeCell="X33" sqref="X33"/>
    </sheetView>
  </sheetViews>
  <sheetFormatPr defaultRowHeight="17"/>
  <cols>
    <col min="1" max="1" width="9.625" style="177" customWidth="1"/>
    <col min="2" max="2" width="5.375" style="177" customWidth="1"/>
    <col min="3" max="3" width="5.75" style="177" customWidth="1"/>
    <col min="4" max="4" width="9.5" style="177" customWidth="1"/>
    <col min="5" max="5" width="8.625" style="177" customWidth="1"/>
    <col min="6" max="6" width="8.5" style="177" customWidth="1"/>
    <col min="7" max="11" width="8.625" style="177" customWidth="1"/>
    <col min="12" max="12" width="8.5" style="177" customWidth="1"/>
    <col min="13" max="13" width="8.625" style="177" customWidth="1"/>
    <col min="14" max="15" width="11.25" style="177" customWidth="1"/>
    <col min="16" max="17" width="11" style="177" customWidth="1"/>
    <col min="18" max="18" width="11.75" style="177" customWidth="1"/>
    <col min="19" max="19" width="10" style="177" customWidth="1"/>
    <col min="20" max="20" width="10.375" style="177" customWidth="1"/>
    <col min="21" max="21" width="10.125" style="177" customWidth="1"/>
    <col min="22" max="22" width="10.75" style="177" customWidth="1"/>
    <col min="23" max="23" width="9.75" style="177" customWidth="1"/>
    <col min="24" max="16384" width="9" style="177"/>
  </cols>
  <sheetData>
    <row r="1" spans="1:27" ht="26.35" customHeight="1">
      <c r="A1" s="1850" t="s">
        <v>3334</v>
      </c>
      <c r="B1" s="1850"/>
      <c r="C1" s="1850"/>
      <c r="D1" s="1850"/>
      <c r="E1" s="1850"/>
      <c r="F1" s="1850"/>
      <c r="G1" s="1850"/>
      <c r="H1" s="1850"/>
      <c r="I1" s="1850"/>
      <c r="J1" s="1850"/>
      <c r="K1" s="1850"/>
      <c r="L1" s="1850"/>
      <c r="M1" s="1850"/>
      <c r="N1" s="132" t="s">
        <v>1845</v>
      </c>
      <c r="O1" s="132"/>
      <c r="P1" s="12"/>
      <c r="Q1" s="12"/>
      <c r="R1" s="12"/>
      <c r="S1" s="12"/>
      <c r="T1" s="12"/>
      <c r="U1" s="12"/>
      <c r="V1" s="12"/>
      <c r="W1" s="12"/>
    </row>
    <row r="2" spans="1:27" ht="26.35" customHeight="1">
      <c r="A2" s="1850" t="s">
        <v>3335</v>
      </c>
      <c r="B2" s="1850"/>
      <c r="C2" s="1850"/>
      <c r="D2" s="1850"/>
      <c r="E2" s="1850"/>
      <c r="F2" s="1850"/>
      <c r="G2" s="1850"/>
      <c r="H2" s="1850"/>
      <c r="I2" s="1850"/>
      <c r="J2" s="1850"/>
      <c r="K2" s="1850"/>
      <c r="L2" s="1850"/>
      <c r="M2" s="1850"/>
      <c r="N2" s="1514" t="s">
        <v>3223</v>
      </c>
      <c r="O2" s="1514"/>
      <c r="P2" s="1514"/>
      <c r="Q2" s="1515"/>
      <c r="R2" s="1515"/>
      <c r="S2" s="1515"/>
      <c r="T2" s="1515"/>
      <c r="U2" s="1515"/>
      <c r="V2" s="1515"/>
      <c r="W2" s="1515"/>
    </row>
    <row r="3" spans="1:27" ht="12.75" customHeight="1">
      <c r="A3" s="1513"/>
      <c r="B3" s="1513"/>
      <c r="C3" s="1513"/>
      <c r="D3" s="1513"/>
      <c r="E3" s="1513"/>
      <c r="F3" s="1513"/>
      <c r="G3" s="1513"/>
      <c r="H3" s="1513"/>
      <c r="I3" s="1513"/>
      <c r="J3" s="1513"/>
      <c r="K3" s="1513"/>
      <c r="L3" s="1515"/>
      <c r="M3" s="1515"/>
      <c r="N3" s="1515"/>
      <c r="O3" s="1515"/>
      <c r="P3" s="1515"/>
      <c r="Q3" s="1515"/>
      <c r="R3" s="1515"/>
      <c r="S3" s="1515"/>
      <c r="T3" s="1515"/>
      <c r="U3" s="1515"/>
      <c r="V3" s="1515"/>
      <c r="W3" s="1469" t="s">
        <v>3320</v>
      </c>
    </row>
    <row r="4" spans="1:27" ht="12.75" customHeight="1" thickBot="1">
      <c r="A4" s="1427"/>
      <c r="B4" s="1427"/>
      <c r="C4" s="1427"/>
      <c r="D4" s="1427"/>
      <c r="E4" s="1427"/>
      <c r="F4" s="1427"/>
      <c r="G4" s="1427"/>
      <c r="H4" s="1427"/>
      <c r="I4" s="1427"/>
      <c r="J4" s="1427"/>
      <c r="K4" s="1518"/>
      <c r="L4" s="1427"/>
      <c r="M4" s="1427"/>
      <c r="N4" s="1427"/>
      <c r="O4" s="1427"/>
      <c r="P4" s="1427"/>
      <c r="Q4" s="1427"/>
      <c r="R4" s="1427"/>
      <c r="S4" s="1427"/>
      <c r="W4" s="1519" t="s">
        <v>1248</v>
      </c>
    </row>
    <row r="5" spans="1:27" ht="34.5" customHeight="1">
      <c r="A5" s="2331" t="s">
        <v>1247</v>
      </c>
      <c r="B5" s="2331"/>
      <c r="C5" s="2332"/>
      <c r="D5" s="1800" t="s">
        <v>1224</v>
      </c>
      <c r="E5" s="1801"/>
      <c r="F5" s="2327" t="s">
        <v>1225</v>
      </c>
      <c r="G5" s="1801"/>
      <c r="H5" s="2327" t="s">
        <v>1226</v>
      </c>
      <c r="I5" s="1801"/>
      <c r="J5" s="2327" t="s">
        <v>1227</v>
      </c>
      <c r="K5" s="1801"/>
      <c r="L5" s="2327" t="s">
        <v>1228</v>
      </c>
      <c r="M5" s="1801"/>
      <c r="N5" s="1800" t="s">
        <v>1229</v>
      </c>
      <c r="O5" s="1801"/>
      <c r="P5" s="2327" t="s">
        <v>1230</v>
      </c>
      <c r="Q5" s="1801"/>
      <c r="R5" s="2327" t="s">
        <v>1231</v>
      </c>
      <c r="S5" s="1801"/>
      <c r="T5" s="2327" t="s">
        <v>1232</v>
      </c>
      <c r="U5" s="1801"/>
      <c r="V5" s="2327" t="s">
        <v>1233</v>
      </c>
      <c r="W5" s="1800"/>
      <c r="Y5"/>
      <c r="Z5"/>
      <c r="AA5"/>
    </row>
    <row r="6" spans="1:27" ht="41.3" customHeight="1">
      <c r="A6" s="2333"/>
      <c r="B6" s="2333"/>
      <c r="C6" s="2334"/>
      <c r="D6" s="2254" t="s">
        <v>579</v>
      </c>
      <c r="E6" s="2255"/>
      <c r="F6" s="2254" t="s">
        <v>1239</v>
      </c>
      <c r="G6" s="2255"/>
      <c r="H6" s="2254" t="s">
        <v>1237</v>
      </c>
      <c r="I6" s="2255"/>
      <c r="J6" s="2254" t="s">
        <v>1240</v>
      </c>
      <c r="K6" s="2255"/>
      <c r="L6" s="2254" t="s">
        <v>1241</v>
      </c>
      <c r="M6" s="2255"/>
      <c r="N6" s="2330" t="s">
        <v>1238</v>
      </c>
      <c r="O6" s="2255"/>
      <c r="P6" s="2254" t="s">
        <v>1242</v>
      </c>
      <c r="Q6" s="2255"/>
      <c r="R6" s="2254" t="s">
        <v>1243</v>
      </c>
      <c r="S6" s="2255"/>
      <c r="T6" s="2254" t="s">
        <v>1244</v>
      </c>
      <c r="U6" s="2255"/>
      <c r="V6" s="2254" t="s">
        <v>1245</v>
      </c>
      <c r="W6" s="2330"/>
      <c r="X6" s="475"/>
      <c r="Y6"/>
      <c r="Z6"/>
      <c r="AA6"/>
    </row>
    <row r="7" spans="1:27" ht="27" customHeight="1">
      <c r="A7" s="2335" t="s">
        <v>3308</v>
      </c>
      <c r="B7" s="2335"/>
      <c r="C7" s="2336"/>
      <c r="D7" s="1287" t="s">
        <v>1234</v>
      </c>
      <c r="E7" s="1286" t="s">
        <v>1842</v>
      </c>
      <c r="F7" s="1286" t="s">
        <v>1843</v>
      </c>
      <c r="G7" s="1286" t="s">
        <v>1842</v>
      </c>
      <c r="H7" s="1286" t="s">
        <v>1843</v>
      </c>
      <c r="I7" s="1286" t="s">
        <v>1844</v>
      </c>
      <c r="J7" s="1474" t="s">
        <v>1843</v>
      </c>
      <c r="K7" s="1286" t="s">
        <v>1842</v>
      </c>
      <c r="L7" s="1286" t="s">
        <v>1843</v>
      </c>
      <c r="M7" s="1286" t="s">
        <v>1842</v>
      </c>
      <c r="N7" s="1287" t="s">
        <v>1843</v>
      </c>
      <c r="O7" s="1286" t="s">
        <v>1842</v>
      </c>
      <c r="P7" s="1286" t="s">
        <v>1843</v>
      </c>
      <c r="Q7" s="1474" t="s">
        <v>1842</v>
      </c>
      <c r="R7" s="1286" t="s">
        <v>1843</v>
      </c>
      <c r="S7" s="1286" t="s">
        <v>1842</v>
      </c>
      <c r="T7" s="1286" t="s">
        <v>1843</v>
      </c>
      <c r="U7" s="1286" t="s">
        <v>1842</v>
      </c>
      <c r="V7" s="1286" t="s">
        <v>1843</v>
      </c>
      <c r="W7" s="1511" t="s">
        <v>1842</v>
      </c>
      <c r="Y7"/>
      <c r="Z7"/>
      <c r="AA7"/>
    </row>
    <row r="8" spans="1:27" ht="54" customHeight="1" thickBot="1">
      <c r="A8" s="1466"/>
      <c r="B8" s="1466"/>
      <c r="C8" s="1467"/>
      <c r="D8" s="1468" t="s">
        <v>1235</v>
      </c>
      <c r="E8" s="1468" t="s">
        <v>1236</v>
      </c>
      <c r="F8" s="1468" t="s">
        <v>1235</v>
      </c>
      <c r="G8" s="1468" t="s">
        <v>1236</v>
      </c>
      <c r="H8" s="1468" t="s">
        <v>1235</v>
      </c>
      <c r="I8" s="1468" t="s">
        <v>1236</v>
      </c>
      <c r="J8" s="1468" t="s">
        <v>1235</v>
      </c>
      <c r="K8" s="1468" t="s">
        <v>1236</v>
      </c>
      <c r="L8" s="1512" t="s">
        <v>1235</v>
      </c>
      <c r="M8" s="1468" t="s">
        <v>1236</v>
      </c>
      <c r="N8" s="1468" t="s">
        <v>1235</v>
      </c>
      <c r="O8" s="1468" t="s">
        <v>1236</v>
      </c>
      <c r="P8" s="1468" t="s">
        <v>1235</v>
      </c>
      <c r="Q8" s="1468" t="s">
        <v>1236</v>
      </c>
      <c r="R8" s="1468" t="s">
        <v>1235</v>
      </c>
      <c r="S8" s="1468" t="s">
        <v>1236</v>
      </c>
      <c r="T8" s="1468" t="s">
        <v>1235</v>
      </c>
      <c r="U8" s="1468" t="s">
        <v>1236</v>
      </c>
      <c r="V8" s="1512" t="s">
        <v>1235</v>
      </c>
      <c r="W8" s="1471" t="s">
        <v>1236</v>
      </c>
      <c r="Y8"/>
      <c r="Z8"/>
      <c r="AA8"/>
    </row>
    <row r="9" spans="1:27" s="475" customFormat="1" ht="15.65" hidden="1" customHeight="1">
      <c r="A9" s="183"/>
      <c r="B9" s="183" t="s">
        <v>3014</v>
      </c>
      <c r="C9" s="1517" t="s">
        <v>59</v>
      </c>
      <c r="D9" s="1473">
        <v>594</v>
      </c>
      <c r="E9" s="1473">
        <v>594</v>
      </c>
      <c r="F9" s="1473">
        <v>11</v>
      </c>
      <c r="G9" s="1473">
        <v>9</v>
      </c>
      <c r="H9" s="1473">
        <v>430</v>
      </c>
      <c r="I9" s="1473">
        <v>428</v>
      </c>
      <c r="J9" s="1473">
        <v>3</v>
      </c>
      <c r="K9" s="1473">
        <v>1</v>
      </c>
      <c r="L9" s="147">
        <v>17</v>
      </c>
      <c r="M9" s="1473">
        <v>14</v>
      </c>
      <c r="N9" s="1473">
        <v>39</v>
      </c>
      <c r="O9" s="1473">
        <v>40</v>
      </c>
      <c r="P9" s="1473">
        <v>13</v>
      </c>
      <c r="Q9" s="1473">
        <v>13</v>
      </c>
      <c r="R9" s="1473">
        <v>20</v>
      </c>
      <c r="S9" s="1473">
        <v>18</v>
      </c>
      <c r="T9" s="1473">
        <v>0</v>
      </c>
      <c r="U9" s="1473">
        <v>0</v>
      </c>
      <c r="V9" s="1473">
        <v>61</v>
      </c>
      <c r="W9" s="1473">
        <v>71</v>
      </c>
      <c r="Y9"/>
      <c r="Z9"/>
      <c r="AA9"/>
    </row>
    <row r="10" spans="1:27" s="475" customFormat="1" ht="15.65" hidden="1" customHeight="1">
      <c r="A10" s="183" t="s">
        <v>1560</v>
      </c>
      <c r="B10" s="183" t="s">
        <v>1561</v>
      </c>
      <c r="C10" s="1517" t="s">
        <v>1562</v>
      </c>
      <c r="D10" s="1473">
        <v>258</v>
      </c>
      <c r="E10" s="1473">
        <v>259</v>
      </c>
      <c r="F10" s="1473">
        <v>8</v>
      </c>
      <c r="G10" s="1473">
        <v>7</v>
      </c>
      <c r="H10" s="1473">
        <v>178</v>
      </c>
      <c r="I10" s="1473">
        <v>178</v>
      </c>
      <c r="J10" s="1473">
        <v>1</v>
      </c>
      <c r="K10" s="1473">
        <v>0</v>
      </c>
      <c r="L10" s="1473">
        <v>12</v>
      </c>
      <c r="M10" s="1473">
        <v>10</v>
      </c>
      <c r="N10" s="1473">
        <v>17</v>
      </c>
      <c r="O10" s="1473">
        <v>15</v>
      </c>
      <c r="P10" s="1473">
        <v>6</v>
      </c>
      <c r="Q10" s="1473">
        <v>5</v>
      </c>
      <c r="R10" s="474">
        <v>10</v>
      </c>
      <c r="S10" s="147">
        <v>11</v>
      </c>
      <c r="T10" s="147">
        <v>0</v>
      </c>
      <c r="U10" s="147">
        <v>0</v>
      </c>
      <c r="V10" s="147">
        <v>26</v>
      </c>
      <c r="W10" s="147">
        <v>33</v>
      </c>
      <c r="Y10"/>
      <c r="Z10"/>
      <c r="AA10"/>
    </row>
    <row r="11" spans="1:27" s="475" customFormat="1" ht="15.65" hidden="1" customHeight="1">
      <c r="A11" s="183">
        <v>2006</v>
      </c>
      <c r="B11" s="183" t="s">
        <v>1563</v>
      </c>
      <c r="C11" s="1516" t="s">
        <v>1564</v>
      </c>
      <c r="D11" s="147">
        <v>336</v>
      </c>
      <c r="E11" s="147">
        <v>335</v>
      </c>
      <c r="F11" s="147">
        <v>3</v>
      </c>
      <c r="G11" s="147">
        <v>2</v>
      </c>
      <c r="H11" s="147">
        <v>252</v>
      </c>
      <c r="I11" s="147">
        <v>250</v>
      </c>
      <c r="J11" s="147">
        <v>2</v>
      </c>
      <c r="K11" s="147">
        <v>1</v>
      </c>
      <c r="L11" s="147">
        <v>5</v>
      </c>
      <c r="M11" s="147">
        <v>4</v>
      </c>
      <c r="N11" s="147">
        <v>22</v>
      </c>
      <c r="O11" s="147">
        <v>25</v>
      </c>
      <c r="P11" s="147">
        <v>7</v>
      </c>
      <c r="Q11" s="147">
        <v>8</v>
      </c>
      <c r="R11" s="147">
        <v>10</v>
      </c>
      <c r="S11" s="147">
        <v>7</v>
      </c>
      <c r="T11" s="147">
        <v>0</v>
      </c>
      <c r="U11" s="147">
        <v>0</v>
      </c>
      <c r="V11" s="147">
        <v>35</v>
      </c>
      <c r="W11" s="147">
        <v>38</v>
      </c>
      <c r="Y11"/>
      <c r="Z11"/>
      <c r="AA11"/>
    </row>
    <row r="12" spans="1:27" s="475" customFormat="1" ht="15.65" hidden="1" customHeight="1">
      <c r="A12" s="183"/>
      <c r="B12" s="183"/>
      <c r="C12" s="1516"/>
      <c r="D12" s="1473"/>
      <c r="E12" s="1473"/>
      <c r="F12" s="1473"/>
      <c r="G12" s="1473"/>
      <c r="H12" s="1473"/>
      <c r="I12" s="1473"/>
      <c r="J12" s="1473"/>
      <c r="K12" s="1473"/>
      <c r="L12" s="1473"/>
      <c r="M12" s="1473"/>
      <c r="N12" s="1473"/>
      <c r="O12" s="1473"/>
      <c r="P12" s="1473"/>
      <c r="Q12" s="1473"/>
      <c r="R12" s="474"/>
      <c r="S12" s="474"/>
      <c r="T12" s="474"/>
      <c r="U12" s="474"/>
      <c r="V12" s="474"/>
      <c r="W12" s="474"/>
      <c r="Y12"/>
      <c r="Z12"/>
      <c r="AA12"/>
    </row>
    <row r="13" spans="1:27" s="475" customFormat="1" ht="15.65" hidden="1" customHeight="1">
      <c r="A13" s="183"/>
      <c r="B13" s="183" t="s">
        <v>1547</v>
      </c>
      <c r="C13" s="1517" t="s">
        <v>1548</v>
      </c>
      <c r="D13" s="1473">
        <v>576</v>
      </c>
      <c r="E13" s="1473">
        <v>584</v>
      </c>
      <c r="F13" s="1473">
        <v>12</v>
      </c>
      <c r="G13" s="1473">
        <v>10</v>
      </c>
      <c r="H13" s="1473">
        <v>402</v>
      </c>
      <c r="I13" s="1473">
        <v>416</v>
      </c>
      <c r="J13" s="1473">
        <v>0</v>
      </c>
      <c r="K13" s="1473">
        <v>1</v>
      </c>
      <c r="L13" s="1473">
        <v>27</v>
      </c>
      <c r="M13" s="1473">
        <v>26</v>
      </c>
      <c r="N13" s="1473">
        <v>42</v>
      </c>
      <c r="O13" s="1473">
        <v>41</v>
      </c>
      <c r="P13" s="1473">
        <v>9</v>
      </c>
      <c r="Q13" s="1473">
        <v>9</v>
      </c>
      <c r="R13" s="1473">
        <v>20</v>
      </c>
      <c r="S13" s="1473">
        <v>22</v>
      </c>
      <c r="T13" s="1473">
        <v>0</v>
      </c>
      <c r="U13" s="1473">
        <v>0</v>
      </c>
      <c r="V13" s="1473">
        <v>64</v>
      </c>
      <c r="W13" s="1473">
        <v>59</v>
      </c>
      <c r="Y13"/>
      <c r="Z13"/>
      <c r="AA13"/>
    </row>
    <row r="14" spans="1:27" s="475" customFormat="1" ht="15.65" hidden="1" customHeight="1">
      <c r="A14" s="183" t="s">
        <v>1553</v>
      </c>
      <c r="B14" s="183" t="s">
        <v>1549</v>
      </c>
      <c r="C14" s="1517" t="s">
        <v>1550</v>
      </c>
      <c r="D14" s="147">
        <v>262</v>
      </c>
      <c r="E14" s="147">
        <v>263</v>
      </c>
      <c r="F14" s="147">
        <v>7</v>
      </c>
      <c r="G14" s="147">
        <v>6</v>
      </c>
      <c r="H14" s="147">
        <v>163</v>
      </c>
      <c r="I14" s="147">
        <v>168</v>
      </c>
      <c r="J14" s="147">
        <v>0</v>
      </c>
      <c r="K14" s="1473">
        <v>0</v>
      </c>
      <c r="L14" s="1473">
        <v>20</v>
      </c>
      <c r="M14" s="1473">
        <v>20</v>
      </c>
      <c r="N14" s="1473">
        <v>23</v>
      </c>
      <c r="O14" s="1473">
        <v>22</v>
      </c>
      <c r="P14" s="1473">
        <v>7</v>
      </c>
      <c r="Q14" s="1473">
        <v>7</v>
      </c>
      <c r="R14" s="474">
        <v>8</v>
      </c>
      <c r="S14" s="147">
        <v>8</v>
      </c>
      <c r="T14" s="147">
        <v>0</v>
      </c>
      <c r="U14" s="147">
        <v>0</v>
      </c>
      <c r="V14" s="147">
        <v>34</v>
      </c>
      <c r="W14" s="147">
        <v>32</v>
      </c>
      <c r="Y14"/>
      <c r="Z14"/>
      <c r="AA14"/>
    </row>
    <row r="15" spans="1:27" s="475" customFormat="1" ht="15.65" hidden="1" customHeight="1">
      <c r="A15" s="183">
        <v>2007</v>
      </c>
      <c r="B15" s="183" t="s">
        <v>1551</v>
      </c>
      <c r="C15" s="1516" t="s">
        <v>1552</v>
      </c>
      <c r="D15" s="147">
        <v>314</v>
      </c>
      <c r="E15" s="147">
        <v>321</v>
      </c>
      <c r="F15" s="147">
        <v>5</v>
      </c>
      <c r="G15" s="147">
        <v>4</v>
      </c>
      <c r="H15" s="147">
        <v>239</v>
      </c>
      <c r="I15" s="147">
        <v>248</v>
      </c>
      <c r="J15" s="147">
        <v>0</v>
      </c>
      <c r="K15" s="147">
        <v>1</v>
      </c>
      <c r="L15" s="147">
        <v>7</v>
      </c>
      <c r="M15" s="147">
        <v>6</v>
      </c>
      <c r="N15" s="147">
        <v>19</v>
      </c>
      <c r="O15" s="147">
        <v>19</v>
      </c>
      <c r="P15" s="147">
        <v>2</v>
      </c>
      <c r="Q15" s="147">
        <v>2</v>
      </c>
      <c r="R15" s="147">
        <v>12</v>
      </c>
      <c r="S15" s="147">
        <v>14</v>
      </c>
      <c r="T15" s="147">
        <v>0</v>
      </c>
      <c r="U15" s="147">
        <v>0</v>
      </c>
      <c r="V15" s="147">
        <v>30</v>
      </c>
      <c r="W15" s="147">
        <v>27</v>
      </c>
      <c r="Y15"/>
      <c r="Z15"/>
      <c r="AA15"/>
    </row>
    <row r="16" spans="1:27" s="475" customFormat="1" ht="18.7" hidden="1" customHeight="1">
      <c r="A16" s="183"/>
      <c r="B16" s="183"/>
      <c r="C16" s="1516"/>
      <c r="D16" s="147"/>
      <c r="E16" s="147"/>
      <c r="F16" s="147"/>
      <c r="G16" s="147"/>
      <c r="H16" s="147"/>
      <c r="I16" s="147"/>
      <c r="J16" s="147"/>
      <c r="K16" s="1473"/>
      <c r="L16" s="1473"/>
      <c r="M16" s="1473"/>
      <c r="N16" s="1473"/>
      <c r="O16" s="1473"/>
      <c r="P16" s="1473"/>
      <c r="Q16" s="1473"/>
      <c r="R16" s="474"/>
      <c r="S16" s="474"/>
      <c r="T16" s="147"/>
      <c r="U16" s="147"/>
      <c r="V16" s="474"/>
      <c r="W16" s="474"/>
      <c r="Y16"/>
      <c r="Z16"/>
      <c r="AA16"/>
    </row>
    <row r="17" spans="1:27" s="475" customFormat="1" ht="15.65" hidden="1" customHeight="1">
      <c r="A17" s="183"/>
      <c r="B17" s="183" t="s">
        <v>1547</v>
      </c>
      <c r="C17" s="1517" t="s">
        <v>1548</v>
      </c>
      <c r="D17" s="1473">
        <v>514</v>
      </c>
      <c r="E17" s="1473">
        <v>494</v>
      </c>
      <c r="F17" s="1473">
        <v>7</v>
      </c>
      <c r="G17" s="1473">
        <v>10</v>
      </c>
      <c r="H17" s="1473">
        <v>343</v>
      </c>
      <c r="I17" s="1473">
        <v>323</v>
      </c>
      <c r="J17" s="1473">
        <v>1</v>
      </c>
      <c r="K17" s="1473">
        <v>1</v>
      </c>
      <c r="L17" s="1473">
        <v>24</v>
      </c>
      <c r="M17" s="1473">
        <v>26</v>
      </c>
      <c r="N17" s="1473">
        <v>40</v>
      </c>
      <c r="O17" s="1473">
        <v>42</v>
      </c>
      <c r="P17" s="1473">
        <v>10</v>
      </c>
      <c r="Q17" s="1473">
        <v>11</v>
      </c>
      <c r="R17" s="1473">
        <v>21</v>
      </c>
      <c r="S17" s="1473">
        <v>20</v>
      </c>
      <c r="T17" s="1473">
        <v>0</v>
      </c>
      <c r="U17" s="1473">
        <v>0</v>
      </c>
      <c r="V17" s="1473">
        <v>68</v>
      </c>
      <c r="W17" s="1473">
        <v>61</v>
      </c>
      <c r="Y17"/>
      <c r="Z17"/>
      <c r="AA17"/>
    </row>
    <row r="18" spans="1:27" s="475" customFormat="1" ht="15.65" hidden="1" customHeight="1">
      <c r="A18" s="183" t="s">
        <v>1565</v>
      </c>
      <c r="B18" s="183" t="s">
        <v>1566</v>
      </c>
      <c r="C18" s="1517" t="s">
        <v>1567</v>
      </c>
      <c r="D18" s="147">
        <v>235</v>
      </c>
      <c r="E18" s="147">
        <v>219</v>
      </c>
      <c r="F18" s="147">
        <v>4</v>
      </c>
      <c r="G18" s="147">
        <v>5</v>
      </c>
      <c r="H18" s="147">
        <v>152</v>
      </c>
      <c r="I18" s="147">
        <v>138</v>
      </c>
      <c r="J18" s="147">
        <v>0</v>
      </c>
      <c r="K18" s="147">
        <v>0</v>
      </c>
      <c r="L18" s="147">
        <v>15</v>
      </c>
      <c r="M18" s="147">
        <v>15</v>
      </c>
      <c r="N18" s="147">
        <v>15</v>
      </c>
      <c r="O18" s="147">
        <v>16</v>
      </c>
      <c r="P18" s="147">
        <v>7</v>
      </c>
      <c r="Q18" s="147">
        <v>8</v>
      </c>
      <c r="R18" s="147">
        <v>8</v>
      </c>
      <c r="S18" s="147">
        <v>7</v>
      </c>
      <c r="T18" s="147">
        <v>0</v>
      </c>
      <c r="U18" s="147">
        <v>0</v>
      </c>
      <c r="V18" s="147">
        <v>34</v>
      </c>
      <c r="W18" s="147">
        <v>30</v>
      </c>
      <c r="Y18"/>
      <c r="Z18"/>
      <c r="AA18"/>
    </row>
    <row r="19" spans="1:27" s="475" customFormat="1" ht="15.65" hidden="1" customHeight="1">
      <c r="A19" s="183">
        <v>2008</v>
      </c>
      <c r="B19" s="183" t="s">
        <v>1551</v>
      </c>
      <c r="C19" s="1516" t="s">
        <v>1552</v>
      </c>
      <c r="D19" s="147">
        <v>279</v>
      </c>
      <c r="E19" s="147">
        <v>275</v>
      </c>
      <c r="F19" s="147">
        <v>3</v>
      </c>
      <c r="G19" s="147">
        <v>5</v>
      </c>
      <c r="H19" s="147">
        <v>191</v>
      </c>
      <c r="I19" s="147">
        <v>185</v>
      </c>
      <c r="J19" s="147">
        <v>1</v>
      </c>
      <c r="K19" s="147">
        <v>1</v>
      </c>
      <c r="L19" s="147">
        <v>9</v>
      </c>
      <c r="M19" s="147">
        <v>11</v>
      </c>
      <c r="N19" s="147">
        <v>25</v>
      </c>
      <c r="O19" s="147">
        <v>26</v>
      </c>
      <c r="P19" s="147">
        <v>3</v>
      </c>
      <c r="Q19" s="147">
        <v>3</v>
      </c>
      <c r="R19" s="147">
        <v>13</v>
      </c>
      <c r="S19" s="147">
        <v>13</v>
      </c>
      <c r="T19" s="147">
        <v>0</v>
      </c>
      <c r="U19" s="147">
        <v>0</v>
      </c>
      <c r="V19" s="147">
        <v>34</v>
      </c>
      <c r="W19" s="147">
        <v>31</v>
      </c>
      <c r="X19" s="474"/>
      <c r="Y19"/>
      <c r="Z19"/>
      <c r="AA19"/>
    </row>
    <row r="20" spans="1:27" s="475" customFormat="1" ht="18.7" hidden="1" customHeight="1">
      <c r="A20" s="183"/>
      <c r="B20" s="183"/>
      <c r="C20" s="1516"/>
      <c r="D20" s="1473"/>
      <c r="E20" s="1473"/>
      <c r="F20" s="1473"/>
      <c r="G20" s="1473"/>
      <c r="H20" s="1473"/>
      <c r="I20" s="1473"/>
      <c r="J20" s="1473"/>
      <c r="K20" s="147"/>
      <c r="L20" s="474"/>
      <c r="M20" s="474"/>
      <c r="N20" s="474"/>
      <c r="O20" s="474"/>
      <c r="P20" s="474"/>
      <c r="Q20" s="474"/>
      <c r="R20" s="474"/>
      <c r="S20" s="474"/>
      <c r="T20" s="147"/>
      <c r="U20" s="147"/>
      <c r="V20" s="474"/>
      <c r="W20" s="474"/>
      <c r="X20" s="474"/>
      <c r="Y20"/>
      <c r="Z20"/>
      <c r="AA20"/>
    </row>
    <row r="21" spans="1:27" s="475" customFormat="1" ht="15.65" hidden="1" customHeight="1">
      <c r="A21" s="183"/>
      <c r="B21" s="183" t="s">
        <v>1547</v>
      </c>
      <c r="C21" s="1517" t="s">
        <v>1548</v>
      </c>
      <c r="D21" s="1473">
        <v>519</v>
      </c>
      <c r="E21" s="1473">
        <v>547</v>
      </c>
      <c r="F21" s="1473">
        <v>14</v>
      </c>
      <c r="G21" s="1473">
        <v>19</v>
      </c>
      <c r="H21" s="1473">
        <v>357</v>
      </c>
      <c r="I21" s="1473">
        <v>377</v>
      </c>
      <c r="J21" s="1473">
        <v>0</v>
      </c>
      <c r="K21" s="1473">
        <v>0</v>
      </c>
      <c r="L21" s="1473">
        <v>21</v>
      </c>
      <c r="M21" s="1473">
        <v>22</v>
      </c>
      <c r="N21" s="1473">
        <v>29</v>
      </c>
      <c r="O21" s="1473">
        <v>28</v>
      </c>
      <c r="P21" s="1473">
        <v>12</v>
      </c>
      <c r="Q21" s="1473">
        <v>10</v>
      </c>
      <c r="R21" s="1473">
        <v>15</v>
      </c>
      <c r="S21" s="1473">
        <v>17</v>
      </c>
      <c r="T21" s="1473">
        <v>0</v>
      </c>
      <c r="U21" s="1473">
        <v>0</v>
      </c>
      <c r="V21" s="1473">
        <v>71</v>
      </c>
      <c r="W21" s="1473">
        <v>74</v>
      </c>
      <c r="X21" s="474"/>
      <c r="Y21"/>
      <c r="Z21"/>
      <c r="AA21"/>
    </row>
    <row r="22" spans="1:27" s="475" customFormat="1" ht="15.65" hidden="1" customHeight="1">
      <c r="A22" s="183" t="s">
        <v>1554</v>
      </c>
      <c r="B22" s="183" t="s">
        <v>1549</v>
      </c>
      <c r="C22" s="1517" t="s">
        <v>1550</v>
      </c>
      <c r="D22" s="1473">
        <v>242</v>
      </c>
      <c r="E22" s="1473">
        <v>252</v>
      </c>
      <c r="F22" s="1473">
        <v>5</v>
      </c>
      <c r="G22" s="1473">
        <v>8</v>
      </c>
      <c r="H22" s="1473">
        <v>166</v>
      </c>
      <c r="I22" s="1473">
        <v>172</v>
      </c>
      <c r="J22" s="1473">
        <v>0</v>
      </c>
      <c r="K22" s="147">
        <v>0</v>
      </c>
      <c r="L22" s="147">
        <v>15</v>
      </c>
      <c r="M22" s="147">
        <v>15</v>
      </c>
      <c r="N22" s="147">
        <v>9</v>
      </c>
      <c r="O22" s="147">
        <v>10</v>
      </c>
      <c r="P22" s="147">
        <v>6</v>
      </c>
      <c r="Q22" s="147">
        <v>5</v>
      </c>
      <c r="R22" s="147">
        <v>5</v>
      </c>
      <c r="S22" s="147">
        <v>7</v>
      </c>
      <c r="T22" s="147">
        <v>0</v>
      </c>
      <c r="U22" s="147">
        <v>0</v>
      </c>
      <c r="V22" s="147">
        <v>36</v>
      </c>
      <c r="W22" s="147">
        <v>35</v>
      </c>
      <c r="X22" s="474"/>
      <c r="Y22"/>
      <c r="Z22"/>
      <c r="AA22"/>
    </row>
    <row r="23" spans="1:27" s="475" customFormat="1" ht="15.65" hidden="1" customHeight="1">
      <c r="A23" s="183">
        <v>2009</v>
      </c>
      <c r="B23" s="183" t="s">
        <v>1551</v>
      </c>
      <c r="C23" s="1516" t="s">
        <v>1552</v>
      </c>
      <c r="D23" s="147">
        <v>277</v>
      </c>
      <c r="E23" s="147">
        <v>295</v>
      </c>
      <c r="F23" s="147">
        <v>9</v>
      </c>
      <c r="G23" s="147">
        <v>11</v>
      </c>
      <c r="H23" s="147">
        <v>191</v>
      </c>
      <c r="I23" s="147">
        <v>205</v>
      </c>
      <c r="J23" s="147">
        <v>0</v>
      </c>
      <c r="K23" s="147">
        <v>0</v>
      </c>
      <c r="L23" s="147">
        <v>6</v>
      </c>
      <c r="M23" s="147">
        <v>7</v>
      </c>
      <c r="N23" s="147">
        <v>20</v>
      </c>
      <c r="O23" s="147">
        <v>18</v>
      </c>
      <c r="P23" s="147">
        <v>6</v>
      </c>
      <c r="Q23" s="147">
        <v>5</v>
      </c>
      <c r="R23" s="147">
        <v>10</v>
      </c>
      <c r="S23" s="147">
        <v>10</v>
      </c>
      <c r="T23" s="147">
        <v>0</v>
      </c>
      <c r="U23" s="147">
        <v>0</v>
      </c>
      <c r="V23" s="147">
        <v>35</v>
      </c>
      <c r="W23" s="147">
        <v>39</v>
      </c>
      <c r="X23" s="474"/>
      <c r="Y23"/>
      <c r="Z23"/>
      <c r="AA23"/>
    </row>
    <row r="24" spans="1:27" s="475" customFormat="1" ht="17.350000000000001" hidden="1" customHeight="1">
      <c r="A24" s="183"/>
      <c r="B24" s="183"/>
      <c r="C24" s="467"/>
      <c r="D24" s="1473"/>
      <c r="E24" s="1473"/>
      <c r="F24" s="1473"/>
      <c r="G24" s="1473"/>
      <c r="H24" s="1473"/>
      <c r="I24" s="1473"/>
      <c r="J24" s="1473"/>
      <c r="K24" s="147"/>
      <c r="L24" s="474"/>
      <c r="M24" s="474"/>
      <c r="N24" s="474"/>
      <c r="O24" s="474"/>
      <c r="P24" s="474"/>
      <c r="Q24" s="474"/>
      <c r="R24" s="474"/>
      <c r="S24" s="474"/>
      <c r="T24" s="147"/>
      <c r="U24" s="147"/>
      <c r="V24" s="474"/>
      <c r="W24" s="474"/>
      <c r="X24" s="474"/>
      <c r="Y24"/>
      <c r="Z24"/>
      <c r="AA24"/>
    </row>
    <row r="25" spans="1:27" s="475" customFormat="1" ht="15.65" hidden="1" customHeight="1">
      <c r="A25" s="183"/>
      <c r="B25" s="183" t="s">
        <v>1547</v>
      </c>
      <c r="C25" s="1517" t="s">
        <v>1548</v>
      </c>
      <c r="D25" s="1473">
        <v>656</v>
      </c>
      <c r="E25" s="1473">
        <v>619</v>
      </c>
      <c r="F25" s="1473">
        <v>9</v>
      </c>
      <c r="G25" s="1473">
        <v>10</v>
      </c>
      <c r="H25" s="1473">
        <v>447</v>
      </c>
      <c r="I25" s="1473">
        <v>424</v>
      </c>
      <c r="J25" s="1473">
        <v>0</v>
      </c>
      <c r="K25" s="1473">
        <v>2</v>
      </c>
      <c r="L25" s="1473">
        <v>23</v>
      </c>
      <c r="M25" s="1473">
        <v>23</v>
      </c>
      <c r="N25" s="1473">
        <v>38</v>
      </c>
      <c r="O25" s="1473">
        <v>36</v>
      </c>
      <c r="P25" s="1473">
        <v>11</v>
      </c>
      <c r="Q25" s="1473">
        <v>12</v>
      </c>
      <c r="R25" s="1473">
        <v>16</v>
      </c>
      <c r="S25" s="1473">
        <v>15</v>
      </c>
      <c r="T25" s="1473">
        <v>0</v>
      </c>
      <c r="U25" s="1473">
        <v>0</v>
      </c>
      <c r="V25" s="1473">
        <v>112</v>
      </c>
      <c r="W25" s="1473">
        <v>97</v>
      </c>
      <c r="X25" s="474"/>
      <c r="Y25"/>
      <c r="Z25"/>
      <c r="AA25"/>
    </row>
    <row r="26" spans="1:27" s="475" customFormat="1" ht="15.65" hidden="1" customHeight="1">
      <c r="A26" s="183" t="s">
        <v>1555</v>
      </c>
      <c r="B26" s="183" t="s">
        <v>1549</v>
      </c>
      <c r="C26" s="1517" t="s">
        <v>1550</v>
      </c>
      <c r="D26" s="1473">
        <v>294</v>
      </c>
      <c r="E26" s="1473">
        <v>287</v>
      </c>
      <c r="F26" s="1473">
        <v>5</v>
      </c>
      <c r="G26" s="1473">
        <v>6</v>
      </c>
      <c r="H26" s="1473">
        <v>183</v>
      </c>
      <c r="I26" s="1473">
        <v>185</v>
      </c>
      <c r="J26" s="1473">
        <v>0</v>
      </c>
      <c r="K26" s="147">
        <v>2</v>
      </c>
      <c r="L26" s="147">
        <v>14</v>
      </c>
      <c r="M26" s="147">
        <v>14</v>
      </c>
      <c r="N26" s="147">
        <v>14</v>
      </c>
      <c r="O26" s="147">
        <v>12</v>
      </c>
      <c r="P26" s="147">
        <v>9</v>
      </c>
      <c r="Q26" s="147">
        <v>9</v>
      </c>
      <c r="R26" s="147">
        <v>8</v>
      </c>
      <c r="S26" s="147">
        <v>7</v>
      </c>
      <c r="T26" s="147">
        <v>0</v>
      </c>
      <c r="U26" s="147">
        <v>0</v>
      </c>
      <c r="V26" s="147">
        <v>61</v>
      </c>
      <c r="W26" s="147">
        <v>52</v>
      </c>
      <c r="X26" s="474"/>
      <c r="Y26"/>
      <c r="Z26"/>
      <c r="AA26"/>
    </row>
    <row r="27" spans="1:27" s="475" customFormat="1" ht="15.65" hidden="1" customHeight="1">
      <c r="A27" s="183">
        <v>2010</v>
      </c>
      <c r="B27" s="183" t="s">
        <v>1551</v>
      </c>
      <c r="C27" s="1516" t="s">
        <v>1552</v>
      </c>
      <c r="D27" s="147">
        <v>362</v>
      </c>
      <c r="E27" s="147">
        <v>332</v>
      </c>
      <c r="F27" s="147">
        <v>4</v>
      </c>
      <c r="G27" s="147">
        <v>4</v>
      </c>
      <c r="H27" s="147">
        <v>264</v>
      </c>
      <c r="I27" s="147">
        <v>239</v>
      </c>
      <c r="J27" s="147">
        <v>0</v>
      </c>
      <c r="K27" s="147">
        <v>0</v>
      </c>
      <c r="L27" s="147">
        <v>9</v>
      </c>
      <c r="M27" s="147">
        <v>9</v>
      </c>
      <c r="N27" s="147">
        <v>24</v>
      </c>
      <c r="O27" s="147">
        <v>24</v>
      </c>
      <c r="P27" s="147">
        <v>2</v>
      </c>
      <c r="Q27" s="147">
        <v>3</v>
      </c>
      <c r="R27" s="147">
        <v>8</v>
      </c>
      <c r="S27" s="147">
        <v>8</v>
      </c>
      <c r="T27" s="147">
        <v>0</v>
      </c>
      <c r="U27" s="147">
        <v>0</v>
      </c>
      <c r="V27" s="147">
        <v>51</v>
      </c>
      <c r="W27" s="147">
        <v>45</v>
      </c>
      <c r="X27" s="474"/>
      <c r="Y27"/>
      <c r="Z27"/>
      <c r="AA27"/>
    </row>
    <row r="28" spans="1:27" s="475" customFormat="1" ht="14.3" hidden="1" customHeight="1">
      <c r="A28" s="183"/>
      <c r="B28" s="183"/>
      <c r="C28" s="1516"/>
      <c r="D28" s="1473"/>
      <c r="E28" s="1473"/>
      <c r="F28" s="1473"/>
      <c r="G28" s="1473"/>
      <c r="H28" s="1473"/>
      <c r="I28" s="1473"/>
      <c r="J28" s="1473"/>
      <c r="K28" s="147"/>
      <c r="L28" s="474"/>
      <c r="M28" s="474"/>
      <c r="N28" s="474"/>
      <c r="O28" s="474"/>
      <c r="P28" s="474"/>
      <c r="Q28" s="474"/>
      <c r="R28" s="474"/>
      <c r="S28" s="474"/>
      <c r="T28" s="147"/>
      <c r="U28" s="147"/>
      <c r="V28" s="474"/>
      <c r="W28" s="474"/>
      <c r="X28" s="474"/>
      <c r="Y28"/>
      <c r="Z28"/>
      <c r="AA28"/>
    </row>
    <row r="29" spans="1:27" s="475" customFormat="1" ht="15.65" customHeight="1">
      <c r="A29" s="183"/>
      <c r="B29" s="183" t="s">
        <v>1547</v>
      </c>
      <c r="C29" s="1517" t="s">
        <v>1548</v>
      </c>
      <c r="D29" s="1473">
        <v>694</v>
      </c>
      <c r="E29" s="1473">
        <v>686</v>
      </c>
      <c r="F29" s="1473">
        <v>13</v>
      </c>
      <c r="G29" s="1473">
        <v>13</v>
      </c>
      <c r="H29" s="1473">
        <v>451</v>
      </c>
      <c r="I29" s="1473">
        <v>476</v>
      </c>
      <c r="J29" s="1473">
        <v>0</v>
      </c>
      <c r="K29" s="1473">
        <v>0</v>
      </c>
      <c r="L29" s="1473">
        <v>16</v>
      </c>
      <c r="M29" s="1473">
        <v>18</v>
      </c>
      <c r="N29" s="1473">
        <v>36</v>
      </c>
      <c r="O29" s="1473">
        <v>39</v>
      </c>
      <c r="P29" s="1473">
        <v>12</v>
      </c>
      <c r="Q29" s="1473">
        <v>12</v>
      </c>
      <c r="R29" s="1473">
        <v>26</v>
      </c>
      <c r="S29" s="1473">
        <v>27</v>
      </c>
      <c r="T29" s="1473">
        <v>0</v>
      </c>
      <c r="U29" s="1473">
        <v>0</v>
      </c>
      <c r="V29" s="1473">
        <v>140</v>
      </c>
      <c r="W29" s="1473">
        <v>101</v>
      </c>
      <c r="X29" s="474"/>
      <c r="Y29"/>
      <c r="Z29"/>
      <c r="AA29"/>
    </row>
    <row r="30" spans="1:27" s="475" customFormat="1" ht="15.65" customHeight="1">
      <c r="A30" s="183" t="s">
        <v>1556</v>
      </c>
      <c r="B30" s="183" t="s">
        <v>1549</v>
      </c>
      <c r="C30" s="1517" t="s">
        <v>1550</v>
      </c>
      <c r="D30" s="1473">
        <v>353</v>
      </c>
      <c r="E30" s="1473">
        <v>314</v>
      </c>
      <c r="F30" s="1473">
        <v>6</v>
      </c>
      <c r="G30" s="1473">
        <v>6</v>
      </c>
      <c r="H30" s="1473">
        <v>212</v>
      </c>
      <c r="I30" s="1473">
        <v>207</v>
      </c>
      <c r="J30" s="1473">
        <v>0</v>
      </c>
      <c r="K30" s="147">
        <v>0</v>
      </c>
      <c r="L30" s="147">
        <v>7</v>
      </c>
      <c r="M30" s="147">
        <v>9</v>
      </c>
      <c r="N30" s="147">
        <v>20</v>
      </c>
      <c r="O30" s="147">
        <v>20</v>
      </c>
      <c r="P30" s="147">
        <v>12</v>
      </c>
      <c r="Q30" s="147">
        <v>12</v>
      </c>
      <c r="R30" s="147">
        <v>19</v>
      </c>
      <c r="S30" s="147">
        <v>20</v>
      </c>
      <c r="T30" s="147">
        <v>0</v>
      </c>
      <c r="U30" s="147">
        <v>0</v>
      </c>
      <c r="V30" s="147">
        <v>77</v>
      </c>
      <c r="W30" s="147">
        <v>40</v>
      </c>
      <c r="X30" s="474"/>
      <c r="Y30" s="474"/>
      <c r="Z30" s="474"/>
    </row>
    <row r="31" spans="1:27" s="475" customFormat="1" ht="15.65" customHeight="1">
      <c r="A31" s="183">
        <v>2011</v>
      </c>
      <c r="B31" s="183" t="s">
        <v>1551</v>
      </c>
      <c r="C31" s="1516" t="s">
        <v>1552</v>
      </c>
      <c r="D31" s="147">
        <v>341</v>
      </c>
      <c r="E31" s="147">
        <v>372</v>
      </c>
      <c r="F31" s="147">
        <v>7</v>
      </c>
      <c r="G31" s="147">
        <v>7</v>
      </c>
      <c r="H31" s="147">
        <v>239</v>
      </c>
      <c r="I31" s="147">
        <v>269</v>
      </c>
      <c r="J31" s="147">
        <v>0</v>
      </c>
      <c r="K31" s="147">
        <v>0</v>
      </c>
      <c r="L31" s="147">
        <v>9</v>
      </c>
      <c r="M31" s="147">
        <v>9</v>
      </c>
      <c r="N31" s="147">
        <v>16</v>
      </c>
      <c r="O31" s="147">
        <v>19</v>
      </c>
      <c r="P31" s="147">
        <v>0</v>
      </c>
      <c r="Q31" s="147">
        <v>0</v>
      </c>
      <c r="R31" s="147">
        <v>7</v>
      </c>
      <c r="S31" s="147">
        <v>7</v>
      </c>
      <c r="T31" s="147">
        <v>0</v>
      </c>
      <c r="U31" s="147">
        <v>0</v>
      </c>
      <c r="V31" s="147">
        <v>63</v>
      </c>
      <c r="W31" s="147">
        <v>61</v>
      </c>
      <c r="X31" s="474"/>
      <c r="Y31" s="474"/>
      <c r="Z31" s="474"/>
    </row>
    <row r="32" spans="1:27" s="475" customFormat="1" ht="10.9" customHeight="1">
      <c r="A32" s="183"/>
      <c r="B32" s="183"/>
      <c r="C32" s="1516"/>
      <c r="D32" s="1473"/>
      <c r="E32" s="1473"/>
      <c r="F32" s="1473"/>
      <c r="G32" s="1473"/>
      <c r="H32" s="1473"/>
      <c r="I32" s="1473"/>
      <c r="J32" s="1473"/>
      <c r="K32" s="1473"/>
      <c r="L32" s="1473"/>
      <c r="M32" s="1473"/>
      <c r="N32" s="1473"/>
      <c r="O32" s="1473"/>
      <c r="P32" s="1473"/>
      <c r="Q32" s="1473"/>
      <c r="R32" s="474"/>
      <c r="S32" s="474"/>
      <c r="T32" s="147"/>
      <c r="U32" s="147"/>
      <c r="V32" s="474"/>
      <c r="W32" s="474"/>
      <c r="X32" s="474"/>
      <c r="Y32" s="474"/>
      <c r="Z32" s="474"/>
    </row>
    <row r="33" spans="1:26" s="475" customFormat="1" ht="15.65" customHeight="1">
      <c r="A33" s="183"/>
      <c r="B33" s="183" t="s">
        <v>1547</v>
      </c>
      <c r="C33" s="1517" t="s">
        <v>1548</v>
      </c>
      <c r="D33" s="1473">
        <v>602</v>
      </c>
      <c r="E33" s="1473">
        <v>589</v>
      </c>
      <c r="F33" s="1473">
        <v>15</v>
      </c>
      <c r="G33" s="1473">
        <v>13</v>
      </c>
      <c r="H33" s="1473">
        <v>377</v>
      </c>
      <c r="I33" s="1473">
        <v>378</v>
      </c>
      <c r="J33" s="1473">
        <v>1</v>
      </c>
      <c r="K33" s="1473">
        <v>2</v>
      </c>
      <c r="L33" s="1473">
        <v>17</v>
      </c>
      <c r="M33" s="1473">
        <v>16</v>
      </c>
      <c r="N33" s="1473">
        <v>46</v>
      </c>
      <c r="O33" s="1473">
        <v>48</v>
      </c>
      <c r="P33" s="1473">
        <v>19</v>
      </c>
      <c r="Q33" s="1473">
        <v>19</v>
      </c>
      <c r="R33" s="1473">
        <v>24</v>
      </c>
      <c r="S33" s="1473">
        <v>23</v>
      </c>
      <c r="T33" s="1473">
        <v>0</v>
      </c>
      <c r="U33" s="1473">
        <v>0</v>
      </c>
      <c r="V33" s="1473">
        <v>103</v>
      </c>
      <c r="W33" s="1473">
        <v>90</v>
      </c>
      <c r="X33" s="474"/>
      <c r="Y33" s="474"/>
      <c r="Z33" s="474"/>
    </row>
    <row r="34" spans="1:26" s="475" customFormat="1" ht="15.65" customHeight="1">
      <c r="A34" s="183" t="s">
        <v>1557</v>
      </c>
      <c r="B34" s="183" t="s">
        <v>1549</v>
      </c>
      <c r="C34" s="1517" t="s">
        <v>1550</v>
      </c>
      <c r="D34" s="1473">
        <v>276</v>
      </c>
      <c r="E34" s="1473">
        <v>263</v>
      </c>
      <c r="F34" s="1473">
        <v>7</v>
      </c>
      <c r="G34" s="1473">
        <v>5</v>
      </c>
      <c r="H34" s="1473">
        <v>165</v>
      </c>
      <c r="I34" s="1473">
        <v>164</v>
      </c>
      <c r="J34" s="1473">
        <v>0</v>
      </c>
      <c r="K34" s="1473">
        <v>1</v>
      </c>
      <c r="L34" s="147">
        <v>10</v>
      </c>
      <c r="M34" s="147">
        <v>9</v>
      </c>
      <c r="N34" s="147">
        <v>17</v>
      </c>
      <c r="O34" s="147">
        <v>19</v>
      </c>
      <c r="P34" s="147">
        <v>13</v>
      </c>
      <c r="Q34" s="147">
        <v>13</v>
      </c>
      <c r="R34" s="147">
        <v>11</v>
      </c>
      <c r="S34" s="147">
        <v>10</v>
      </c>
      <c r="T34" s="147">
        <v>0</v>
      </c>
      <c r="U34" s="147">
        <v>0</v>
      </c>
      <c r="V34" s="147">
        <v>53</v>
      </c>
      <c r="W34" s="147">
        <v>42</v>
      </c>
      <c r="X34" s="474"/>
      <c r="Y34" s="474"/>
      <c r="Z34" s="474"/>
    </row>
    <row r="35" spans="1:26" s="475" customFormat="1" ht="15.65" customHeight="1">
      <c r="A35" s="183">
        <v>2012</v>
      </c>
      <c r="B35" s="183" t="s">
        <v>1551</v>
      </c>
      <c r="C35" s="1516" t="s">
        <v>1552</v>
      </c>
      <c r="D35" s="147">
        <v>326</v>
      </c>
      <c r="E35" s="147">
        <v>326</v>
      </c>
      <c r="F35" s="147">
        <v>8</v>
      </c>
      <c r="G35" s="147">
        <v>8</v>
      </c>
      <c r="H35" s="147">
        <v>212</v>
      </c>
      <c r="I35" s="147">
        <v>214</v>
      </c>
      <c r="J35" s="147">
        <v>1</v>
      </c>
      <c r="K35" s="147">
        <v>1</v>
      </c>
      <c r="L35" s="147">
        <v>7</v>
      </c>
      <c r="M35" s="147">
        <v>7</v>
      </c>
      <c r="N35" s="147">
        <v>29</v>
      </c>
      <c r="O35" s="147">
        <v>29</v>
      </c>
      <c r="P35" s="147">
        <v>6</v>
      </c>
      <c r="Q35" s="147">
        <v>6</v>
      </c>
      <c r="R35" s="147">
        <v>13</v>
      </c>
      <c r="S35" s="147">
        <v>13</v>
      </c>
      <c r="T35" s="147">
        <v>0</v>
      </c>
      <c r="U35" s="147">
        <v>0</v>
      </c>
      <c r="V35" s="147">
        <v>50</v>
      </c>
      <c r="W35" s="147">
        <v>48</v>
      </c>
      <c r="X35" s="474"/>
      <c r="Y35" s="474"/>
      <c r="Z35" s="474"/>
    </row>
    <row r="36" spans="1:26" s="475" customFormat="1" ht="12.25" customHeight="1">
      <c r="A36" s="183"/>
      <c r="B36" s="183"/>
      <c r="C36" s="1516"/>
      <c r="D36" s="1473"/>
      <c r="E36" s="1473"/>
      <c r="F36" s="1473"/>
      <c r="G36" s="1473"/>
      <c r="H36" s="1473"/>
      <c r="I36" s="1473"/>
      <c r="J36" s="1473"/>
      <c r="K36" s="147"/>
      <c r="L36" s="474"/>
      <c r="M36" s="474"/>
      <c r="N36" s="474"/>
      <c r="O36" s="474"/>
      <c r="P36" s="474"/>
      <c r="Q36" s="474"/>
      <c r="R36" s="1473"/>
      <c r="S36" s="1473"/>
      <c r="T36" s="1473"/>
      <c r="U36" s="1473"/>
      <c r="V36" s="1473"/>
      <c r="W36" s="1473"/>
      <c r="X36" s="474"/>
      <c r="Y36" s="474"/>
      <c r="Z36" s="474"/>
    </row>
    <row r="37" spans="1:26" s="475" customFormat="1" ht="15.65" customHeight="1">
      <c r="A37" s="183"/>
      <c r="B37" s="183" t="s">
        <v>1547</v>
      </c>
      <c r="C37" s="1517" t="s">
        <v>1548</v>
      </c>
      <c r="D37" s="147">
        <v>577</v>
      </c>
      <c r="E37" s="147">
        <v>527</v>
      </c>
      <c r="F37" s="147">
        <v>13</v>
      </c>
      <c r="G37" s="147">
        <v>15</v>
      </c>
      <c r="H37" s="147">
        <v>355</v>
      </c>
      <c r="I37" s="147">
        <v>344</v>
      </c>
      <c r="J37" s="147">
        <v>0</v>
      </c>
      <c r="K37" s="1473">
        <v>0</v>
      </c>
      <c r="L37" s="1473">
        <v>25</v>
      </c>
      <c r="M37" s="1473">
        <v>25</v>
      </c>
      <c r="N37" s="1473">
        <v>26</v>
      </c>
      <c r="O37" s="1473">
        <v>24</v>
      </c>
      <c r="P37" s="1473">
        <v>13</v>
      </c>
      <c r="Q37" s="1473">
        <v>13</v>
      </c>
      <c r="R37" s="1473">
        <v>17</v>
      </c>
      <c r="S37" s="1473">
        <v>16</v>
      </c>
      <c r="T37" s="1473">
        <v>0</v>
      </c>
      <c r="U37" s="1473">
        <v>0</v>
      </c>
      <c r="V37" s="1473">
        <v>128</v>
      </c>
      <c r="W37" s="1473">
        <v>90</v>
      </c>
      <c r="X37" s="474"/>
      <c r="Y37" s="474"/>
      <c r="Z37" s="474"/>
    </row>
    <row r="38" spans="1:26" s="475" customFormat="1" ht="15.65" customHeight="1">
      <c r="A38" s="183" t="s">
        <v>1558</v>
      </c>
      <c r="B38" s="183" t="s">
        <v>1549</v>
      </c>
      <c r="C38" s="1517" t="s">
        <v>1550</v>
      </c>
      <c r="D38" s="1473">
        <v>290</v>
      </c>
      <c r="E38" s="1473">
        <v>252</v>
      </c>
      <c r="F38" s="1473">
        <v>9</v>
      </c>
      <c r="G38" s="1473">
        <v>10</v>
      </c>
      <c r="H38" s="1473">
        <v>161</v>
      </c>
      <c r="I38" s="1473">
        <v>156</v>
      </c>
      <c r="J38" s="1473">
        <v>0</v>
      </c>
      <c r="K38" s="147">
        <v>0</v>
      </c>
      <c r="L38" s="147">
        <v>17</v>
      </c>
      <c r="M38" s="147">
        <v>17</v>
      </c>
      <c r="N38" s="147">
        <v>10</v>
      </c>
      <c r="O38" s="147">
        <v>9</v>
      </c>
      <c r="P38" s="147">
        <v>9</v>
      </c>
      <c r="Q38" s="147">
        <v>9</v>
      </c>
      <c r="R38" s="147">
        <v>7</v>
      </c>
      <c r="S38" s="147">
        <v>6</v>
      </c>
      <c r="T38" s="147">
        <v>0</v>
      </c>
      <c r="U38" s="147">
        <v>0</v>
      </c>
      <c r="V38" s="147">
        <v>77</v>
      </c>
      <c r="W38" s="147">
        <v>45</v>
      </c>
      <c r="X38" s="474"/>
      <c r="Y38" s="474"/>
      <c r="Z38" s="474"/>
    </row>
    <row r="39" spans="1:26" s="475" customFormat="1" ht="15.65" customHeight="1">
      <c r="A39" s="183">
        <v>2013</v>
      </c>
      <c r="B39" s="183" t="s">
        <v>1551</v>
      </c>
      <c r="C39" s="1516" t="s">
        <v>1552</v>
      </c>
      <c r="D39" s="147">
        <v>287</v>
      </c>
      <c r="E39" s="147">
        <v>275</v>
      </c>
      <c r="F39" s="147">
        <v>4</v>
      </c>
      <c r="G39" s="147">
        <v>5</v>
      </c>
      <c r="H39" s="147">
        <v>194</v>
      </c>
      <c r="I39" s="147">
        <v>188</v>
      </c>
      <c r="J39" s="147">
        <v>0</v>
      </c>
      <c r="K39" s="147">
        <v>0</v>
      </c>
      <c r="L39" s="147">
        <v>8</v>
      </c>
      <c r="M39" s="147">
        <v>8</v>
      </c>
      <c r="N39" s="147">
        <v>16</v>
      </c>
      <c r="O39" s="147">
        <v>15</v>
      </c>
      <c r="P39" s="147">
        <v>4</v>
      </c>
      <c r="Q39" s="147">
        <v>4</v>
      </c>
      <c r="R39" s="147">
        <v>10</v>
      </c>
      <c r="S39" s="147">
        <v>10</v>
      </c>
      <c r="T39" s="147">
        <v>0</v>
      </c>
      <c r="U39" s="147">
        <v>0</v>
      </c>
      <c r="V39" s="147">
        <v>51</v>
      </c>
      <c r="W39" s="147">
        <v>45</v>
      </c>
      <c r="X39" s="474"/>
      <c r="Y39" s="474"/>
      <c r="Z39" s="474"/>
    </row>
    <row r="40" spans="1:26" s="475" customFormat="1" ht="8.85" customHeight="1">
      <c r="A40" s="183"/>
      <c r="B40" s="183"/>
      <c r="C40" s="1516"/>
      <c r="D40" s="1473"/>
      <c r="E40" s="1473"/>
      <c r="F40" s="1473"/>
      <c r="G40" s="1473"/>
      <c r="H40" s="1473"/>
      <c r="I40" s="1473"/>
      <c r="J40" s="1473"/>
      <c r="K40" s="147"/>
      <c r="L40" s="474"/>
      <c r="M40" s="474"/>
      <c r="N40" s="474"/>
      <c r="O40" s="474"/>
      <c r="P40" s="474"/>
      <c r="Q40" s="474"/>
      <c r="R40" s="474"/>
      <c r="S40" s="474"/>
      <c r="T40" s="147"/>
      <c r="U40" s="147"/>
      <c r="V40" s="474"/>
      <c r="W40" s="474"/>
      <c r="X40" s="474"/>
      <c r="Y40" s="474"/>
      <c r="Z40" s="474"/>
    </row>
    <row r="41" spans="1:26" s="475" customFormat="1" ht="15.65" customHeight="1">
      <c r="A41" s="183"/>
      <c r="B41" s="183" t="s">
        <v>1547</v>
      </c>
      <c r="C41" s="1517" t="s">
        <v>1548</v>
      </c>
      <c r="D41" s="1473">
        <v>470</v>
      </c>
      <c r="E41" s="1473">
        <v>491</v>
      </c>
      <c r="F41" s="1473">
        <v>11</v>
      </c>
      <c r="G41" s="1473">
        <v>8</v>
      </c>
      <c r="H41" s="1473">
        <v>314</v>
      </c>
      <c r="I41" s="1473">
        <v>331</v>
      </c>
      <c r="J41" s="1473">
        <v>0</v>
      </c>
      <c r="K41" s="1473">
        <v>0</v>
      </c>
      <c r="L41" s="1473">
        <v>12</v>
      </c>
      <c r="M41" s="1473">
        <v>13</v>
      </c>
      <c r="N41" s="1473">
        <v>17</v>
      </c>
      <c r="O41" s="1473">
        <v>17</v>
      </c>
      <c r="P41" s="1473">
        <v>27</v>
      </c>
      <c r="Q41" s="1473">
        <v>26</v>
      </c>
      <c r="R41" s="1473">
        <v>21</v>
      </c>
      <c r="S41" s="1473">
        <v>21</v>
      </c>
      <c r="T41" s="1473">
        <v>0</v>
      </c>
      <c r="U41" s="1473">
        <v>0</v>
      </c>
      <c r="V41" s="1473">
        <v>68</v>
      </c>
      <c r="W41" s="1473">
        <v>75</v>
      </c>
      <c r="X41" s="474"/>
      <c r="Y41" s="474"/>
      <c r="Z41" s="474"/>
    </row>
    <row r="42" spans="1:26" s="475" customFormat="1" ht="15.65" customHeight="1">
      <c r="A42" s="183" t="s">
        <v>1559</v>
      </c>
      <c r="B42" s="183" t="s">
        <v>1549</v>
      </c>
      <c r="C42" s="1517" t="s">
        <v>1550</v>
      </c>
      <c r="D42" s="1473">
        <v>213</v>
      </c>
      <c r="E42" s="1473">
        <v>224</v>
      </c>
      <c r="F42" s="1473">
        <v>6</v>
      </c>
      <c r="G42" s="1473">
        <v>4</v>
      </c>
      <c r="H42" s="1473">
        <v>127</v>
      </c>
      <c r="I42" s="1473">
        <v>137</v>
      </c>
      <c r="J42" s="1473">
        <v>0</v>
      </c>
      <c r="K42" s="1473">
        <v>0</v>
      </c>
      <c r="L42" s="147">
        <v>7</v>
      </c>
      <c r="M42" s="147">
        <v>8</v>
      </c>
      <c r="N42" s="147">
        <v>4</v>
      </c>
      <c r="O42" s="147">
        <v>5</v>
      </c>
      <c r="P42" s="147">
        <v>19</v>
      </c>
      <c r="Q42" s="147">
        <v>18</v>
      </c>
      <c r="R42" s="147">
        <v>12</v>
      </c>
      <c r="S42" s="147">
        <v>12</v>
      </c>
      <c r="T42" s="147">
        <v>0</v>
      </c>
      <c r="U42" s="147">
        <v>0</v>
      </c>
      <c r="V42" s="147">
        <v>38</v>
      </c>
      <c r="W42" s="147">
        <v>40</v>
      </c>
      <c r="X42" s="474"/>
      <c r="Y42" s="474"/>
      <c r="Z42" s="474"/>
    </row>
    <row r="43" spans="1:26" s="475" customFormat="1" ht="15.65" customHeight="1">
      <c r="A43" s="183">
        <v>2014</v>
      </c>
      <c r="B43" s="183" t="s">
        <v>1551</v>
      </c>
      <c r="C43" s="1516" t="s">
        <v>1552</v>
      </c>
      <c r="D43" s="147">
        <v>257</v>
      </c>
      <c r="E43" s="147">
        <v>267</v>
      </c>
      <c r="F43" s="147">
        <v>5</v>
      </c>
      <c r="G43" s="147">
        <v>4</v>
      </c>
      <c r="H43" s="147">
        <v>187</v>
      </c>
      <c r="I43" s="147">
        <v>194</v>
      </c>
      <c r="J43" s="147">
        <v>0</v>
      </c>
      <c r="K43" s="147">
        <v>0</v>
      </c>
      <c r="L43" s="147">
        <v>5</v>
      </c>
      <c r="M43" s="147">
        <v>5</v>
      </c>
      <c r="N43" s="147">
        <v>13</v>
      </c>
      <c r="O43" s="147">
        <v>12</v>
      </c>
      <c r="P43" s="147">
        <v>8</v>
      </c>
      <c r="Q43" s="147">
        <v>8</v>
      </c>
      <c r="R43" s="147">
        <v>9</v>
      </c>
      <c r="S43" s="147">
        <v>9</v>
      </c>
      <c r="T43" s="147">
        <v>0</v>
      </c>
      <c r="U43" s="147">
        <v>0</v>
      </c>
      <c r="V43" s="147">
        <v>30</v>
      </c>
      <c r="W43" s="147">
        <v>35</v>
      </c>
      <c r="X43" s="474"/>
      <c r="Y43" s="474"/>
      <c r="Z43" s="474"/>
    </row>
    <row r="44" spans="1:26" s="447" customFormat="1" ht="19.55" customHeight="1">
      <c r="A44" s="1520"/>
      <c r="B44" s="1520"/>
      <c r="C44" s="1472" t="s">
        <v>2982</v>
      </c>
      <c r="D44" s="1473"/>
      <c r="E44" s="1473"/>
      <c r="F44" s="1473"/>
      <c r="G44" s="1473"/>
      <c r="H44" s="1473"/>
      <c r="I44" s="1473"/>
      <c r="J44" s="1473"/>
      <c r="K44" s="1473"/>
      <c r="L44" s="1473"/>
      <c r="M44" s="1473"/>
      <c r="N44" s="1473"/>
      <c r="O44" s="1473"/>
      <c r="P44" s="1473"/>
      <c r="Q44" s="1473"/>
      <c r="R44" s="1473"/>
      <c r="S44" s="1473"/>
      <c r="T44" s="1473"/>
      <c r="U44" s="1473"/>
      <c r="V44" s="1473"/>
      <c r="W44" s="1473"/>
      <c r="X44" s="465"/>
      <c r="Y44" s="465"/>
      <c r="Z44" s="465"/>
    </row>
    <row r="45" spans="1:26" ht="19.55" customHeight="1">
      <c r="A45" s="183"/>
      <c r="B45" s="183" t="s">
        <v>1547</v>
      </c>
      <c r="C45" s="1517" t="s">
        <v>1548</v>
      </c>
      <c r="D45" s="540">
        <v>430</v>
      </c>
      <c r="E45" s="540">
        <v>435</v>
      </c>
      <c r="F45" s="540">
        <v>11</v>
      </c>
      <c r="G45" s="540">
        <v>13</v>
      </c>
      <c r="H45" s="540">
        <v>247</v>
      </c>
      <c r="I45" s="540">
        <v>251</v>
      </c>
      <c r="J45" s="540">
        <v>0</v>
      </c>
      <c r="K45" s="1473">
        <v>0</v>
      </c>
      <c r="L45" s="1473">
        <v>22</v>
      </c>
      <c r="M45" s="1473">
        <v>23</v>
      </c>
      <c r="N45" s="1473">
        <v>24</v>
      </c>
      <c r="O45" s="1473">
        <v>27</v>
      </c>
      <c r="P45" s="1473">
        <v>24</v>
      </c>
      <c r="Q45" s="1473">
        <v>20</v>
      </c>
      <c r="R45" s="1473">
        <v>12</v>
      </c>
      <c r="S45" s="1473">
        <v>12</v>
      </c>
      <c r="T45" s="1473">
        <v>0</v>
      </c>
      <c r="U45" s="1473">
        <v>0</v>
      </c>
      <c r="V45" s="1473">
        <v>90</v>
      </c>
      <c r="W45" s="1473">
        <v>89</v>
      </c>
      <c r="X45" s="147"/>
      <c r="Y45" s="147"/>
      <c r="Z45" s="147"/>
    </row>
    <row r="46" spans="1:26" ht="19.55" customHeight="1">
      <c r="A46" s="183" t="s">
        <v>160</v>
      </c>
      <c r="B46" s="183" t="s">
        <v>1549</v>
      </c>
      <c r="C46" s="1517" t="s">
        <v>1550</v>
      </c>
      <c r="D46" s="1297">
        <v>198</v>
      </c>
      <c r="E46" s="1297">
        <v>202</v>
      </c>
      <c r="F46" s="1297">
        <v>7</v>
      </c>
      <c r="G46" s="1297">
        <v>9</v>
      </c>
      <c r="H46" s="1297">
        <v>104</v>
      </c>
      <c r="I46" s="1297">
        <v>102</v>
      </c>
      <c r="J46" s="1297">
        <v>0</v>
      </c>
      <c r="K46" s="1297">
        <v>0</v>
      </c>
      <c r="L46" s="147">
        <v>11</v>
      </c>
      <c r="M46" s="147">
        <v>12</v>
      </c>
      <c r="N46" s="147">
        <v>9</v>
      </c>
      <c r="O46" s="147">
        <v>10</v>
      </c>
      <c r="P46" s="147">
        <v>14</v>
      </c>
      <c r="Q46" s="147">
        <v>11</v>
      </c>
      <c r="R46" s="147">
        <v>5</v>
      </c>
      <c r="S46" s="147">
        <v>5</v>
      </c>
      <c r="T46" s="147">
        <v>0</v>
      </c>
      <c r="U46" s="147">
        <v>0</v>
      </c>
      <c r="V46" s="147">
        <v>48</v>
      </c>
      <c r="W46" s="147">
        <v>53</v>
      </c>
      <c r="X46" s="147"/>
      <c r="Y46" s="147"/>
      <c r="Z46" s="147"/>
    </row>
    <row r="47" spans="1:26" s="208" customFormat="1" ht="19.55" customHeight="1">
      <c r="A47" s="183">
        <v>2015</v>
      </c>
      <c r="B47" s="183" t="s">
        <v>1551</v>
      </c>
      <c r="C47" s="1516" t="s">
        <v>1552</v>
      </c>
      <c r="D47" s="443">
        <v>232</v>
      </c>
      <c r="E47" s="421">
        <v>233</v>
      </c>
      <c r="F47" s="421">
        <v>4</v>
      </c>
      <c r="G47" s="421">
        <v>4</v>
      </c>
      <c r="H47" s="421">
        <v>143</v>
      </c>
      <c r="I47" s="421">
        <v>149</v>
      </c>
      <c r="J47" s="421">
        <v>0</v>
      </c>
      <c r="K47" s="421">
        <v>0</v>
      </c>
      <c r="L47" s="421">
        <v>11</v>
      </c>
      <c r="M47" s="421">
        <v>11</v>
      </c>
      <c r="N47" s="421">
        <v>15</v>
      </c>
      <c r="O47" s="421">
        <v>17</v>
      </c>
      <c r="P47" s="421">
        <v>10</v>
      </c>
      <c r="Q47" s="421">
        <v>9</v>
      </c>
      <c r="R47" s="421">
        <v>7</v>
      </c>
      <c r="S47" s="421">
        <v>7</v>
      </c>
      <c r="T47" s="421">
        <v>0</v>
      </c>
      <c r="U47" s="421">
        <v>0</v>
      </c>
      <c r="V47" s="421">
        <v>42</v>
      </c>
      <c r="W47" s="421">
        <v>36</v>
      </c>
      <c r="X47" s="421"/>
      <c r="Y47" s="421"/>
      <c r="Z47" s="421"/>
    </row>
    <row r="48" spans="1:26" s="447" customFormat="1" ht="18" customHeight="1">
      <c r="A48" s="1520"/>
      <c r="B48" s="1520"/>
      <c r="C48" s="1472" t="s">
        <v>50</v>
      </c>
      <c r="D48" s="1473"/>
      <c r="E48" s="1473"/>
      <c r="F48" s="1473"/>
      <c r="G48" s="1473"/>
      <c r="H48" s="1473"/>
      <c r="I48" s="1473"/>
      <c r="J48" s="1473"/>
      <c r="K48" s="1473"/>
      <c r="L48" s="1473"/>
      <c r="M48" s="1473"/>
      <c r="N48" s="1473"/>
      <c r="O48" s="1473"/>
      <c r="P48" s="1473"/>
      <c r="Q48" s="1473"/>
      <c r="R48" s="1473"/>
      <c r="S48" s="1473"/>
      <c r="T48" s="1473"/>
      <c r="U48" s="1473"/>
      <c r="V48" s="1473"/>
      <c r="W48" s="1473"/>
      <c r="X48" s="465"/>
      <c r="Y48" s="465"/>
      <c r="Z48" s="465"/>
    </row>
    <row r="49" spans="1:26" ht="19.55" customHeight="1">
      <c r="A49" s="183"/>
      <c r="B49" s="183" t="s">
        <v>1547</v>
      </c>
      <c r="C49" s="1517" t="s">
        <v>59</v>
      </c>
      <c r="D49" s="540">
        <f>SUM(D50:D51)</f>
        <v>461</v>
      </c>
      <c r="E49" s="540">
        <f>SUM(E50:E51)</f>
        <v>460</v>
      </c>
      <c r="F49" s="540">
        <f>SUM(F50:F51)</f>
        <v>8</v>
      </c>
      <c r="G49" s="540">
        <f t="shared" ref="G49:S49" si="0">SUM(G50:G51)</f>
        <v>7</v>
      </c>
      <c r="H49" s="540">
        <f t="shared" si="0"/>
        <v>275</v>
      </c>
      <c r="I49" s="540">
        <f t="shared" si="0"/>
        <v>256</v>
      </c>
      <c r="J49" s="540">
        <f t="shared" si="0"/>
        <v>2</v>
      </c>
      <c r="K49" s="540">
        <f t="shared" si="0"/>
        <v>3</v>
      </c>
      <c r="L49" s="540">
        <f t="shared" si="0"/>
        <v>22</v>
      </c>
      <c r="M49" s="540">
        <f t="shared" si="0"/>
        <v>23</v>
      </c>
      <c r="N49" s="540">
        <f t="shared" si="0"/>
        <v>19</v>
      </c>
      <c r="O49" s="540">
        <f t="shared" si="0"/>
        <v>19</v>
      </c>
      <c r="P49" s="540">
        <f t="shared" si="0"/>
        <v>17</v>
      </c>
      <c r="Q49" s="540">
        <f t="shared" si="0"/>
        <v>19</v>
      </c>
      <c r="R49" s="540">
        <f t="shared" si="0"/>
        <v>25</v>
      </c>
      <c r="S49" s="540">
        <f t="shared" si="0"/>
        <v>23</v>
      </c>
      <c r="T49" s="540">
        <f>SUM(T50:T51)</f>
        <v>0</v>
      </c>
      <c r="U49" s="540">
        <f t="shared" ref="U49" si="1">SUM(U50:U51)</f>
        <v>0</v>
      </c>
      <c r="V49" s="540">
        <f t="shared" ref="V49" si="2">SUM(V50:V51)</f>
        <v>93</v>
      </c>
      <c r="W49" s="540">
        <f t="shared" ref="W49" si="3">SUM(W50:W51)</f>
        <v>110</v>
      </c>
      <c r="X49" s="147"/>
      <c r="Y49" s="147"/>
      <c r="Z49" s="147"/>
    </row>
    <row r="50" spans="1:26" ht="19.55" customHeight="1">
      <c r="A50" s="183" t="s">
        <v>3183</v>
      </c>
      <c r="B50" s="183" t="s">
        <v>1549</v>
      </c>
      <c r="C50" s="1517" t="s">
        <v>1550</v>
      </c>
      <c r="D50" s="1297">
        <v>233</v>
      </c>
      <c r="E50" s="1297">
        <v>237</v>
      </c>
      <c r="F50" s="1297">
        <v>3</v>
      </c>
      <c r="G50" s="1297">
        <v>3</v>
      </c>
      <c r="H50" s="1297">
        <v>127</v>
      </c>
      <c r="I50" s="1297">
        <v>112</v>
      </c>
      <c r="J50" s="1297">
        <v>2</v>
      </c>
      <c r="K50" s="1297">
        <v>3</v>
      </c>
      <c r="L50" s="147">
        <v>13</v>
      </c>
      <c r="M50" s="147">
        <v>14</v>
      </c>
      <c r="N50" s="147">
        <v>8</v>
      </c>
      <c r="O50" s="147">
        <v>8</v>
      </c>
      <c r="P50" s="147">
        <v>10</v>
      </c>
      <c r="Q50" s="147">
        <v>12</v>
      </c>
      <c r="R50" s="147">
        <v>10</v>
      </c>
      <c r="S50" s="147">
        <v>10</v>
      </c>
      <c r="T50" s="147">
        <v>0</v>
      </c>
      <c r="U50" s="147">
        <v>0</v>
      </c>
      <c r="V50" s="147">
        <v>60</v>
      </c>
      <c r="W50" s="147">
        <v>75</v>
      </c>
      <c r="X50" s="147"/>
      <c r="Y50" s="147"/>
      <c r="Z50" s="147"/>
    </row>
    <row r="51" spans="1:26" s="208" customFormat="1" ht="19.55" customHeight="1">
      <c r="A51" s="183">
        <v>2016</v>
      </c>
      <c r="B51" s="183" t="s">
        <v>1551</v>
      </c>
      <c r="C51" s="1581" t="s">
        <v>1552</v>
      </c>
      <c r="D51" s="443">
        <v>228</v>
      </c>
      <c r="E51" s="421">
        <v>223</v>
      </c>
      <c r="F51" s="421">
        <v>5</v>
      </c>
      <c r="G51" s="421">
        <v>4</v>
      </c>
      <c r="H51" s="421">
        <v>148</v>
      </c>
      <c r="I51" s="421">
        <v>144</v>
      </c>
      <c r="J51" s="421">
        <v>0</v>
      </c>
      <c r="K51" s="421">
        <v>0</v>
      </c>
      <c r="L51" s="421">
        <v>9</v>
      </c>
      <c r="M51" s="421">
        <v>9</v>
      </c>
      <c r="N51" s="421">
        <v>11</v>
      </c>
      <c r="O51" s="421">
        <v>11</v>
      </c>
      <c r="P51" s="421">
        <v>7</v>
      </c>
      <c r="Q51" s="421">
        <v>7</v>
      </c>
      <c r="R51" s="421">
        <v>15</v>
      </c>
      <c r="S51" s="421">
        <v>13</v>
      </c>
      <c r="T51" s="421">
        <v>0</v>
      </c>
      <c r="U51" s="421">
        <v>0</v>
      </c>
      <c r="V51" s="421">
        <v>33</v>
      </c>
      <c r="W51" s="421">
        <v>35</v>
      </c>
      <c r="X51" s="421"/>
      <c r="Y51" s="421"/>
      <c r="Z51" s="421"/>
    </row>
    <row r="52" spans="1:26" s="447" customFormat="1" ht="18" customHeight="1">
      <c r="A52" s="1520"/>
      <c r="B52" s="1520"/>
      <c r="C52" s="1472" t="s">
        <v>50</v>
      </c>
      <c r="D52" s="1473"/>
      <c r="E52" s="1473"/>
      <c r="F52" s="1473"/>
      <c r="G52" s="1473"/>
      <c r="H52" s="1473"/>
      <c r="I52" s="1473"/>
      <c r="J52" s="1473"/>
      <c r="K52" s="1473"/>
      <c r="L52" s="1473"/>
      <c r="M52" s="1473"/>
      <c r="N52" s="1473"/>
      <c r="O52" s="1473"/>
      <c r="P52" s="1473"/>
      <c r="Q52" s="1473"/>
      <c r="R52" s="1473"/>
      <c r="S52" s="1473"/>
      <c r="T52" s="1473"/>
      <c r="U52" s="1473"/>
      <c r="V52" s="1473"/>
      <c r="W52" s="1473"/>
      <c r="X52" s="465"/>
      <c r="Y52" s="465"/>
      <c r="Z52" s="465"/>
    </row>
    <row r="53" spans="1:26" ht="19.55" customHeight="1">
      <c r="A53" s="183"/>
      <c r="B53" s="183" t="s">
        <v>1547</v>
      </c>
      <c r="C53" s="1582" t="s">
        <v>59</v>
      </c>
      <c r="D53" s="540">
        <f>SUM(D54:D55)</f>
        <v>532</v>
      </c>
      <c r="E53" s="540">
        <f>SUM(E54:E55)</f>
        <v>529</v>
      </c>
      <c r="F53" s="540">
        <f>SUM(F54:F55)</f>
        <v>14</v>
      </c>
      <c r="G53" s="540">
        <f t="shared" ref="G53:S53" si="4">SUM(G54:G55)</f>
        <v>12</v>
      </c>
      <c r="H53" s="540">
        <f t="shared" si="4"/>
        <v>315</v>
      </c>
      <c r="I53" s="540">
        <f t="shared" si="4"/>
        <v>319</v>
      </c>
      <c r="J53" s="540">
        <f t="shared" si="4"/>
        <v>0</v>
      </c>
      <c r="K53" s="540">
        <f t="shared" si="4"/>
        <v>0</v>
      </c>
      <c r="L53" s="540">
        <f t="shared" si="4"/>
        <v>29</v>
      </c>
      <c r="M53" s="540">
        <f t="shared" si="4"/>
        <v>29</v>
      </c>
      <c r="N53" s="540">
        <f t="shared" si="4"/>
        <v>25</v>
      </c>
      <c r="O53" s="540">
        <f t="shared" si="4"/>
        <v>23</v>
      </c>
      <c r="P53" s="540">
        <f t="shared" si="4"/>
        <v>24</v>
      </c>
      <c r="Q53" s="540">
        <f t="shared" si="4"/>
        <v>22</v>
      </c>
      <c r="R53" s="540">
        <f t="shared" si="4"/>
        <v>23</v>
      </c>
      <c r="S53" s="540">
        <f t="shared" si="4"/>
        <v>23</v>
      </c>
      <c r="T53" s="540">
        <f>SUM(T54:T55)</f>
        <v>0</v>
      </c>
      <c r="U53" s="540">
        <f t="shared" ref="U53:W53" si="5">SUM(U54:U55)</f>
        <v>0</v>
      </c>
      <c r="V53" s="540">
        <f t="shared" si="5"/>
        <v>102</v>
      </c>
      <c r="W53" s="540">
        <f t="shared" si="5"/>
        <v>101</v>
      </c>
      <c r="X53" s="147"/>
      <c r="Y53" s="147"/>
      <c r="Z53" s="147"/>
    </row>
    <row r="54" spans="1:26" ht="19.55" customHeight="1">
      <c r="A54" s="183" t="s">
        <v>3227</v>
      </c>
      <c r="B54" s="183" t="s">
        <v>1549</v>
      </c>
      <c r="C54" s="1582" t="s">
        <v>1550</v>
      </c>
      <c r="D54" s="1297">
        <v>252</v>
      </c>
      <c r="E54" s="1297">
        <v>252</v>
      </c>
      <c r="F54" s="1297">
        <v>7</v>
      </c>
      <c r="G54" s="1297">
        <v>5</v>
      </c>
      <c r="H54" s="1297">
        <v>146</v>
      </c>
      <c r="I54" s="1297">
        <v>152</v>
      </c>
      <c r="J54" s="1297">
        <v>0</v>
      </c>
      <c r="K54" s="1297">
        <v>0</v>
      </c>
      <c r="L54" s="147">
        <v>15</v>
      </c>
      <c r="M54" s="147">
        <v>15</v>
      </c>
      <c r="N54" s="147">
        <v>11</v>
      </c>
      <c r="O54" s="147">
        <v>11</v>
      </c>
      <c r="P54" s="147">
        <v>10</v>
      </c>
      <c r="Q54" s="147">
        <v>9</v>
      </c>
      <c r="R54" s="147">
        <v>10</v>
      </c>
      <c r="S54" s="147">
        <v>10</v>
      </c>
      <c r="T54" s="147">
        <v>0</v>
      </c>
      <c r="U54" s="147">
        <v>0</v>
      </c>
      <c r="V54" s="147">
        <v>53</v>
      </c>
      <c r="W54" s="147">
        <v>50</v>
      </c>
      <c r="X54" s="147"/>
      <c r="Y54" s="147"/>
      <c r="Z54" s="147"/>
    </row>
    <row r="55" spans="1:26" ht="19.55" customHeight="1">
      <c r="A55" s="183">
        <v>2017</v>
      </c>
      <c r="B55" s="183" t="s">
        <v>1551</v>
      </c>
      <c r="C55" s="1654" t="s">
        <v>1552</v>
      </c>
      <c r="D55" s="443">
        <v>280</v>
      </c>
      <c r="E55" s="421">
        <v>277</v>
      </c>
      <c r="F55" s="421">
        <v>7</v>
      </c>
      <c r="G55" s="421">
        <v>7</v>
      </c>
      <c r="H55" s="421">
        <v>169</v>
      </c>
      <c r="I55" s="421">
        <v>167</v>
      </c>
      <c r="J55" s="421">
        <v>0</v>
      </c>
      <c r="K55" s="421">
        <v>0</v>
      </c>
      <c r="L55" s="421">
        <v>14</v>
      </c>
      <c r="M55" s="421">
        <v>14</v>
      </c>
      <c r="N55" s="421">
        <v>14</v>
      </c>
      <c r="O55" s="421">
        <v>12</v>
      </c>
      <c r="P55" s="421">
        <v>14</v>
      </c>
      <c r="Q55" s="421">
        <v>13</v>
      </c>
      <c r="R55" s="421">
        <v>13</v>
      </c>
      <c r="S55" s="421">
        <v>13</v>
      </c>
      <c r="T55" s="421">
        <v>0</v>
      </c>
      <c r="U55" s="421">
        <v>0</v>
      </c>
      <c r="V55" s="421">
        <v>49</v>
      </c>
      <c r="W55" s="421">
        <v>51</v>
      </c>
      <c r="X55" s="147"/>
      <c r="Y55" s="147"/>
      <c r="Z55" s="147"/>
    </row>
    <row r="56" spans="1:26" ht="19.55" customHeight="1">
      <c r="A56" s="183"/>
      <c r="B56" s="183"/>
      <c r="C56" s="1663"/>
      <c r="D56" s="421"/>
      <c r="E56" s="421"/>
      <c r="F56" s="421"/>
      <c r="G56" s="421"/>
      <c r="H56" s="421"/>
      <c r="I56" s="421"/>
      <c r="J56" s="421"/>
      <c r="K56" s="421"/>
      <c r="L56" s="421"/>
      <c r="M56" s="421"/>
      <c r="N56" s="421"/>
      <c r="O56" s="421"/>
      <c r="P56" s="421"/>
      <c r="Q56" s="421"/>
      <c r="R56" s="421"/>
      <c r="S56" s="421"/>
      <c r="T56" s="421"/>
      <c r="U56" s="421"/>
      <c r="V56" s="421"/>
      <c r="W56" s="421"/>
      <c r="X56" s="147"/>
      <c r="Y56" s="147"/>
      <c r="Z56" s="147"/>
    </row>
    <row r="57" spans="1:26" s="208" customFormat="1" ht="19.55" customHeight="1">
      <c r="A57" s="183"/>
      <c r="B57" s="183" t="s">
        <v>1547</v>
      </c>
      <c r="C57" s="1655" t="s">
        <v>59</v>
      </c>
      <c r="D57" s="540">
        <f>SUM(D58:D59)</f>
        <v>524</v>
      </c>
      <c r="E57" s="540">
        <f>SUM(E58:E59)</f>
        <v>544</v>
      </c>
      <c r="F57" s="540">
        <f>SUM(F58:F59)</f>
        <v>22</v>
      </c>
      <c r="G57" s="540">
        <f t="shared" ref="G57:S57" si="6">SUM(G58:G59)</f>
        <v>21</v>
      </c>
      <c r="H57" s="540">
        <f t="shared" si="6"/>
        <v>294</v>
      </c>
      <c r="I57" s="540">
        <f t="shared" si="6"/>
        <v>286</v>
      </c>
      <c r="J57" s="540">
        <f t="shared" si="6"/>
        <v>1</v>
      </c>
      <c r="K57" s="540">
        <f t="shared" si="6"/>
        <v>1</v>
      </c>
      <c r="L57" s="540">
        <f t="shared" si="6"/>
        <v>29</v>
      </c>
      <c r="M57" s="540">
        <f t="shared" si="6"/>
        <v>27</v>
      </c>
      <c r="N57" s="540">
        <f t="shared" si="6"/>
        <v>16</v>
      </c>
      <c r="O57" s="540">
        <f t="shared" si="6"/>
        <v>18</v>
      </c>
      <c r="P57" s="540">
        <f t="shared" si="6"/>
        <v>21</v>
      </c>
      <c r="Q57" s="540">
        <f t="shared" si="6"/>
        <v>22</v>
      </c>
      <c r="R57" s="540">
        <f t="shared" si="6"/>
        <v>27</v>
      </c>
      <c r="S57" s="540">
        <f t="shared" si="6"/>
        <v>24</v>
      </c>
      <c r="T57" s="540">
        <f>SUM(T58:T59)</f>
        <v>1</v>
      </c>
      <c r="U57" s="540">
        <f t="shared" ref="U57:W57" si="7">SUM(U58:U59)</f>
        <v>1</v>
      </c>
      <c r="V57" s="540">
        <f t="shared" si="7"/>
        <v>113</v>
      </c>
      <c r="W57" s="540">
        <f t="shared" si="7"/>
        <v>144</v>
      </c>
      <c r="X57" s="421"/>
      <c r="Y57" s="421"/>
      <c r="Z57" s="421"/>
    </row>
    <row r="58" spans="1:26" s="208" customFormat="1" ht="19.55" customHeight="1">
      <c r="A58" s="183" t="s">
        <v>3326</v>
      </c>
      <c r="B58" s="183" t="s">
        <v>1549</v>
      </c>
      <c r="C58" s="1711" t="s">
        <v>1550</v>
      </c>
      <c r="D58" s="540">
        <v>232</v>
      </c>
      <c r="E58" s="540">
        <v>248</v>
      </c>
      <c r="F58" s="540">
        <v>11</v>
      </c>
      <c r="G58" s="540">
        <v>11</v>
      </c>
      <c r="H58" s="540">
        <v>122</v>
      </c>
      <c r="I58" s="540">
        <v>119</v>
      </c>
      <c r="J58" s="540">
        <v>1</v>
      </c>
      <c r="K58" s="540">
        <v>1</v>
      </c>
      <c r="L58" s="421">
        <v>14</v>
      </c>
      <c r="M58" s="421">
        <v>13</v>
      </c>
      <c r="N58" s="421">
        <v>5</v>
      </c>
      <c r="O58" s="421">
        <v>5</v>
      </c>
      <c r="P58" s="421">
        <v>12</v>
      </c>
      <c r="Q58" s="421">
        <v>12</v>
      </c>
      <c r="R58" s="421">
        <v>11</v>
      </c>
      <c r="S58" s="421">
        <v>8</v>
      </c>
      <c r="T58" s="421">
        <v>1</v>
      </c>
      <c r="U58" s="421">
        <v>1</v>
      </c>
      <c r="V58" s="421">
        <v>55</v>
      </c>
      <c r="W58" s="421">
        <v>78</v>
      </c>
      <c r="X58" s="421"/>
      <c r="Y58" s="421"/>
      <c r="Z58" s="421"/>
    </row>
    <row r="59" spans="1:26" s="208" customFormat="1" ht="19.55" customHeight="1">
      <c r="A59" s="183">
        <v>2018</v>
      </c>
      <c r="B59" s="183" t="s">
        <v>1551</v>
      </c>
      <c r="C59" s="1710" t="s">
        <v>1552</v>
      </c>
      <c r="D59" s="443">
        <v>292</v>
      </c>
      <c r="E59" s="421">
        <v>296</v>
      </c>
      <c r="F59" s="421">
        <v>11</v>
      </c>
      <c r="G59" s="421">
        <v>10</v>
      </c>
      <c r="H59" s="421">
        <v>172</v>
      </c>
      <c r="I59" s="421">
        <v>167</v>
      </c>
      <c r="J59" s="421">
        <v>0</v>
      </c>
      <c r="K59" s="421">
        <v>0</v>
      </c>
      <c r="L59" s="421">
        <v>15</v>
      </c>
      <c r="M59" s="421">
        <v>14</v>
      </c>
      <c r="N59" s="421">
        <v>11</v>
      </c>
      <c r="O59" s="421">
        <v>13</v>
      </c>
      <c r="P59" s="421">
        <v>9</v>
      </c>
      <c r="Q59" s="421">
        <v>10</v>
      </c>
      <c r="R59" s="421">
        <v>16</v>
      </c>
      <c r="S59" s="421">
        <v>16</v>
      </c>
      <c r="T59" s="421">
        <v>0</v>
      </c>
      <c r="U59" s="421">
        <v>0</v>
      </c>
      <c r="V59" s="421">
        <v>58</v>
      </c>
      <c r="W59" s="421">
        <v>66</v>
      </c>
      <c r="X59" s="421"/>
      <c r="Y59" s="421"/>
      <c r="Z59" s="421"/>
    </row>
    <row r="60" spans="1:26" ht="19.55" customHeight="1">
      <c r="A60" s="183"/>
      <c r="B60" s="183"/>
      <c r="C60" s="1710"/>
      <c r="D60" s="421"/>
      <c r="E60" s="421"/>
      <c r="F60" s="421"/>
      <c r="G60" s="421"/>
      <c r="H60" s="421"/>
      <c r="I60" s="421"/>
      <c r="J60" s="421"/>
      <c r="K60" s="421"/>
      <c r="L60" s="421"/>
      <c r="M60" s="421"/>
      <c r="N60" s="421"/>
      <c r="O60" s="421"/>
      <c r="P60" s="421"/>
      <c r="Q60" s="421"/>
      <c r="R60" s="421"/>
      <c r="S60" s="421"/>
      <c r="T60" s="421"/>
      <c r="U60" s="421"/>
      <c r="V60" s="421"/>
      <c r="W60" s="421"/>
      <c r="X60" s="147"/>
      <c r="Y60" s="147"/>
      <c r="Z60" s="147"/>
    </row>
    <row r="61" spans="1:26" s="208" customFormat="1" ht="19.55" customHeight="1">
      <c r="A61" s="183"/>
      <c r="B61" s="183" t="s">
        <v>1547</v>
      </c>
      <c r="C61" s="1711" t="s">
        <v>59</v>
      </c>
      <c r="D61" s="540">
        <f>SUM(D62:D63)</f>
        <v>491</v>
      </c>
      <c r="E61" s="540">
        <f>SUM(E62:E63)</f>
        <v>499</v>
      </c>
      <c r="F61" s="540">
        <f>SUM(F62:F63)</f>
        <v>22</v>
      </c>
      <c r="G61" s="540">
        <f t="shared" ref="G61:S61" si="8">SUM(G62:G63)</f>
        <v>23</v>
      </c>
      <c r="H61" s="540">
        <f t="shared" si="8"/>
        <v>273</v>
      </c>
      <c r="I61" s="540">
        <f t="shared" si="8"/>
        <v>287</v>
      </c>
      <c r="J61" s="540">
        <f t="shared" si="8"/>
        <v>1</v>
      </c>
      <c r="K61" s="540">
        <f t="shared" si="8"/>
        <v>1</v>
      </c>
      <c r="L61" s="540">
        <f t="shared" si="8"/>
        <v>24</v>
      </c>
      <c r="M61" s="540">
        <f t="shared" si="8"/>
        <v>26</v>
      </c>
      <c r="N61" s="540">
        <f t="shared" si="8"/>
        <v>18</v>
      </c>
      <c r="O61" s="540">
        <f t="shared" si="8"/>
        <v>16</v>
      </c>
      <c r="P61" s="540">
        <f t="shared" si="8"/>
        <v>22</v>
      </c>
      <c r="Q61" s="540">
        <f t="shared" si="8"/>
        <v>22</v>
      </c>
      <c r="R61" s="540">
        <f t="shared" si="8"/>
        <v>18</v>
      </c>
      <c r="S61" s="540">
        <f t="shared" si="8"/>
        <v>23</v>
      </c>
      <c r="T61" s="540">
        <f>SUM(T62:T63)</f>
        <v>1</v>
      </c>
      <c r="U61" s="540">
        <f t="shared" ref="U61:W61" si="9">SUM(U62:U63)</f>
        <v>1</v>
      </c>
      <c r="V61" s="540">
        <f t="shared" si="9"/>
        <v>112</v>
      </c>
      <c r="W61" s="540">
        <f t="shared" si="9"/>
        <v>100</v>
      </c>
      <c r="X61" s="421"/>
      <c r="Y61" s="421"/>
      <c r="Z61" s="421"/>
    </row>
    <row r="62" spans="1:26" s="208" customFormat="1" ht="19.55" customHeight="1">
      <c r="A62" s="183" t="s">
        <v>3379</v>
      </c>
      <c r="B62" s="183" t="s">
        <v>1549</v>
      </c>
      <c r="C62" s="1711" t="s">
        <v>1550</v>
      </c>
      <c r="D62" s="540">
        <v>245</v>
      </c>
      <c r="E62" s="540">
        <v>249</v>
      </c>
      <c r="F62" s="540">
        <v>11</v>
      </c>
      <c r="G62" s="540">
        <v>11</v>
      </c>
      <c r="H62" s="540">
        <v>132</v>
      </c>
      <c r="I62" s="540">
        <v>141</v>
      </c>
      <c r="J62" s="540">
        <v>0</v>
      </c>
      <c r="K62" s="540">
        <v>0</v>
      </c>
      <c r="L62" s="421">
        <v>14</v>
      </c>
      <c r="M62" s="421">
        <v>15</v>
      </c>
      <c r="N62" s="421">
        <v>9</v>
      </c>
      <c r="O62" s="421">
        <v>8</v>
      </c>
      <c r="P62" s="421">
        <v>13</v>
      </c>
      <c r="Q62" s="421">
        <v>13</v>
      </c>
      <c r="R62" s="421">
        <v>6</v>
      </c>
      <c r="S62" s="421">
        <v>9</v>
      </c>
      <c r="T62" s="421">
        <v>1</v>
      </c>
      <c r="U62" s="421">
        <v>1</v>
      </c>
      <c r="V62" s="421">
        <v>59</v>
      </c>
      <c r="W62" s="421">
        <v>51</v>
      </c>
      <c r="X62" s="421"/>
      <c r="Y62" s="421"/>
      <c r="Z62" s="421"/>
    </row>
    <row r="63" spans="1:26" s="208" customFormat="1" ht="19.55" customHeight="1">
      <c r="A63" s="183">
        <v>2019</v>
      </c>
      <c r="B63" s="183" t="s">
        <v>1551</v>
      </c>
      <c r="C63" s="1739" t="s">
        <v>1552</v>
      </c>
      <c r="D63" s="443">
        <v>246</v>
      </c>
      <c r="E63" s="421">
        <v>250</v>
      </c>
      <c r="F63" s="421">
        <v>11</v>
      </c>
      <c r="G63" s="421">
        <v>12</v>
      </c>
      <c r="H63" s="421">
        <v>141</v>
      </c>
      <c r="I63" s="421">
        <v>146</v>
      </c>
      <c r="J63" s="421">
        <v>1</v>
      </c>
      <c r="K63" s="421">
        <v>1</v>
      </c>
      <c r="L63" s="421">
        <v>10</v>
      </c>
      <c r="M63" s="421">
        <v>11</v>
      </c>
      <c r="N63" s="421">
        <v>9</v>
      </c>
      <c r="O63" s="421">
        <v>8</v>
      </c>
      <c r="P63" s="421">
        <v>9</v>
      </c>
      <c r="Q63" s="421">
        <v>9</v>
      </c>
      <c r="R63" s="421">
        <v>12</v>
      </c>
      <c r="S63" s="421">
        <v>14</v>
      </c>
      <c r="T63" s="421">
        <v>0</v>
      </c>
      <c r="U63" s="421">
        <v>0</v>
      </c>
      <c r="V63" s="421">
        <v>53</v>
      </c>
      <c r="W63" s="421">
        <v>49</v>
      </c>
      <c r="X63" s="421"/>
      <c r="Y63" s="421"/>
      <c r="Z63" s="421"/>
    </row>
    <row r="64" spans="1:26" ht="19.55" customHeight="1">
      <c r="A64" s="183"/>
      <c r="B64" s="183"/>
      <c r="C64" s="1739"/>
      <c r="D64" s="421"/>
      <c r="E64" s="421"/>
      <c r="F64" s="421"/>
      <c r="G64" s="421"/>
      <c r="H64" s="421"/>
      <c r="I64" s="421"/>
      <c r="J64" s="421"/>
      <c r="K64" s="421"/>
      <c r="L64" s="421"/>
      <c r="M64" s="421"/>
      <c r="N64" s="421"/>
      <c r="O64" s="421"/>
      <c r="P64" s="421"/>
      <c r="Q64" s="421"/>
      <c r="R64" s="421"/>
      <c r="S64" s="421"/>
      <c r="T64" s="421"/>
      <c r="U64" s="421"/>
      <c r="V64" s="421"/>
      <c r="W64" s="421"/>
      <c r="X64" s="147"/>
      <c r="Y64" s="147"/>
      <c r="Z64" s="147"/>
    </row>
    <row r="65" spans="1:26" s="208" customFormat="1" ht="19.55" customHeight="1">
      <c r="A65" s="183"/>
      <c r="B65" s="183" t="s">
        <v>215</v>
      </c>
      <c r="C65" s="1740" t="s">
        <v>59</v>
      </c>
      <c r="D65" s="540">
        <f>SUM(D66:D67)</f>
        <v>453</v>
      </c>
      <c r="E65" s="540">
        <f>SUM(E66:E67)</f>
        <v>486</v>
      </c>
      <c r="F65" s="540">
        <f>SUM(F66:F67)</f>
        <v>14</v>
      </c>
      <c r="G65" s="540">
        <f t="shared" ref="G65:S65" si="10">SUM(G66:G67)</f>
        <v>14</v>
      </c>
      <c r="H65" s="540">
        <f t="shared" si="10"/>
        <v>248</v>
      </c>
      <c r="I65" s="540">
        <f t="shared" si="10"/>
        <v>257</v>
      </c>
      <c r="J65" s="540">
        <f t="shared" si="10"/>
        <v>1</v>
      </c>
      <c r="K65" s="540">
        <f t="shared" si="10"/>
        <v>0</v>
      </c>
      <c r="L65" s="540">
        <f t="shared" si="10"/>
        <v>15</v>
      </c>
      <c r="M65" s="540">
        <f t="shared" si="10"/>
        <v>15</v>
      </c>
      <c r="N65" s="540">
        <f t="shared" si="10"/>
        <v>16</v>
      </c>
      <c r="O65" s="540">
        <f t="shared" si="10"/>
        <v>18</v>
      </c>
      <c r="P65" s="540">
        <f t="shared" si="10"/>
        <v>10</v>
      </c>
      <c r="Q65" s="540">
        <f t="shared" si="10"/>
        <v>10</v>
      </c>
      <c r="R65" s="540">
        <f t="shared" si="10"/>
        <v>14</v>
      </c>
      <c r="S65" s="540">
        <f t="shared" si="10"/>
        <v>15</v>
      </c>
      <c r="T65" s="540">
        <f>SUM(T66:T67)</f>
        <v>3</v>
      </c>
      <c r="U65" s="540">
        <f t="shared" ref="U65:W65" si="11">SUM(U66:U67)</f>
        <v>2</v>
      </c>
      <c r="V65" s="540">
        <f t="shared" si="11"/>
        <v>132</v>
      </c>
      <c r="W65" s="540">
        <f t="shared" si="11"/>
        <v>155</v>
      </c>
      <c r="X65" s="421"/>
      <c r="Y65" s="421"/>
      <c r="Z65" s="421"/>
    </row>
    <row r="66" spans="1:26" s="208" customFormat="1" ht="19.55" customHeight="1">
      <c r="A66" s="183" t="s">
        <v>3424</v>
      </c>
      <c r="B66" s="183" t="s">
        <v>1549</v>
      </c>
      <c r="C66" s="1740" t="s">
        <v>1550</v>
      </c>
      <c r="D66" s="540">
        <v>217</v>
      </c>
      <c r="E66" s="540">
        <v>241</v>
      </c>
      <c r="F66" s="540">
        <v>7</v>
      </c>
      <c r="G66" s="540">
        <v>5</v>
      </c>
      <c r="H66" s="540">
        <v>107</v>
      </c>
      <c r="I66" s="540">
        <v>112</v>
      </c>
      <c r="J66" s="540">
        <v>1</v>
      </c>
      <c r="K66" s="540">
        <v>0</v>
      </c>
      <c r="L66" s="421">
        <v>10</v>
      </c>
      <c r="M66" s="421">
        <v>10</v>
      </c>
      <c r="N66" s="421">
        <v>7</v>
      </c>
      <c r="O66" s="421">
        <v>8</v>
      </c>
      <c r="P66" s="421">
        <v>6</v>
      </c>
      <c r="Q66" s="421">
        <v>7</v>
      </c>
      <c r="R66" s="421">
        <v>8</v>
      </c>
      <c r="S66" s="421">
        <v>9</v>
      </c>
      <c r="T66" s="421">
        <v>2</v>
      </c>
      <c r="U66" s="421">
        <v>2</v>
      </c>
      <c r="V66" s="421">
        <f>D66-F66-H66-J66-L66-N66-P66-R66-T66</f>
        <v>69</v>
      </c>
      <c r="W66" s="421">
        <f>E66-G66-I66-K66-M66-O66-Q66-S66-U66</f>
        <v>88</v>
      </c>
      <c r="X66" s="421"/>
      <c r="Y66" s="421"/>
      <c r="Z66" s="421"/>
    </row>
    <row r="67" spans="1:26" s="208" customFormat="1" ht="19.55" customHeight="1" thickBot="1">
      <c r="A67" s="1659">
        <v>2020</v>
      </c>
      <c r="B67" s="1659" t="s">
        <v>1551</v>
      </c>
      <c r="C67" s="1470" t="s">
        <v>1552</v>
      </c>
      <c r="D67" s="460">
        <v>236</v>
      </c>
      <c r="E67" s="1660">
        <v>245</v>
      </c>
      <c r="F67" s="1660">
        <v>7</v>
      </c>
      <c r="G67" s="1660">
        <v>9</v>
      </c>
      <c r="H67" s="1660">
        <v>141</v>
      </c>
      <c r="I67" s="1660">
        <v>145</v>
      </c>
      <c r="J67" s="1660">
        <v>0</v>
      </c>
      <c r="K67" s="1660">
        <v>0</v>
      </c>
      <c r="L67" s="1660">
        <v>5</v>
      </c>
      <c r="M67" s="1660">
        <v>5</v>
      </c>
      <c r="N67" s="1660">
        <v>9</v>
      </c>
      <c r="O67" s="1660">
        <v>10</v>
      </c>
      <c r="P67" s="1660">
        <v>4</v>
      </c>
      <c r="Q67" s="1660">
        <v>3</v>
      </c>
      <c r="R67" s="1660">
        <v>6</v>
      </c>
      <c r="S67" s="1660">
        <v>6</v>
      </c>
      <c r="T67" s="1660">
        <v>1</v>
      </c>
      <c r="U67" s="1660">
        <v>0</v>
      </c>
      <c r="V67" s="1660">
        <f>D67-F67-H67-J67-L67-N67-P67-R67-T67</f>
        <v>63</v>
      </c>
      <c r="W67" s="1660">
        <f>E67-G67-I67-K67-M67-O67-Q67-S67-U67</f>
        <v>67</v>
      </c>
      <c r="X67" s="421"/>
      <c r="Y67" s="421"/>
      <c r="Z67" s="421"/>
    </row>
    <row r="68" spans="1:26">
      <c r="A68" s="512" t="s">
        <v>2455</v>
      </c>
      <c r="D68" s="147"/>
      <c r="E68" s="147"/>
      <c r="F68" s="147"/>
      <c r="G68" s="147"/>
      <c r="H68" s="147"/>
      <c r="I68" s="147"/>
      <c r="J68" s="147"/>
      <c r="K68" s="147"/>
      <c r="L68" s="147"/>
      <c r="M68" s="147"/>
      <c r="N68" s="1482" t="s">
        <v>1701</v>
      </c>
      <c r="O68" s="147"/>
      <c r="P68" s="147"/>
      <c r="Q68" s="147"/>
      <c r="R68" s="147"/>
      <c r="S68" s="147"/>
      <c r="T68" s="147"/>
      <c r="U68" s="147"/>
      <c r="V68" s="147"/>
      <c r="W68" s="147"/>
      <c r="X68" s="147"/>
      <c r="Y68" s="147"/>
      <c r="Z68" s="147"/>
    </row>
    <row r="69" spans="1:26">
      <c r="D69" s="147"/>
      <c r="E69" s="147"/>
      <c r="F69" s="147"/>
      <c r="G69" s="147"/>
      <c r="H69" s="147"/>
      <c r="I69" s="147"/>
      <c r="J69" s="147"/>
      <c r="K69" s="147"/>
      <c r="L69" s="147"/>
      <c r="M69" s="147"/>
      <c r="N69" s="147"/>
      <c r="O69" s="147"/>
      <c r="P69" s="147"/>
      <c r="Q69" s="147"/>
      <c r="R69" s="147"/>
      <c r="S69" s="147"/>
      <c r="T69" s="147"/>
      <c r="U69" s="147"/>
      <c r="V69" s="147"/>
      <c r="W69" s="147"/>
      <c r="X69" s="147"/>
      <c r="Y69" s="147"/>
      <c r="Z69" s="147"/>
    </row>
    <row r="70" spans="1:26">
      <c r="D70" s="147"/>
      <c r="E70" s="147"/>
      <c r="F70" s="147"/>
      <c r="G70" s="147"/>
      <c r="H70" s="147"/>
      <c r="I70" s="147"/>
      <c r="J70" s="147"/>
      <c r="K70" s="147"/>
      <c r="L70" s="147"/>
      <c r="M70" s="147"/>
      <c r="N70" s="147"/>
      <c r="O70" s="147"/>
      <c r="P70" s="147"/>
      <c r="Q70" s="147"/>
      <c r="R70" s="147"/>
      <c r="S70" s="147"/>
      <c r="T70" s="147"/>
      <c r="U70" s="147"/>
      <c r="V70" s="147"/>
      <c r="W70" s="147"/>
      <c r="X70" s="147"/>
      <c r="Y70" s="147"/>
      <c r="Z70" s="147"/>
    </row>
    <row r="71" spans="1:26" ht="19.05">
      <c r="D71" s="147"/>
      <c r="E71" s="147"/>
      <c r="F71" s="147"/>
      <c r="G71" s="146">
        <v>109</v>
      </c>
      <c r="H71" s="147"/>
      <c r="I71" s="147"/>
      <c r="J71" s="147"/>
      <c r="K71" s="147"/>
      <c r="L71" s="147"/>
      <c r="M71" s="147"/>
      <c r="N71" s="147"/>
      <c r="O71" s="147"/>
      <c r="P71" s="147"/>
      <c r="Q71" s="147"/>
      <c r="R71" s="146">
        <v>110</v>
      </c>
      <c r="S71" s="147"/>
      <c r="T71" s="147"/>
      <c r="U71" s="147"/>
      <c r="V71" s="147"/>
      <c r="W71" s="147"/>
      <c r="X71" s="147"/>
      <c r="Y71" s="147"/>
      <c r="Z71" s="147"/>
    </row>
    <row r="72" spans="1:26">
      <c r="D72" s="147"/>
      <c r="E72" s="147"/>
      <c r="F72" s="147"/>
      <c r="G72" s="147"/>
      <c r="H72" s="147"/>
      <c r="I72" s="147"/>
      <c r="J72" s="147"/>
      <c r="K72" s="147"/>
      <c r="L72" s="147"/>
      <c r="M72" s="147"/>
      <c r="N72" s="147"/>
      <c r="O72" s="147"/>
      <c r="P72" s="147"/>
      <c r="Q72" s="147"/>
      <c r="R72" s="147"/>
      <c r="S72" s="147"/>
      <c r="T72" s="147"/>
      <c r="U72" s="147"/>
      <c r="V72" s="147"/>
      <c r="W72" s="147"/>
      <c r="X72" s="147"/>
      <c r="Y72" s="147"/>
      <c r="Z72" s="147"/>
    </row>
    <row r="73" spans="1:26">
      <c r="D73" s="147"/>
      <c r="E73" s="147"/>
      <c r="F73" s="147"/>
      <c r="G73" s="147"/>
      <c r="H73" s="147"/>
      <c r="I73" s="147"/>
      <c r="J73" s="147"/>
      <c r="K73" s="147"/>
      <c r="L73" s="147"/>
      <c r="M73" s="147"/>
      <c r="N73" s="147"/>
      <c r="O73" s="147"/>
      <c r="P73" s="147"/>
      <c r="Q73" s="147"/>
      <c r="R73" s="147"/>
      <c r="S73" s="147"/>
      <c r="T73" s="147"/>
      <c r="U73" s="147"/>
      <c r="V73" s="147"/>
      <c r="W73" s="147"/>
      <c r="X73" s="147"/>
      <c r="Y73" s="147"/>
      <c r="Z73" s="147"/>
    </row>
    <row r="74" spans="1:26">
      <c r="D74" s="147"/>
      <c r="E74" s="147"/>
      <c r="F74" s="147"/>
      <c r="G74" s="147"/>
      <c r="H74" s="147"/>
      <c r="I74" s="147"/>
      <c r="J74" s="147"/>
      <c r="K74" s="147"/>
      <c r="L74" s="147"/>
      <c r="M74" s="147"/>
      <c r="N74" s="147"/>
      <c r="O74" s="147"/>
      <c r="P74" s="147"/>
      <c r="Q74" s="147"/>
      <c r="R74" s="147"/>
      <c r="S74" s="147"/>
      <c r="T74" s="147"/>
      <c r="U74" s="147"/>
      <c r="V74" s="147"/>
      <c r="W74" s="147"/>
      <c r="X74" s="147"/>
      <c r="Y74" s="147"/>
      <c r="Z74" s="147"/>
    </row>
    <row r="75" spans="1:26">
      <c r="D75" s="147"/>
      <c r="E75" s="147"/>
      <c r="F75" s="147"/>
      <c r="G75" s="147"/>
      <c r="H75" s="147"/>
      <c r="I75" s="147"/>
      <c r="J75" s="147"/>
      <c r="K75" s="147"/>
      <c r="L75" s="147"/>
      <c r="M75" s="147"/>
      <c r="N75" s="147"/>
      <c r="O75" s="147"/>
      <c r="P75" s="147"/>
      <c r="Q75" s="147"/>
      <c r="R75" s="147"/>
      <c r="S75" s="147"/>
      <c r="T75" s="147"/>
      <c r="U75" s="147"/>
      <c r="V75" s="147"/>
      <c r="W75" s="147"/>
      <c r="X75" s="147"/>
      <c r="Y75" s="147"/>
      <c r="Z75" s="147"/>
    </row>
    <row r="76" spans="1:26">
      <c r="D76" s="147"/>
      <c r="E76" s="147"/>
      <c r="F76" s="147"/>
      <c r="G76" s="147"/>
      <c r="H76" s="147"/>
      <c r="I76" s="147"/>
      <c r="J76" s="147"/>
      <c r="K76" s="147"/>
      <c r="L76" s="147"/>
      <c r="M76" s="147"/>
      <c r="N76" s="147"/>
      <c r="O76" s="147"/>
      <c r="P76" s="147"/>
      <c r="Q76" s="147"/>
      <c r="R76" s="147"/>
      <c r="S76" s="147"/>
      <c r="T76" s="147"/>
      <c r="U76" s="147"/>
      <c r="V76" s="147"/>
      <c r="W76" s="147"/>
      <c r="X76" s="147"/>
      <c r="Y76" s="147"/>
      <c r="Z76" s="147"/>
    </row>
    <row r="77" spans="1:26">
      <c r="D77" s="147"/>
      <c r="E77" s="147"/>
      <c r="F77" s="147"/>
      <c r="G77" s="147"/>
      <c r="H77" s="147"/>
      <c r="I77" s="147"/>
      <c r="J77" s="147"/>
      <c r="K77" s="147"/>
      <c r="L77" s="147"/>
      <c r="M77" s="147"/>
      <c r="N77" s="147"/>
      <c r="O77" s="147"/>
      <c r="P77" s="147"/>
      <c r="Q77" s="147"/>
      <c r="R77" s="147"/>
      <c r="S77" s="147"/>
      <c r="T77" s="147"/>
      <c r="U77" s="147"/>
      <c r="V77" s="147"/>
      <c r="W77" s="147"/>
      <c r="X77" s="147"/>
      <c r="Y77" s="147"/>
      <c r="Z77" s="147"/>
    </row>
    <row r="78" spans="1:26">
      <c r="D78" s="147"/>
      <c r="E78" s="147"/>
      <c r="F78" s="147"/>
      <c r="G78" s="147"/>
      <c r="H78" s="147"/>
      <c r="I78" s="147"/>
      <c r="J78" s="147"/>
      <c r="K78" s="147"/>
      <c r="L78" s="147"/>
      <c r="M78" s="147"/>
      <c r="N78" s="147"/>
      <c r="O78" s="147"/>
      <c r="P78" s="147"/>
      <c r="Q78" s="147"/>
      <c r="R78" s="147"/>
      <c r="S78" s="147"/>
      <c r="T78" s="147"/>
      <c r="U78" s="147"/>
      <c r="V78" s="147"/>
      <c r="W78" s="147"/>
      <c r="X78" s="147"/>
      <c r="Y78" s="147"/>
      <c r="Z78" s="147"/>
    </row>
    <row r="79" spans="1:26">
      <c r="D79" s="147"/>
      <c r="E79" s="147"/>
      <c r="F79" s="147"/>
      <c r="G79" s="147"/>
      <c r="H79" s="147"/>
      <c r="I79" s="147"/>
      <c r="J79" s="147"/>
      <c r="K79" s="147"/>
      <c r="L79" s="147"/>
      <c r="M79" s="147"/>
      <c r="N79" s="147"/>
      <c r="O79" s="147"/>
      <c r="P79" s="147"/>
      <c r="Q79" s="147"/>
      <c r="R79" s="147"/>
      <c r="S79" s="147"/>
      <c r="T79" s="147"/>
      <c r="U79" s="147"/>
      <c r="V79" s="147"/>
      <c r="W79" s="147"/>
      <c r="X79" s="147"/>
      <c r="Y79" s="147"/>
      <c r="Z79" s="147"/>
    </row>
    <row r="80" spans="1:26">
      <c r="D80" s="147"/>
      <c r="E80" s="147"/>
      <c r="F80" s="147"/>
      <c r="G80" s="147"/>
      <c r="H80" s="147"/>
      <c r="I80" s="147"/>
      <c r="J80" s="147"/>
      <c r="K80" s="147"/>
      <c r="L80" s="147"/>
      <c r="M80" s="147"/>
      <c r="N80" s="147"/>
      <c r="O80" s="147"/>
      <c r="P80" s="147"/>
      <c r="Q80" s="147"/>
      <c r="R80" s="147"/>
      <c r="S80" s="147"/>
      <c r="T80" s="147"/>
      <c r="U80" s="147"/>
      <c r="V80" s="147"/>
      <c r="W80" s="147"/>
      <c r="X80" s="147"/>
      <c r="Y80" s="147"/>
      <c r="Z80" s="147"/>
    </row>
    <row r="81" spans="4:26">
      <c r="D81" s="147"/>
      <c r="E81" s="147"/>
      <c r="F81" s="147"/>
      <c r="G81" s="147"/>
      <c r="H81" s="147"/>
      <c r="I81" s="147"/>
      <c r="J81" s="147"/>
      <c r="K81" s="147"/>
      <c r="L81" s="147"/>
      <c r="M81" s="147"/>
      <c r="N81" s="147"/>
      <c r="O81" s="147"/>
      <c r="P81" s="147"/>
      <c r="Q81" s="147"/>
      <c r="R81" s="147"/>
      <c r="S81" s="147"/>
      <c r="T81" s="147"/>
      <c r="U81" s="147"/>
      <c r="V81" s="147"/>
      <c r="W81" s="147"/>
      <c r="X81" s="147"/>
      <c r="Y81" s="147"/>
      <c r="Z81" s="147"/>
    </row>
    <row r="82" spans="4:26">
      <c r="D82" s="147"/>
      <c r="E82" s="147"/>
      <c r="F82" s="147"/>
      <c r="G82" s="147"/>
      <c r="H82" s="147"/>
      <c r="I82" s="147"/>
      <c r="J82" s="147"/>
      <c r="K82" s="147"/>
      <c r="L82" s="147"/>
      <c r="M82" s="147"/>
      <c r="N82" s="147"/>
      <c r="O82" s="147"/>
      <c r="P82" s="147"/>
      <c r="Q82" s="147"/>
      <c r="R82" s="147"/>
      <c r="S82" s="147"/>
      <c r="T82" s="147"/>
      <c r="U82" s="147"/>
      <c r="V82" s="147"/>
      <c r="W82" s="147"/>
      <c r="X82" s="147"/>
      <c r="Y82" s="147"/>
      <c r="Z82" s="147"/>
    </row>
    <row r="83" spans="4:26">
      <c r="D83" s="147"/>
      <c r="E83" s="147"/>
      <c r="F83" s="147"/>
      <c r="G83" s="147"/>
      <c r="H83" s="147"/>
      <c r="I83" s="147"/>
      <c r="J83" s="147"/>
      <c r="K83" s="147"/>
      <c r="L83" s="147"/>
      <c r="M83" s="147"/>
      <c r="N83" s="147"/>
      <c r="O83" s="147"/>
      <c r="P83" s="147"/>
      <c r="Q83" s="147"/>
      <c r="R83" s="147"/>
      <c r="S83" s="147"/>
      <c r="T83" s="147"/>
      <c r="U83" s="147"/>
      <c r="V83" s="147"/>
      <c r="W83" s="147"/>
    </row>
    <row r="84" spans="4:26">
      <c r="D84" s="147"/>
      <c r="E84" s="147"/>
      <c r="F84" s="147"/>
      <c r="G84" s="147"/>
      <c r="H84" s="147"/>
      <c r="I84" s="147"/>
      <c r="J84" s="147"/>
      <c r="K84" s="147"/>
      <c r="L84" s="147"/>
      <c r="M84" s="147"/>
      <c r="N84" s="147"/>
      <c r="O84" s="147"/>
      <c r="P84" s="147"/>
      <c r="Q84" s="147"/>
      <c r="R84" s="147"/>
      <c r="S84" s="147"/>
      <c r="T84" s="147"/>
      <c r="U84" s="147"/>
      <c r="V84" s="147"/>
      <c r="W84" s="147"/>
    </row>
  </sheetData>
  <mergeCells count="24">
    <mergeCell ref="A7:C7"/>
    <mergeCell ref="V6:W6"/>
    <mergeCell ref="T5:U5"/>
    <mergeCell ref="V5:W5"/>
    <mergeCell ref="L5:M5"/>
    <mergeCell ref="N5:O5"/>
    <mergeCell ref="P5:Q5"/>
    <mergeCell ref="R5:S5"/>
    <mergeCell ref="T6:U6"/>
    <mergeCell ref="A1:M1"/>
    <mergeCell ref="A2:M2"/>
    <mergeCell ref="P6:Q6"/>
    <mergeCell ref="R6:S6"/>
    <mergeCell ref="D6:E6"/>
    <mergeCell ref="J5:K5"/>
    <mergeCell ref="F6:G6"/>
    <mergeCell ref="D5:E5"/>
    <mergeCell ref="F5:G5"/>
    <mergeCell ref="H5:I5"/>
    <mergeCell ref="H6:I6"/>
    <mergeCell ref="J6:K6"/>
    <mergeCell ref="L6:M6"/>
    <mergeCell ref="N6:O6"/>
    <mergeCell ref="A5:C6"/>
  </mergeCells>
  <phoneticPr fontId="2" type="noConversion"/>
  <pageMargins left="0.67" right="0.64" top="0.71" bottom="0.57999999999999996" header="0.38" footer="0.3"/>
  <pageSetup paperSize="9" scale="82"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enableFormatConditionsCalculation="0">
    <tabColor indexed="41"/>
    <outlinePr summaryBelow="0"/>
  </sheetPr>
  <dimension ref="A1:K107"/>
  <sheetViews>
    <sheetView zoomScaleNormal="100" zoomScaleSheetLayoutView="100" workbookViewId="0">
      <pane xSplit="1" ySplit="35" topLeftCell="B76" activePane="bottomRight" state="frozen"/>
      <selection pane="topRight" activeCell="B1" sqref="B1"/>
      <selection pane="bottomLeft" activeCell="A36" sqref="A36"/>
      <selection pane="bottomRight" activeCell="G103" sqref="G103"/>
    </sheetView>
  </sheetViews>
  <sheetFormatPr defaultColWidth="11" defaultRowHeight="17" outlineLevelRow="1"/>
  <cols>
    <col min="1" max="1" width="19.25" style="1178" customWidth="1"/>
    <col min="2" max="2" width="12.375" style="1178" customWidth="1"/>
    <col min="3" max="3" width="9.25" style="1178" customWidth="1"/>
    <col min="4" max="4" width="11.375" style="1178" customWidth="1"/>
    <col min="5" max="5" width="10.875" style="1178" customWidth="1"/>
    <col min="6" max="6" width="9.625" style="1178" customWidth="1"/>
    <col min="7" max="7" width="8.875" style="1178" customWidth="1"/>
    <col min="8" max="8" width="8.625" style="1178" customWidth="1"/>
    <col min="9" max="16384" width="11" style="1178"/>
  </cols>
  <sheetData>
    <row r="1" spans="1:8" ht="18" customHeight="1">
      <c r="A1" s="1177"/>
      <c r="B1" s="1177"/>
    </row>
    <row r="2" spans="1:8" ht="18" customHeight="1">
      <c r="A2" s="2345" t="s">
        <v>3337</v>
      </c>
      <c r="B2" s="2345"/>
      <c r="C2" s="2345"/>
      <c r="D2" s="2345"/>
      <c r="E2" s="2345"/>
      <c r="F2" s="2345"/>
      <c r="G2" s="2345"/>
      <c r="H2" s="2345"/>
    </row>
    <row r="3" spans="1:8" ht="18.7" customHeight="1">
      <c r="A3" s="2344" t="s">
        <v>3338</v>
      </c>
      <c r="B3" s="2344"/>
      <c r="C3" s="2344"/>
      <c r="D3" s="2344"/>
      <c r="E3" s="2344"/>
      <c r="F3" s="2344"/>
      <c r="G3" s="2344"/>
      <c r="H3" s="2344"/>
    </row>
    <row r="4" spans="1:8" ht="17.7" thickBot="1">
      <c r="F4" s="1179" t="s">
        <v>2520</v>
      </c>
      <c r="G4" s="1180" t="s">
        <v>2520</v>
      </c>
      <c r="H4" s="1179" t="s">
        <v>2520</v>
      </c>
    </row>
    <row r="5" spans="1:8" s="1181" customFormat="1" ht="20.25" customHeight="1">
      <c r="A5" s="2346" t="s">
        <v>974</v>
      </c>
      <c r="B5" s="2342" t="s">
        <v>975</v>
      </c>
      <c r="C5" s="2349" t="s">
        <v>2643</v>
      </c>
      <c r="D5" s="2351" t="s">
        <v>2644</v>
      </c>
      <c r="E5" s="2349" t="s">
        <v>2645</v>
      </c>
      <c r="F5" s="2338" t="s">
        <v>976</v>
      </c>
      <c r="G5" s="2339"/>
      <c r="H5" s="2339"/>
    </row>
    <row r="6" spans="1:8" s="1181" customFormat="1" ht="26.35" customHeight="1">
      <c r="A6" s="2347"/>
      <c r="B6" s="2343"/>
      <c r="C6" s="2350"/>
      <c r="D6" s="2352"/>
      <c r="E6" s="2350"/>
      <c r="F6" s="2340"/>
      <c r="G6" s="2341"/>
      <c r="H6" s="2341"/>
    </row>
    <row r="7" spans="1:8" s="1181" customFormat="1" ht="19.55" customHeight="1" thickBot="1">
      <c r="A7" s="2348"/>
      <c r="B7" s="1712" t="s">
        <v>3386</v>
      </c>
      <c r="C7" s="1183" t="s">
        <v>3384</v>
      </c>
      <c r="D7" s="1183" t="s">
        <v>3385</v>
      </c>
      <c r="E7" s="1182" t="s">
        <v>2646</v>
      </c>
      <c r="F7" s="1184" t="s">
        <v>977</v>
      </c>
      <c r="G7" s="1184" t="s">
        <v>978</v>
      </c>
      <c r="H7" s="1185" t="s">
        <v>979</v>
      </c>
    </row>
    <row r="8" spans="1:8" hidden="1">
      <c r="A8" s="1186" t="s">
        <v>3091</v>
      </c>
      <c r="B8" s="1187"/>
      <c r="C8" s="1188">
        <v>103</v>
      </c>
      <c r="D8" s="1188">
        <v>1443</v>
      </c>
      <c r="E8" s="1188">
        <v>63430</v>
      </c>
      <c r="F8" s="1188">
        <f t="shared" ref="F8:F24" si="0">G8+H8</f>
        <v>292740</v>
      </c>
      <c r="G8" s="1188">
        <v>152582</v>
      </c>
      <c r="H8" s="1188">
        <v>140158</v>
      </c>
    </row>
    <row r="9" spans="1:8" hidden="1">
      <c r="A9" s="1186" t="s">
        <v>3092</v>
      </c>
      <c r="B9" s="1187"/>
      <c r="C9" s="1188">
        <v>103</v>
      </c>
      <c r="D9" s="1188">
        <v>1443</v>
      </c>
      <c r="E9" s="1188">
        <v>65035</v>
      </c>
      <c r="F9" s="1188">
        <f t="shared" si="0"/>
        <v>297324</v>
      </c>
      <c r="G9" s="1188">
        <v>154835</v>
      </c>
      <c r="H9" s="1188">
        <v>142489</v>
      </c>
    </row>
    <row r="10" spans="1:8" hidden="1">
      <c r="A10" s="1186" t="s">
        <v>3093</v>
      </c>
      <c r="B10" s="1187"/>
      <c r="C10" s="1188">
        <v>103</v>
      </c>
      <c r="D10" s="1188">
        <v>1561</v>
      </c>
      <c r="E10" s="1188">
        <v>66937</v>
      </c>
      <c r="F10" s="1188">
        <f t="shared" si="0"/>
        <v>304010</v>
      </c>
      <c r="G10" s="1188">
        <v>159251</v>
      </c>
      <c r="H10" s="1188">
        <v>144759</v>
      </c>
    </row>
    <row r="11" spans="1:8" hidden="1">
      <c r="A11" s="1186" t="s">
        <v>3094</v>
      </c>
      <c r="B11" s="1187"/>
      <c r="C11" s="1188">
        <v>103</v>
      </c>
      <c r="D11" s="1188">
        <v>1561</v>
      </c>
      <c r="E11" s="1188">
        <v>68587</v>
      </c>
      <c r="F11" s="1188">
        <f t="shared" si="0"/>
        <v>306088</v>
      </c>
      <c r="G11" s="1188">
        <v>159746</v>
      </c>
      <c r="H11" s="1188">
        <v>146342</v>
      </c>
    </row>
    <row r="12" spans="1:8" hidden="1">
      <c r="A12" s="1186" t="s">
        <v>3095</v>
      </c>
      <c r="B12" s="1187"/>
      <c r="C12" s="1188">
        <v>103</v>
      </c>
      <c r="D12" s="1188">
        <v>1635</v>
      </c>
      <c r="E12" s="1188">
        <v>71238</v>
      </c>
      <c r="F12" s="1188">
        <f t="shared" si="0"/>
        <v>309899</v>
      </c>
      <c r="G12" s="1188">
        <v>161161</v>
      </c>
      <c r="H12" s="1188">
        <v>148738</v>
      </c>
    </row>
    <row r="13" spans="1:8" hidden="1">
      <c r="A13" s="1186" t="s">
        <v>3096</v>
      </c>
      <c r="B13" s="1187"/>
      <c r="C13" s="1188">
        <v>103</v>
      </c>
      <c r="D13" s="1188">
        <v>1635</v>
      </c>
      <c r="E13" s="1188">
        <v>73696</v>
      </c>
      <c r="F13" s="1188">
        <f t="shared" si="0"/>
        <v>314626</v>
      </c>
      <c r="G13" s="1188">
        <v>163318</v>
      </c>
      <c r="H13" s="1188">
        <v>151308</v>
      </c>
    </row>
    <row r="14" spans="1:8" hidden="1">
      <c r="A14" s="1186" t="s">
        <v>3097</v>
      </c>
      <c r="B14" s="1187"/>
      <c r="C14" s="1188">
        <v>103</v>
      </c>
      <c r="D14" s="1188">
        <v>1635</v>
      </c>
      <c r="E14" s="1188">
        <v>75869</v>
      </c>
      <c r="F14" s="1188">
        <f t="shared" si="0"/>
        <v>319197</v>
      </c>
      <c r="G14" s="1188">
        <v>165384</v>
      </c>
      <c r="H14" s="1188">
        <v>153813</v>
      </c>
    </row>
    <row r="15" spans="1:8" ht="0.7" hidden="1" customHeight="1">
      <c r="A15" s="1186" t="s">
        <v>3098</v>
      </c>
      <c r="B15" s="1187"/>
      <c r="C15" s="1188">
        <v>103</v>
      </c>
      <c r="D15" s="1188">
        <v>1635</v>
      </c>
      <c r="E15" s="1188">
        <v>78227</v>
      </c>
      <c r="F15" s="1188">
        <f t="shared" si="0"/>
        <v>324426</v>
      </c>
      <c r="G15" s="1188">
        <v>168061</v>
      </c>
      <c r="H15" s="1188">
        <v>156365</v>
      </c>
    </row>
    <row r="16" spans="1:8" hidden="1">
      <c r="A16" s="1186" t="s">
        <v>2989</v>
      </c>
      <c r="B16" s="1187"/>
      <c r="C16" s="1188">
        <v>103</v>
      </c>
      <c r="D16" s="1188">
        <v>1635</v>
      </c>
      <c r="E16" s="1188">
        <v>80539</v>
      </c>
      <c r="F16" s="1188">
        <f t="shared" si="0"/>
        <v>328911</v>
      </c>
      <c r="G16" s="1188">
        <v>170424</v>
      </c>
      <c r="H16" s="1188">
        <v>158487</v>
      </c>
    </row>
    <row r="17" spans="1:11" hidden="1">
      <c r="A17" s="1186" t="s">
        <v>3099</v>
      </c>
      <c r="B17" s="1187"/>
      <c r="C17" s="1188">
        <v>110</v>
      </c>
      <c r="D17" s="1188">
        <v>1729</v>
      </c>
      <c r="E17" s="1188">
        <v>82480</v>
      </c>
      <c r="F17" s="1188">
        <f t="shared" si="0"/>
        <v>332707</v>
      </c>
      <c r="G17" s="1188">
        <v>172072</v>
      </c>
      <c r="H17" s="1188">
        <v>160635</v>
      </c>
    </row>
    <row r="18" spans="1:11" hidden="1">
      <c r="A18" s="1186" t="s">
        <v>3100</v>
      </c>
      <c r="B18" s="1187"/>
      <c r="C18" s="1188">
        <v>110</v>
      </c>
      <c r="D18" s="1188">
        <v>1808</v>
      </c>
      <c r="E18" s="1188">
        <v>85695</v>
      </c>
      <c r="F18" s="1188">
        <f t="shared" si="0"/>
        <v>335460</v>
      </c>
      <c r="G18" s="1188">
        <v>173435</v>
      </c>
      <c r="H18" s="1188">
        <v>162025</v>
      </c>
    </row>
    <row r="19" spans="1:11" ht="27.7" hidden="1" customHeight="1">
      <c r="A19" s="1186" t="s">
        <v>3101</v>
      </c>
      <c r="B19" s="1187"/>
      <c r="C19" s="1188">
        <v>115</v>
      </c>
      <c r="D19" s="1188">
        <v>1823</v>
      </c>
      <c r="E19" s="1188">
        <v>88822</v>
      </c>
      <c r="F19" s="1188">
        <f t="shared" si="0"/>
        <v>338140</v>
      </c>
      <c r="G19" s="1188">
        <v>174361</v>
      </c>
      <c r="H19" s="1188">
        <v>163779</v>
      </c>
    </row>
    <row r="20" spans="1:11" ht="27.7" hidden="1" customHeight="1">
      <c r="A20" s="1186" t="s">
        <v>1763</v>
      </c>
      <c r="B20" s="1189">
        <v>104.0964</v>
      </c>
      <c r="C20" s="1188">
        <v>115</v>
      </c>
      <c r="D20" s="1188">
        <v>1823</v>
      </c>
      <c r="E20" s="1188">
        <v>92545</v>
      </c>
      <c r="F20" s="1188">
        <f t="shared" si="0"/>
        <v>340255</v>
      </c>
      <c r="G20" s="1188">
        <v>175155</v>
      </c>
      <c r="H20" s="1188">
        <v>165100</v>
      </c>
      <c r="I20" s="1188"/>
      <c r="J20" s="1188"/>
      <c r="K20" s="1188"/>
    </row>
    <row r="21" spans="1:11" ht="49.6" hidden="1" customHeight="1">
      <c r="A21" s="1186" t="s">
        <v>2927</v>
      </c>
      <c r="B21" s="1189">
        <v>104.0964</v>
      </c>
      <c r="C21" s="1188">
        <v>115</v>
      </c>
      <c r="D21" s="1188">
        <v>1902</v>
      </c>
      <c r="E21" s="1188">
        <v>96887</v>
      </c>
      <c r="F21" s="1188">
        <f t="shared" si="0"/>
        <v>345954</v>
      </c>
      <c r="G21" s="1188">
        <v>177776</v>
      </c>
      <c r="H21" s="1188">
        <v>168178</v>
      </c>
      <c r="I21" s="1188"/>
      <c r="J21" s="1188"/>
    </row>
    <row r="22" spans="1:11" ht="49.6" hidden="1" customHeight="1">
      <c r="A22" s="1190" t="s">
        <v>2990</v>
      </c>
      <c r="B22" s="1189">
        <v>104.0964</v>
      </c>
      <c r="C22" s="1188">
        <v>115</v>
      </c>
      <c r="D22" s="1188">
        <v>1902</v>
      </c>
      <c r="E22" s="1188">
        <v>100984</v>
      </c>
      <c r="F22" s="1188">
        <f t="shared" si="0"/>
        <v>351800</v>
      </c>
      <c r="G22" s="1188">
        <v>180466</v>
      </c>
      <c r="H22" s="1188">
        <v>171334</v>
      </c>
      <c r="I22" s="1188"/>
      <c r="J22" s="1188"/>
    </row>
    <row r="23" spans="1:11" ht="0.7" hidden="1" customHeight="1">
      <c r="A23" s="1190" t="s">
        <v>2991</v>
      </c>
      <c r="B23" s="1189">
        <v>104.0964</v>
      </c>
      <c r="C23" s="1178">
        <v>121</v>
      </c>
      <c r="D23" s="1178">
        <v>1947</v>
      </c>
      <c r="E23" s="1178">
        <v>104929</v>
      </c>
      <c r="F23" s="1188">
        <f t="shared" si="0"/>
        <v>356243</v>
      </c>
      <c r="G23" s="1178">
        <v>182467</v>
      </c>
      <c r="H23" s="1178">
        <v>173776</v>
      </c>
    </row>
    <row r="24" spans="1:11" ht="49.6" hidden="1" customHeight="1">
      <c r="A24" s="1190" t="s">
        <v>2992</v>
      </c>
      <c r="B24" s="1189">
        <v>104.0964</v>
      </c>
      <c r="C24" s="1178">
        <v>121</v>
      </c>
      <c r="D24" s="1178">
        <v>1947</v>
      </c>
      <c r="E24" s="1178">
        <v>109086</v>
      </c>
      <c r="F24" s="1188">
        <f t="shared" si="0"/>
        <v>361958</v>
      </c>
      <c r="G24" s="1178">
        <v>184957</v>
      </c>
      <c r="H24" s="1178">
        <v>177001</v>
      </c>
    </row>
    <row r="25" spans="1:11" ht="49.6" hidden="1" customHeight="1">
      <c r="A25" s="1190" t="s">
        <v>2993</v>
      </c>
      <c r="B25" s="1189">
        <v>104.0964</v>
      </c>
      <c r="C25" s="1178">
        <v>121</v>
      </c>
      <c r="D25" s="1178">
        <v>2099</v>
      </c>
      <c r="E25" s="1178">
        <v>112187</v>
      </c>
      <c r="F25" s="1188">
        <v>368439</v>
      </c>
      <c r="G25" s="1178">
        <v>187972</v>
      </c>
      <c r="H25" s="1178">
        <v>180467</v>
      </c>
    </row>
    <row r="26" spans="1:11" ht="49.6" hidden="1" customHeight="1">
      <c r="A26" s="1190" t="s">
        <v>2994</v>
      </c>
      <c r="B26" s="1189">
        <v>104.0964</v>
      </c>
      <c r="C26" s="1178">
        <v>121</v>
      </c>
      <c r="D26" s="1178">
        <v>2099</v>
      </c>
      <c r="E26" s="1178">
        <v>115169</v>
      </c>
      <c r="F26" s="1188">
        <v>373296</v>
      </c>
      <c r="G26" s="1178">
        <v>190116</v>
      </c>
      <c r="H26" s="1178">
        <v>183180</v>
      </c>
    </row>
    <row r="27" spans="1:11" ht="49.6" hidden="1" customHeight="1" collapsed="1">
      <c r="A27" s="1190" t="s">
        <v>2995</v>
      </c>
      <c r="B27" s="1189">
        <v>104.0964</v>
      </c>
      <c r="C27" s="1178">
        <f>SUM(C29:C31)</f>
        <v>121</v>
      </c>
      <c r="D27" s="1178">
        <f>SUM(D29:D31)</f>
        <v>2099</v>
      </c>
      <c r="E27" s="1178">
        <f>SUM(E29:E31)</f>
        <v>118570</v>
      </c>
      <c r="F27" s="1188">
        <f>G27+H27</f>
        <v>378797</v>
      </c>
      <c r="G27" s="1178">
        <f>SUM(G29:G31)</f>
        <v>192464</v>
      </c>
      <c r="H27" s="1178">
        <f>SUM(H29:H31)</f>
        <v>186333</v>
      </c>
    </row>
    <row r="28" spans="1:11" ht="50.1" hidden="1" customHeight="1" outlineLevel="1">
      <c r="A28" s="1191"/>
      <c r="B28" s="1189">
        <v>104.0964</v>
      </c>
      <c r="C28" s="1188"/>
      <c r="D28" s="1188"/>
      <c r="E28" s="1188"/>
      <c r="F28" s="1188"/>
      <c r="G28" s="1188"/>
      <c r="H28" s="1188"/>
    </row>
    <row r="29" spans="1:11" ht="50.1" hidden="1" customHeight="1" outlineLevel="1">
      <c r="A29" s="1192" t="s">
        <v>2996</v>
      </c>
      <c r="B29" s="1189">
        <v>104.0964</v>
      </c>
      <c r="C29" s="1188">
        <v>53</v>
      </c>
      <c r="D29" s="1188">
        <v>970</v>
      </c>
      <c r="E29" s="1188">
        <v>58032</v>
      </c>
      <c r="F29" s="1188">
        <f t="shared" ref="F29:F55" si="1">G29+H29</f>
        <v>180958</v>
      </c>
      <c r="G29" s="1188">
        <v>91253</v>
      </c>
      <c r="H29" s="1188">
        <v>89705</v>
      </c>
    </row>
    <row r="30" spans="1:11" ht="50.1" hidden="1" customHeight="1" outlineLevel="1">
      <c r="A30" s="1192" t="s">
        <v>2997</v>
      </c>
      <c r="B30" s="1189">
        <v>104.0964</v>
      </c>
      <c r="C30" s="1188">
        <v>44</v>
      </c>
      <c r="D30" s="1188">
        <v>769</v>
      </c>
      <c r="E30" s="1188">
        <v>41537</v>
      </c>
      <c r="F30" s="1188">
        <f t="shared" si="1"/>
        <v>130809</v>
      </c>
      <c r="G30" s="1188">
        <v>66595</v>
      </c>
      <c r="H30" s="1188">
        <v>64214</v>
      </c>
    </row>
    <row r="31" spans="1:11" ht="50.1" hidden="1" customHeight="1" outlineLevel="1" thickBot="1">
      <c r="A31" s="1193" t="s">
        <v>2998</v>
      </c>
      <c r="B31" s="1189">
        <v>104.0964</v>
      </c>
      <c r="C31" s="1194">
        <v>24</v>
      </c>
      <c r="D31" s="1194">
        <v>360</v>
      </c>
      <c r="E31" s="1194">
        <v>19001</v>
      </c>
      <c r="F31" s="1194">
        <f t="shared" si="1"/>
        <v>67030</v>
      </c>
      <c r="G31" s="1194">
        <v>34616</v>
      </c>
      <c r="H31" s="1194">
        <v>32414</v>
      </c>
    </row>
    <row r="32" spans="1:11" ht="48.1" hidden="1" customHeight="1" collapsed="1">
      <c r="A32" s="1190" t="s">
        <v>717</v>
      </c>
      <c r="B32" s="1189">
        <v>104.0964</v>
      </c>
      <c r="C32" s="1178">
        <f>SUM(C33:C35)</f>
        <v>121</v>
      </c>
      <c r="D32" s="1178">
        <f>SUM(D33:D35)</f>
        <v>2099</v>
      </c>
      <c r="E32" s="1178">
        <f>SUM(E33:E35)</f>
        <v>120984</v>
      </c>
      <c r="F32" s="1178">
        <f t="shared" si="1"/>
        <v>382897</v>
      </c>
      <c r="G32" s="1178">
        <f>SUM(G33:G35)</f>
        <v>194178</v>
      </c>
      <c r="H32" s="1178">
        <f>SUM(H33:H35)</f>
        <v>188719</v>
      </c>
    </row>
    <row r="33" spans="1:8" ht="50.1" hidden="1" customHeight="1" outlineLevel="1">
      <c r="A33" s="1192" t="s">
        <v>2996</v>
      </c>
      <c r="B33" s="1189">
        <v>104.0964</v>
      </c>
      <c r="C33" s="1188">
        <v>53</v>
      </c>
      <c r="D33" s="1188">
        <v>970</v>
      </c>
      <c r="E33" s="1188">
        <v>59192</v>
      </c>
      <c r="F33" s="1188">
        <f t="shared" si="1"/>
        <v>183381</v>
      </c>
      <c r="G33" s="1188">
        <v>92173</v>
      </c>
      <c r="H33" s="1188">
        <v>91208</v>
      </c>
    </row>
    <row r="34" spans="1:8" ht="50.1" hidden="1" customHeight="1" outlineLevel="1">
      <c r="A34" s="1192" t="s">
        <v>2997</v>
      </c>
      <c r="B34" s="1189">
        <v>104.0964</v>
      </c>
      <c r="C34" s="1188">
        <v>44</v>
      </c>
      <c r="D34" s="1188">
        <v>769</v>
      </c>
      <c r="E34" s="1188">
        <v>42436</v>
      </c>
      <c r="F34" s="1188">
        <f t="shared" si="1"/>
        <v>131919</v>
      </c>
      <c r="G34" s="1188">
        <v>67112</v>
      </c>
      <c r="H34" s="1188">
        <v>64807</v>
      </c>
    </row>
    <row r="35" spans="1:8" ht="50.1" hidden="1" customHeight="1" outlineLevel="1" thickBot="1">
      <c r="A35" s="1193" t="s">
        <v>2998</v>
      </c>
      <c r="B35" s="1189">
        <v>104.0964</v>
      </c>
      <c r="C35" s="1195">
        <v>24</v>
      </c>
      <c r="D35" s="1195">
        <v>360</v>
      </c>
      <c r="E35" s="1195">
        <v>19356</v>
      </c>
      <c r="F35" s="1195">
        <f t="shared" si="1"/>
        <v>67597</v>
      </c>
      <c r="G35" s="1195">
        <v>34893</v>
      </c>
      <c r="H35" s="1195">
        <v>32704</v>
      </c>
    </row>
    <row r="36" spans="1:8" ht="47.25" hidden="1" customHeight="1" collapsed="1">
      <c r="A36" s="1190" t="s">
        <v>718</v>
      </c>
      <c r="B36" s="1201">
        <v>104.0964</v>
      </c>
      <c r="C36" s="1202">
        <f>SUM(C37:C39)</f>
        <v>121</v>
      </c>
      <c r="D36" s="1202">
        <f>SUM(D37:D39)</f>
        <v>2160</v>
      </c>
      <c r="E36" s="1202">
        <f>SUM(E37:E39)</f>
        <v>123246</v>
      </c>
      <c r="F36" s="1202">
        <f t="shared" si="1"/>
        <v>386950</v>
      </c>
      <c r="G36" s="1202">
        <f>SUM(G37:G39)</f>
        <v>195542</v>
      </c>
      <c r="H36" s="1202">
        <f>SUM(H37:H39)</f>
        <v>191408</v>
      </c>
    </row>
    <row r="37" spans="1:8" ht="50.1" hidden="1" customHeight="1" outlineLevel="1">
      <c r="A37" s="1196" t="s">
        <v>737</v>
      </c>
      <c r="B37" s="1201">
        <v>104.0964</v>
      </c>
      <c r="C37" s="1203">
        <v>53</v>
      </c>
      <c r="D37" s="1203">
        <v>998</v>
      </c>
      <c r="E37" s="1203">
        <v>60167</v>
      </c>
      <c r="F37" s="1203">
        <f t="shared" si="1"/>
        <v>185530</v>
      </c>
      <c r="G37" s="1203">
        <v>92954</v>
      </c>
      <c r="H37" s="1203">
        <v>92576</v>
      </c>
    </row>
    <row r="38" spans="1:8" ht="50.1" hidden="1" customHeight="1" outlineLevel="1">
      <c r="A38" s="1196" t="s">
        <v>1768</v>
      </c>
      <c r="B38" s="1201">
        <v>104.0964</v>
      </c>
      <c r="C38" s="1203">
        <v>44</v>
      </c>
      <c r="D38" s="1203">
        <v>797</v>
      </c>
      <c r="E38" s="1203">
        <v>43514</v>
      </c>
      <c r="F38" s="1203">
        <f t="shared" si="1"/>
        <v>133497</v>
      </c>
      <c r="G38" s="1203">
        <v>67579</v>
      </c>
      <c r="H38" s="1203">
        <v>65918</v>
      </c>
    </row>
    <row r="39" spans="1:8" ht="50.1" hidden="1" customHeight="1" outlineLevel="1" thickBot="1">
      <c r="A39" s="1197" t="s">
        <v>1769</v>
      </c>
      <c r="B39" s="1201">
        <v>104.0964</v>
      </c>
      <c r="C39" s="1204">
        <v>24</v>
      </c>
      <c r="D39" s="1204">
        <v>365</v>
      </c>
      <c r="E39" s="1204">
        <v>19565</v>
      </c>
      <c r="F39" s="1204">
        <f t="shared" si="1"/>
        <v>67923</v>
      </c>
      <c r="G39" s="1204">
        <v>35009</v>
      </c>
      <c r="H39" s="1204">
        <v>32914</v>
      </c>
    </row>
    <row r="40" spans="1:8" ht="47.25" hidden="1" customHeight="1" collapsed="1">
      <c r="A40" s="1190" t="s">
        <v>2847</v>
      </c>
      <c r="B40" s="1201">
        <v>104.0964</v>
      </c>
      <c r="C40" s="1202">
        <f>SUM(C41:C43)</f>
        <v>121</v>
      </c>
      <c r="D40" s="1202">
        <f>SUM(D41:D43)</f>
        <v>2160</v>
      </c>
      <c r="E40" s="1202">
        <f>SUM(E41:E43)</f>
        <v>125824</v>
      </c>
      <c r="F40" s="1202">
        <f t="shared" si="1"/>
        <v>390692</v>
      </c>
      <c r="G40" s="1202">
        <f>SUM(G41:G43)</f>
        <v>196806</v>
      </c>
      <c r="H40" s="1202">
        <f>SUM(H41:H43)</f>
        <v>193886</v>
      </c>
    </row>
    <row r="41" spans="1:8" ht="50.1" hidden="1" customHeight="1" outlineLevel="1">
      <c r="A41" s="1196" t="s">
        <v>737</v>
      </c>
      <c r="B41" s="1201">
        <v>33.520600000000002</v>
      </c>
      <c r="C41" s="1203">
        <v>53</v>
      </c>
      <c r="D41" s="1203">
        <v>998</v>
      </c>
      <c r="E41" s="1203">
        <v>61308</v>
      </c>
      <c r="F41" s="1203">
        <f t="shared" si="1"/>
        <v>186903</v>
      </c>
      <c r="G41" s="1203">
        <v>93357</v>
      </c>
      <c r="H41" s="1203">
        <v>93546</v>
      </c>
    </row>
    <row r="42" spans="1:8" ht="50.1" hidden="1" customHeight="1" outlineLevel="1">
      <c r="A42" s="1196" t="s">
        <v>1768</v>
      </c>
      <c r="B42" s="1201">
        <v>15.726699999999999</v>
      </c>
      <c r="C42" s="1203">
        <v>44</v>
      </c>
      <c r="D42" s="1203">
        <v>797</v>
      </c>
      <c r="E42" s="1203">
        <v>44480</v>
      </c>
      <c r="F42" s="1203">
        <f t="shared" si="1"/>
        <v>135275</v>
      </c>
      <c r="G42" s="1203">
        <v>68141</v>
      </c>
      <c r="H42" s="1203">
        <v>67134</v>
      </c>
    </row>
    <row r="43" spans="1:8" ht="50.1" hidden="1" customHeight="1" outlineLevel="1" thickBot="1">
      <c r="A43" s="1197" t="s">
        <v>1769</v>
      </c>
      <c r="B43" s="1205">
        <v>54.8491</v>
      </c>
      <c r="C43" s="1204">
        <v>24</v>
      </c>
      <c r="D43" s="1204">
        <v>365</v>
      </c>
      <c r="E43" s="1204">
        <v>20036</v>
      </c>
      <c r="F43" s="1204">
        <f t="shared" si="1"/>
        <v>68514</v>
      </c>
      <c r="G43" s="1204">
        <v>35308</v>
      </c>
      <c r="H43" s="1204">
        <v>33206</v>
      </c>
    </row>
    <row r="44" spans="1:8" ht="46.55" hidden="1" customHeight="1" collapsed="1">
      <c r="A44" s="1190" t="s">
        <v>2831</v>
      </c>
      <c r="B44" s="1201">
        <v>104.15260000000001</v>
      </c>
      <c r="C44" s="1202">
        <f>SUM(C45:C47)</f>
        <v>120</v>
      </c>
      <c r="D44" s="1202">
        <f>SUM(D45:D47)</f>
        <v>2151</v>
      </c>
      <c r="E44" s="1202">
        <f>SUM(E45:E47)</f>
        <v>127731</v>
      </c>
      <c r="F44" s="1202">
        <f t="shared" si="1"/>
        <v>394757</v>
      </c>
      <c r="G44" s="1202">
        <f>SUM(G45:G47)</f>
        <v>198193</v>
      </c>
      <c r="H44" s="1202">
        <f>SUM(H45:H47)</f>
        <v>196564</v>
      </c>
    </row>
    <row r="45" spans="1:8" ht="50.1" hidden="1" customHeight="1" outlineLevel="1">
      <c r="A45" s="1196" t="s">
        <v>737</v>
      </c>
      <c r="B45" s="1201">
        <v>33.576799999999999</v>
      </c>
      <c r="C45" s="1203">
        <v>52</v>
      </c>
      <c r="D45" s="1203">
        <v>989</v>
      </c>
      <c r="E45" s="1203">
        <v>61892</v>
      </c>
      <c r="F45" s="1203">
        <f t="shared" si="1"/>
        <v>187962</v>
      </c>
      <c r="G45" s="1203">
        <v>93612</v>
      </c>
      <c r="H45" s="1203">
        <v>94350</v>
      </c>
    </row>
    <row r="46" spans="1:8" ht="50.1" hidden="1" customHeight="1" outlineLevel="1">
      <c r="A46" s="1196" t="s">
        <v>1768</v>
      </c>
      <c r="B46" s="1201">
        <v>15.726699999999999</v>
      </c>
      <c r="C46" s="1203">
        <v>44</v>
      </c>
      <c r="D46" s="1203">
        <v>797</v>
      </c>
      <c r="E46" s="1203">
        <v>45472</v>
      </c>
      <c r="F46" s="1203">
        <f t="shared" si="1"/>
        <v>137630</v>
      </c>
      <c r="G46" s="1203">
        <v>69027</v>
      </c>
      <c r="H46" s="1203">
        <v>68603</v>
      </c>
    </row>
    <row r="47" spans="1:8" ht="50.1" hidden="1" customHeight="1" outlineLevel="1" thickBot="1">
      <c r="A47" s="1197" t="s">
        <v>1769</v>
      </c>
      <c r="B47" s="1205">
        <v>54.8491</v>
      </c>
      <c r="C47" s="1204">
        <v>24</v>
      </c>
      <c r="D47" s="1204">
        <v>365</v>
      </c>
      <c r="E47" s="1204">
        <v>20367</v>
      </c>
      <c r="F47" s="1204">
        <f t="shared" si="1"/>
        <v>69165</v>
      </c>
      <c r="G47" s="1204">
        <v>35554</v>
      </c>
      <c r="H47" s="1204">
        <v>33611</v>
      </c>
    </row>
    <row r="48" spans="1:8" ht="45.7" hidden="1" customHeight="1" collapsed="1">
      <c r="A48" s="1190" t="s">
        <v>2848</v>
      </c>
      <c r="B48" s="1201">
        <v>104.15260000000001</v>
      </c>
      <c r="C48" s="1202">
        <f>SUM(C49:C51)</f>
        <v>120</v>
      </c>
      <c r="D48" s="1202">
        <f>SUM(D49:D51)</f>
        <v>2165</v>
      </c>
      <c r="E48" s="1202">
        <f>SUM(E49:E51)</f>
        <v>130420</v>
      </c>
      <c r="F48" s="1202">
        <f t="shared" si="1"/>
        <v>399035</v>
      </c>
      <c r="G48" s="1202">
        <f>SUM(G49:G51)</f>
        <v>199683</v>
      </c>
      <c r="H48" s="1202">
        <f>SUM(H49:H51)</f>
        <v>199352</v>
      </c>
    </row>
    <row r="49" spans="1:9" ht="50.1" hidden="1" customHeight="1" outlineLevel="1">
      <c r="A49" s="1196" t="s">
        <v>737</v>
      </c>
      <c r="B49" s="1201">
        <v>33.576799999999999</v>
      </c>
      <c r="C49" s="1203">
        <v>52</v>
      </c>
      <c r="D49" s="1203">
        <v>989</v>
      </c>
      <c r="E49" s="1203">
        <v>63171</v>
      </c>
      <c r="F49" s="1203">
        <f t="shared" si="1"/>
        <v>190163</v>
      </c>
      <c r="G49" s="1203">
        <v>94383</v>
      </c>
      <c r="H49" s="1203">
        <v>95780</v>
      </c>
    </row>
    <row r="50" spans="1:9" ht="50.1" hidden="1" customHeight="1" outlineLevel="1">
      <c r="A50" s="1196" t="s">
        <v>1768</v>
      </c>
      <c r="B50" s="1201">
        <v>15.726699999999999</v>
      </c>
      <c r="C50" s="1203">
        <v>44</v>
      </c>
      <c r="D50" s="1203">
        <v>811</v>
      </c>
      <c r="E50" s="1203">
        <v>46365</v>
      </c>
      <c r="F50" s="1203">
        <f t="shared" si="1"/>
        <v>139039</v>
      </c>
      <c r="G50" s="1203">
        <v>69470</v>
      </c>
      <c r="H50" s="1203">
        <v>69569</v>
      </c>
    </row>
    <row r="51" spans="1:9" ht="50.1" hidden="1" customHeight="1" outlineLevel="1" thickBot="1">
      <c r="A51" s="1197" t="s">
        <v>1769</v>
      </c>
      <c r="B51" s="1205">
        <v>54.8491</v>
      </c>
      <c r="C51" s="1204">
        <v>24</v>
      </c>
      <c r="D51" s="1204">
        <v>365</v>
      </c>
      <c r="E51" s="1204">
        <v>20884</v>
      </c>
      <c r="F51" s="1204">
        <f t="shared" si="1"/>
        <v>69833</v>
      </c>
      <c r="G51" s="1204">
        <v>35830</v>
      </c>
      <c r="H51" s="1204">
        <v>34003</v>
      </c>
    </row>
    <row r="52" spans="1:9" ht="46.55" hidden="1" customHeight="1" collapsed="1">
      <c r="A52" s="1190" t="s">
        <v>2849</v>
      </c>
      <c r="B52" s="1201">
        <v>104.15260000000001</v>
      </c>
      <c r="C52" s="1202">
        <f>SUM(C53:C55)</f>
        <v>120</v>
      </c>
      <c r="D52" s="1202">
        <f>SUM(D53:D55)</f>
        <v>2165</v>
      </c>
      <c r="E52" s="1202">
        <f>SUM(E53:E55)</f>
        <v>133957</v>
      </c>
      <c r="F52" s="1202">
        <f t="shared" si="1"/>
        <v>405371</v>
      </c>
      <c r="G52" s="1202">
        <f>SUM(G53:G55)</f>
        <v>202389</v>
      </c>
      <c r="H52" s="1202">
        <f>SUM(H53:H55)</f>
        <v>202982</v>
      </c>
    </row>
    <row r="53" spans="1:9" ht="50.1" hidden="1" customHeight="1" outlineLevel="1">
      <c r="A53" s="1196" t="s">
        <v>737</v>
      </c>
      <c r="B53" s="1201">
        <v>33.576799999999999</v>
      </c>
      <c r="C53" s="1203">
        <v>52</v>
      </c>
      <c r="D53" s="1203">
        <v>989</v>
      </c>
      <c r="E53" s="1203">
        <v>64512</v>
      </c>
      <c r="F53" s="1203">
        <f t="shared" si="1"/>
        <v>192396</v>
      </c>
      <c r="G53" s="1203">
        <v>95269</v>
      </c>
      <c r="H53" s="1203">
        <v>97127</v>
      </c>
    </row>
    <row r="54" spans="1:9" ht="50.1" hidden="1" customHeight="1" outlineLevel="1">
      <c r="A54" s="1196" t="s">
        <v>1768</v>
      </c>
      <c r="B54" s="1201">
        <v>15.726699999999999</v>
      </c>
      <c r="C54" s="1203">
        <v>44</v>
      </c>
      <c r="D54" s="1203">
        <v>811</v>
      </c>
      <c r="E54" s="1203">
        <v>47743</v>
      </c>
      <c r="F54" s="1203">
        <f t="shared" si="1"/>
        <v>141823</v>
      </c>
      <c r="G54" s="1203">
        <v>70684</v>
      </c>
      <c r="H54" s="1203">
        <v>71139</v>
      </c>
    </row>
    <row r="55" spans="1:9" ht="50.1" hidden="1" customHeight="1" outlineLevel="1" thickBot="1">
      <c r="A55" s="1197" t="s">
        <v>1769</v>
      </c>
      <c r="B55" s="1205">
        <v>54.8491</v>
      </c>
      <c r="C55" s="1204">
        <v>24</v>
      </c>
      <c r="D55" s="1204">
        <v>365</v>
      </c>
      <c r="E55" s="1204">
        <v>21702</v>
      </c>
      <c r="F55" s="1204">
        <f t="shared" si="1"/>
        <v>71152</v>
      </c>
      <c r="G55" s="1204">
        <v>36436</v>
      </c>
      <c r="H55" s="1204">
        <v>34716</v>
      </c>
    </row>
    <row r="56" spans="1:9" ht="45" hidden="1" customHeight="1" collapsed="1">
      <c r="A56" s="1190" t="s">
        <v>2850</v>
      </c>
      <c r="B56" s="1201">
        <v>104.15260000000001</v>
      </c>
      <c r="C56" s="1206">
        <f t="shared" ref="C56:H56" si="2">SUM(C57:C59)</f>
        <v>120</v>
      </c>
      <c r="D56" s="1206">
        <f t="shared" si="2"/>
        <v>2165</v>
      </c>
      <c r="E56" s="1206">
        <f t="shared" si="2"/>
        <v>138505</v>
      </c>
      <c r="F56" s="1206">
        <f t="shared" si="2"/>
        <v>411587</v>
      </c>
      <c r="G56" s="1206">
        <f t="shared" si="2"/>
        <v>204640</v>
      </c>
      <c r="H56" s="1206">
        <f t="shared" si="2"/>
        <v>206947</v>
      </c>
    </row>
    <row r="57" spans="1:9" ht="50.1" hidden="1" customHeight="1" outlineLevel="1">
      <c r="A57" s="1196" t="s">
        <v>737</v>
      </c>
      <c r="B57" s="1201">
        <v>33.576799999999999</v>
      </c>
      <c r="C57" s="1206">
        <v>52</v>
      </c>
      <c r="D57" s="1206">
        <v>989</v>
      </c>
      <c r="E57" s="1206">
        <v>66450</v>
      </c>
      <c r="F57" s="1206">
        <f>SUM(G57:H57)</f>
        <v>194927</v>
      </c>
      <c r="G57" s="1206">
        <v>96295</v>
      </c>
      <c r="H57" s="1206">
        <v>98632</v>
      </c>
    </row>
    <row r="58" spans="1:9" ht="50.1" hidden="1" customHeight="1" outlineLevel="1">
      <c r="A58" s="1196" t="s">
        <v>1768</v>
      </c>
      <c r="B58" s="1201">
        <v>15.726699999999999</v>
      </c>
      <c r="C58" s="1206">
        <v>44</v>
      </c>
      <c r="D58" s="1206">
        <v>811</v>
      </c>
      <c r="E58" s="1206">
        <v>49574</v>
      </c>
      <c r="F58" s="1206">
        <f>SUM(G58:H58)</f>
        <v>144484</v>
      </c>
      <c r="G58" s="1206">
        <v>71520</v>
      </c>
      <c r="H58" s="1206">
        <v>72964</v>
      </c>
    </row>
    <row r="59" spans="1:9" ht="50.1" hidden="1" customHeight="1" outlineLevel="1" thickBot="1">
      <c r="A59" s="1197" t="s">
        <v>1769</v>
      </c>
      <c r="B59" s="1207">
        <v>54.8491</v>
      </c>
      <c r="C59" s="1208">
        <v>24</v>
      </c>
      <c r="D59" s="1208">
        <v>365</v>
      </c>
      <c r="E59" s="1204">
        <v>22481</v>
      </c>
      <c r="F59" s="1204">
        <f>SUM(G59:H59)</f>
        <v>72176</v>
      </c>
      <c r="G59" s="1204">
        <v>36825</v>
      </c>
      <c r="H59" s="1204">
        <v>35351</v>
      </c>
    </row>
    <row r="60" spans="1:9" ht="48.1" hidden="1" customHeight="1" collapsed="1">
      <c r="A60" s="1190" t="s">
        <v>2851</v>
      </c>
      <c r="B60" s="1201">
        <v>104.15260000000001</v>
      </c>
      <c r="C60" s="1206">
        <f t="shared" ref="C60:H60" si="3">SUM(C61:C63)</f>
        <v>120</v>
      </c>
      <c r="D60" s="1206">
        <f t="shared" si="3"/>
        <v>2165</v>
      </c>
      <c r="E60" s="1206">
        <f t="shared" si="3"/>
        <v>142057</v>
      </c>
      <c r="F60" s="1206">
        <f t="shared" si="3"/>
        <v>415344</v>
      </c>
      <c r="G60" s="1206">
        <f t="shared" si="3"/>
        <v>206243</v>
      </c>
      <c r="H60" s="1206">
        <f t="shared" si="3"/>
        <v>209101</v>
      </c>
    </row>
    <row r="61" spans="1:9" ht="50.1" hidden="1" customHeight="1" outlineLevel="1">
      <c r="A61" s="1196" t="s">
        <v>732</v>
      </c>
      <c r="B61" s="1201">
        <v>33.576799999999999</v>
      </c>
      <c r="C61" s="1206">
        <v>52</v>
      </c>
      <c r="D61" s="1206">
        <v>989</v>
      </c>
      <c r="E61" s="1206">
        <v>68459</v>
      </c>
      <c r="F61" s="1206">
        <f>SUM(G61:H61)</f>
        <v>197254</v>
      </c>
      <c r="G61" s="1206">
        <v>97314</v>
      </c>
      <c r="H61" s="1206">
        <v>99940</v>
      </c>
    </row>
    <row r="62" spans="1:9" ht="50.1" hidden="1" customHeight="1" outlineLevel="1">
      <c r="A62" s="1196" t="s">
        <v>733</v>
      </c>
      <c r="B62" s="1201">
        <v>15.726699999999999</v>
      </c>
      <c r="C62" s="1206">
        <v>44</v>
      </c>
      <c r="D62" s="1206">
        <v>811</v>
      </c>
      <c r="E62" s="1206">
        <v>50612</v>
      </c>
      <c r="F62" s="1206">
        <f>SUM(G62:H62)</f>
        <v>145441</v>
      </c>
      <c r="G62" s="1206">
        <v>71859</v>
      </c>
      <c r="H62" s="1206">
        <v>73582</v>
      </c>
    </row>
    <row r="63" spans="1:9" ht="50.1" hidden="1" customHeight="1" outlineLevel="1" thickBot="1">
      <c r="A63" s="1197" t="s">
        <v>731</v>
      </c>
      <c r="B63" s="1207">
        <v>54.8491</v>
      </c>
      <c r="C63" s="1208">
        <v>24</v>
      </c>
      <c r="D63" s="1208">
        <v>365</v>
      </c>
      <c r="E63" s="1204">
        <v>22986</v>
      </c>
      <c r="F63" s="1204">
        <f>SUM(G63:H63)</f>
        <v>72649</v>
      </c>
      <c r="G63" s="1204">
        <v>37070</v>
      </c>
      <c r="H63" s="1204">
        <v>35579</v>
      </c>
    </row>
    <row r="64" spans="1:9" ht="50.1" customHeight="1" collapsed="1">
      <c r="A64" s="1190" t="s">
        <v>734</v>
      </c>
      <c r="B64" s="1201">
        <v>104.15260000000001</v>
      </c>
      <c r="C64" s="1206">
        <f t="shared" ref="C64:H64" si="4">SUM(C65:C67)</f>
        <v>120</v>
      </c>
      <c r="D64" s="1206">
        <f t="shared" si="4"/>
        <v>2165</v>
      </c>
      <c r="E64" s="1206">
        <f t="shared" si="4"/>
        <v>145517</v>
      </c>
      <c r="F64" s="1206">
        <f t="shared" si="4"/>
        <v>420052</v>
      </c>
      <c r="G64" s="1206">
        <f t="shared" si="4"/>
        <v>208390</v>
      </c>
      <c r="H64" s="1206">
        <f t="shared" si="4"/>
        <v>211662</v>
      </c>
      <c r="I64" s="1178" t="s">
        <v>2520</v>
      </c>
    </row>
    <row r="65" spans="1:8" ht="50.1" hidden="1" customHeight="1" outlineLevel="1">
      <c r="A65" s="1196" t="s">
        <v>737</v>
      </c>
      <c r="B65" s="1201">
        <v>33.576799999999999</v>
      </c>
      <c r="C65" s="1206">
        <v>52</v>
      </c>
      <c r="D65" s="1206">
        <v>989</v>
      </c>
      <c r="E65" s="1206">
        <v>70327</v>
      </c>
      <c r="F65" s="1206">
        <f>SUM(G65:H65)</f>
        <v>200092</v>
      </c>
      <c r="G65" s="1206">
        <v>98749</v>
      </c>
      <c r="H65" s="1206">
        <v>101343</v>
      </c>
    </row>
    <row r="66" spans="1:8" ht="50.1" hidden="1" customHeight="1" outlineLevel="1">
      <c r="A66" s="1196" t="s">
        <v>1768</v>
      </c>
      <c r="B66" s="1201">
        <v>15.726699999999999</v>
      </c>
      <c r="C66" s="1206">
        <v>44</v>
      </c>
      <c r="D66" s="1206">
        <v>811</v>
      </c>
      <c r="E66" s="1206">
        <v>51572</v>
      </c>
      <c r="F66" s="1206">
        <f>SUM(G66:H66)</f>
        <v>146212</v>
      </c>
      <c r="G66" s="1206">
        <v>72051</v>
      </c>
      <c r="H66" s="1206">
        <v>74161</v>
      </c>
    </row>
    <row r="67" spans="1:8" ht="50.1" hidden="1" customHeight="1" outlineLevel="1" thickBot="1">
      <c r="A67" s="1197" t="s">
        <v>1769</v>
      </c>
      <c r="B67" s="1207">
        <v>54.8491</v>
      </c>
      <c r="C67" s="1208">
        <v>24</v>
      </c>
      <c r="D67" s="1208">
        <v>365</v>
      </c>
      <c r="E67" s="1204">
        <v>23618</v>
      </c>
      <c r="F67" s="1204">
        <f>SUM(G67:H67)</f>
        <v>73748</v>
      </c>
      <c r="G67" s="1204">
        <v>37590</v>
      </c>
      <c r="H67" s="1204">
        <v>36158</v>
      </c>
    </row>
    <row r="68" spans="1:8" ht="50.1" customHeight="1" collapsed="1">
      <c r="A68" s="1190" t="s">
        <v>735</v>
      </c>
      <c r="B68" s="1201">
        <v>104.15260000000001</v>
      </c>
      <c r="C68" s="1206">
        <f t="shared" ref="C68:H68" si="5">SUM(C69:C71)</f>
        <v>120</v>
      </c>
      <c r="D68" s="1206">
        <f t="shared" si="5"/>
        <v>2209</v>
      </c>
      <c r="E68" s="1206">
        <f t="shared" si="5"/>
        <v>149056</v>
      </c>
      <c r="F68" s="1206">
        <f t="shared" si="5"/>
        <v>425071</v>
      </c>
      <c r="G68" s="1206">
        <f t="shared" si="5"/>
        <v>210777</v>
      </c>
      <c r="H68" s="1206">
        <f t="shared" si="5"/>
        <v>214294</v>
      </c>
    </row>
    <row r="69" spans="1:8" ht="44.35" hidden="1" customHeight="1" outlineLevel="1">
      <c r="A69" s="1196" t="s">
        <v>737</v>
      </c>
      <c r="B69" s="1201">
        <v>33.576799999999999</v>
      </c>
      <c r="C69" s="1206">
        <v>52</v>
      </c>
      <c r="D69" s="1206">
        <v>1015</v>
      </c>
      <c r="E69" s="1206">
        <v>72345</v>
      </c>
      <c r="F69" s="1206">
        <f>SUM(G69:H69)</f>
        <v>203119</v>
      </c>
      <c r="G69" s="1206">
        <v>100181</v>
      </c>
      <c r="H69" s="1206">
        <v>102938</v>
      </c>
    </row>
    <row r="70" spans="1:8" ht="42.8" hidden="1" customHeight="1" outlineLevel="1">
      <c r="A70" s="1196" t="s">
        <v>1768</v>
      </c>
      <c r="B70" s="1201">
        <v>15.726699999999999</v>
      </c>
      <c r="C70" s="1206">
        <v>44</v>
      </c>
      <c r="D70" s="1206">
        <v>821</v>
      </c>
      <c r="E70" s="1206">
        <v>52629</v>
      </c>
      <c r="F70" s="1206">
        <f>SUM(G70:H70)</f>
        <v>147561</v>
      </c>
      <c r="G70" s="1206">
        <v>72647</v>
      </c>
      <c r="H70" s="1206">
        <v>74914</v>
      </c>
    </row>
    <row r="71" spans="1:8" ht="50.1" hidden="1" customHeight="1" outlineLevel="1" thickBot="1">
      <c r="A71" s="1197" t="s">
        <v>1769</v>
      </c>
      <c r="B71" s="1207">
        <v>54.8491</v>
      </c>
      <c r="C71" s="1208">
        <v>24</v>
      </c>
      <c r="D71" s="1208">
        <v>373</v>
      </c>
      <c r="E71" s="1204">
        <v>24082</v>
      </c>
      <c r="F71" s="1204">
        <f>SUM(G71:H71)</f>
        <v>74391</v>
      </c>
      <c r="G71" s="1204">
        <v>37949</v>
      </c>
      <c r="H71" s="1204">
        <v>36442</v>
      </c>
    </row>
    <row r="72" spans="1:8" ht="50.1" customHeight="1" collapsed="1">
      <c r="A72" s="1190" t="s">
        <v>736</v>
      </c>
      <c r="B72" s="1201">
        <v>104.15260000000001</v>
      </c>
      <c r="C72" s="1206">
        <f t="shared" ref="C72:H72" si="6">SUM(C73:C75)</f>
        <v>120</v>
      </c>
      <c r="D72" s="1206">
        <f t="shared" si="6"/>
        <v>2230</v>
      </c>
      <c r="E72" s="1206">
        <f t="shared" si="6"/>
        <v>152163</v>
      </c>
      <c r="F72" s="1206">
        <f t="shared" si="6"/>
        <v>428483</v>
      </c>
      <c r="G72" s="1206">
        <f t="shared" si="6"/>
        <v>212183</v>
      </c>
      <c r="H72" s="1206">
        <f t="shared" si="6"/>
        <v>216300</v>
      </c>
    </row>
    <row r="73" spans="1:8" ht="44.35" hidden="1" customHeight="1" outlineLevel="1">
      <c r="A73" s="1196" t="s">
        <v>737</v>
      </c>
      <c r="B73" s="1201">
        <v>33.576799999999999</v>
      </c>
      <c r="C73" s="1206">
        <v>52</v>
      </c>
      <c r="D73" s="1206">
        <v>1033</v>
      </c>
      <c r="E73" s="1206">
        <v>73513</v>
      </c>
      <c r="F73" s="1206">
        <f>SUM(G73:H73)</f>
        <v>204578</v>
      </c>
      <c r="G73" s="1206">
        <v>100774</v>
      </c>
      <c r="H73" s="1206">
        <v>103804</v>
      </c>
    </row>
    <row r="74" spans="1:8" ht="42.8" hidden="1" customHeight="1" outlineLevel="1">
      <c r="A74" s="1196" t="s">
        <v>1768</v>
      </c>
      <c r="B74" s="1201">
        <v>15.726699999999999</v>
      </c>
      <c r="C74" s="1206">
        <v>44</v>
      </c>
      <c r="D74" s="1206">
        <v>821</v>
      </c>
      <c r="E74" s="1206">
        <v>53502</v>
      </c>
      <c r="F74" s="1206">
        <f>SUM(G74:H74)</f>
        <v>148041</v>
      </c>
      <c r="G74" s="1206">
        <v>72803</v>
      </c>
      <c r="H74" s="1206">
        <v>75238</v>
      </c>
    </row>
    <row r="75" spans="1:8" ht="50.1" hidden="1" customHeight="1" outlineLevel="1" thickBot="1">
      <c r="A75" s="1197" t="s">
        <v>1769</v>
      </c>
      <c r="B75" s="1207">
        <v>54.8491</v>
      </c>
      <c r="C75" s="1208">
        <v>24</v>
      </c>
      <c r="D75" s="1208">
        <v>376</v>
      </c>
      <c r="E75" s="1204">
        <v>25148</v>
      </c>
      <c r="F75" s="1204">
        <f>SUM(G75:H75)</f>
        <v>75864</v>
      </c>
      <c r="G75" s="1204">
        <v>38606</v>
      </c>
      <c r="H75" s="1204">
        <v>37258</v>
      </c>
    </row>
    <row r="76" spans="1:8" ht="50.1" customHeight="1" collapsed="1">
      <c r="A76" s="1190" t="s">
        <v>195</v>
      </c>
      <c r="B76" s="1201">
        <v>104.15260000000001</v>
      </c>
      <c r="C76" s="1206">
        <f t="shared" ref="C76:H76" si="7">SUM(C77:C79)</f>
        <v>122</v>
      </c>
      <c r="D76" s="1206">
        <f t="shared" si="7"/>
        <v>2188</v>
      </c>
      <c r="E76" s="1206">
        <f t="shared" si="7"/>
        <v>155139</v>
      </c>
      <c r="F76" s="1206">
        <f t="shared" si="7"/>
        <v>431988</v>
      </c>
      <c r="G76" s="1206">
        <f t="shared" si="7"/>
        <v>213836</v>
      </c>
      <c r="H76" s="1206">
        <f t="shared" si="7"/>
        <v>218152</v>
      </c>
    </row>
    <row r="77" spans="1:8" ht="44.35" hidden="1" customHeight="1" outlineLevel="1">
      <c r="A77" s="1196" t="s">
        <v>1297</v>
      </c>
      <c r="B77" s="1201">
        <v>33.576799999999999</v>
      </c>
      <c r="C77" s="1206">
        <v>53</v>
      </c>
      <c r="D77" s="1206">
        <v>1033</v>
      </c>
      <c r="E77" s="1206">
        <v>75066</v>
      </c>
      <c r="F77" s="1206">
        <f>SUM(G77:H77)</f>
        <v>206843</v>
      </c>
      <c r="G77" s="1206">
        <v>101915</v>
      </c>
      <c r="H77" s="1206">
        <v>104928</v>
      </c>
    </row>
    <row r="78" spans="1:8" ht="42.8" hidden="1" customHeight="1" outlineLevel="1">
      <c r="A78" s="1196" t="s">
        <v>1768</v>
      </c>
      <c r="B78" s="1201">
        <v>15.726699999999999</v>
      </c>
      <c r="C78" s="1206">
        <v>45</v>
      </c>
      <c r="D78" s="1206">
        <v>794</v>
      </c>
      <c r="E78" s="1206">
        <v>54350</v>
      </c>
      <c r="F78" s="1206">
        <f>SUM(G78:H78)</f>
        <v>148753</v>
      </c>
      <c r="G78" s="1206">
        <v>73001</v>
      </c>
      <c r="H78" s="1206">
        <v>75752</v>
      </c>
    </row>
    <row r="79" spans="1:8" ht="50.1" hidden="1" customHeight="1" outlineLevel="1" thickBot="1">
      <c r="A79" s="1197" t="s">
        <v>1921</v>
      </c>
      <c r="B79" s="1207">
        <v>54.8491</v>
      </c>
      <c r="C79" s="1208">
        <v>24</v>
      </c>
      <c r="D79" s="1208">
        <v>361</v>
      </c>
      <c r="E79" s="1204">
        <v>25723</v>
      </c>
      <c r="F79" s="1204">
        <f>SUM(G79:H79)</f>
        <v>76392</v>
      </c>
      <c r="G79" s="1204">
        <v>38920</v>
      </c>
      <c r="H79" s="1204">
        <v>37472</v>
      </c>
    </row>
    <row r="80" spans="1:8" ht="50.1" customHeight="1" collapsed="1">
      <c r="A80" s="1190" t="s">
        <v>535</v>
      </c>
      <c r="B80" s="1201">
        <v>104.15260000000001</v>
      </c>
      <c r="C80" s="1206">
        <f t="shared" ref="C80:H80" si="8">SUM(C81:C83)</f>
        <v>122</v>
      </c>
      <c r="D80" s="1206">
        <f t="shared" si="8"/>
        <v>2186</v>
      </c>
      <c r="E80" s="1206">
        <f t="shared" si="8"/>
        <v>157586</v>
      </c>
      <c r="F80" s="1206">
        <f t="shared" si="8"/>
        <v>434060</v>
      </c>
      <c r="G80" s="1206">
        <f t="shared" si="8"/>
        <v>214795</v>
      </c>
      <c r="H80" s="1206">
        <f t="shared" si="8"/>
        <v>219265</v>
      </c>
    </row>
    <row r="81" spans="1:8" ht="44.35" hidden="1" customHeight="1" outlineLevel="1">
      <c r="A81" s="1196" t="s">
        <v>1297</v>
      </c>
      <c r="B81" s="1201">
        <v>33.576799999999999</v>
      </c>
      <c r="C81" s="1206">
        <v>53</v>
      </c>
      <c r="D81" s="1206">
        <v>1021</v>
      </c>
      <c r="E81" s="1206">
        <v>76442</v>
      </c>
      <c r="F81" s="1206">
        <f>SUM(G81:H81)</f>
        <v>208142</v>
      </c>
      <c r="G81" s="1206">
        <v>102564</v>
      </c>
      <c r="H81" s="1206">
        <v>105578</v>
      </c>
    </row>
    <row r="82" spans="1:8" ht="42.8" hidden="1" customHeight="1" outlineLevel="1">
      <c r="A82" s="1196" t="s">
        <v>1768</v>
      </c>
      <c r="B82" s="1201">
        <v>15.726699999999999</v>
      </c>
      <c r="C82" s="1206">
        <v>45</v>
      </c>
      <c r="D82" s="1206">
        <v>790</v>
      </c>
      <c r="E82" s="1206">
        <v>54943</v>
      </c>
      <c r="F82" s="1206">
        <f>SUM(G82:H82)</f>
        <v>149156</v>
      </c>
      <c r="G82" s="1206">
        <v>73131</v>
      </c>
      <c r="H82" s="1206">
        <v>76025</v>
      </c>
    </row>
    <row r="83" spans="1:8" ht="50.1" hidden="1" customHeight="1" outlineLevel="1" thickBot="1">
      <c r="A83" s="1197" t="s">
        <v>1921</v>
      </c>
      <c r="B83" s="1207">
        <v>54.8491</v>
      </c>
      <c r="C83" s="1208">
        <v>24</v>
      </c>
      <c r="D83" s="1208">
        <v>375</v>
      </c>
      <c r="E83" s="1204">
        <v>26201</v>
      </c>
      <c r="F83" s="1204">
        <f>SUM(G83:H83)</f>
        <v>76762</v>
      </c>
      <c r="G83" s="1204">
        <v>39100</v>
      </c>
      <c r="H83" s="1204">
        <v>37662</v>
      </c>
    </row>
    <row r="84" spans="1:8" ht="50.1" customHeight="1" collapsed="1">
      <c r="A84" s="1190" t="s">
        <v>3191</v>
      </c>
      <c r="B84" s="1201">
        <v>104.15260000000001</v>
      </c>
      <c r="C84" s="1206">
        <f t="shared" ref="C84:H84" si="9">SUM(C85:C87)</f>
        <v>122</v>
      </c>
      <c r="D84" s="1206">
        <f t="shared" si="9"/>
        <v>2186</v>
      </c>
      <c r="E84" s="1206">
        <f t="shared" si="9"/>
        <v>160460</v>
      </c>
      <c r="F84" s="1206">
        <f t="shared" si="9"/>
        <v>437337</v>
      </c>
      <c r="G84" s="1206">
        <f t="shared" si="9"/>
        <v>216206</v>
      </c>
      <c r="H84" s="1206">
        <f t="shared" si="9"/>
        <v>221131</v>
      </c>
    </row>
    <row r="85" spans="1:8" ht="44.35" hidden="1" customHeight="1" outlineLevel="1">
      <c r="A85" s="1196" t="s">
        <v>1297</v>
      </c>
      <c r="B85" s="1201">
        <v>33.576799999999999</v>
      </c>
      <c r="C85" s="1206">
        <v>53</v>
      </c>
      <c r="D85" s="1206">
        <v>1021</v>
      </c>
      <c r="E85" s="1206">
        <v>77856</v>
      </c>
      <c r="F85" s="1206">
        <f>SUM(G85:H85)</f>
        <v>209826</v>
      </c>
      <c r="G85" s="1206">
        <v>103357</v>
      </c>
      <c r="H85" s="1206">
        <v>106469</v>
      </c>
    </row>
    <row r="86" spans="1:8" ht="42.8" hidden="1" customHeight="1" outlineLevel="1">
      <c r="A86" s="1196" t="s">
        <v>1768</v>
      </c>
      <c r="B86" s="1201">
        <v>15.726699999999999</v>
      </c>
      <c r="C86" s="1206">
        <v>45</v>
      </c>
      <c r="D86" s="1206">
        <v>790</v>
      </c>
      <c r="E86" s="1206">
        <v>55828</v>
      </c>
      <c r="F86" s="1206">
        <f>SUM(G86:H86)</f>
        <v>149993</v>
      </c>
      <c r="G86" s="1206">
        <v>73444</v>
      </c>
      <c r="H86" s="1206">
        <v>76549</v>
      </c>
    </row>
    <row r="87" spans="1:8" ht="50.1" hidden="1" customHeight="1" outlineLevel="1" thickBot="1">
      <c r="A87" s="1197" t="s">
        <v>1921</v>
      </c>
      <c r="B87" s="1207">
        <v>54.8491</v>
      </c>
      <c r="C87" s="1208">
        <v>24</v>
      </c>
      <c r="D87" s="1208">
        <v>375</v>
      </c>
      <c r="E87" s="1204">
        <v>26776</v>
      </c>
      <c r="F87" s="1204">
        <f>SUM(G87:H87)</f>
        <v>77518</v>
      </c>
      <c r="G87" s="1204">
        <v>39405</v>
      </c>
      <c r="H87" s="1204">
        <v>38113</v>
      </c>
    </row>
    <row r="88" spans="1:8" ht="50.1" customHeight="1" collapsed="1">
      <c r="A88" s="1190" t="s">
        <v>3233</v>
      </c>
      <c r="B88" s="1201">
        <v>104.15260000000001</v>
      </c>
      <c r="C88" s="1206">
        <f t="shared" ref="C88:H88" si="10">SUM(C89:C91)</f>
        <v>122</v>
      </c>
      <c r="D88" s="1206">
        <f t="shared" si="10"/>
        <v>2185</v>
      </c>
      <c r="E88" s="1206">
        <f t="shared" si="10"/>
        <v>163130</v>
      </c>
      <c r="F88" s="1206">
        <f t="shared" si="10"/>
        <v>441132</v>
      </c>
      <c r="G88" s="1206">
        <f t="shared" si="10"/>
        <v>217831</v>
      </c>
      <c r="H88" s="1206">
        <f t="shared" si="10"/>
        <v>223301</v>
      </c>
    </row>
    <row r="89" spans="1:8" ht="44.35" hidden="1" customHeight="1" outlineLevel="1">
      <c r="A89" s="1196" t="s">
        <v>1297</v>
      </c>
      <c r="B89" s="1639">
        <v>33.576799999999999</v>
      </c>
      <c r="C89" s="1206">
        <v>53</v>
      </c>
      <c r="D89" s="1206">
        <v>1020</v>
      </c>
      <c r="E89" s="1206">
        <v>79337</v>
      </c>
      <c r="F89" s="1206">
        <f>SUM(G89:H89)</f>
        <v>212553</v>
      </c>
      <c r="G89" s="1206">
        <v>104590</v>
      </c>
      <c r="H89" s="1206">
        <v>107963</v>
      </c>
    </row>
    <row r="90" spans="1:8" ht="42.8" hidden="1" customHeight="1" outlineLevel="1">
      <c r="A90" s="1196" t="s">
        <v>1768</v>
      </c>
      <c r="B90" s="1639">
        <v>15.726699999999999</v>
      </c>
      <c r="C90" s="1206">
        <v>45</v>
      </c>
      <c r="D90" s="1206">
        <v>790</v>
      </c>
      <c r="E90" s="1206">
        <v>56599</v>
      </c>
      <c r="F90" s="1206">
        <f>SUM(G90:H90)</f>
        <v>150636</v>
      </c>
      <c r="G90" s="1642">
        <v>73639</v>
      </c>
      <c r="H90" s="1642">
        <v>76997</v>
      </c>
    </row>
    <row r="91" spans="1:8" ht="50.1" hidden="1" customHeight="1" outlineLevel="1" thickBot="1">
      <c r="A91" s="1197" t="s">
        <v>1921</v>
      </c>
      <c r="B91" s="1640">
        <v>54.8491</v>
      </c>
      <c r="C91" s="1208">
        <v>24</v>
      </c>
      <c r="D91" s="1208">
        <v>375</v>
      </c>
      <c r="E91" s="1204">
        <v>27194</v>
      </c>
      <c r="F91" s="1641">
        <f>SUM(G91:H91)</f>
        <v>77943</v>
      </c>
      <c r="G91" s="1641">
        <v>39602</v>
      </c>
      <c r="H91" s="1641">
        <v>38341</v>
      </c>
    </row>
    <row r="92" spans="1:8" ht="50.1" customHeight="1" collapsed="1">
      <c r="A92" s="1190" t="s">
        <v>3331</v>
      </c>
      <c r="B92" s="1201">
        <v>104.15260000000001</v>
      </c>
      <c r="C92" s="1206">
        <f t="shared" ref="C92:H92" si="11">SUM(C93:C95)</f>
        <v>122</v>
      </c>
      <c r="D92" s="1206">
        <f t="shared" si="11"/>
        <v>2182</v>
      </c>
      <c r="E92" s="1206">
        <f t="shared" si="11"/>
        <v>165639</v>
      </c>
      <c r="F92" s="1206">
        <f t="shared" si="11"/>
        <v>445635</v>
      </c>
      <c r="G92" s="1206">
        <f t="shared" si="11"/>
        <v>219846</v>
      </c>
      <c r="H92" s="1206">
        <f t="shared" si="11"/>
        <v>225789</v>
      </c>
    </row>
    <row r="93" spans="1:8" ht="44.35" hidden="1" customHeight="1" outlineLevel="1">
      <c r="A93" s="1196" t="s">
        <v>1297</v>
      </c>
      <c r="B93" s="1639">
        <v>33.576799999999999</v>
      </c>
      <c r="C93" s="1206">
        <v>53</v>
      </c>
      <c r="D93" s="1206">
        <v>1021</v>
      </c>
      <c r="E93" s="1206">
        <v>80691</v>
      </c>
      <c r="F93" s="1206">
        <f>SUM(G93:H93)</f>
        <v>215566</v>
      </c>
      <c r="G93" s="1206">
        <v>105954</v>
      </c>
      <c r="H93" s="1206">
        <v>109612</v>
      </c>
    </row>
    <row r="94" spans="1:8" ht="42.8" hidden="1" customHeight="1" outlineLevel="1">
      <c r="A94" s="1196" t="s">
        <v>1768</v>
      </c>
      <c r="B94" s="1639">
        <v>15.726699999999999</v>
      </c>
      <c r="C94" s="1206">
        <v>45</v>
      </c>
      <c r="D94" s="1206">
        <v>786</v>
      </c>
      <c r="E94" s="1206">
        <v>57377</v>
      </c>
      <c r="F94" s="1206">
        <f>SUM(G94:H94)</f>
        <v>151679</v>
      </c>
      <c r="G94" s="1642">
        <v>74116</v>
      </c>
      <c r="H94" s="1642">
        <v>77563</v>
      </c>
    </row>
    <row r="95" spans="1:8" ht="50.1" hidden="1" customHeight="1" outlineLevel="1" thickBot="1">
      <c r="A95" s="1197" t="s">
        <v>1921</v>
      </c>
      <c r="B95" s="1640">
        <v>54.8491</v>
      </c>
      <c r="C95" s="1208">
        <v>24</v>
      </c>
      <c r="D95" s="1208">
        <v>375</v>
      </c>
      <c r="E95" s="1204">
        <v>27571</v>
      </c>
      <c r="F95" s="1641">
        <f>SUM(G95:H95)</f>
        <v>78390</v>
      </c>
      <c r="G95" s="1641">
        <v>39776</v>
      </c>
      <c r="H95" s="1641">
        <v>38614</v>
      </c>
    </row>
    <row r="96" spans="1:8" ht="50.1" customHeight="1" collapsed="1">
      <c r="A96" s="1190" t="s">
        <v>3380</v>
      </c>
      <c r="B96" s="1201">
        <v>104.15260000000001</v>
      </c>
      <c r="C96" s="1206">
        <f t="shared" ref="C96:H96" si="12">SUM(C97:C99)</f>
        <v>122</v>
      </c>
      <c r="D96" s="1206">
        <f t="shared" si="12"/>
        <v>2175</v>
      </c>
      <c r="E96" s="1206">
        <f t="shared" si="12"/>
        <v>168093</v>
      </c>
      <c r="F96" s="1206">
        <f t="shared" si="12"/>
        <v>448803</v>
      </c>
      <c r="G96" s="1206">
        <f t="shared" si="12"/>
        <v>221265</v>
      </c>
      <c r="H96" s="1206">
        <f t="shared" si="12"/>
        <v>227538</v>
      </c>
    </row>
    <row r="97" spans="1:8" ht="44.35" hidden="1" customHeight="1" outlineLevel="1">
      <c r="A97" s="1196" t="s">
        <v>3381</v>
      </c>
      <c r="B97" s="1639">
        <v>33.576799999999999</v>
      </c>
      <c r="C97" s="1206">
        <v>53</v>
      </c>
      <c r="D97" s="1206">
        <v>1020</v>
      </c>
      <c r="E97" s="1206">
        <v>81891</v>
      </c>
      <c r="F97" s="1206">
        <f>SUM(G97:H97)</f>
        <v>217841</v>
      </c>
      <c r="G97" s="1206">
        <v>107064</v>
      </c>
      <c r="H97" s="1206">
        <v>110777</v>
      </c>
    </row>
    <row r="98" spans="1:8" ht="42.8" hidden="1" customHeight="1" outlineLevel="1">
      <c r="A98" s="1196" t="s">
        <v>3382</v>
      </c>
      <c r="B98" s="1639">
        <v>15.726699999999999</v>
      </c>
      <c r="C98" s="1206">
        <v>45</v>
      </c>
      <c r="D98" s="1206">
        <v>780</v>
      </c>
      <c r="E98" s="1206">
        <v>58127</v>
      </c>
      <c r="F98" s="1206">
        <f>SUM(G98:H98)</f>
        <v>152351</v>
      </c>
      <c r="G98" s="1642">
        <v>74305</v>
      </c>
      <c r="H98" s="1642">
        <v>78046</v>
      </c>
    </row>
    <row r="99" spans="1:8" ht="50.1" hidden="1" customHeight="1" outlineLevel="1" thickBot="1">
      <c r="A99" s="1197" t="s">
        <v>3383</v>
      </c>
      <c r="B99" s="1640">
        <v>54.8491</v>
      </c>
      <c r="C99" s="1208">
        <v>24</v>
      </c>
      <c r="D99" s="1208">
        <v>375</v>
      </c>
      <c r="E99" s="1204">
        <v>28075</v>
      </c>
      <c r="F99" s="1641">
        <f>SUM(G99:H99)</f>
        <v>78611</v>
      </c>
      <c r="G99" s="1641">
        <v>39896</v>
      </c>
      <c r="H99" s="1641">
        <v>38715</v>
      </c>
    </row>
    <row r="100" spans="1:8" ht="50.1" customHeight="1">
      <c r="A100" s="1190" t="s">
        <v>3431</v>
      </c>
      <c r="B100" s="1201">
        <v>104.15260000000001</v>
      </c>
      <c r="C100" s="1206">
        <f t="shared" ref="C100:H100" si="13">SUM(C101:C103)</f>
        <v>122</v>
      </c>
      <c r="D100" s="1206">
        <f t="shared" si="13"/>
        <v>2172</v>
      </c>
      <c r="E100" s="1206">
        <f t="shared" si="13"/>
        <v>170944</v>
      </c>
      <c r="F100" s="1206">
        <f t="shared" si="13"/>
        <v>451412</v>
      </c>
      <c r="G100" s="1206">
        <f t="shared" si="13"/>
        <v>222717</v>
      </c>
      <c r="H100" s="1206">
        <f t="shared" si="13"/>
        <v>228695</v>
      </c>
    </row>
    <row r="101" spans="1:8" ht="44.35" customHeight="1" outlineLevel="1">
      <c r="A101" s="1196" t="s">
        <v>3381</v>
      </c>
      <c r="B101" s="1639">
        <v>33.576799999999999</v>
      </c>
      <c r="C101" s="1206">
        <v>53</v>
      </c>
      <c r="D101" s="1206">
        <v>1020</v>
      </c>
      <c r="E101" s="1206">
        <v>83473</v>
      </c>
      <c r="F101" s="1206">
        <f>SUM(G101:H101)</f>
        <v>220056</v>
      </c>
      <c r="G101" s="1206">
        <v>108334</v>
      </c>
      <c r="H101" s="1206">
        <v>111722</v>
      </c>
    </row>
    <row r="102" spans="1:8" ht="42.8" customHeight="1" outlineLevel="1">
      <c r="A102" s="1196" t="s">
        <v>3382</v>
      </c>
      <c r="B102" s="1639">
        <v>15.726699999999999</v>
      </c>
      <c r="C102" s="1206">
        <v>45</v>
      </c>
      <c r="D102" s="1206">
        <v>777</v>
      </c>
      <c r="E102" s="1206">
        <v>58964</v>
      </c>
      <c r="F102" s="1206">
        <f>SUM(G102:H102)</f>
        <v>152612</v>
      </c>
      <c r="G102" s="1642">
        <v>74376</v>
      </c>
      <c r="H102" s="1642">
        <v>78236</v>
      </c>
    </row>
    <row r="103" spans="1:8" ht="50.1" customHeight="1" outlineLevel="1" thickBot="1">
      <c r="A103" s="1197" t="s">
        <v>3383</v>
      </c>
      <c r="B103" s="1640">
        <v>54.8491</v>
      </c>
      <c r="C103" s="1208">
        <v>24</v>
      </c>
      <c r="D103" s="1208">
        <v>375</v>
      </c>
      <c r="E103" s="1204">
        <v>28507</v>
      </c>
      <c r="F103" s="1641">
        <f>SUM(G103:H103)</f>
        <v>78744</v>
      </c>
      <c r="G103" s="1641">
        <v>40007</v>
      </c>
      <c r="H103" s="1641">
        <v>38737</v>
      </c>
    </row>
    <row r="104" spans="1:8" s="1199" customFormat="1" ht="15.8" customHeight="1">
      <c r="A104" s="1198" t="s">
        <v>3321</v>
      </c>
      <c r="B104" s="1198"/>
    </row>
    <row r="105" spans="1:8" s="1199" customFormat="1" ht="15.8" customHeight="1">
      <c r="A105" s="2337" t="s">
        <v>1838</v>
      </c>
      <c r="B105" s="2337"/>
      <c r="C105" s="2337"/>
      <c r="D105" s="2337"/>
      <c r="E105" s="2337"/>
      <c r="F105" s="2337"/>
      <c r="G105" s="2337"/>
      <c r="H105" s="2337"/>
    </row>
    <row r="106" spans="1:8" ht="48.1" customHeight="1">
      <c r="D106" s="1200" t="s">
        <v>3347</v>
      </c>
    </row>
    <row r="107" spans="1:8" ht="34.5" customHeight="1">
      <c r="G107" s="1177" t="s">
        <v>941</v>
      </c>
    </row>
  </sheetData>
  <mergeCells count="9">
    <mergeCell ref="A105:H105"/>
    <mergeCell ref="F5:H6"/>
    <mergeCell ref="B5:B6"/>
    <mergeCell ref="A3:H3"/>
    <mergeCell ref="A2:H2"/>
    <mergeCell ref="A5:A7"/>
    <mergeCell ref="C5:C6"/>
    <mergeCell ref="D5:D6"/>
    <mergeCell ref="E5:E6"/>
  </mergeCells>
  <phoneticPr fontId="2" type="noConversion"/>
  <pageMargins left="0.49" right="0.65" top="0.35" bottom="0.26" header="0.2" footer="0.17"/>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C185" transitionEvaluation="1" codeName="Sheet26">
    <outlinePr summaryBelow="0"/>
  </sheetPr>
  <dimension ref="A1:Z195"/>
  <sheetViews>
    <sheetView zoomScaleNormal="100" zoomScaleSheetLayoutView="100" workbookViewId="0">
      <pane xSplit="2" ySplit="52" topLeftCell="C185" activePane="bottomRight" state="frozen"/>
      <selection pane="topRight" activeCell="C1" sqref="C1"/>
      <selection pane="bottomLeft" activeCell="A53" sqref="A53"/>
      <selection pane="bottomRight" activeCell="A194" sqref="A194:A196"/>
    </sheetView>
  </sheetViews>
  <sheetFormatPr defaultColWidth="12.125" defaultRowHeight="17" outlineLevelRow="1"/>
  <cols>
    <col min="1" max="1" width="1.375" style="326" customWidth="1"/>
    <col min="2" max="2" width="26.5" style="326" customWidth="1"/>
    <col min="3" max="4" width="13.25" style="326" customWidth="1"/>
    <col min="5" max="5" width="13.125" style="326" customWidth="1"/>
    <col min="6" max="6" width="12.875" style="326" customWidth="1"/>
    <col min="7" max="7" width="12.375" style="326" customWidth="1"/>
    <col min="8" max="8" width="6" style="326" customWidth="1"/>
    <col min="9" max="9" width="7.625" style="326" customWidth="1"/>
    <col min="10" max="10" width="3.125" style="326" customWidth="1"/>
    <col min="11" max="11" width="7.625" style="326" customWidth="1"/>
    <col min="12" max="12" width="3.125" style="326" customWidth="1"/>
    <col min="13" max="13" width="7.625" style="326" customWidth="1"/>
    <col min="14" max="14" width="3.125" style="326" customWidth="1"/>
    <col min="15" max="15" width="7.625" style="326" customWidth="1"/>
    <col min="16" max="16" width="3.125" style="326" customWidth="1"/>
    <col min="17" max="17" width="12.125" style="326"/>
    <col min="18" max="18" width="14.375" style="326" customWidth="1"/>
    <col min="19" max="19" width="3.125" style="326" customWidth="1"/>
    <col min="20" max="20" width="7.625" style="326" customWidth="1"/>
    <col min="21" max="21" width="3.125" style="326" customWidth="1"/>
    <col min="22" max="22" width="7.625" style="326" customWidth="1"/>
    <col min="23" max="23" width="3.125" style="326" customWidth="1"/>
    <col min="24" max="24" width="7.625" style="326" customWidth="1"/>
    <col min="25" max="25" width="3.125" style="326" customWidth="1"/>
    <col min="26" max="26" width="7.625" style="326" customWidth="1"/>
    <col min="27" max="27" width="3.125" style="326" customWidth="1"/>
    <col min="28" max="28" width="7.625" style="326" customWidth="1"/>
    <col min="29" max="29" width="3.125" style="326" customWidth="1"/>
    <col min="30" max="30" width="7.625" style="326" customWidth="1"/>
    <col min="31" max="31" width="3.125" style="326" customWidth="1"/>
    <col min="32" max="32" width="7.625" style="326" customWidth="1"/>
    <col min="33" max="33" width="3.125" style="326" customWidth="1"/>
    <col min="34" max="34" width="7.625" style="326" customWidth="1"/>
    <col min="35" max="35" width="3.125" style="326" customWidth="1"/>
    <col min="36" max="36" width="7.625" style="326" customWidth="1"/>
    <col min="37" max="37" width="3.125" style="326" customWidth="1"/>
    <col min="38" max="38" width="7.625" style="326" customWidth="1"/>
    <col min="39" max="39" width="3.125" style="326" customWidth="1"/>
    <col min="40" max="40" width="7.625" style="326" customWidth="1"/>
    <col min="41" max="41" width="3.125" style="326" customWidth="1"/>
    <col min="42" max="42" width="7.625" style="326" customWidth="1"/>
    <col min="43" max="43" width="3.125" style="326" customWidth="1"/>
    <col min="44" max="44" width="5.375" style="326" customWidth="1"/>
    <col min="45" max="45" width="3.125" style="326" customWidth="1"/>
    <col min="46" max="46" width="5.375" style="326" customWidth="1"/>
    <col min="47" max="47" width="3.125" style="326" customWidth="1"/>
    <col min="48" max="48" width="5.375" style="326" customWidth="1"/>
    <col min="49" max="16384" width="12.125" style="326"/>
  </cols>
  <sheetData>
    <row r="1" spans="1:13" ht="23.3" customHeight="1">
      <c r="A1" s="2357" t="s">
        <v>3339</v>
      </c>
      <c r="B1" s="2357"/>
      <c r="C1" s="2357"/>
      <c r="D1" s="2357"/>
      <c r="E1" s="2357"/>
      <c r="F1" s="2357"/>
      <c r="G1" s="2357"/>
    </row>
    <row r="2" spans="1:13" ht="18.7" customHeight="1">
      <c r="A2" s="2366" t="s">
        <v>3340</v>
      </c>
      <c r="B2" s="2366"/>
      <c r="C2" s="2366"/>
      <c r="D2" s="2366"/>
      <c r="E2" s="2366"/>
      <c r="F2" s="2366"/>
      <c r="G2" s="2366"/>
    </row>
    <row r="3" spans="1:13" ht="14.95" customHeight="1">
      <c r="G3" s="1255" t="s">
        <v>203</v>
      </c>
    </row>
    <row r="4" spans="1:13" ht="14.3" customHeight="1" thickBot="1">
      <c r="C4" s="1209" t="s">
        <v>2517</v>
      </c>
      <c r="D4" s="1210" t="s">
        <v>1770</v>
      </c>
      <c r="E4" s="1209" t="s">
        <v>2517</v>
      </c>
      <c r="F4" s="1209" t="s">
        <v>2517</v>
      </c>
      <c r="G4" s="1254" t="s">
        <v>3005</v>
      </c>
      <c r="H4" s="1211" t="s">
        <v>2517</v>
      </c>
    </row>
    <row r="5" spans="1:13" ht="20.25" customHeight="1">
      <c r="A5" s="2360" t="s">
        <v>199</v>
      </c>
      <c r="B5" s="2361"/>
      <c r="C5" s="1212" t="s">
        <v>3064</v>
      </c>
      <c r="D5" s="1213" t="s">
        <v>3065</v>
      </c>
      <c r="E5" s="1213" t="s">
        <v>109</v>
      </c>
      <c r="F5" s="1214" t="s">
        <v>1771</v>
      </c>
      <c r="G5" s="1214" t="s">
        <v>1772</v>
      </c>
      <c r="H5" s="1215" t="s">
        <v>2517</v>
      </c>
      <c r="K5" s="1216" t="s">
        <v>2517</v>
      </c>
      <c r="L5" s="1216" t="s">
        <v>2517</v>
      </c>
      <c r="M5" s="1216" t="s">
        <v>2517</v>
      </c>
    </row>
    <row r="6" spans="1:13" ht="23.95" customHeight="1">
      <c r="A6" s="2362"/>
      <c r="B6" s="2363"/>
      <c r="C6" s="2358" t="s">
        <v>1773</v>
      </c>
      <c r="D6" s="2358" t="s">
        <v>1774</v>
      </c>
      <c r="E6" s="2358" t="s">
        <v>3004</v>
      </c>
      <c r="F6" s="1218" t="s">
        <v>110</v>
      </c>
      <c r="G6" s="1219" t="s">
        <v>111</v>
      </c>
      <c r="H6" s="1211" t="s">
        <v>2517</v>
      </c>
      <c r="K6" s="1216" t="s">
        <v>116</v>
      </c>
      <c r="M6" s="1216" t="s">
        <v>2517</v>
      </c>
    </row>
    <row r="7" spans="1:13" ht="35.35" customHeight="1" thickBot="1">
      <c r="A7" s="2364"/>
      <c r="B7" s="2365"/>
      <c r="C7" s="2359"/>
      <c r="D7" s="2359"/>
      <c r="E7" s="2359"/>
      <c r="F7" s="1220" t="s">
        <v>1775</v>
      </c>
      <c r="G7" s="1221" t="s">
        <v>1776</v>
      </c>
      <c r="H7" s="1211" t="s">
        <v>2517</v>
      </c>
    </row>
    <row r="8" spans="1:13" ht="16.5" hidden="1" customHeight="1">
      <c r="A8" s="2355" t="s">
        <v>1026</v>
      </c>
      <c r="B8" s="2356"/>
      <c r="C8" s="1222">
        <v>821</v>
      </c>
      <c r="D8" s="1222">
        <v>745</v>
      </c>
      <c r="E8" s="1222">
        <v>648</v>
      </c>
      <c r="F8" s="1222">
        <f t="shared" ref="F8:F19" si="0">C8-E8</f>
        <v>173</v>
      </c>
      <c r="G8" s="1222">
        <f t="shared" ref="G8:G19" si="1">D8-E8</f>
        <v>97</v>
      </c>
      <c r="H8" s="1223"/>
    </row>
    <row r="9" spans="1:13" hidden="1">
      <c r="A9" s="2355" t="s">
        <v>1025</v>
      </c>
      <c r="B9" s="2356"/>
      <c r="C9" s="1222">
        <v>821</v>
      </c>
      <c r="D9" s="1222">
        <v>821</v>
      </c>
      <c r="E9" s="1222">
        <v>679</v>
      </c>
      <c r="F9" s="1222">
        <f t="shared" si="0"/>
        <v>142</v>
      </c>
      <c r="G9" s="1222">
        <f t="shared" si="1"/>
        <v>142</v>
      </c>
      <c r="H9" s="1223"/>
    </row>
    <row r="10" spans="1:13" hidden="1">
      <c r="A10" s="2355" t="s">
        <v>1024</v>
      </c>
      <c r="B10" s="2356"/>
      <c r="C10" s="1222">
        <v>832</v>
      </c>
      <c r="D10" s="1222">
        <v>734</v>
      </c>
      <c r="E10" s="1222">
        <v>637</v>
      </c>
      <c r="F10" s="1222">
        <f t="shared" si="0"/>
        <v>195</v>
      </c>
      <c r="G10" s="1222">
        <f t="shared" si="1"/>
        <v>97</v>
      </c>
      <c r="H10" s="1223"/>
    </row>
    <row r="11" spans="1:13" ht="15.8" hidden="1" customHeight="1">
      <c r="A11" s="2355" t="s">
        <v>1023</v>
      </c>
      <c r="B11" s="2356"/>
      <c r="C11" s="1222">
        <v>832</v>
      </c>
      <c r="D11" s="1222">
        <v>760</v>
      </c>
      <c r="E11" s="1222">
        <v>725</v>
      </c>
      <c r="F11" s="1222">
        <f t="shared" si="0"/>
        <v>107</v>
      </c>
      <c r="G11" s="1222">
        <f t="shared" si="1"/>
        <v>35</v>
      </c>
      <c r="H11" s="1223"/>
    </row>
    <row r="12" spans="1:13" ht="21.1" hidden="1" customHeight="1">
      <c r="A12" s="2355" t="s">
        <v>1022</v>
      </c>
      <c r="B12" s="2356"/>
      <c r="C12" s="1222">
        <v>832</v>
      </c>
      <c r="D12" s="1222">
        <v>751</v>
      </c>
      <c r="E12" s="1222">
        <v>743</v>
      </c>
      <c r="F12" s="1222">
        <f t="shared" si="0"/>
        <v>89</v>
      </c>
      <c r="G12" s="1222">
        <f t="shared" si="1"/>
        <v>8</v>
      </c>
      <c r="H12" s="1223"/>
    </row>
    <row r="13" spans="1:13" ht="19.55" hidden="1" customHeight="1">
      <c r="A13" s="2355" t="s">
        <v>1021</v>
      </c>
      <c r="B13" s="2356"/>
      <c r="C13" s="1222">
        <v>832</v>
      </c>
      <c r="D13" s="1222">
        <v>759</v>
      </c>
      <c r="E13" s="1222">
        <v>737</v>
      </c>
      <c r="F13" s="1222">
        <f t="shared" si="0"/>
        <v>95</v>
      </c>
      <c r="G13" s="1222">
        <f t="shared" si="1"/>
        <v>22</v>
      </c>
      <c r="H13" s="1223"/>
    </row>
    <row r="14" spans="1:13" ht="18.7" hidden="1" customHeight="1">
      <c r="A14" s="2355" t="s">
        <v>3008</v>
      </c>
      <c r="B14" s="2356"/>
      <c r="C14" s="1222">
        <v>832</v>
      </c>
      <c r="D14" s="1222">
        <v>759</v>
      </c>
      <c r="E14" s="1222">
        <v>733</v>
      </c>
      <c r="F14" s="1222">
        <f t="shared" si="0"/>
        <v>99</v>
      </c>
      <c r="G14" s="1222">
        <f t="shared" si="1"/>
        <v>26</v>
      </c>
      <c r="H14" s="1223"/>
    </row>
    <row r="15" spans="1:13" ht="21.1" hidden="1" customHeight="1">
      <c r="A15" s="2355" t="s">
        <v>3009</v>
      </c>
      <c r="B15" s="2356"/>
      <c r="C15" s="1222">
        <v>832</v>
      </c>
      <c r="D15" s="1222">
        <v>759</v>
      </c>
      <c r="E15" s="1222">
        <v>738</v>
      </c>
      <c r="F15" s="1222">
        <f t="shared" si="0"/>
        <v>94</v>
      </c>
      <c r="G15" s="1222">
        <f t="shared" si="1"/>
        <v>21</v>
      </c>
    </row>
    <row r="16" spans="1:13" ht="19.55" hidden="1" customHeight="1">
      <c r="A16" s="2353" t="s">
        <v>3010</v>
      </c>
      <c r="B16" s="2354"/>
      <c r="C16" s="1222">
        <v>862</v>
      </c>
      <c r="D16" s="1222">
        <v>765</v>
      </c>
      <c r="E16" s="1222">
        <v>751</v>
      </c>
      <c r="F16" s="1222">
        <f t="shared" si="0"/>
        <v>111</v>
      </c>
      <c r="G16" s="1222">
        <f t="shared" si="1"/>
        <v>14</v>
      </c>
    </row>
    <row r="17" spans="1:8" ht="19.55" hidden="1" customHeight="1">
      <c r="A17" s="2353" t="s">
        <v>1020</v>
      </c>
      <c r="B17" s="2354" t="s">
        <v>1777</v>
      </c>
      <c r="C17" s="1222">
        <v>1111</v>
      </c>
      <c r="D17" s="1222">
        <v>819</v>
      </c>
      <c r="E17" s="1222">
        <v>657</v>
      </c>
      <c r="F17" s="1222">
        <f t="shared" si="0"/>
        <v>454</v>
      </c>
      <c r="G17" s="1222">
        <f t="shared" si="1"/>
        <v>162</v>
      </c>
    </row>
    <row r="18" spans="1:8" ht="19.55" hidden="1" customHeight="1">
      <c r="A18" s="2353" t="s">
        <v>1019</v>
      </c>
      <c r="B18" s="2354" t="s">
        <v>1778</v>
      </c>
      <c r="C18" s="1222">
        <v>1111</v>
      </c>
      <c r="D18" s="1222">
        <v>819</v>
      </c>
      <c r="E18" s="1222">
        <v>650</v>
      </c>
      <c r="F18" s="1222">
        <f t="shared" si="0"/>
        <v>461</v>
      </c>
      <c r="G18" s="1222">
        <f t="shared" si="1"/>
        <v>169</v>
      </c>
    </row>
    <row r="19" spans="1:8" ht="19.55" hidden="1" customHeight="1">
      <c r="A19" s="2353" t="s">
        <v>1018</v>
      </c>
      <c r="B19" s="2354" t="s">
        <v>1779</v>
      </c>
      <c r="C19" s="1222">
        <v>1111</v>
      </c>
      <c r="D19" s="1222">
        <v>871</v>
      </c>
      <c r="E19" s="1222">
        <v>822</v>
      </c>
      <c r="F19" s="1222">
        <f t="shared" si="0"/>
        <v>289</v>
      </c>
      <c r="G19" s="1222">
        <f t="shared" si="1"/>
        <v>49</v>
      </c>
    </row>
    <row r="20" spans="1:8" ht="20.25" hidden="1" customHeight="1" collapsed="1">
      <c r="A20" s="2353" t="s">
        <v>3011</v>
      </c>
      <c r="B20" s="2354"/>
      <c r="C20" s="1222">
        <f>SUM(C21:C27)</f>
        <v>1111</v>
      </c>
      <c r="D20" s="1222">
        <f>SUM(D21:D27)</f>
        <v>995</v>
      </c>
      <c r="E20" s="1222">
        <f>SUM(E21:E27)</f>
        <v>927</v>
      </c>
      <c r="F20" s="1222">
        <f>SUM(F21:F27)</f>
        <v>184</v>
      </c>
      <c r="G20" s="1222">
        <f>SUM(G21:G27)</f>
        <v>68</v>
      </c>
    </row>
    <row r="21" spans="1:8" ht="29.25" hidden="1" customHeight="1" outlineLevel="1">
      <c r="A21" s="1225" t="s">
        <v>1780</v>
      </c>
      <c r="B21" s="1225"/>
      <c r="C21" s="1226">
        <v>125</v>
      </c>
      <c r="D21" s="1222">
        <v>125</v>
      </c>
      <c r="E21" s="1222">
        <v>113</v>
      </c>
      <c r="F21" s="1222">
        <f t="shared" ref="F21:F27" si="2">C21-E21</f>
        <v>12</v>
      </c>
      <c r="G21" s="1227">
        <f t="shared" ref="G21:G27" si="3">D21-E21</f>
        <v>12</v>
      </c>
      <c r="H21" s="1228"/>
    </row>
    <row r="22" spans="1:8" ht="29.25" hidden="1" customHeight="1" outlineLevel="1">
      <c r="A22" s="1224" t="s">
        <v>1781</v>
      </c>
      <c r="B22" s="1224"/>
      <c r="C22" s="1226">
        <v>10</v>
      </c>
      <c r="D22" s="1226">
        <v>10</v>
      </c>
      <c r="E22" s="1226">
        <v>10</v>
      </c>
      <c r="F22" s="1222">
        <f t="shared" si="2"/>
        <v>0</v>
      </c>
      <c r="G22" s="1222">
        <f t="shared" si="3"/>
        <v>0</v>
      </c>
      <c r="H22" s="1228"/>
    </row>
    <row r="23" spans="1:8" ht="29.25" hidden="1" customHeight="1" outlineLevel="1">
      <c r="A23" s="1224" t="s">
        <v>16</v>
      </c>
      <c r="B23" s="1224"/>
      <c r="C23" s="1226">
        <v>695</v>
      </c>
      <c r="D23" s="1226">
        <v>606</v>
      </c>
      <c r="E23" s="1226">
        <v>568</v>
      </c>
      <c r="F23" s="1222">
        <f t="shared" si="2"/>
        <v>127</v>
      </c>
      <c r="G23" s="1227">
        <f t="shared" si="3"/>
        <v>38</v>
      </c>
      <c r="H23" s="1228"/>
    </row>
    <row r="24" spans="1:8" ht="29.25" hidden="1" customHeight="1" outlineLevel="1">
      <c r="A24" s="1224" t="s">
        <v>17</v>
      </c>
      <c r="B24" s="1224"/>
      <c r="C24" s="1226">
        <v>118</v>
      </c>
      <c r="D24" s="1226">
        <v>101</v>
      </c>
      <c r="E24" s="1226">
        <v>92</v>
      </c>
      <c r="F24" s="1222">
        <f t="shared" si="2"/>
        <v>26</v>
      </c>
      <c r="G24" s="1227">
        <f t="shared" si="3"/>
        <v>9</v>
      </c>
      <c r="H24" s="1228"/>
    </row>
    <row r="25" spans="1:8" ht="29.25" hidden="1" customHeight="1" outlineLevel="1">
      <c r="A25" s="1224" t="s">
        <v>112</v>
      </c>
      <c r="B25" s="1224"/>
      <c r="C25" s="1226">
        <v>23</v>
      </c>
      <c r="D25" s="1222">
        <v>16</v>
      </c>
      <c r="E25" s="1222">
        <v>13</v>
      </c>
      <c r="F25" s="1222">
        <f t="shared" si="2"/>
        <v>10</v>
      </c>
      <c r="G25" s="1227">
        <f t="shared" si="3"/>
        <v>3</v>
      </c>
      <c r="H25" s="1228"/>
    </row>
    <row r="26" spans="1:8" ht="29.25" hidden="1" customHeight="1" outlineLevel="1">
      <c r="A26" s="1224" t="s">
        <v>113</v>
      </c>
      <c r="B26" s="1224"/>
      <c r="C26" s="1226">
        <v>62</v>
      </c>
      <c r="D26" s="1226">
        <v>62</v>
      </c>
      <c r="E26" s="1226">
        <v>60</v>
      </c>
      <c r="F26" s="1222">
        <f t="shared" si="2"/>
        <v>2</v>
      </c>
      <c r="G26" s="1222">
        <f t="shared" si="3"/>
        <v>2</v>
      </c>
      <c r="H26" s="1228"/>
    </row>
    <row r="27" spans="1:8" ht="29.25" hidden="1" customHeight="1" outlineLevel="1">
      <c r="A27" s="1224" t="s">
        <v>114</v>
      </c>
      <c r="B27" s="1224"/>
      <c r="C27" s="1229">
        <v>78</v>
      </c>
      <c r="D27" s="1229">
        <v>75</v>
      </c>
      <c r="E27" s="1229">
        <v>71</v>
      </c>
      <c r="F27" s="1230">
        <f t="shared" si="2"/>
        <v>7</v>
      </c>
      <c r="G27" s="1230">
        <f t="shared" si="3"/>
        <v>4</v>
      </c>
      <c r="H27" s="1231"/>
    </row>
    <row r="28" spans="1:8" ht="22.6" hidden="1" customHeight="1" collapsed="1">
      <c r="A28" s="2353" t="s">
        <v>3007</v>
      </c>
      <c r="B28" s="2354"/>
      <c r="C28" s="1222">
        <f>SUM(C29:C35)</f>
        <v>1111</v>
      </c>
      <c r="D28" s="1222">
        <f>SUM(D29:D35)</f>
        <v>1111</v>
      </c>
      <c r="E28" s="1222">
        <f>SUM(E29:E35)</f>
        <v>979</v>
      </c>
      <c r="F28" s="1222">
        <f>SUM(F29:F35)</f>
        <v>132</v>
      </c>
      <c r="G28" s="1222">
        <f>SUM(G29:G35)</f>
        <v>132</v>
      </c>
    </row>
    <row r="29" spans="1:8" ht="29.25" hidden="1" customHeight="1" outlineLevel="1">
      <c r="A29" s="1225" t="s">
        <v>18</v>
      </c>
      <c r="B29" s="1225"/>
      <c r="C29" s="1226">
        <v>131</v>
      </c>
      <c r="D29" s="1222">
        <v>131</v>
      </c>
      <c r="E29" s="1222">
        <v>120</v>
      </c>
      <c r="F29" s="1222">
        <f t="shared" ref="F29:F35" si="4">C29-E29</f>
        <v>11</v>
      </c>
      <c r="G29" s="1227">
        <f t="shared" ref="G29:G35" si="5">D29-E29</f>
        <v>11</v>
      </c>
      <c r="H29" s="1228"/>
    </row>
    <row r="30" spans="1:8" ht="29.25" hidden="1" customHeight="1" outlineLevel="1">
      <c r="A30" s="1224" t="s">
        <v>19</v>
      </c>
      <c r="B30" s="1224"/>
      <c r="C30" s="1226">
        <v>10</v>
      </c>
      <c r="D30" s="1226">
        <v>10</v>
      </c>
      <c r="E30" s="1226">
        <v>10</v>
      </c>
      <c r="F30" s="1222">
        <f t="shared" si="4"/>
        <v>0</v>
      </c>
      <c r="G30" s="1222">
        <f t="shared" si="5"/>
        <v>0</v>
      </c>
      <c r="H30" s="1228"/>
    </row>
    <row r="31" spans="1:8" ht="29.25" hidden="1" customHeight="1" outlineLevel="1">
      <c r="A31" s="1224" t="s">
        <v>20</v>
      </c>
      <c r="B31" s="1224"/>
      <c r="C31" s="1226">
        <v>689</v>
      </c>
      <c r="D31" s="1226">
        <v>689</v>
      </c>
      <c r="E31" s="1226">
        <v>607</v>
      </c>
      <c r="F31" s="1222">
        <f t="shared" si="4"/>
        <v>82</v>
      </c>
      <c r="G31" s="1227">
        <f t="shared" si="5"/>
        <v>82</v>
      </c>
      <c r="H31" s="1228"/>
    </row>
    <row r="32" spans="1:8" ht="29.25" hidden="1" customHeight="1" outlineLevel="1">
      <c r="A32" s="1224" t="s">
        <v>21</v>
      </c>
      <c r="B32" s="1224"/>
      <c r="C32" s="1226">
        <v>118</v>
      </c>
      <c r="D32" s="1226">
        <v>118</v>
      </c>
      <c r="E32" s="1226">
        <v>96</v>
      </c>
      <c r="F32" s="1222">
        <f t="shared" si="4"/>
        <v>22</v>
      </c>
      <c r="G32" s="1227">
        <f t="shared" si="5"/>
        <v>22</v>
      </c>
      <c r="H32" s="1228"/>
    </row>
    <row r="33" spans="1:8" ht="29.25" hidden="1" customHeight="1" outlineLevel="1">
      <c r="A33" s="1224" t="s">
        <v>22</v>
      </c>
      <c r="B33" s="1224"/>
      <c r="C33" s="1226">
        <v>23</v>
      </c>
      <c r="D33" s="1222">
        <v>23</v>
      </c>
      <c r="E33" s="1222">
        <v>14</v>
      </c>
      <c r="F33" s="1222">
        <f t="shared" si="4"/>
        <v>9</v>
      </c>
      <c r="G33" s="1227">
        <f t="shared" si="5"/>
        <v>9</v>
      </c>
      <c r="H33" s="1228"/>
    </row>
    <row r="34" spans="1:8" ht="29.25" hidden="1" customHeight="1" outlineLevel="1">
      <c r="A34" s="1224" t="s">
        <v>23</v>
      </c>
      <c r="B34" s="1224"/>
      <c r="C34" s="1226">
        <v>62</v>
      </c>
      <c r="D34" s="1226">
        <v>62</v>
      </c>
      <c r="E34" s="1226">
        <v>59</v>
      </c>
      <c r="F34" s="1222">
        <f t="shared" si="4"/>
        <v>3</v>
      </c>
      <c r="G34" s="1222">
        <f t="shared" si="5"/>
        <v>3</v>
      </c>
      <c r="H34" s="1228"/>
    </row>
    <row r="35" spans="1:8" ht="29.25" hidden="1" customHeight="1" outlineLevel="1" thickBot="1">
      <c r="A35" s="1224" t="s">
        <v>24</v>
      </c>
      <c r="B35" s="1224"/>
      <c r="C35" s="1232">
        <v>78</v>
      </c>
      <c r="D35" s="1232">
        <v>78</v>
      </c>
      <c r="E35" s="1232">
        <v>73</v>
      </c>
      <c r="F35" s="1233">
        <f t="shared" si="4"/>
        <v>5</v>
      </c>
      <c r="G35" s="1233">
        <f t="shared" si="5"/>
        <v>5</v>
      </c>
      <c r="H35" s="1231"/>
    </row>
    <row r="36" spans="1:8" s="1265" customFormat="1" ht="21.1" hidden="1" customHeight="1" collapsed="1">
      <c r="A36" s="2353" t="s">
        <v>3006</v>
      </c>
      <c r="B36" s="2354"/>
      <c r="C36" s="1263">
        <f>SUM(C37:C43)</f>
        <v>1111</v>
      </c>
      <c r="D36" s="1263">
        <f>SUM(D37:D43)</f>
        <v>1035</v>
      </c>
      <c r="E36" s="1263">
        <f>SUM(E37:E43)</f>
        <v>977</v>
      </c>
      <c r="F36" s="1263">
        <f>SUM(F37:F43)</f>
        <v>134</v>
      </c>
      <c r="G36" s="1263">
        <f>SUM(G37:G43)</f>
        <v>58</v>
      </c>
      <c r="H36" s="1264"/>
    </row>
    <row r="37" spans="1:8" s="1253" customFormat="1" ht="29.25" hidden="1" customHeight="1" outlineLevel="1">
      <c r="A37" s="1225" t="s">
        <v>25</v>
      </c>
      <c r="B37" s="1225"/>
      <c r="C37" s="1234">
        <v>131</v>
      </c>
      <c r="D37" s="1234">
        <v>131</v>
      </c>
      <c r="E37" s="1234">
        <v>121</v>
      </c>
      <c r="F37" s="1222">
        <f t="shared" ref="F37:F43" si="6">C37-E37</f>
        <v>10</v>
      </c>
      <c r="G37" s="1227">
        <f t="shared" ref="G37:G43" si="7">D37-E37</f>
        <v>10</v>
      </c>
      <c r="H37" s="1262"/>
    </row>
    <row r="38" spans="1:8" s="1253" customFormat="1" ht="29.25" hidden="1" customHeight="1" outlineLevel="1">
      <c r="A38" s="1224" t="s">
        <v>26</v>
      </c>
      <c r="B38" s="1224"/>
      <c r="C38" s="1234">
        <v>10</v>
      </c>
      <c r="D38" s="1234">
        <v>10</v>
      </c>
      <c r="E38" s="1234">
        <v>10</v>
      </c>
      <c r="F38" s="1222">
        <f t="shared" si="6"/>
        <v>0</v>
      </c>
      <c r="G38" s="1222">
        <f t="shared" si="7"/>
        <v>0</v>
      </c>
      <c r="H38" s="1262"/>
    </row>
    <row r="39" spans="1:8" s="1253" customFormat="1" ht="29.25" hidden="1" customHeight="1" outlineLevel="1">
      <c r="A39" s="1224" t="s">
        <v>27</v>
      </c>
      <c r="B39" s="1224"/>
      <c r="C39" s="1234">
        <v>62</v>
      </c>
      <c r="D39" s="1234">
        <v>62</v>
      </c>
      <c r="E39" s="1234">
        <v>61</v>
      </c>
      <c r="F39" s="1222">
        <f t="shared" si="6"/>
        <v>1</v>
      </c>
      <c r="G39" s="1222">
        <f t="shared" si="7"/>
        <v>1</v>
      </c>
      <c r="H39" s="1262"/>
    </row>
    <row r="40" spans="1:8" s="1253" customFormat="1" ht="29.25" hidden="1" customHeight="1" outlineLevel="1">
      <c r="A40" s="1224" t="s">
        <v>28</v>
      </c>
      <c r="B40" s="1224"/>
      <c r="C40" s="1234">
        <v>118</v>
      </c>
      <c r="D40" s="1234">
        <v>101</v>
      </c>
      <c r="E40" s="1234">
        <v>94</v>
      </c>
      <c r="F40" s="1222">
        <f t="shared" si="6"/>
        <v>24</v>
      </c>
      <c r="G40" s="1227">
        <f t="shared" si="7"/>
        <v>7</v>
      </c>
      <c r="H40" s="1262"/>
    </row>
    <row r="41" spans="1:8" s="1253" customFormat="1" ht="29.25" hidden="1" customHeight="1" outlineLevel="1">
      <c r="A41" s="1224" t="s">
        <v>29</v>
      </c>
      <c r="B41" s="1224"/>
      <c r="C41" s="1234">
        <v>78</v>
      </c>
      <c r="D41" s="1234">
        <v>77</v>
      </c>
      <c r="E41" s="1234">
        <v>77</v>
      </c>
      <c r="F41" s="1235">
        <f t="shared" si="6"/>
        <v>1</v>
      </c>
      <c r="G41" s="1235">
        <f t="shared" si="7"/>
        <v>0</v>
      </c>
      <c r="H41" s="1262"/>
    </row>
    <row r="42" spans="1:8" s="1253" customFormat="1" ht="29.25" hidden="1" customHeight="1" outlineLevel="1">
      <c r="A42" s="1224" t="s">
        <v>30</v>
      </c>
      <c r="B42" s="1224"/>
      <c r="C42" s="1234">
        <v>23</v>
      </c>
      <c r="D42" s="1234">
        <v>16</v>
      </c>
      <c r="E42" s="1234">
        <v>16</v>
      </c>
      <c r="F42" s="1235">
        <f t="shared" si="6"/>
        <v>7</v>
      </c>
      <c r="G42" s="1236">
        <f t="shared" si="7"/>
        <v>0</v>
      </c>
      <c r="H42" s="1262"/>
    </row>
    <row r="43" spans="1:8" s="1253" customFormat="1" ht="29.25" hidden="1" customHeight="1" outlineLevel="1">
      <c r="A43" s="1224" t="s">
        <v>31</v>
      </c>
      <c r="B43" s="1224"/>
      <c r="C43" s="1234">
        <v>689</v>
      </c>
      <c r="D43" s="1234">
        <v>638</v>
      </c>
      <c r="E43" s="1234">
        <v>598</v>
      </c>
      <c r="F43" s="1235">
        <f t="shared" si="6"/>
        <v>91</v>
      </c>
      <c r="G43" s="1236">
        <f t="shared" si="7"/>
        <v>40</v>
      </c>
      <c r="H43" s="1261" t="s">
        <v>2517</v>
      </c>
    </row>
    <row r="44" spans="1:8" s="1265" customFormat="1" ht="20.25" hidden="1" customHeight="1" collapsed="1">
      <c r="A44" s="2353" t="s">
        <v>2857</v>
      </c>
      <c r="B44" s="2354"/>
      <c r="C44" s="1266">
        <f>SUM(C45:C52)</f>
        <v>1111</v>
      </c>
      <c r="D44" s="1267">
        <f>SUM(D45:D52)</f>
        <v>1035</v>
      </c>
      <c r="E44" s="1267">
        <f>SUM(E45:E52)</f>
        <v>963</v>
      </c>
      <c r="F44" s="1267">
        <f>SUM(F45:F52)</f>
        <v>148</v>
      </c>
      <c r="G44" s="1267">
        <f>SUM(G45:G52)</f>
        <v>72</v>
      </c>
      <c r="H44" s="1264"/>
    </row>
    <row r="45" spans="1:8" s="1253" customFormat="1" ht="29.25" hidden="1" customHeight="1" outlineLevel="1">
      <c r="A45" s="1238"/>
      <c r="B45" s="1225" t="s">
        <v>32</v>
      </c>
      <c r="C45" s="1234">
        <v>160</v>
      </c>
      <c r="D45" s="1234">
        <v>147</v>
      </c>
      <c r="E45" s="1234">
        <v>133</v>
      </c>
      <c r="F45" s="1222">
        <f t="shared" ref="F45:F52" si="8">C45-E45</f>
        <v>27</v>
      </c>
      <c r="G45" s="1227">
        <f t="shared" ref="G45:G52" si="9">D45-E45</f>
        <v>14</v>
      </c>
      <c r="H45" s="1262"/>
    </row>
    <row r="46" spans="1:8" s="1253" customFormat="1" ht="29.25" hidden="1" customHeight="1" outlineLevel="1">
      <c r="A46" s="1238"/>
      <c r="B46" s="1224" t="s">
        <v>33</v>
      </c>
      <c r="C46" s="1234">
        <v>10</v>
      </c>
      <c r="D46" s="1234">
        <v>10</v>
      </c>
      <c r="E46" s="1234">
        <v>10</v>
      </c>
      <c r="F46" s="1222">
        <f t="shared" si="8"/>
        <v>0</v>
      </c>
      <c r="G46" s="1222">
        <f t="shared" si="9"/>
        <v>0</v>
      </c>
      <c r="H46" s="1262"/>
    </row>
    <row r="47" spans="1:8" s="1253" customFormat="1" ht="29.25" hidden="1" customHeight="1" outlineLevel="1">
      <c r="A47" s="1238"/>
      <c r="B47" s="1224" t="s">
        <v>34</v>
      </c>
      <c r="C47" s="1234">
        <v>62</v>
      </c>
      <c r="D47" s="1234">
        <v>62</v>
      </c>
      <c r="E47" s="1234">
        <v>56</v>
      </c>
      <c r="F47" s="1222">
        <f t="shared" si="8"/>
        <v>6</v>
      </c>
      <c r="G47" s="1222">
        <f t="shared" si="9"/>
        <v>6</v>
      </c>
      <c r="H47" s="1262"/>
    </row>
    <row r="48" spans="1:8" s="1253" customFormat="1" ht="29.25" hidden="1" customHeight="1" outlineLevel="1">
      <c r="A48" s="1238"/>
      <c r="B48" s="1224" t="s">
        <v>35</v>
      </c>
      <c r="C48" s="1234">
        <v>136</v>
      </c>
      <c r="D48" s="1234">
        <v>126</v>
      </c>
      <c r="E48" s="1234">
        <v>114</v>
      </c>
      <c r="F48" s="1222">
        <f t="shared" si="8"/>
        <v>22</v>
      </c>
      <c r="G48" s="1227">
        <f t="shared" si="9"/>
        <v>12</v>
      </c>
      <c r="H48" s="1262"/>
    </row>
    <row r="49" spans="1:8" s="1253" customFormat="1" ht="29.25" hidden="1" customHeight="1" outlineLevel="1">
      <c r="A49" s="1238"/>
      <c r="B49" s="1224" t="s">
        <v>36</v>
      </c>
      <c r="C49" s="1234">
        <v>114</v>
      </c>
      <c r="D49" s="1234">
        <v>107</v>
      </c>
      <c r="E49" s="1234">
        <v>99</v>
      </c>
      <c r="F49" s="1235">
        <f t="shared" si="8"/>
        <v>15</v>
      </c>
      <c r="G49" s="1235">
        <f t="shared" si="9"/>
        <v>8</v>
      </c>
      <c r="H49" s="1262"/>
    </row>
    <row r="50" spans="1:8" s="1253" customFormat="1" ht="29.25" hidden="1" customHeight="1" outlineLevel="1">
      <c r="A50" s="1238"/>
      <c r="B50" s="1224" t="s">
        <v>37</v>
      </c>
      <c r="C50" s="1234">
        <v>17</v>
      </c>
      <c r="D50" s="1234">
        <v>15</v>
      </c>
      <c r="E50" s="1234">
        <v>14</v>
      </c>
      <c r="F50" s="1235">
        <f t="shared" si="8"/>
        <v>3</v>
      </c>
      <c r="G50" s="1236">
        <f t="shared" si="9"/>
        <v>1</v>
      </c>
      <c r="H50" s="1262"/>
    </row>
    <row r="51" spans="1:8" s="1253" customFormat="1" ht="29.25" hidden="1" customHeight="1" outlineLevel="1">
      <c r="A51" s="1238"/>
      <c r="B51" s="1224" t="s">
        <v>38</v>
      </c>
      <c r="C51" s="1234">
        <v>17</v>
      </c>
      <c r="D51" s="1239">
        <v>12</v>
      </c>
      <c r="E51" s="1234">
        <v>10</v>
      </c>
      <c r="F51" s="1235">
        <f t="shared" si="8"/>
        <v>7</v>
      </c>
      <c r="G51" s="1236">
        <f t="shared" si="9"/>
        <v>2</v>
      </c>
      <c r="H51" s="1262"/>
    </row>
    <row r="52" spans="1:8" s="1253" customFormat="1" ht="0.7" hidden="1" customHeight="1" outlineLevel="1" thickBot="1">
      <c r="A52" s="1240"/>
      <c r="B52" s="1224" t="s">
        <v>39</v>
      </c>
      <c r="C52" s="1232">
        <v>595</v>
      </c>
      <c r="D52" s="1232">
        <v>556</v>
      </c>
      <c r="E52" s="1232">
        <v>527</v>
      </c>
      <c r="F52" s="1233">
        <f t="shared" si="8"/>
        <v>68</v>
      </c>
      <c r="G52" s="1241">
        <f t="shared" si="9"/>
        <v>29</v>
      </c>
      <c r="H52" s="1261" t="s">
        <v>2517</v>
      </c>
    </row>
    <row r="53" spans="1:8" s="1265" customFormat="1" ht="21.75" hidden="1" customHeight="1" collapsed="1">
      <c r="A53" s="2353" t="s">
        <v>2856</v>
      </c>
      <c r="B53" s="2354"/>
      <c r="C53" s="1263">
        <f>SUM(C54:C61)</f>
        <v>1111</v>
      </c>
      <c r="D53" s="1263">
        <f>SUM(D54:D61)</f>
        <v>1035</v>
      </c>
      <c r="E53" s="1263">
        <f>SUM(E54:E61)</f>
        <v>958</v>
      </c>
      <c r="F53" s="1263">
        <f>SUM(F54:F61)</f>
        <v>153</v>
      </c>
      <c r="G53" s="1263">
        <f>SUM(G54:G61)</f>
        <v>77</v>
      </c>
      <c r="H53" s="1264"/>
    </row>
    <row r="54" spans="1:8" s="1253" customFormat="1" ht="29.25" hidden="1" customHeight="1" outlineLevel="1">
      <c r="A54" s="1238"/>
      <c r="B54" s="1217" t="s">
        <v>40</v>
      </c>
      <c r="C54" s="1234">
        <v>160</v>
      </c>
      <c r="D54" s="1234">
        <v>147</v>
      </c>
      <c r="E54" s="1234">
        <v>134</v>
      </c>
      <c r="F54" s="1222">
        <f t="shared" ref="F54:F61" si="10">C54-E54</f>
        <v>26</v>
      </c>
      <c r="G54" s="1227">
        <f t="shared" ref="G54:G61" si="11">D54-E54</f>
        <v>13</v>
      </c>
      <c r="H54" s="1262"/>
    </row>
    <row r="55" spans="1:8" s="1253" customFormat="1" ht="29.25" hidden="1" customHeight="1" outlineLevel="1">
      <c r="A55" s="1238"/>
      <c r="B55" s="1242" t="s">
        <v>172</v>
      </c>
      <c r="C55" s="1234">
        <v>10</v>
      </c>
      <c r="D55" s="1234">
        <v>10</v>
      </c>
      <c r="E55" s="1234">
        <v>9</v>
      </c>
      <c r="F55" s="1222">
        <f t="shared" si="10"/>
        <v>1</v>
      </c>
      <c r="G55" s="1222">
        <f t="shared" si="11"/>
        <v>1</v>
      </c>
      <c r="H55" s="1262"/>
    </row>
    <row r="56" spans="1:8" s="1253" customFormat="1" ht="29.25" hidden="1" customHeight="1" outlineLevel="1">
      <c r="A56" s="1238"/>
      <c r="B56" s="1242" t="s">
        <v>173</v>
      </c>
      <c r="C56" s="1234">
        <v>62</v>
      </c>
      <c r="D56" s="1234">
        <v>62</v>
      </c>
      <c r="E56" s="1234">
        <v>60</v>
      </c>
      <c r="F56" s="1222">
        <f t="shared" si="10"/>
        <v>2</v>
      </c>
      <c r="G56" s="1222">
        <f t="shared" si="11"/>
        <v>2</v>
      </c>
      <c r="H56" s="1262"/>
    </row>
    <row r="57" spans="1:8" s="1253" customFormat="1" ht="29.25" hidden="1" customHeight="1" outlineLevel="1">
      <c r="A57" s="1238"/>
      <c r="B57" s="1242" t="s">
        <v>174</v>
      </c>
      <c r="C57" s="1234">
        <v>136</v>
      </c>
      <c r="D57" s="1234">
        <v>126</v>
      </c>
      <c r="E57" s="1234">
        <v>114</v>
      </c>
      <c r="F57" s="1222">
        <f t="shared" si="10"/>
        <v>22</v>
      </c>
      <c r="G57" s="1227">
        <f t="shared" si="11"/>
        <v>12</v>
      </c>
      <c r="H57" s="1262"/>
    </row>
    <row r="58" spans="1:8" s="1253" customFormat="1" ht="29.25" hidden="1" customHeight="1" outlineLevel="1">
      <c r="A58" s="1238"/>
      <c r="B58" s="1242" t="s">
        <v>175</v>
      </c>
      <c r="C58" s="1234">
        <v>114</v>
      </c>
      <c r="D58" s="1234">
        <v>107</v>
      </c>
      <c r="E58" s="1234">
        <v>103</v>
      </c>
      <c r="F58" s="1235">
        <f t="shared" si="10"/>
        <v>11</v>
      </c>
      <c r="G58" s="1235">
        <f t="shared" si="11"/>
        <v>4</v>
      </c>
      <c r="H58" s="1262"/>
    </row>
    <row r="59" spans="1:8" s="1253" customFormat="1" ht="29.25" hidden="1" customHeight="1" outlineLevel="1">
      <c r="A59" s="1238"/>
      <c r="B59" s="1242" t="s">
        <v>176</v>
      </c>
      <c r="C59" s="1234">
        <v>17</v>
      </c>
      <c r="D59" s="1234">
        <v>15</v>
      </c>
      <c r="E59" s="1234">
        <v>15</v>
      </c>
      <c r="F59" s="1235">
        <f t="shared" si="10"/>
        <v>2</v>
      </c>
      <c r="G59" s="1243">
        <f t="shared" si="11"/>
        <v>0</v>
      </c>
      <c r="H59" s="1262"/>
    </row>
    <row r="60" spans="1:8" s="1253" customFormat="1" ht="29.25" hidden="1" customHeight="1" outlineLevel="1">
      <c r="A60" s="1238"/>
      <c r="B60" s="1242" t="s">
        <v>177</v>
      </c>
      <c r="C60" s="1234">
        <v>17</v>
      </c>
      <c r="D60" s="1239">
        <v>12</v>
      </c>
      <c r="E60" s="1234">
        <v>11</v>
      </c>
      <c r="F60" s="1235">
        <f t="shared" si="10"/>
        <v>6</v>
      </c>
      <c r="G60" s="1236">
        <f t="shared" si="11"/>
        <v>1</v>
      </c>
      <c r="H60" s="1262"/>
    </row>
    <row r="61" spans="1:8" s="1253" customFormat="1" ht="29.25" hidden="1" customHeight="1" outlineLevel="1" thickBot="1">
      <c r="A61" s="1244"/>
      <c r="B61" s="1245" t="s">
        <v>178</v>
      </c>
      <c r="C61" s="1232">
        <v>595</v>
      </c>
      <c r="D61" s="1232">
        <v>556</v>
      </c>
      <c r="E61" s="1232">
        <v>512</v>
      </c>
      <c r="F61" s="1233">
        <f t="shared" si="10"/>
        <v>83</v>
      </c>
      <c r="G61" s="1241">
        <f t="shared" si="11"/>
        <v>44</v>
      </c>
      <c r="H61" s="1261" t="s">
        <v>2517</v>
      </c>
    </row>
    <row r="62" spans="1:8" s="1265" customFormat="1" ht="23.3" hidden="1" customHeight="1" collapsed="1">
      <c r="A62" s="2353" t="s">
        <v>2855</v>
      </c>
      <c r="B62" s="2354"/>
      <c r="C62" s="1263">
        <f>SUM(C63:C70)</f>
        <v>1111</v>
      </c>
      <c r="D62" s="1263">
        <f>SUM(D63:D70)</f>
        <v>1035</v>
      </c>
      <c r="E62" s="1263">
        <f>SUM(E63:E70)</f>
        <v>947</v>
      </c>
      <c r="F62" s="1263">
        <f>SUM(F63:F70)</f>
        <v>164</v>
      </c>
      <c r="G62" s="1263">
        <f>SUM(G63:G70)</f>
        <v>88</v>
      </c>
      <c r="H62" s="1264"/>
    </row>
    <row r="63" spans="1:8" s="1253" customFormat="1" ht="29.25" hidden="1" customHeight="1" outlineLevel="1">
      <c r="A63" s="1238"/>
      <c r="B63" s="1217" t="s">
        <v>179</v>
      </c>
      <c r="C63" s="1234">
        <v>160</v>
      </c>
      <c r="D63" s="1234">
        <v>147</v>
      </c>
      <c r="E63" s="1234">
        <v>132</v>
      </c>
      <c r="F63" s="1222">
        <f t="shared" ref="F63:F70" si="12">C63-E63</f>
        <v>28</v>
      </c>
      <c r="G63" s="1222">
        <f t="shared" ref="G63:G70" si="13">D63-E63</f>
        <v>15</v>
      </c>
      <c r="H63" s="1262"/>
    </row>
    <row r="64" spans="1:8" s="1253" customFormat="1" ht="29.25" hidden="1" customHeight="1" outlineLevel="1">
      <c r="A64" s="1238"/>
      <c r="B64" s="1242" t="s">
        <v>172</v>
      </c>
      <c r="C64" s="1234">
        <v>10</v>
      </c>
      <c r="D64" s="1234">
        <v>10</v>
      </c>
      <c r="E64" s="1234">
        <v>9</v>
      </c>
      <c r="F64" s="1222">
        <f t="shared" si="12"/>
        <v>1</v>
      </c>
      <c r="G64" s="1222">
        <f t="shared" si="13"/>
        <v>1</v>
      </c>
      <c r="H64" s="1262"/>
    </row>
    <row r="65" spans="1:8" s="1253" customFormat="1" ht="29.25" hidden="1" customHeight="1" outlineLevel="1">
      <c r="A65" s="1238"/>
      <c r="B65" s="1242" t="s">
        <v>173</v>
      </c>
      <c r="C65" s="1234">
        <v>62</v>
      </c>
      <c r="D65" s="1234">
        <v>62</v>
      </c>
      <c r="E65" s="1234">
        <v>61</v>
      </c>
      <c r="F65" s="1222">
        <f t="shared" si="12"/>
        <v>1</v>
      </c>
      <c r="G65" s="1222">
        <f t="shared" si="13"/>
        <v>1</v>
      </c>
      <c r="H65" s="1262"/>
    </row>
    <row r="66" spans="1:8" s="1253" customFormat="1" ht="29.25" hidden="1" customHeight="1" outlineLevel="1">
      <c r="A66" s="1238"/>
      <c r="B66" s="1242" t="s">
        <v>174</v>
      </c>
      <c r="C66" s="1234">
        <v>136</v>
      </c>
      <c r="D66" s="1234">
        <v>126</v>
      </c>
      <c r="E66" s="1234">
        <v>116</v>
      </c>
      <c r="F66" s="1222">
        <f t="shared" si="12"/>
        <v>20</v>
      </c>
      <c r="G66" s="1222">
        <f t="shared" si="13"/>
        <v>10</v>
      </c>
      <c r="H66" s="1262"/>
    </row>
    <row r="67" spans="1:8" s="1253" customFormat="1" ht="29.25" hidden="1" customHeight="1" outlineLevel="1">
      <c r="A67" s="1238"/>
      <c r="B67" s="1242" t="s">
        <v>175</v>
      </c>
      <c r="C67" s="1234">
        <v>114</v>
      </c>
      <c r="D67" s="1234">
        <v>107</v>
      </c>
      <c r="E67" s="1234">
        <v>102</v>
      </c>
      <c r="F67" s="1235">
        <f t="shared" si="12"/>
        <v>12</v>
      </c>
      <c r="G67" s="1235">
        <f t="shared" si="13"/>
        <v>5</v>
      </c>
      <c r="H67" s="1262"/>
    </row>
    <row r="68" spans="1:8" s="1253" customFormat="1" ht="29.25" hidden="1" customHeight="1" outlineLevel="1">
      <c r="A68" s="1238"/>
      <c r="B68" s="1242" t="s">
        <v>176</v>
      </c>
      <c r="C68" s="1234">
        <v>17</v>
      </c>
      <c r="D68" s="1234">
        <v>15</v>
      </c>
      <c r="E68" s="1234">
        <v>15</v>
      </c>
      <c r="F68" s="1235">
        <f t="shared" si="12"/>
        <v>2</v>
      </c>
      <c r="G68" s="1235">
        <f t="shared" si="13"/>
        <v>0</v>
      </c>
      <c r="H68" s="1262"/>
    </row>
    <row r="69" spans="1:8" s="1253" customFormat="1" ht="29.25" hidden="1" customHeight="1" outlineLevel="1">
      <c r="A69" s="1238"/>
      <c r="B69" s="1242" t="s">
        <v>177</v>
      </c>
      <c r="C69" s="1234">
        <v>17</v>
      </c>
      <c r="D69" s="1239">
        <v>12</v>
      </c>
      <c r="E69" s="1234">
        <v>12</v>
      </c>
      <c r="F69" s="1235">
        <f t="shared" si="12"/>
        <v>5</v>
      </c>
      <c r="G69" s="1235">
        <f t="shared" si="13"/>
        <v>0</v>
      </c>
      <c r="H69" s="1262"/>
    </row>
    <row r="70" spans="1:8" s="1253" customFormat="1" ht="29.25" hidden="1" customHeight="1" outlineLevel="1" thickBot="1">
      <c r="A70" s="1244"/>
      <c r="B70" s="1245" t="s">
        <v>178</v>
      </c>
      <c r="C70" s="1232">
        <v>595</v>
      </c>
      <c r="D70" s="1232">
        <v>556</v>
      </c>
      <c r="E70" s="1232">
        <v>500</v>
      </c>
      <c r="F70" s="1233">
        <f t="shared" si="12"/>
        <v>95</v>
      </c>
      <c r="G70" s="1233">
        <f t="shared" si="13"/>
        <v>56</v>
      </c>
      <c r="H70" s="1261" t="s">
        <v>2517</v>
      </c>
    </row>
    <row r="71" spans="1:8" s="1265" customFormat="1" ht="23.3" hidden="1" customHeight="1" collapsed="1">
      <c r="A71" s="2353" t="s">
        <v>2854</v>
      </c>
      <c r="B71" s="2354"/>
      <c r="C71" s="1263">
        <f>SUM(C72:C79)</f>
        <v>1111</v>
      </c>
      <c r="D71" s="1263">
        <f>SUM(D72:D79)</f>
        <v>1035</v>
      </c>
      <c r="E71" s="1263">
        <f>SUM(E72:E79)</f>
        <v>964</v>
      </c>
      <c r="F71" s="1263">
        <f>SUM(F72:F79)</f>
        <v>147</v>
      </c>
      <c r="G71" s="1263">
        <f>SUM(G72:G79)</f>
        <v>71</v>
      </c>
      <c r="H71" s="1264"/>
    </row>
    <row r="72" spans="1:8" s="1253" customFormat="1" ht="30.75" hidden="1" customHeight="1" outlineLevel="1">
      <c r="A72" s="1238"/>
      <c r="B72" s="1217" t="s">
        <v>179</v>
      </c>
      <c r="C72" s="1234">
        <v>160</v>
      </c>
      <c r="D72" s="1234">
        <v>147</v>
      </c>
      <c r="E72" s="1234">
        <v>135</v>
      </c>
      <c r="F72" s="1222">
        <f t="shared" ref="F72:F79" si="14">C72-E72</f>
        <v>25</v>
      </c>
      <c r="G72" s="1222">
        <f t="shared" ref="G72:G79" si="15">D72-E72</f>
        <v>12</v>
      </c>
      <c r="H72" s="1262"/>
    </row>
    <row r="73" spans="1:8" s="1253" customFormat="1" ht="39.75" hidden="1" customHeight="1" outlineLevel="1">
      <c r="A73" s="1238"/>
      <c r="B73" s="1242" t="s">
        <v>172</v>
      </c>
      <c r="C73" s="1234">
        <v>10</v>
      </c>
      <c r="D73" s="1234">
        <v>10</v>
      </c>
      <c r="E73" s="1234">
        <v>9</v>
      </c>
      <c r="F73" s="1222">
        <f t="shared" si="14"/>
        <v>1</v>
      </c>
      <c r="G73" s="1222">
        <f t="shared" si="15"/>
        <v>1</v>
      </c>
      <c r="H73" s="1262"/>
    </row>
    <row r="74" spans="1:8" s="1253" customFormat="1" ht="33.799999999999997" hidden="1" customHeight="1" outlineLevel="1">
      <c r="A74" s="1238"/>
      <c r="B74" s="1242" t="s">
        <v>173</v>
      </c>
      <c r="C74" s="1234">
        <v>62</v>
      </c>
      <c r="D74" s="1234">
        <v>62</v>
      </c>
      <c r="E74" s="1234">
        <v>59</v>
      </c>
      <c r="F74" s="1222">
        <f t="shared" si="14"/>
        <v>3</v>
      </c>
      <c r="G74" s="1222">
        <f t="shared" si="15"/>
        <v>3</v>
      </c>
      <c r="H74" s="1262"/>
    </row>
    <row r="75" spans="1:8" s="1253" customFormat="1" ht="47.25" hidden="1" customHeight="1" outlineLevel="1">
      <c r="A75" s="1238"/>
      <c r="B75" s="1242" t="s">
        <v>174</v>
      </c>
      <c r="C75" s="1234">
        <v>136</v>
      </c>
      <c r="D75" s="1234">
        <v>126</v>
      </c>
      <c r="E75" s="1234">
        <v>118</v>
      </c>
      <c r="F75" s="1222">
        <f t="shared" si="14"/>
        <v>18</v>
      </c>
      <c r="G75" s="1222">
        <f t="shared" si="15"/>
        <v>8</v>
      </c>
      <c r="H75" s="1262"/>
    </row>
    <row r="76" spans="1:8" s="1253" customFormat="1" ht="36.700000000000003" hidden="1" customHeight="1" outlineLevel="1">
      <c r="A76" s="1238"/>
      <c r="B76" s="1242" t="s">
        <v>175</v>
      </c>
      <c r="C76" s="1234">
        <v>114</v>
      </c>
      <c r="D76" s="1234">
        <v>107</v>
      </c>
      <c r="E76" s="1234">
        <v>101</v>
      </c>
      <c r="F76" s="1235">
        <f t="shared" si="14"/>
        <v>13</v>
      </c>
      <c r="G76" s="1235">
        <f t="shared" si="15"/>
        <v>6</v>
      </c>
      <c r="H76" s="1262"/>
    </row>
    <row r="77" spans="1:8" s="1253" customFormat="1" ht="45.7" hidden="1" customHeight="1" outlineLevel="1">
      <c r="A77" s="1238"/>
      <c r="B77" s="1242" t="s">
        <v>176</v>
      </c>
      <c r="C77" s="1234">
        <v>17</v>
      </c>
      <c r="D77" s="1234">
        <v>15</v>
      </c>
      <c r="E77" s="1234">
        <v>15</v>
      </c>
      <c r="F77" s="1235">
        <f t="shared" si="14"/>
        <v>2</v>
      </c>
      <c r="G77" s="1235">
        <f t="shared" si="15"/>
        <v>0</v>
      </c>
      <c r="H77" s="1262"/>
    </row>
    <row r="78" spans="1:8" s="1253" customFormat="1" ht="46.55" hidden="1" customHeight="1" outlineLevel="1">
      <c r="A78" s="1238"/>
      <c r="B78" s="1242" t="s">
        <v>177</v>
      </c>
      <c r="C78" s="1234">
        <v>17</v>
      </c>
      <c r="D78" s="1239">
        <v>12</v>
      </c>
      <c r="E78" s="1234">
        <v>12</v>
      </c>
      <c r="F78" s="1235">
        <f t="shared" si="14"/>
        <v>5</v>
      </c>
      <c r="G78" s="1235">
        <f t="shared" si="15"/>
        <v>0</v>
      </c>
      <c r="H78" s="1262"/>
    </row>
    <row r="79" spans="1:8" s="1253" customFormat="1" ht="34.5" hidden="1" customHeight="1" outlineLevel="1" thickBot="1">
      <c r="A79" s="1244"/>
      <c r="B79" s="1245" t="s">
        <v>178</v>
      </c>
      <c r="C79" s="1232">
        <v>595</v>
      </c>
      <c r="D79" s="1232">
        <v>556</v>
      </c>
      <c r="E79" s="1232">
        <v>515</v>
      </c>
      <c r="F79" s="1233">
        <f t="shared" si="14"/>
        <v>80</v>
      </c>
      <c r="G79" s="1233">
        <f t="shared" si="15"/>
        <v>41</v>
      </c>
      <c r="H79" s="1261" t="s">
        <v>2517</v>
      </c>
    </row>
    <row r="80" spans="1:8" s="1265" customFormat="1" ht="23.3" hidden="1" customHeight="1" collapsed="1">
      <c r="A80" s="2353" t="s">
        <v>2853</v>
      </c>
      <c r="B80" s="2354"/>
      <c r="C80" s="1268">
        <f>SUM(C81:C88)</f>
        <v>1111</v>
      </c>
      <c r="D80" s="1268">
        <f>SUM(D81:D88)</f>
        <v>1037</v>
      </c>
      <c r="E80" s="1268">
        <f>SUM(E81:E88)</f>
        <v>989</v>
      </c>
      <c r="F80" s="1268">
        <f>SUM(F81:F88)</f>
        <v>122</v>
      </c>
      <c r="G80" s="1268">
        <f>SUM(G81:G88)</f>
        <v>48</v>
      </c>
      <c r="H80" s="1269"/>
    </row>
    <row r="81" spans="1:8" ht="33.799999999999997" hidden="1" customHeight="1" outlineLevel="1">
      <c r="A81" s="1256"/>
      <c r="B81" s="1257" t="s">
        <v>179</v>
      </c>
      <c r="C81" s="1234">
        <v>160</v>
      </c>
      <c r="D81" s="1234">
        <v>147</v>
      </c>
      <c r="E81" s="1234">
        <v>136</v>
      </c>
      <c r="F81" s="1235">
        <f t="shared" ref="F81:F88" si="16">C81-E81</f>
        <v>24</v>
      </c>
      <c r="G81" s="1235">
        <f t="shared" ref="G81:G88" si="17">D81-E81</f>
        <v>11</v>
      </c>
      <c r="H81" s="1237"/>
    </row>
    <row r="82" spans="1:8" ht="34.5" hidden="1" customHeight="1" outlineLevel="1">
      <c r="A82" s="1256"/>
      <c r="B82" s="1258" t="s">
        <v>172</v>
      </c>
      <c r="C82" s="1234">
        <v>10</v>
      </c>
      <c r="D82" s="1234">
        <v>10</v>
      </c>
      <c r="E82" s="1234">
        <v>10</v>
      </c>
      <c r="F82" s="1235">
        <f t="shared" si="16"/>
        <v>0</v>
      </c>
      <c r="G82" s="1235">
        <f t="shared" si="17"/>
        <v>0</v>
      </c>
      <c r="H82" s="1237"/>
    </row>
    <row r="83" spans="1:8" ht="34.5" hidden="1" customHeight="1" outlineLevel="1">
      <c r="A83" s="1256"/>
      <c r="B83" s="1258" t="s">
        <v>173</v>
      </c>
      <c r="C83" s="1234">
        <v>62</v>
      </c>
      <c r="D83" s="1234">
        <v>62</v>
      </c>
      <c r="E83" s="1234">
        <v>60</v>
      </c>
      <c r="F83" s="1235">
        <f t="shared" si="16"/>
        <v>2</v>
      </c>
      <c r="G83" s="1235">
        <f t="shared" si="17"/>
        <v>2</v>
      </c>
      <c r="H83" s="1237"/>
    </row>
    <row r="84" spans="1:8" ht="49.6" hidden="1" customHeight="1" outlineLevel="1">
      <c r="A84" s="1256"/>
      <c r="B84" s="1258" t="s">
        <v>174</v>
      </c>
      <c r="C84" s="1234">
        <v>136</v>
      </c>
      <c r="D84" s="1234">
        <v>128</v>
      </c>
      <c r="E84" s="1234">
        <v>122</v>
      </c>
      <c r="F84" s="1235">
        <f t="shared" si="16"/>
        <v>14</v>
      </c>
      <c r="G84" s="1235">
        <f t="shared" si="17"/>
        <v>6</v>
      </c>
      <c r="H84" s="1237"/>
    </row>
    <row r="85" spans="1:8" ht="34.5" hidden="1" customHeight="1" outlineLevel="1">
      <c r="A85" s="1256"/>
      <c r="B85" s="1258" t="s">
        <v>175</v>
      </c>
      <c r="C85" s="1234">
        <v>114</v>
      </c>
      <c r="D85" s="1234">
        <v>107</v>
      </c>
      <c r="E85" s="1234">
        <v>99</v>
      </c>
      <c r="F85" s="1235">
        <f t="shared" si="16"/>
        <v>15</v>
      </c>
      <c r="G85" s="1235">
        <f t="shared" si="17"/>
        <v>8</v>
      </c>
      <c r="H85" s="1237"/>
    </row>
    <row r="86" spans="1:8" ht="52.5" hidden="1" customHeight="1" outlineLevel="1">
      <c r="A86" s="1256"/>
      <c r="B86" s="1258" t="s">
        <v>176</v>
      </c>
      <c r="C86" s="1234">
        <v>17</v>
      </c>
      <c r="D86" s="1234">
        <v>15</v>
      </c>
      <c r="E86" s="1234">
        <v>15</v>
      </c>
      <c r="F86" s="1235">
        <f t="shared" si="16"/>
        <v>2</v>
      </c>
      <c r="G86" s="1235">
        <f t="shared" si="17"/>
        <v>0</v>
      </c>
      <c r="H86" s="1237"/>
    </row>
    <row r="87" spans="1:8" ht="53.35" hidden="1" customHeight="1" outlineLevel="1">
      <c r="A87" s="1256"/>
      <c r="B87" s="1258" t="s">
        <v>177</v>
      </c>
      <c r="C87" s="1234">
        <v>17</v>
      </c>
      <c r="D87" s="1234">
        <v>12</v>
      </c>
      <c r="E87" s="1234">
        <v>11</v>
      </c>
      <c r="F87" s="1235">
        <f t="shared" si="16"/>
        <v>6</v>
      </c>
      <c r="G87" s="1235">
        <f t="shared" si="17"/>
        <v>1</v>
      </c>
      <c r="H87" s="1237"/>
    </row>
    <row r="88" spans="1:8" ht="34.5" hidden="1" customHeight="1" outlineLevel="1" thickBot="1">
      <c r="A88" s="1259"/>
      <c r="B88" s="1260" t="s">
        <v>178</v>
      </c>
      <c r="C88" s="1246">
        <v>595</v>
      </c>
      <c r="D88" s="1232">
        <v>556</v>
      </c>
      <c r="E88" s="1232">
        <v>536</v>
      </c>
      <c r="F88" s="1233">
        <f t="shared" si="16"/>
        <v>59</v>
      </c>
      <c r="G88" s="1233">
        <f t="shared" si="17"/>
        <v>20</v>
      </c>
      <c r="H88" s="1237"/>
    </row>
    <row r="89" spans="1:8" ht="23.3" hidden="1" customHeight="1" collapsed="1">
      <c r="A89" s="2353" t="s">
        <v>2852</v>
      </c>
      <c r="B89" s="2354"/>
      <c r="C89" s="1234">
        <f>SUM(C90:C97)</f>
        <v>1111</v>
      </c>
      <c r="D89" s="1234">
        <f>SUM(D90:D97)</f>
        <v>1037</v>
      </c>
      <c r="E89" s="1234">
        <f>SUM(E90:E97)</f>
        <v>978</v>
      </c>
      <c r="F89" s="1234">
        <f>SUM(F90:F97)</f>
        <v>133</v>
      </c>
      <c r="G89" s="1234">
        <f>SUM(G90:G97)</f>
        <v>59</v>
      </c>
      <c r="H89" s="1237"/>
    </row>
    <row r="90" spans="1:8" s="1253" customFormat="1" ht="36.700000000000003" hidden="1" customHeight="1" outlineLevel="1">
      <c r="A90" s="1238"/>
      <c r="B90" s="1217" t="s">
        <v>179</v>
      </c>
      <c r="C90" s="1234">
        <v>160</v>
      </c>
      <c r="D90" s="1234">
        <v>147</v>
      </c>
      <c r="E90" s="1234">
        <v>138</v>
      </c>
      <c r="F90" s="1235">
        <f t="shared" ref="F90:F97" si="18">C90-E90</f>
        <v>22</v>
      </c>
      <c r="G90" s="1235">
        <f t="shared" ref="G90:G97" si="19">D90-E90</f>
        <v>9</v>
      </c>
      <c r="H90" s="1261"/>
    </row>
    <row r="91" spans="1:8" s="1253" customFormat="1" ht="38.25" hidden="1" customHeight="1" outlineLevel="1">
      <c r="A91" s="1238"/>
      <c r="B91" s="1242" t="s">
        <v>172</v>
      </c>
      <c r="C91" s="1234">
        <v>10</v>
      </c>
      <c r="D91" s="1234">
        <v>10</v>
      </c>
      <c r="E91" s="1234">
        <v>9</v>
      </c>
      <c r="F91" s="1235">
        <f t="shared" si="18"/>
        <v>1</v>
      </c>
      <c r="G91" s="1235">
        <f t="shared" si="19"/>
        <v>1</v>
      </c>
      <c r="H91" s="1261"/>
    </row>
    <row r="92" spans="1:8" s="1253" customFormat="1" ht="37.549999999999997" hidden="1" customHeight="1" outlineLevel="1">
      <c r="A92" s="1238"/>
      <c r="B92" s="1242" t="s">
        <v>173</v>
      </c>
      <c r="C92" s="1234">
        <v>62</v>
      </c>
      <c r="D92" s="1234">
        <v>62</v>
      </c>
      <c r="E92" s="1234">
        <v>62</v>
      </c>
      <c r="F92" s="1235">
        <f t="shared" si="18"/>
        <v>0</v>
      </c>
      <c r="G92" s="1235">
        <f t="shared" si="19"/>
        <v>0</v>
      </c>
      <c r="H92" s="1261"/>
    </row>
    <row r="93" spans="1:8" s="1253" customFormat="1" ht="51.8" hidden="1" customHeight="1" outlineLevel="1">
      <c r="A93" s="1238"/>
      <c r="B93" s="1242" t="s">
        <v>174</v>
      </c>
      <c r="C93" s="1234">
        <v>136</v>
      </c>
      <c r="D93" s="1234">
        <v>128</v>
      </c>
      <c r="E93" s="1234">
        <v>121</v>
      </c>
      <c r="F93" s="1235">
        <f t="shared" si="18"/>
        <v>15</v>
      </c>
      <c r="G93" s="1235">
        <f t="shared" si="19"/>
        <v>7</v>
      </c>
      <c r="H93" s="1261"/>
    </row>
    <row r="94" spans="1:8" s="1253" customFormat="1" ht="39.75" hidden="1" customHeight="1" outlineLevel="1">
      <c r="A94" s="1238"/>
      <c r="B94" s="1242" t="s">
        <v>175</v>
      </c>
      <c r="C94" s="1234">
        <v>114</v>
      </c>
      <c r="D94" s="1234">
        <v>107</v>
      </c>
      <c r="E94" s="1234">
        <v>100</v>
      </c>
      <c r="F94" s="1235">
        <f t="shared" si="18"/>
        <v>14</v>
      </c>
      <c r="G94" s="1235">
        <f t="shared" si="19"/>
        <v>7</v>
      </c>
      <c r="H94" s="1261"/>
    </row>
    <row r="95" spans="1:8" s="1253" customFormat="1" ht="53.35" hidden="1" customHeight="1" outlineLevel="1">
      <c r="A95" s="1238"/>
      <c r="B95" s="1242" t="s">
        <v>176</v>
      </c>
      <c r="C95" s="1234">
        <v>17</v>
      </c>
      <c r="D95" s="1234">
        <v>15</v>
      </c>
      <c r="E95" s="1234">
        <v>14</v>
      </c>
      <c r="F95" s="1235">
        <f t="shared" si="18"/>
        <v>3</v>
      </c>
      <c r="G95" s="1235">
        <f t="shared" si="19"/>
        <v>1</v>
      </c>
      <c r="H95" s="1261"/>
    </row>
    <row r="96" spans="1:8" s="1253" customFormat="1" ht="51.8" hidden="1" customHeight="1" outlineLevel="1">
      <c r="A96" s="1238"/>
      <c r="B96" s="1242" t="s">
        <v>177</v>
      </c>
      <c r="C96" s="1234">
        <v>17</v>
      </c>
      <c r="D96" s="1234">
        <v>12</v>
      </c>
      <c r="E96" s="1234">
        <v>11</v>
      </c>
      <c r="F96" s="1235">
        <f t="shared" si="18"/>
        <v>6</v>
      </c>
      <c r="G96" s="1235">
        <f t="shared" si="19"/>
        <v>1</v>
      </c>
      <c r="H96" s="1261"/>
    </row>
    <row r="97" spans="1:8" s="1253" customFormat="1" ht="36.700000000000003" hidden="1" customHeight="1" outlineLevel="1" thickBot="1">
      <c r="A97" s="1244"/>
      <c r="B97" s="1245" t="s">
        <v>178</v>
      </c>
      <c r="C97" s="1246">
        <v>595</v>
      </c>
      <c r="D97" s="1232">
        <v>556</v>
      </c>
      <c r="E97" s="1232">
        <v>523</v>
      </c>
      <c r="F97" s="1233">
        <f t="shared" si="18"/>
        <v>72</v>
      </c>
      <c r="G97" s="1233">
        <f t="shared" si="19"/>
        <v>33</v>
      </c>
      <c r="H97" s="1261"/>
    </row>
    <row r="98" spans="1:8" ht="23.3" customHeight="1" collapsed="1">
      <c r="A98" s="2353" t="s">
        <v>200</v>
      </c>
      <c r="B98" s="2354"/>
      <c r="C98" s="1234">
        <f>SUM(C99:C106)</f>
        <v>1111</v>
      </c>
      <c r="D98" s="1234">
        <f>SUM(D99:D106)</f>
        <v>1037</v>
      </c>
      <c r="E98" s="1234">
        <f>SUM(E99:E106)</f>
        <v>959</v>
      </c>
      <c r="F98" s="1234">
        <f>SUM(F99:F106)</f>
        <v>152</v>
      </c>
      <c r="G98" s="1234">
        <f>SUM(G99:G106)</f>
        <v>78</v>
      </c>
      <c r="H98" s="1237"/>
    </row>
    <row r="99" spans="1:8" s="1253" customFormat="1" ht="36.700000000000003" hidden="1" customHeight="1" outlineLevel="1">
      <c r="A99" s="1238"/>
      <c r="B99" s="1217" t="s">
        <v>179</v>
      </c>
      <c r="C99" s="1234">
        <v>160</v>
      </c>
      <c r="D99" s="1234">
        <v>147</v>
      </c>
      <c r="E99" s="1234">
        <v>135</v>
      </c>
      <c r="F99" s="1235">
        <f t="shared" ref="F99:F106" si="20">C99-E99</f>
        <v>25</v>
      </c>
      <c r="G99" s="1235">
        <f t="shared" ref="G99:G106" si="21">D99-E99</f>
        <v>12</v>
      </c>
      <c r="H99" s="1261"/>
    </row>
    <row r="100" spans="1:8" s="1253" customFormat="1" ht="38.25" hidden="1" customHeight="1" outlineLevel="1">
      <c r="A100" s="1238"/>
      <c r="B100" s="1242" t="s">
        <v>172</v>
      </c>
      <c r="C100" s="1234">
        <v>10</v>
      </c>
      <c r="D100" s="1234">
        <v>10</v>
      </c>
      <c r="E100" s="1234">
        <v>8</v>
      </c>
      <c r="F100" s="1235">
        <f t="shared" si="20"/>
        <v>2</v>
      </c>
      <c r="G100" s="1235">
        <f t="shared" si="21"/>
        <v>2</v>
      </c>
      <c r="H100" s="1261"/>
    </row>
    <row r="101" spans="1:8" s="1253" customFormat="1" ht="37.549999999999997" hidden="1" customHeight="1" outlineLevel="1">
      <c r="A101" s="1238"/>
      <c r="B101" s="1242" t="s">
        <v>173</v>
      </c>
      <c r="C101" s="1234">
        <v>62</v>
      </c>
      <c r="D101" s="1234">
        <v>62</v>
      </c>
      <c r="E101" s="1234">
        <v>62</v>
      </c>
      <c r="F101" s="1235">
        <f t="shared" si="20"/>
        <v>0</v>
      </c>
      <c r="G101" s="1235">
        <f t="shared" si="21"/>
        <v>0</v>
      </c>
      <c r="H101" s="1261"/>
    </row>
    <row r="102" spans="1:8" s="1253" customFormat="1" ht="51.8" hidden="1" customHeight="1" outlineLevel="1">
      <c r="A102" s="1238"/>
      <c r="B102" s="1242" t="s">
        <v>174</v>
      </c>
      <c r="C102" s="1234">
        <v>136</v>
      </c>
      <c r="D102" s="1234">
        <v>128</v>
      </c>
      <c r="E102" s="1234">
        <v>123</v>
      </c>
      <c r="F102" s="1235">
        <f t="shared" si="20"/>
        <v>13</v>
      </c>
      <c r="G102" s="1235">
        <f t="shared" si="21"/>
        <v>5</v>
      </c>
      <c r="H102" s="1261"/>
    </row>
    <row r="103" spans="1:8" s="1253" customFormat="1" ht="39.75" hidden="1" customHeight="1" outlineLevel="1">
      <c r="A103" s="1238"/>
      <c r="B103" s="1242" t="s">
        <v>175</v>
      </c>
      <c r="C103" s="1234">
        <v>114</v>
      </c>
      <c r="D103" s="1234">
        <v>107</v>
      </c>
      <c r="E103" s="1234">
        <v>92</v>
      </c>
      <c r="F103" s="1235">
        <f t="shared" si="20"/>
        <v>22</v>
      </c>
      <c r="G103" s="1235">
        <f t="shared" si="21"/>
        <v>15</v>
      </c>
      <c r="H103" s="1261"/>
    </row>
    <row r="104" spans="1:8" s="1253" customFormat="1" ht="53.35" hidden="1" customHeight="1" outlineLevel="1">
      <c r="A104" s="1238"/>
      <c r="B104" s="1242" t="s">
        <v>176</v>
      </c>
      <c r="C104" s="1234">
        <v>17</v>
      </c>
      <c r="D104" s="1234">
        <v>15</v>
      </c>
      <c r="E104" s="1234">
        <v>15</v>
      </c>
      <c r="F104" s="1235">
        <f t="shared" si="20"/>
        <v>2</v>
      </c>
      <c r="G104" s="1235">
        <f t="shared" si="21"/>
        <v>0</v>
      </c>
      <c r="H104" s="1261"/>
    </row>
    <row r="105" spans="1:8" s="1253" customFormat="1" ht="51.8" hidden="1" customHeight="1" outlineLevel="1">
      <c r="A105" s="1238"/>
      <c r="B105" s="1242" t="s">
        <v>177</v>
      </c>
      <c r="C105" s="1234">
        <v>17</v>
      </c>
      <c r="D105" s="1234">
        <v>12</v>
      </c>
      <c r="E105" s="1234">
        <v>11</v>
      </c>
      <c r="F105" s="1235">
        <f t="shared" si="20"/>
        <v>6</v>
      </c>
      <c r="G105" s="1235">
        <f t="shared" si="21"/>
        <v>1</v>
      </c>
      <c r="H105" s="1261"/>
    </row>
    <row r="106" spans="1:8" s="1253" customFormat="1" ht="36.700000000000003" hidden="1" customHeight="1" outlineLevel="1" thickBot="1">
      <c r="A106" s="1244"/>
      <c r="B106" s="1245" t="s">
        <v>178</v>
      </c>
      <c r="C106" s="1246">
        <v>595</v>
      </c>
      <c r="D106" s="1232">
        <v>556</v>
      </c>
      <c r="E106" s="1232">
        <v>513</v>
      </c>
      <c r="F106" s="1233">
        <f t="shared" si="20"/>
        <v>82</v>
      </c>
      <c r="G106" s="1233">
        <f t="shared" si="21"/>
        <v>43</v>
      </c>
      <c r="H106" s="1261"/>
    </row>
    <row r="107" spans="1:8" ht="24.8" customHeight="1" collapsed="1">
      <c r="A107" s="2353" t="s">
        <v>201</v>
      </c>
      <c r="B107" s="2354"/>
      <c r="C107" s="1234">
        <f>SUM(C108:C115)</f>
        <v>1111</v>
      </c>
      <c r="D107" s="1234">
        <f>SUM(D108:D115)</f>
        <v>1037</v>
      </c>
      <c r="E107" s="1234">
        <f>SUM(E108:E115)</f>
        <v>951</v>
      </c>
      <c r="F107" s="1234">
        <f>SUM(F108:F115)</f>
        <v>160</v>
      </c>
      <c r="G107" s="1234">
        <f>SUM(G108:G115)</f>
        <v>86</v>
      </c>
      <c r="H107" s="1237"/>
    </row>
    <row r="108" spans="1:8" s="1253" customFormat="1" ht="36.700000000000003" hidden="1" customHeight="1" outlineLevel="1">
      <c r="A108" s="1238"/>
      <c r="B108" s="1217" t="s">
        <v>179</v>
      </c>
      <c r="C108" s="1234">
        <v>160</v>
      </c>
      <c r="D108" s="1234">
        <v>147</v>
      </c>
      <c r="E108" s="1234">
        <v>136</v>
      </c>
      <c r="F108" s="1235">
        <f t="shared" ref="F108:F115" si="22">C108-E108</f>
        <v>24</v>
      </c>
      <c r="G108" s="1235">
        <f t="shared" ref="G108:G115" si="23">D108-E108</f>
        <v>11</v>
      </c>
      <c r="H108" s="1261"/>
    </row>
    <row r="109" spans="1:8" s="1253" customFormat="1" ht="39.1" hidden="1" customHeight="1" outlineLevel="1">
      <c r="A109" s="1238"/>
      <c r="B109" s="1242" t="s">
        <v>172</v>
      </c>
      <c r="C109" s="1234">
        <v>10</v>
      </c>
      <c r="D109" s="1234">
        <v>10</v>
      </c>
      <c r="E109" s="1234">
        <v>10</v>
      </c>
      <c r="F109" s="1235">
        <f t="shared" si="22"/>
        <v>0</v>
      </c>
      <c r="G109" s="1235">
        <f t="shared" si="23"/>
        <v>0</v>
      </c>
      <c r="H109" s="1261"/>
    </row>
    <row r="110" spans="1:8" s="1253" customFormat="1" ht="39.1" hidden="1" customHeight="1" outlineLevel="1">
      <c r="A110" s="1238"/>
      <c r="B110" s="1242" t="s">
        <v>173</v>
      </c>
      <c r="C110" s="1234">
        <v>62</v>
      </c>
      <c r="D110" s="1234">
        <v>62</v>
      </c>
      <c r="E110" s="1234">
        <v>61</v>
      </c>
      <c r="F110" s="1235">
        <f t="shared" si="22"/>
        <v>1</v>
      </c>
      <c r="G110" s="1235">
        <f t="shared" si="23"/>
        <v>1</v>
      </c>
      <c r="H110" s="1261"/>
    </row>
    <row r="111" spans="1:8" s="1253" customFormat="1" ht="51.8" hidden="1" customHeight="1" outlineLevel="1">
      <c r="A111" s="1238"/>
      <c r="B111" s="1242" t="s">
        <v>174</v>
      </c>
      <c r="C111" s="1234">
        <v>136</v>
      </c>
      <c r="D111" s="1234">
        <v>128</v>
      </c>
      <c r="E111" s="1234">
        <v>123</v>
      </c>
      <c r="F111" s="1235">
        <f t="shared" si="22"/>
        <v>13</v>
      </c>
      <c r="G111" s="1235">
        <f t="shared" si="23"/>
        <v>5</v>
      </c>
      <c r="H111" s="1261"/>
    </row>
    <row r="112" spans="1:8" s="1253" customFormat="1" ht="39.1" hidden="1" customHeight="1" outlineLevel="1">
      <c r="A112" s="1238"/>
      <c r="B112" s="1242" t="s">
        <v>175</v>
      </c>
      <c r="C112" s="1234">
        <v>114</v>
      </c>
      <c r="D112" s="1234">
        <v>107</v>
      </c>
      <c r="E112" s="1234">
        <v>95</v>
      </c>
      <c r="F112" s="1235">
        <f t="shared" si="22"/>
        <v>19</v>
      </c>
      <c r="G112" s="1235">
        <f t="shared" si="23"/>
        <v>12</v>
      </c>
      <c r="H112" s="1261"/>
    </row>
    <row r="113" spans="1:8" s="1253" customFormat="1" ht="50.95" hidden="1" customHeight="1" outlineLevel="1">
      <c r="A113" s="1238"/>
      <c r="B113" s="1242" t="s">
        <v>176</v>
      </c>
      <c r="C113" s="1234">
        <v>17</v>
      </c>
      <c r="D113" s="1234">
        <v>15</v>
      </c>
      <c r="E113" s="1234">
        <v>15</v>
      </c>
      <c r="F113" s="1235">
        <f t="shared" si="22"/>
        <v>2</v>
      </c>
      <c r="G113" s="1235">
        <f t="shared" si="23"/>
        <v>0</v>
      </c>
      <c r="H113" s="1261"/>
    </row>
    <row r="114" spans="1:8" s="1253" customFormat="1" ht="48.75" hidden="1" customHeight="1" outlineLevel="1">
      <c r="A114" s="1238"/>
      <c r="B114" s="1242" t="s">
        <v>177</v>
      </c>
      <c r="C114" s="1234">
        <v>17</v>
      </c>
      <c r="D114" s="1234">
        <v>12</v>
      </c>
      <c r="E114" s="1234">
        <v>12</v>
      </c>
      <c r="F114" s="1235">
        <f t="shared" si="22"/>
        <v>5</v>
      </c>
      <c r="G114" s="1235">
        <f t="shared" si="23"/>
        <v>0</v>
      </c>
      <c r="H114" s="1261"/>
    </row>
    <row r="115" spans="1:8" s="1253" customFormat="1" ht="40.6" hidden="1" customHeight="1" outlineLevel="1" thickBot="1">
      <c r="A115" s="1244"/>
      <c r="B115" s="1245" t="s">
        <v>178</v>
      </c>
      <c r="C115" s="1246">
        <v>595</v>
      </c>
      <c r="D115" s="1232">
        <v>556</v>
      </c>
      <c r="E115" s="1232">
        <v>499</v>
      </c>
      <c r="F115" s="1233">
        <f t="shared" si="22"/>
        <v>96</v>
      </c>
      <c r="G115" s="1233">
        <f t="shared" si="23"/>
        <v>57</v>
      </c>
      <c r="H115" s="1261"/>
    </row>
    <row r="116" spans="1:8" ht="24.8" customHeight="1" collapsed="1">
      <c r="A116" s="2353" t="s">
        <v>202</v>
      </c>
      <c r="B116" s="2354"/>
      <c r="C116" s="1234">
        <f>SUM(C117:C124)</f>
        <v>1111</v>
      </c>
      <c r="D116" s="1234">
        <f>SUM(D117:D124)</f>
        <v>1037</v>
      </c>
      <c r="E116" s="1234">
        <f>SUM(E117:E124)</f>
        <v>933</v>
      </c>
      <c r="F116" s="1234">
        <f>SUM(F117:F124)</f>
        <v>178</v>
      </c>
      <c r="G116" s="1234">
        <f>SUM(G117:G124)</f>
        <v>104</v>
      </c>
      <c r="H116" s="1237"/>
    </row>
    <row r="117" spans="1:8" ht="36.700000000000003" hidden="1" customHeight="1" outlineLevel="1">
      <c r="A117" s="1238"/>
      <c r="B117" s="1217" t="s">
        <v>179</v>
      </c>
      <c r="C117" s="1234">
        <v>160</v>
      </c>
      <c r="D117" s="1234">
        <v>147</v>
      </c>
      <c r="E117" s="1234">
        <v>137</v>
      </c>
      <c r="F117" s="1235">
        <f t="shared" ref="F117:F124" si="24">C117-E117</f>
        <v>23</v>
      </c>
      <c r="G117" s="1235">
        <f t="shared" ref="G117:G124" si="25">D117-E117</f>
        <v>10</v>
      </c>
      <c r="H117" s="1237"/>
    </row>
    <row r="118" spans="1:8" ht="39.1" hidden="1" customHeight="1" outlineLevel="1">
      <c r="A118" s="1238"/>
      <c r="B118" s="1242" t="s">
        <v>172</v>
      </c>
      <c r="C118" s="1234">
        <v>10</v>
      </c>
      <c r="D118" s="1234">
        <v>10</v>
      </c>
      <c r="E118" s="1234">
        <v>9</v>
      </c>
      <c r="F118" s="1235">
        <f t="shared" si="24"/>
        <v>1</v>
      </c>
      <c r="G118" s="1235">
        <f t="shared" si="25"/>
        <v>1</v>
      </c>
      <c r="H118" s="1237"/>
    </row>
    <row r="119" spans="1:8" ht="39.1" hidden="1" customHeight="1" outlineLevel="1">
      <c r="A119" s="1238"/>
      <c r="B119" s="1242" t="s">
        <v>173</v>
      </c>
      <c r="C119" s="1234">
        <v>62</v>
      </c>
      <c r="D119" s="1234">
        <v>59</v>
      </c>
      <c r="E119" s="1234">
        <v>53</v>
      </c>
      <c r="F119" s="1235">
        <f t="shared" si="24"/>
        <v>9</v>
      </c>
      <c r="G119" s="1235">
        <f t="shared" si="25"/>
        <v>6</v>
      </c>
      <c r="H119" s="1237"/>
    </row>
    <row r="120" spans="1:8" ht="51.8" hidden="1" customHeight="1" outlineLevel="1">
      <c r="A120" s="1238"/>
      <c r="B120" s="1242" t="s">
        <v>174</v>
      </c>
      <c r="C120" s="1234">
        <v>136</v>
      </c>
      <c r="D120" s="1234">
        <v>128</v>
      </c>
      <c r="E120" s="1234">
        <v>122</v>
      </c>
      <c r="F120" s="1235">
        <f t="shared" si="24"/>
        <v>14</v>
      </c>
      <c r="G120" s="1235">
        <f t="shared" si="25"/>
        <v>6</v>
      </c>
      <c r="H120" s="1237"/>
    </row>
    <row r="121" spans="1:8" ht="39.1" hidden="1" customHeight="1" outlineLevel="1">
      <c r="A121" s="1238"/>
      <c r="B121" s="1242" t="s">
        <v>175</v>
      </c>
      <c r="C121" s="1234">
        <v>114</v>
      </c>
      <c r="D121" s="1234">
        <v>110</v>
      </c>
      <c r="E121" s="1234">
        <v>91</v>
      </c>
      <c r="F121" s="1235">
        <f t="shared" si="24"/>
        <v>23</v>
      </c>
      <c r="G121" s="1235">
        <f t="shared" si="25"/>
        <v>19</v>
      </c>
      <c r="H121" s="1237"/>
    </row>
    <row r="122" spans="1:8" ht="50.95" hidden="1" customHeight="1" outlineLevel="1">
      <c r="A122" s="1238"/>
      <c r="B122" s="1242" t="s">
        <v>176</v>
      </c>
      <c r="C122" s="1234">
        <v>17</v>
      </c>
      <c r="D122" s="1234">
        <v>15</v>
      </c>
      <c r="E122" s="1234">
        <v>15</v>
      </c>
      <c r="F122" s="1235">
        <f t="shared" si="24"/>
        <v>2</v>
      </c>
      <c r="G122" s="1235">
        <f t="shared" si="25"/>
        <v>0</v>
      </c>
      <c r="H122" s="1237"/>
    </row>
    <row r="123" spans="1:8" ht="48.75" hidden="1" customHeight="1" outlineLevel="1">
      <c r="A123" s="1238"/>
      <c r="B123" s="1242" t="s">
        <v>177</v>
      </c>
      <c r="C123" s="1234">
        <v>17</v>
      </c>
      <c r="D123" s="1234">
        <v>12</v>
      </c>
      <c r="E123" s="1234">
        <v>12</v>
      </c>
      <c r="F123" s="1235">
        <f t="shared" si="24"/>
        <v>5</v>
      </c>
      <c r="G123" s="1235">
        <f t="shared" si="25"/>
        <v>0</v>
      </c>
      <c r="H123" s="1237"/>
    </row>
    <row r="124" spans="1:8" ht="40.6" hidden="1" customHeight="1" outlineLevel="1" thickBot="1">
      <c r="A124" s="1244"/>
      <c r="B124" s="1245" t="s">
        <v>178</v>
      </c>
      <c r="C124" s="1246">
        <v>595</v>
      </c>
      <c r="D124" s="1232">
        <v>556</v>
      </c>
      <c r="E124" s="1232">
        <v>494</v>
      </c>
      <c r="F124" s="1233">
        <f t="shared" si="24"/>
        <v>101</v>
      </c>
      <c r="G124" s="1233">
        <f t="shared" si="25"/>
        <v>62</v>
      </c>
      <c r="H124" s="1237"/>
    </row>
    <row r="125" spans="1:8" ht="24.8" customHeight="1" collapsed="1">
      <c r="A125" s="2353" t="s">
        <v>196</v>
      </c>
      <c r="B125" s="2354"/>
      <c r="C125" s="1234">
        <f>SUM(C126:C133)</f>
        <v>1111</v>
      </c>
      <c r="D125" s="1234">
        <f>SUM(D126:D133)</f>
        <v>1037</v>
      </c>
      <c r="E125" s="1234">
        <f>SUM(E126:E133)</f>
        <v>928</v>
      </c>
      <c r="F125" s="1234">
        <f>SUM(F126:F133)</f>
        <v>183</v>
      </c>
      <c r="G125" s="1234">
        <f>SUM(G126:G133)</f>
        <v>109</v>
      </c>
      <c r="H125" s="1237"/>
    </row>
    <row r="126" spans="1:8" ht="36.700000000000003" hidden="1" customHeight="1" outlineLevel="1">
      <c r="A126" s="1238"/>
      <c r="B126" s="1217" t="s">
        <v>179</v>
      </c>
      <c r="C126" s="1234">
        <v>160</v>
      </c>
      <c r="D126" s="1234">
        <v>147</v>
      </c>
      <c r="E126" s="1234">
        <v>137</v>
      </c>
      <c r="F126" s="1235">
        <f t="shared" ref="F126:F133" si="26">C126-E126</f>
        <v>23</v>
      </c>
      <c r="G126" s="1235">
        <f t="shared" ref="G126:G133" si="27">D126-E126</f>
        <v>10</v>
      </c>
      <c r="H126" s="1237"/>
    </row>
    <row r="127" spans="1:8" ht="46.55" hidden="1" customHeight="1" outlineLevel="1">
      <c r="A127" s="1238"/>
      <c r="B127" s="1242" t="s">
        <v>1831</v>
      </c>
      <c r="C127" s="1234">
        <v>10</v>
      </c>
      <c r="D127" s="1234">
        <v>10</v>
      </c>
      <c r="E127" s="1234">
        <v>9</v>
      </c>
      <c r="F127" s="1235">
        <f t="shared" si="26"/>
        <v>1</v>
      </c>
      <c r="G127" s="1235">
        <f t="shared" si="27"/>
        <v>1</v>
      </c>
      <c r="H127" s="1237"/>
    </row>
    <row r="128" spans="1:8" ht="39.1" hidden="1" customHeight="1" outlineLevel="1">
      <c r="A128" s="1238"/>
      <c r="B128" s="1242" t="s">
        <v>173</v>
      </c>
      <c r="C128" s="1318">
        <v>57</v>
      </c>
      <c r="D128" s="1318">
        <v>52</v>
      </c>
      <c r="E128" s="1234">
        <v>48</v>
      </c>
      <c r="F128" s="1235">
        <f t="shared" si="26"/>
        <v>9</v>
      </c>
      <c r="G128" s="1235">
        <f t="shared" si="27"/>
        <v>4</v>
      </c>
      <c r="H128" s="1237"/>
    </row>
    <row r="129" spans="1:8" ht="51.8" hidden="1" customHeight="1" outlineLevel="1">
      <c r="A129" s="1238"/>
      <c r="B129" s="1242" t="s">
        <v>174</v>
      </c>
      <c r="C129" s="1234">
        <v>136</v>
      </c>
      <c r="D129" s="1234">
        <v>128</v>
      </c>
      <c r="E129" s="1234">
        <v>122</v>
      </c>
      <c r="F129" s="1235">
        <f t="shared" si="26"/>
        <v>14</v>
      </c>
      <c r="G129" s="1235">
        <f t="shared" si="27"/>
        <v>6</v>
      </c>
      <c r="H129" s="1237"/>
    </row>
    <row r="130" spans="1:8" ht="39.1" hidden="1" customHeight="1" outlineLevel="1">
      <c r="A130" s="1238"/>
      <c r="B130" s="1242" t="s">
        <v>175</v>
      </c>
      <c r="C130" s="1318">
        <v>119</v>
      </c>
      <c r="D130" s="1318">
        <v>117</v>
      </c>
      <c r="E130" s="1234">
        <v>97</v>
      </c>
      <c r="F130" s="1235">
        <f t="shared" si="26"/>
        <v>22</v>
      </c>
      <c r="G130" s="1235">
        <f t="shared" si="27"/>
        <v>20</v>
      </c>
      <c r="H130" s="1237"/>
    </row>
    <row r="131" spans="1:8" ht="50.95" hidden="1" customHeight="1" outlineLevel="1">
      <c r="A131" s="1238"/>
      <c r="B131" s="1242" t="s">
        <v>176</v>
      </c>
      <c r="C131" s="1234">
        <v>17</v>
      </c>
      <c r="D131" s="1234">
        <v>15</v>
      </c>
      <c r="E131" s="1234">
        <v>14</v>
      </c>
      <c r="F131" s="1235">
        <f t="shared" si="26"/>
        <v>3</v>
      </c>
      <c r="G131" s="1235">
        <f t="shared" si="27"/>
        <v>1</v>
      </c>
      <c r="H131" s="1237"/>
    </row>
    <row r="132" spans="1:8" ht="48.75" hidden="1" customHeight="1" outlineLevel="1">
      <c r="A132" s="1238"/>
      <c r="B132" s="1242" t="s">
        <v>177</v>
      </c>
      <c r="C132" s="1234">
        <v>17</v>
      </c>
      <c r="D132" s="1234">
        <v>12</v>
      </c>
      <c r="E132" s="1234">
        <v>12</v>
      </c>
      <c r="F132" s="1235">
        <f t="shared" si="26"/>
        <v>5</v>
      </c>
      <c r="G132" s="1235">
        <f t="shared" si="27"/>
        <v>0</v>
      </c>
      <c r="H132" s="1237"/>
    </row>
    <row r="133" spans="1:8" ht="40.6" hidden="1" customHeight="1" outlineLevel="1" thickBot="1">
      <c r="A133" s="1244"/>
      <c r="B133" s="1245" t="s">
        <v>178</v>
      </c>
      <c r="C133" s="1246">
        <v>595</v>
      </c>
      <c r="D133" s="1232">
        <v>556</v>
      </c>
      <c r="E133" s="1232">
        <v>489</v>
      </c>
      <c r="F133" s="1233">
        <f t="shared" si="26"/>
        <v>106</v>
      </c>
      <c r="G133" s="1233">
        <f t="shared" si="27"/>
        <v>67</v>
      </c>
      <c r="H133" s="1237"/>
    </row>
    <row r="134" spans="1:8" ht="24.8" customHeight="1" collapsed="1">
      <c r="A134" s="2353" t="s">
        <v>44</v>
      </c>
      <c r="B134" s="2354"/>
      <c r="C134" s="1234">
        <f>SUM(C135:C142)</f>
        <v>1111</v>
      </c>
      <c r="D134" s="1234">
        <f>SUM(D135:D142)</f>
        <v>1037</v>
      </c>
      <c r="E134" s="1234">
        <f>SUM(E135:E142)</f>
        <v>910</v>
      </c>
      <c r="F134" s="1234">
        <f>SUM(F135:F142)</f>
        <v>201</v>
      </c>
      <c r="G134" s="1234">
        <f>SUM(G135:G142)</f>
        <v>127</v>
      </c>
      <c r="H134" s="1237"/>
    </row>
    <row r="135" spans="1:8" ht="36.700000000000003" hidden="1" customHeight="1" outlineLevel="1">
      <c r="A135" s="1238"/>
      <c r="B135" s="1217" t="s">
        <v>179</v>
      </c>
      <c r="C135" s="1234">
        <v>160</v>
      </c>
      <c r="D135" s="1234">
        <v>147</v>
      </c>
      <c r="E135" s="1234">
        <v>137</v>
      </c>
      <c r="F135" s="1235">
        <f t="shared" ref="F135:F142" si="28">C135-E135</f>
        <v>23</v>
      </c>
      <c r="G135" s="1235">
        <f t="shared" ref="G135:G142" si="29">D135-E135</f>
        <v>10</v>
      </c>
      <c r="H135" s="1237"/>
    </row>
    <row r="136" spans="1:8" ht="46.55" hidden="1" customHeight="1" outlineLevel="1">
      <c r="A136" s="1238"/>
      <c r="B136" s="1242" t="s">
        <v>1831</v>
      </c>
      <c r="C136" s="1234">
        <v>10</v>
      </c>
      <c r="D136" s="1234">
        <v>10</v>
      </c>
      <c r="E136" s="1234">
        <v>8</v>
      </c>
      <c r="F136" s="1235">
        <f t="shared" si="28"/>
        <v>2</v>
      </c>
      <c r="G136" s="1235">
        <f t="shared" si="29"/>
        <v>2</v>
      </c>
      <c r="H136" s="1237"/>
    </row>
    <row r="137" spans="1:8" ht="39.1" hidden="1" customHeight="1" outlineLevel="1">
      <c r="A137" s="1238"/>
      <c r="B137" s="1242" t="s">
        <v>173</v>
      </c>
      <c r="C137" s="1318">
        <v>57</v>
      </c>
      <c r="D137" s="1318">
        <v>52</v>
      </c>
      <c r="E137" s="1234">
        <v>44</v>
      </c>
      <c r="F137" s="1235">
        <f t="shared" si="28"/>
        <v>13</v>
      </c>
      <c r="G137" s="1235">
        <f t="shared" si="29"/>
        <v>8</v>
      </c>
      <c r="H137" s="1237"/>
    </row>
    <row r="138" spans="1:8" ht="51.8" hidden="1" customHeight="1" outlineLevel="1">
      <c r="A138" s="1238"/>
      <c r="B138" s="1242" t="s">
        <v>174</v>
      </c>
      <c r="C138" s="1234">
        <v>136</v>
      </c>
      <c r="D138" s="1234">
        <v>128</v>
      </c>
      <c r="E138" s="1234">
        <v>121</v>
      </c>
      <c r="F138" s="1235">
        <f t="shared" si="28"/>
        <v>15</v>
      </c>
      <c r="G138" s="1235">
        <f t="shared" si="29"/>
        <v>7</v>
      </c>
      <c r="H138" s="1237"/>
    </row>
    <row r="139" spans="1:8" ht="39.1" hidden="1" customHeight="1" outlineLevel="1">
      <c r="A139" s="1238"/>
      <c r="B139" s="1242" t="s">
        <v>175</v>
      </c>
      <c r="C139" s="1318">
        <v>119</v>
      </c>
      <c r="D139" s="1318">
        <v>117</v>
      </c>
      <c r="E139" s="1234">
        <v>93</v>
      </c>
      <c r="F139" s="1235">
        <f t="shared" si="28"/>
        <v>26</v>
      </c>
      <c r="G139" s="1235">
        <f t="shared" si="29"/>
        <v>24</v>
      </c>
      <c r="H139" s="1237"/>
    </row>
    <row r="140" spans="1:8" ht="50.95" hidden="1" customHeight="1" outlineLevel="1">
      <c r="A140" s="1238"/>
      <c r="B140" s="1242" t="s">
        <v>176</v>
      </c>
      <c r="C140" s="1234">
        <v>17</v>
      </c>
      <c r="D140" s="1234">
        <v>15</v>
      </c>
      <c r="E140" s="1234">
        <v>15</v>
      </c>
      <c r="F140" s="1235">
        <f t="shared" si="28"/>
        <v>2</v>
      </c>
      <c r="G140" s="1235">
        <f t="shared" si="29"/>
        <v>0</v>
      </c>
      <c r="H140" s="1237"/>
    </row>
    <row r="141" spans="1:8" ht="48.75" hidden="1" customHeight="1" outlineLevel="1">
      <c r="A141" s="1238"/>
      <c r="B141" s="1242" t="s">
        <v>177</v>
      </c>
      <c r="C141" s="1234">
        <v>17</v>
      </c>
      <c r="D141" s="1234">
        <v>12</v>
      </c>
      <c r="E141" s="1234">
        <v>12</v>
      </c>
      <c r="F141" s="1235">
        <f t="shared" si="28"/>
        <v>5</v>
      </c>
      <c r="G141" s="1235">
        <f t="shared" si="29"/>
        <v>0</v>
      </c>
      <c r="H141" s="1237"/>
    </row>
    <row r="142" spans="1:8" ht="40.6" hidden="1" customHeight="1" outlineLevel="1" thickBot="1">
      <c r="A142" s="1244"/>
      <c r="B142" s="1245" t="s">
        <v>178</v>
      </c>
      <c r="C142" s="1246">
        <v>595</v>
      </c>
      <c r="D142" s="1232">
        <v>556</v>
      </c>
      <c r="E142" s="1232">
        <v>480</v>
      </c>
      <c r="F142" s="1233">
        <f t="shared" si="28"/>
        <v>115</v>
      </c>
      <c r="G142" s="1233">
        <f t="shared" si="29"/>
        <v>76</v>
      </c>
      <c r="H142" s="1237"/>
    </row>
    <row r="143" spans="1:8" ht="24.8" customHeight="1" collapsed="1">
      <c r="A143" s="2353" t="s">
        <v>3181</v>
      </c>
      <c r="B143" s="2354"/>
      <c r="C143" s="1234">
        <f>SUM(C144:C151)</f>
        <v>1111</v>
      </c>
      <c r="D143" s="1234">
        <f>SUM(D144:D151)</f>
        <v>1037</v>
      </c>
      <c r="E143" s="1234">
        <f>SUM(E144:E151)</f>
        <v>910</v>
      </c>
      <c r="F143" s="1234">
        <f>SUM(F144:F151)</f>
        <v>201</v>
      </c>
      <c r="G143" s="1234">
        <f>SUM(G144:G151)</f>
        <v>127</v>
      </c>
      <c r="H143" s="1237"/>
    </row>
    <row r="144" spans="1:8" ht="36.700000000000003" hidden="1" customHeight="1" outlineLevel="1">
      <c r="A144" s="1238"/>
      <c r="B144" s="1217" t="s">
        <v>40</v>
      </c>
      <c r="C144" s="1234">
        <v>160</v>
      </c>
      <c r="D144" s="1234">
        <v>147</v>
      </c>
      <c r="E144" s="1234">
        <v>136</v>
      </c>
      <c r="F144" s="1235">
        <f t="shared" ref="F144:F151" si="30">C144-E144</f>
        <v>24</v>
      </c>
      <c r="G144" s="1235">
        <f t="shared" ref="G144:G151" si="31">D144-E144</f>
        <v>11</v>
      </c>
      <c r="H144" s="1237"/>
    </row>
    <row r="145" spans="1:8" ht="46.55" hidden="1" customHeight="1" outlineLevel="1">
      <c r="A145" s="1238"/>
      <c r="B145" s="1242" t="s">
        <v>1831</v>
      </c>
      <c r="C145" s="1234">
        <v>10</v>
      </c>
      <c r="D145" s="1234">
        <v>10</v>
      </c>
      <c r="E145" s="1234">
        <v>8</v>
      </c>
      <c r="F145" s="1235">
        <f t="shared" si="30"/>
        <v>2</v>
      </c>
      <c r="G145" s="1235">
        <f t="shared" si="31"/>
        <v>2</v>
      </c>
      <c r="H145" s="1237"/>
    </row>
    <row r="146" spans="1:8" ht="39.1" hidden="1" customHeight="1" outlineLevel="1">
      <c r="A146" s="1238"/>
      <c r="B146" s="1242" t="s">
        <v>173</v>
      </c>
      <c r="C146" s="1318">
        <v>57</v>
      </c>
      <c r="D146" s="1318">
        <v>52</v>
      </c>
      <c r="E146" s="1234">
        <v>44</v>
      </c>
      <c r="F146" s="1235">
        <f t="shared" si="30"/>
        <v>13</v>
      </c>
      <c r="G146" s="1235">
        <f t="shared" si="31"/>
        <v>8</v>
      </c>
      <c r="H146" s="1237"/>
    </row>
    <row r="147" spans="1:8" ht="51.8" hidden="1" customHeight="1" outlineLevel="1">
      <c r="A147" s="1238"/>
      <c r="B147" s="1242" t="s">
        <v>174</v>
      </c>
      <c r="C147" s="1234">
        <v>136</v>
      </c>
      <c r="D147" s="1234">
        <v>128</v>
      </c>
      <c r="E147" s="1234">
        <v>121</v>
      </c>
      <c r="F147" s="1235">
        <f t="shared" si="30"/>
        <v>15</v>
      </c>
      <c r="G147" s="1235">
        <f t="shared" si="31"/>
        <v>7</v>
      </c>
      <c r="H147" s="1237"/>
    </row>
    <row r="148" spans="1:8" ht="39.1" hidden="1" customHeight="1" outlineLevel="1">
      <c r="A148" s="1238"/>
      <c r="B148" s="1242" t="s">
        <v>175</v>
      </c>
      <c r="C148" s="1318">
        <v>119</v>
      </c>
      <c r="D148" s="1318">
        <v>117</v>
      </c>
      <c r="E148" s="1234">
        <v>93</v>
      </c>
      <c r="F148" s="1235">
        <f t="shared" si="30"/>
        <v>26</v>
      </c>
      <c r="G148" s="1235">
        <f t="shared" si="31"/>
        <v>24</v>
      </c>
      <c r="H148" s="1237"/>
    </row>
    <row r="149" spans="1:8" ht="50.95" hidden="1" customHeight="1" outlineLevel="1">
      <c r="A149" s="1238"/>
      <c r="B149" s="1242" t="s">
        <v>176</v>
      </c>
      <c r="C149" s="1234">
        <v>17</v>
      </c>
      <c r="D149" s="1234">
        <v>15</v>
      </c>
      <c r="E149" s="1234">
        <v>15</v>
      </c>
      <c r="F149" s="1235">
        <f t="shared" si="30"/>
        <v>2</v>
      </c>
      <c r="G149" s="1235">
        <f t="shared" si="31"/>
        <v>0</v>
      </c>
      <c r="H149" s="1237"/>
    </row>
    <row r="150" spans="1:8" ht="48.75" hidden="1" customHeight="1" outlineLevel="1">
      <c r="A150" s="1238"/>
      <c r="B150" s="1242" t="s">
        <v>177</v>
      </c>
      <c r="C150" s="1234">
        <v>17</v>
      </c>
      <c r="D150" s="1234">
        <v>12</v>
      </c>
      <c r="E150" s="1234">
        <v>12</v>
      </c>
      <c r="F150" s="1235">
        <f t="shared" si="30"/>
        <v>5</v>
      </c>
      <c r="G150" s="1235">
        <f t="shared" si="31"/>
        <v>0</v>
      </c>
      <c r="H150" s="1237"/>
    </row>
    <row r="151" spans="1:8" ht="40.6" hidden="1" customHeight="1" outlineLevel="1" thickBot="1">
      <c r="A151" s="1244"/>
      <c r="B151" s="1245" t="s">
        <v>178</v>
      </c>
      <c r="C151" s="1246">
        <v>595</v>
      </c>
      <c r="D151" s="1232">
        <v>556</v>
      </c>
      <c r="E151" s="1232">
        <v>481</v>
      </c>
      <c r="F151" s="1233">
        <f t="shared" si="30"/>
        <v>114</v>
      </c>
      <c r="G151" s="1233">
        <f t="shared" si="31"/>
        <v>75</v>
      </c>
      <c r="H151" s="1237"/>
    </row>
    <row r="152" spans="1:8" ht="24.8" customHeight="1" collapsed="1">
      <c r="A152" s="2353" t="s">
        <v>3234</v>
      </c>
      <c r="B152" s="2354"/>
      <c r="C152" s="1234">
        <f>SUM(C153:C160)</f>
        <v>1111</v>
      </c>
      <c r="D152" s="1234">
        <f>SUM(D153:D160)</f>
        <v>1037</v>
      </c>
      <c r="E152" s="1234">
        <f>SUM(E153:E160)</f>
        <v>936</v>
      </c>
      <c r="F152" s="1234">
        <f>SUM(F153:F160)</f>
        <v>175</v>
      </c>
      <c r="G152" s="1234">
        <f>SUM(G153:G160)</f>
        <v>101</v>
      </c>
      <c r="H152" s="1237"/>
    </row>
    <row r="153" spans="1:8" ht="36.700000000000003" hidden="1" customHeight="1" outlineLevel="1">
      <c r="A153" s="1238"/>
      <c r="B153" s="1583" t="s">
        <v>40</v>
      </c>
      <c r="C153" s="1234">
        <v>160</v>
      </c>
      <c r="D153" s="1234">
        <v>147</v>
      </c>
      <c r="E153" s="1234">
        <v>136</v>
      </c>
      <c r="F153" s="1235">
        <f t="shared" ref="F153:F160" si="32">C153-E153</f>
        <v>24</v>
      </c>
      <c r="G153" s="1235">
        <f t="shared" ref="G153:G160" si="33">D153-E153</f>
        <v>11</v>
      </c>
      <c r="H153" s="1237"/>
    </row>
    <row r="154" spans="1:8" ht="46.55" hidden="1" customHeight="1" outlineLevel="1">
      <c r="A154" s="1238"/>
      <c r="B154" s="1242" t="s">
        <v>1831</v>
      </c>
      <c r="C154" s="1234">
        <v>10</v>
      </c>
      <c r="D154" s="1234">
        <v>10</v>
      </c>
      <c r="E154" s="1234">
        <v>9</v>
      </c>
      <c r="F154" s="1235">
        <f t="shared" si="32"/>
        <v>1</v>
      </c>
      <c r="G154" s="1235">
        <f t="shared" si="33"/>
        <v>1</v>
      </c>
      <c r="H154" s="1237"/>
    </row>
    <row r="155" spans="1:8" ht="39.1" hidden="1" customHeight="1" outlineLevel="1">
      <c r="A155" s="1238"/>
      <c r="B155" s="1242" t="s">
        <v>173</v>
      </c>
      <c r="C155" s="1318">
        <v>57</v>
      </c>
      <c r="D155" s="1318">
        <v>52</v>
      </c>
      <c r="E155" s="1234">
        <v>44</v>
      </c>
      <c r="F155" s="1235">
        <f t="shared" si="32"/>
        <v>13</v>
      </c>
      <c r="G155" s="1235">
        <f t="shared" si="33"/>
        <v>8</v>
      </c>
      <c r="H155" s="1237"/>
    </row>
    <row r="156" spans="1:8" ht="51.8" hidden="1" customHeight="1" outlineLevel="1">
      <c r="A156" s="1238"/>
      <c r="B156" s="1242" t="s">
        <v>174</v>
      </c>
      <c r="C156" s="1234">
        <v>136</v>
      </c>
      <c r="D156" s="1234">
        <v>128</v>
      </c>
      <c r="E156" s="1234">
        <v>125</v>
      </c>
      <c r="F156" s="1235">
        <f t="shared" si="32"/>
        <v>11</v>
      </c>
      <c r="G156" s="1235">
        <f t="shared" si="33"/>
        <v>3</v>
      </c>
      <c r="H156" s="1237"/>
    </row>
    <row r="157" spans="1:8" ht="39.1" hidden="1" customHeight="1" outlineLevel="1">
      <c r="A157" s="1238"/>
      <c r="B157" s="1242" t="s">
        <v>175</v>
      </c>
      <c r="C157" s="1318">
        <v>119</v>
      </c>
      <c r="D157" s="1318">
        <v>117</v>
      </c>
      <c r="E157" s="1234">
        <v>91</v>
      </c>
      <c r="F157" s="1235">
        <f t="shared" si="32"/>
        <v>28</v>
      </c>
      <c r="G157" s="1235">
        <f t="shared" si="33"/>
        <v>26</v>
      </c>
      <c r="H157" s="1237"/>
    </row>
    <row r="158" spans="1:8" ht="50.95" hidden="1" customHeight="1" outlineLevel="1">
      <c r="A158" s="1238"/>
      <c r="B158" s="1242" t="s">
        <v>176</v>
      </c>
      <c r="C158" s="1234">
        <v>17</v>
      </c>
      <c r="D158" s="1234">
        <v>15</v>
      </c>
      <c r="E158" s="1234">
        <v>14</v>
      </c>
      <c r="F158" s="1235">
        <f t="shared" si="32"/>
        <v>3</v>
      </c>
      <c r="G158" s="1235">
        <f t="shared" si="33"/>
        <v>1</v>
      </c>
      <c r="H158" s="1237"/>
    </row>
    <row r="159" spans="1:8" ht="48.75" hidden="1" customHeight="1" outlineLevel="1">
      <c r="A159" s="1238"/>
      <c r="B159" s="1242" t="s">
        <v>177</v>
      </c>
      <c r="C159" s="1234">
        <v>17</v>
      </c>
      <c r="D159" s="1234">
        <v>12</v>
      </c>
      <c r="E159" s="1234">
        <v>11</v>
      </c>
      <c r="F159" s="1235">
        <f t="shared" si="32"/>
        <v>6</v>
      </c>
      <c r="G159" s="1235">
        <f t="shared" si="33"/>
        <v>1</v>
      </c>
      <c r="H159" s="1237"/>
    </row>
    <row r="160" spans="1:8" ht="40.6" hidden="1" customHeight="1" outlineLevel="1" thickBot="1">
      <c r="A160" s="1244"/>
      <c r="B160" s="1245" t="s">
        <v>178</v>
      </c>
      <c r="C160" s="1246">
        <v>595</v>
      </c>
      <c r="D160" s="1232">
        <v>556</v>
      </c>
      <c r="E160" s="1232">
        <v>506</v>
      </c>
      <c r="F160" s="1233">
        <f t="shared" si="32"/>
        <v>89</v>
      </c>
      <c r="G160" s="1233">
        <f t="shared" si="33"/>
        <v>50</v>
      </c>
      <c r="H160" s="1237"/>
    </row>
    <row r="161" spans="1:8" ht="24.8" customHeight="1" collapsed="1">
      <c r="A161" s="2353" t="s">
        <v>3322</v>
      </c>
      <c r="B161" s="2354"/>
      <c r="C161" s="1234">
        <f>SUM(C162:C169)</f>
        <v>1111</v>
      </c>
      <c r="D161" s="1234">
        <f>SUM(D162:D169)</f>
        <v>1037</v>
      </c>
      <c r="E161" s="1234">
        <f>SUM(E162:E169)</f>
        <v>993</v>
      </c>
      <c r="F161" s="1234">
        <f>SUM(F162:F169)</f>
        <v>118</v>
      </c>
      <c r="G161" s="1234">
        <f>SUM(G162:G169)</f>
        <v>44</v>
      </c>
      <c r="H161" s="1237"/>
    </row>
    <row r="162" spans="1:8" ht="36.700000000000003" hidden="1" customHeight="1" outlineLevel="1">
      <c r="A162" s="1238"/>
      <c r="B162" s="1652" t="s">
        <v>40</v>
      </c>
      <c r="C162" s="1234">
        <v>160</v>
      </c>
      <c r="D162" s="1234">
        <v>147</v>
      </c>
      <c r="E162" s="1234">
        <v>142</v>
      </c>
      <c r="F162" s="1235">
        <f t="shared" ref="F162:F169" si="34">C162-E162</f>
        <v>18</v>
      </c>
      <c r="G162" s="1235">
        <f t="shared" ref="G162:G169" si="35">D162-E162</f>
        <v>5</v>
      </c>
      <c r="H162" s="1237"/>
    </row>
    <row r="163" spans="1:8" ht="46.55" hidden="1" customHeight="1" outlineLevel="1">
      <c r="A163" s="1238"/>
      <c r="B163" s="1242" t="s">
        <v>1831</v>
      </c>
      <c r="C163" s="1234">
        <v>10</v>
      </c>
      <c r="D163" s="1234">
        <v>10</v>
      </c>
      <c r="E163" s="1234">
        <v>9</v>
      </c>
      <c r="F163" s="1235">
        <f t="shared" si="34"/>
        <v>1</v>
      </c>
      <c r="G163" s="1235">
        <f t="shared" si="35"/>
        <v>1</v>
      </c>
      <c r="H163" s="1237"/>
    </row>
    <row r="164" spans="1:8" ht="39.1" hidden="1" customHeight="1" outlineLevel="1">
      <c r="A164" s="1238"/>
      <c r="B164" s="1242" t="s">
        <v>173</v>
      </c>
      <c r="C164" s="1318">
        <v>57</v>
      </c>
      <c r="D164" s="1318">
        <v>52</v>
      </c>
      <c r="E164" s="1234">
        <v>50</v>
      </c>
      <c r="F164" s="1235">
        <f t="shared" si="34"/>
        <v>7</v>
      </c>
      <c r="G164" s="1235">
        <f t="shared" si="35"/>
        <v>2</v>
      </c>
      <c r="H164" s="1237"/>
    </row>
    <row r="165" spans="1:8" ht="51.8" hidden="1" customHeight="1" outlineLevel="1">
      <c r="A165" s="1238"/>
      <c r="B165" s="1242" t="s">
        <v>174</v>
      </c>
      <c r="C165" s="1234">
        <v>136</v>
      </c>
      <c r="D165" s="1234">
        <v>128</v>
      </c>
      <c r="E165" s="1234">
        <v>125</v>
      </c>
      <c r="F165" s="1235">
        <f t="shared" si="34"/>
        <v>11</v>
      </c>
      <c r="G165" s="1235">
        <f t="shared" si="35"/>
        <v>3</v>
      </c>
      <c r="H165" s="1237"/>
    </row>
    <row r="166" spans="1:8" ht="39.1" hidden="1" customHeight="1" outlineLevel="1">
      <c r="A166" s="1238"/>
      <c r="B166" s="1242" t="s">
        <v>175</v>
      </c>
      <c r="C166" s="1318">
        <v>119</v>
      </c>
      <c r="D166" s="1318">
        <v>117</v>
      </c>
      <c r="E166" s="1234">
        <v>111</v>
      </c>
      <c r="F166" s="1235">
        <f t="shared" si="34"/>
        <v>8</v>
      </c>
      <c r="G166" s="1235">
        <f t="shared" si="35"/>
        <v>6</v>
      </c>
      <c r="H166" s="1237"/>
    </row>
    <row r="167" spans="1:8" ht="50.95" hidden="1" customHeight="1" outlineLevel="1">
      <c r="A167" s="1238"/>
      <c r="B167" s="1242" t="s">
        <v>176</v>
      </c>
      <c r="C167" s="1234">
        <v>17</v>
      </c>
      <c r="D167" s="1234">
        <v>15</v>
      </c>
      <c r="E167" s="1234">
        <v>15</v>
      </c>
      <c r="F167" s="1235">
        <f t="shared" si="34"/>
        <v>2</v>
      </c>
      <c r="G167" s="1235">
        <f t="shared" si="35"/>
        <v>0</v>
      </c>
      <c r="H167" s="1237"/>
    </row>
    <row r="168" spans="1:8" ht="48.75" hidden="1" customHeight="1" outlineLevel="1">
      <c r="A168" s="1238"/>
      <c r="B168" s="1242" t="s">
        <v>177</v>
      </c>
      <c r="C168" s="1234">
        <v>17</v>
      </c>
      <c r="D168" s="1234">
        <v>12</v>
      </c>
      <c r="E168" s="1234">
        <v>11</v>
      </c>
      <c r="F168" s="1235">
        <f t="shared" si="34"/>
        <v>6</v>
      </c>
      <c r="G168" s="1235">
        <f t="shared" si="35"/>
        <v>1</v>
      </c>
      <c r="H168" s="1237"/>
    </row>
    <row r="169" spans="1:8" ht="40.6" hidden="1" customHeight="1" outlineLevel="1" thickBot="1">
      <c r="A169" s="1244"/>
      <c r="B169" s="1245" t="s">
        <v>178</v>
      </c>
      <c r="C169" s="1246">
        <v>595</v>
      </c>
      <c r="D169" s="1232">
        <v>556</v>
      </c>
      <c r="E169" s="1232">
        <v>530</v>
      </c>
      <c r="F169" s="1233">
        <f t="shared" si="34"/>
        <v>65</v>
      </c>
      <c r="G169" s="1233">
        <f t="shared" si="35"/>
        <v>26</v>
      </c>
      <c r="H169" s="1237"/>
    </row>
    <row r="170" spans="1:8" ht="24.8" customHeight="1" collapsed="1">
      <c r="A170" s="2353" t="s">
        <v>3387</v>
      </c>
      <c r="B170" s="2354"/>
      <c r="C170" s="1234">
        <f>SUM(C171:C178)</f>
        <v>1111</v>
      </c>
      <c r="D170" s="1234">
        <f>SUM(D171:D178)</f>
        <v>1037</v>
      </c>
      <c r="E170" s="1234">
        <f>SUM(E171:E178)</f>
        <v>1022</v>
      </c>
      <c r="F170" s="1234">
        <f>SUM(F171:F178)</f>
        <v>89</v>
      </c>
      <c r="G170" s="1234">
        <f>SUM(G171:G178)</f>
        <v>15</v>
      </c>
      <c r="H170" s="1237"/>
    </row>
    <row r="171" spans="1:8" ht="36.700000000000003" hidden="1" customHeight="1" outlineLevel="1">
      <c r="A171" s="1238"/>
      <c r="B171" s="1709" t="s">
        <v>40</v>
      </c>
      <c r="C171" s="1234">
        <v>160</v>
      </c>
      <c r="D171" s="1234">
        <v>147</v>
      </c>
      <c r="E171" s="1234">
        <v>142</v>
      </c>
      <c r="F171" s="1235">
        <f t="shared" ref="F171:F178" si="36">C171-E171</f>
        <v>18</v>
      </c>
      <c r="G171" s="1235">
        <f t="shared" ref="G171:G178" si="37">D171-E171</f>
        <v>5</v>
      </c>
      <c r="H171" s="1237"/>
    </row>
    <row r="172" spans="1:8" ht="46.55" hidden="1" customHeight="1" outlineLevel="1">
      <c r="A172" s="1238"/>
      <c r="B172" s="1242" t="s">
        <v>1831</v>
      </c>
      <c r="C172" s="1234">
        <v>10</v>
      </c>
      <c r="D172" s="1234">
        <v>10</v>
      </c>
      <c r="E172" s="1234">
        <v>9</v>
      </c>
      <c r="F172" s="1235">
        <f t="shared" si="36"/>
        <v>1</v>
      </c>
      <c r="G172" s="1235">
        <f t="shared" si="37"/>
        <v>1</v>
      </c>
      <c r="H172" s="1237"/>
    </row>
    <row r="173" spans="1:8" ht="39.1" hidden="1" customHeight="1" outlineLevel="1">
      <c r="A173" s="1238"/>
      <c r="B173" s="1242" t="s">
        <v>173</v>
      </c>
      <c r="C173" s="1716">
        <v>57</v>
      </c>
      <c r="D173" s="1716">
        <v>52</v>
      </c>
      <c r="E173" s="1234">
        <v>55</v>
      </c>
      <c r="F173" s="1235">
        <f t="shared" si="36"/>
        <v>2</v>
      </c>
      <c r="G173" s="1717">
        <f t="shared" si="37"/>
        <v>-3</v>
      </c>
      <c r="H173" s="1237"/>
    </row>
    <row r="174" spans="1:8" ht="51.8" hidden="1" customHeight="1" outlineLevel="1">
      <c r="A174" s="1238"/>
      <c r="B174" s="1242" t="s">
        <v>174</v>
      </c>
      <c r="C174" s="1716">
        <v>136</v>
      </c>
      <c r="D174" s="1716">
        <v>128</v>
      </c>
      <c r="E174" s="1234">
        <v>126</v>
      </c>
      <c r="F174" s="1235">
        <f t="shared" si="36"/>
        <v>10</v>
      </c>
      <c r="G174" s="1235">
        <f t="shared" si="37"/>
        <v>2</v>
      </c>
      <c r="H174" s="1237"/>
    </row>
    <row r="175" spans="1:8" ht="39.1" hidden="1" customHeight="1" outlineLevel="1">
      <c r="A175" s="1238"/>
      <c r="B175" s="1242" t="s">
        <v>175</v>
      </c>
      <c r="C175" s="1716">
        <v>119</v>
      </c>
      <c r="D175" s="1716">
        <v>117</v>
      </c>
      <c r="E175" s="1234">
        <v>115</v>
      </c>
      <c r="F175" s="1235">
        <f t="shared" si="36"/>
        <v>4</v>
      </c>
      <c r="G175" s="1235">
        <f t="shared" si="37"/>
        <v>2</v>
      </c>
      <c r="H175" s="1237"/>
    </row>
    <row r="176" spans="1:8" ht="50.95" hidden="1" customHeight="1" outlineLevel="1">
      <c r="A176" s="1238"/>
      <c r="B176" s="1242" t="s">
        <v>176</v>
      </c>
      <c r="C176" s="1234">
        <v>17</v>
      </c>
      <c r="D176" s="1234">
        <v>15</v>
      </c>
      <c r="E176" s="1234">
        <v>15</v>
      </c>
      <c r="F176" s="1235">
        <f t="shared" si="36"/>
        <v>2</v>
      </c>
      <c r="G176" s="1235">
        <f t="shared" si="37"/>
        <v>0</v>
      </c>
      <c r="H176" s="1237"/>
    </row>
    <row r="177" spans="1:26" ht="48.75" hidden="1" customHeight="1" outlineLevel="1">
      <c r="A177" s="1238"/>
      <c r="B177" s="1242" t="s">
        <v>177</v>
      </c>
      <c r="C177" s="1234">
        <v>17</v>
      </c>
      <c r="D177" s="1234">
        <v>12</v>
      </c>
      <c r="E177" s="1234">
        <v>12</v>
      </c>
      <c r="F177" s="1235">
        <f t="shared" si="36"/>
        <v>5</v>
      </c>
      <c r="G177" s="1235">
        <f t="shared" si="37"/>
        <v>0</v>
      </c>
      <c r="H177" s="1237"/>
    </row>
    <row r="178" spans="1:26" ht="40.6" hidden="1" customHeight="1" outlineLevel="1" thickBot="1">
      <c r="A178" s="1244"/>
      <c r="B178" s="1245" t="s">
        <v>178</v>
      </c>
      <c r="C178" s="1246">
        <v>595</v>
      </c>
      <c r="D178" s="1232">
        <v>556</v>
      </c>
      <c r="E178" s="1232">
        <v>548</v>
      </c>
      <c r="F178" s="1233">
        <f t="shared" si="36"/>
        <v>47</v>
      </c>
      <c r="G178" s="1233">
        <f t="shared" si="37"/>
        <v>8</v>
      </c>
      <c r="H178" s="1237"/>
    </row>
    <row r="179" spans="1:26" ht="24.8" customHeight="1">
      <c r="A179" s="2353" t="s">
        <v>3420</v>
      </c>
      <c r="B179" s="2354"/>
      <c r="C179" s="1234">
        <f>SUM(C180:C187)</f>
        <v>1111</v>
      </c>
      <c r="D179" s="1234">
        <f>SUM(D180:D187)</f>
        <v>1057</v>
      </c>
      <c r="E179" s="1234">
        <f>SUM(E180:E187)</f>
        <v>1028</v>
      </c>
      <c r="F179" s="1234">
        <f>SUM(F180:F187)</f>
        <v>83</v>
      </c>
      <c r="G179" s="1234">
        <f>SUM(G180:G187)</f>
        <v>29</v>
      </c>
      <c r="H179" s="1237"/>
    </row>
    <row r="180" spans="1:26" ht="36.700000000000003" customHeight="1" outlineLevel="1">
      <c r="A180" s="1238"/>
      <c r="B180" s="1735" t="s">
        <v>40</v>
      </c>
      <c r="C180" s="1234">
        <v>160</v>
      </c>
      <c r="D180" s="1234">
        <v>147</v>
      </c>
      <c r="E180" s="1234">
        <v>145</v>
      </c>
      <c r="F180" s="1235">
        <f t="shared" ref="F180:F187" si="38">C180-E180</f>
        <v>15</v>
      </c>
      <c r="G180" s="1235">
        <f t="shared" ref="G180:G187" si="39">D180-E180</f>
        <v>2</v>
      </c>
      <c r="H180" s="1237"/>
    </row>
    <row r="181" spans="1:26" ht="46.55" customHeight="1" outlineLevel="1">
      <c r="A181" s="1238"/>
      <c r="B181" s="1242" t="s">
        <v>1831</v>
      </c>
      <c r="C181" s="1234">
        <v>10</v>
      </c>
      <c r="D181" s="1234">
        <v>10</v>
      </c>
      <c r="E181" s="1234">
        <v>9</v>
      </c>
      <c r="F181" s="1235">
        <f t="shared" si="38"/>
        <v>1</v>
      </c>
      <c r="G181" s="1235">
        <f t="shared" si="39"/>
        <v>1</v>
      </c>
      <c r="H181" s="1237"/>
    </row>
    <row r="182" spans="1:26" ht="39.1" customHeight="1" outlineLevel="1">
      <c r="A182" s="1238"/>
      <c r="B182" s="1242" t="s">
        <v>173</v>
      </c>
      <c r="C182" s="1716">
        <v>57</v>
      </c>
      <c r="D182" s="1716">
        <v>52</v>
      </c>
      <c r="E182" s="1234">
        <v>52</v>
      </c>
      <c r="F182" s="1235">
        <f t="shared" si="38"/>
        <v>5</v>
      </c>
      <c r="G182" s="1755">
        <f t="shared" si="39"/>
        <v>0</v>
      </c>
      <c r="H182" s="1237"/>
    </row>
    <row r="183" spans="1:26" ht="51.8" customHeight="1" outlineLevel="1">
      <c r="A183" s="1238"/>
      <c r="B183" s="1242" t="s">
        <v>174</v>
      </c>
      <c r="C183" s="1716">
        <v>136</v>
      </c>
      <c r="D183" s="1716">
        <v>128</v>
      </c>
      <c r="E183" s="1234">
        <v>120</v>
      </c>
      <c r="F183" s="1235">
        <f t="shared" si="38"/>
        <v>16</v>
      </c>
      <c r="G183" s="1235">
        <f t="shared" si="39"/>
        <v>8</v>
      </c>
      <c r="H183" s="1237"/>
    </row>
    <row r="184" spans="1:26" ht="39.1" customHeight="1" outlineLevel="1">
      <c r="A184" s="1238"/>
      <c r="B184" s="1242" t="s">
        <v>175</v>
      </c>
      <c r="C184" s="1716">
        <v>119</v>
      </c>
      <c r="D184" s="1716">
        <v>117</v>
      </c>
      <c r="E184" s="1234">
        <v>115</v>
      </c>
      <c r="F184" s="1235">
        <f t="shared" si="38"/>
        <v>4</v>
      </c>
      <c r="G184" s="1235">
        <f t="shared" si="39"/>
        <v>2</v>
      </c>
      <c r="H184" s="1237"/>
    </row>
    <row r="185" spans="1:26" ht="50.95" customHeight="1" outlineLevel="1">
      <c r="A185" s="1238"/>
      <c r="B185" s="1242" t="s">
        <v>176</v>
      </c>
      <c r="C185" s="1234">
        <v>17</v>
      </c>
      <c r="D185" s="1234">
        <v>15</v>
      </c>
      <c r="E185" s="1234">
        <v>15</v>
      </c>
      <c r="F185" s="1235">
        <f t="shared" si="38"/>
        <v>2</v>
      </c>
      <c r="G185" s="1235">
        <f t="shared" si="39"/>
        <v>0</v>
      </c>
      <c r="H185" s="1237"/>
    </row>
    <row r="186" spans="1:26" ht="48.75" customHeight="1" outlineLevel="1">
      <c r="A186" s="1238"/>
      <c r="B186" s="1242" t="s">
        <v>177</v>
      </c>
      <c r="C186" s="1234">
        <v>17</v>
      </c>
      <c r="D186" s="1234">
        <v>12</v>
      </c>
      <c r="E186" s="1234">
        <v>10</v>
      </c>
      <c r="F186" s="1235">
        <f t="shared" si="38"/>
        <v>7</v>
      </c>
      <c r="G186" s="1235">
        <f t="shared" si="39"/>
        <v>2</v>
      </c>
      <c r="H186" s="1237"/>
    </row>
    <row r="187" spans="1:26" ht="40.6" customHeight="1" outlineLevel="1" thickBot="1">
      <c r="A187" s="1244"/>
      <c r="B187" s="1245" t="s">
        <v>178</v>
      </c>
      <c r="C187" s="1246">
        <v>595</v>
      </c>
      <c r="D187" s="1232">
        <v>576</v>
      </c>
      <c r="E187" s="1232">
        <v>562</v>
      </c>
      <c r="F187" s="1233">
        <f t="shared" si="38"/>
        <v>33</v>
      </c>
      <c r="G187" s="1233">
        <f t="shared" si="39"/>
        <v>14</v>
      </c>
      <c r="H187" s="1237"/>
    </row>
    <row r="188" spans="1:26" ht="14.3" customHeight="1">
      <c r="A188" s="1247" t="s">
        <v>180</v>
      </c>
      <c r="B188" s="1248"/>
      <c r="C188" s="1234"/>
      <c r="D188" s="1234"/>
      <c r="E188" s="1234"/>
      <c r="F188" s="1235"/>
      <c r="G188" s="1235"/>
      <c r="H188" s="1237"/>
    </row>
    <row r="189" spans="1:26" s="1251" customFormat="1" ht="13.6" customHeight="1">
      <c r="A189" s="1407" t="s">
        <v>1839</v>
      </c>
      <c r="B189" s="1249"/>
      <c r="C189" s="1250"/>
      <c r="D189" s="1249"/>
      <c r="E189" s="1249"/>
      <c r="F189" s="1249"/>
      <c r="G189" s="1249"/>
      <c r="Z189" s="1252"/>
    </row>
    <row r="190" spans="1:26">
      <c r="B190" s="1238"/>
      <c r="C190" s="1238"/>
      <c r="D190" s="1238"/>
      <c r="E190" s="1238"/>
      <c r="F190" s="1238"/>
      <c r="G190" s="1238"/>
    </row>
    <row r="191" spans="1:26" ht="32.299999999999997" customHeight="1">
      <c r="B191" s="1251"/>
      <c r="C191" s="1251"/>
      <c r="D191" s="1251"/>
      <c r="E191" s="1251"/>
      <c r="F191" s="1251"/>
    </row>
    <row r="192" spans="1:26" ht="17.350000000000001" customHeight="1">
      <c r="D192" s="1253">
        <v>112</v>
      </c>
    </row>
    <row r="194" spans="1:1">
      <c r="A194" s="1247"/>
    </row>
    <row r="195" spans="1:1">
      <c r="A195" s="1251"/>
    </row>
  </sheetData>
  <mergeCells count="37">
    <mergeCell ref="A9:B9"/>
    <mergeCell ref="A1:G1"/>
    <mergeCell ref="A15:B15"/>
    <mergeCell ref="A16:B16"/>
    <mergeCell ref="C6:C7"/>
    <mergeCell ref="D6:D7"/>
    <mergeCell ref="E6:E7"/>
    <mergeCell ref="A5:B7"/>
    <mergeCell ref="A2:G2"/>
    <mergeCell ref="A14:B14"/>
    <mergeCell ref="A8:B8"/>
    <mergeCell ref="A10:B10"/>
    <mergeCell ref="A11:B11"/>
    <mergeCell ref="A12:B12"/>
    <mergeCell ref="A13:B13"/>
    <mergeCell ref="A17:B17"/>
    <mergeCell ref="A62:B62"/>
    <mergeCell ref="A89:B89"/>
    <mergeCell ref="A80:B80"/>
    <mergeCell ref="A18:B18"/>
    <mergeCell ref="A19:B19"/>
    <mergeCell ref="A20:B20"/>
    <mergeCell ref="A53:B53"/>
    <mergeCell ref="A28:B28"/>
    <mergeCell ref="A36:B36"/>
    <mergeCell ref="A44:B44"/>
    <mergeCell ref="A98:B98"/>
    <mergeCell ref="A125:B125"/>
    <mergeCell ref="A116:B116"/>
    <mergeCell ref="A107:B107"/>
    <mergeCell ref="A71:B71"/>
    <mergeCell ref="A179:B179"/>
    <mergeCell ref="A161:B161"/>
    <mergeCell ref="A152:B152"/>
    <mergeCell ref="A143:B143"/>
    <mergeCell ref="A134:B134"/>
    <mergeCell ref="A170:B170"/>
  </mergeCells>
  <phoneticPr fontId="11" type="noConversion"/>
  <pageMargins left="0.51" right="0.43" top="0.52" bottom="0.17" header="0.22" footer="0.21"/>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B1:T49"/>
  <sheetViews>
    <sheetView topLeftCell="A2" zoomScaleNormal="100" zoomScaleSheetLayoutView="100" workbookViewId="0">
      <pane xSplit="2" ySplit="22" topLeftCell="C40" activePane="bottomRight" state="frozen"/>
      <selection activeCell="A2" sqref="A2"/>
      <selection pane="topRight" activeCell="C2" sqref="C2"/>
      <selection pane="bottomLeft" activeCell="A24" sqref="A24"/>
      <selection pane="bottomRight" activeCell="O49" sqref="N49:O49"/>
    </sheetView>
  </sheetViews>
  <sheetFormatPr defaultColWidth="10" defaultRowHeight="17"/>
  <cols>
    <col min="1" max="1" width="1.625" style="326" customWidth="1"/>
    <col min="2" max="2" width="14.5" style="326" customWidth="1"/>
    <col min="3" max="3" width="9.875" style="326" customWidth="1"/>
    <col min="4" max="4" width="9.375" style="326" customWidth="1"/>
    <col min="5" max="5" width="9.875" style="326" customWidth="1"/>
    <col min="6" max="6" width="11.625" style="326" customWidth="1"/>
    <col min="7" max="7" width="9.875" style="326" customWidth="1"/>
    <col min="8" max="8" width="11" style="326" customWidth="1"/>
    <col min="9" max="9" width="10" style="326" customWidth="1"/>
    <col min="10" max="10" width="1.875" style="1223" customWidth="1"/>
    <col min="11" max="11" width="8.5" style="326" customWidth="1"/>
    <col min="12" max="12" width="9.25" style="326" customWidth="1"/>
    <col min="13" max="13" width="8.375" style="326" customWidth="1"/>
    <col min="14" max="14" width="7.125" style="326" customWidth="1"/>
    <col min="15" max="15" width="7.25" style="326" customWidth="1"/>
    <col min="16" max="16" width="8.875" style="326" customWidth="1"/>
    <col min="17" max="17" width="8" style="326" customWidth="1"/>
    <col min="18" max="18" width="9.75" style="326" customWidth="1"/>
    <col min="19" max="19" width="10.375" style="326" customWidth="1"/>
    <col min="20" max="20" width="10.5" style="326" customWidth="1"/>
    <col min="21" max="16384" width="10" style="326"/>
  </cols>
  <sheetData>
    <row r="1" spans="2:20">
      <c r="B1" s="1265"/>
      <c r="T1" s="326" t="s">
        <v>204</v>
      </c>
    </row>
    <row r="2" spans="2:20" ht="29.25" customHeight="1">
      <c r="D2" s="2374" t="s">
        <v>3341</v>
      </c>
      <c r="E2" s="2374"/>
      <c r="F2" s="2374"/>
      <c r="G2" s="2374"/>
      <c r="H2" s="2374"/>
      <c r="I2" s="2374"/>
      <c r="J2" s="324"/>
      <c r="K2" s="325" t="s">
        <v>205</v>
      </c>
      <c r="L2" s="325"/>
      <c r="M2" s="325"/>
    </row>
    <row r="3" spans="2:20" ht="21.75" customHeight="1">
      <c r="B3" s="2379" t="s">
        <v>3342</v>
      </c>
      <c r="C3" s="2379"/>
      <c r="D3" s="2379"/>
      <c r="E3" s="2379"/>
      <c r="F3" s="2379"/>
      <c r="G3" s="2379"/>
      <c r="H3" s="2379"/>
      <c r="I3" s="2379"/>
      <c r="J3" s="1270"/>
      <c r="K3" s="2380" t="s">
        <v>206</v>
      </c>
      <c r="L3" s="2380"/>
      <c r="M3" s="2380"/>
      <c r="N3" s="2380"/>
      <c r="O3" s="2380"/>
      <c r="P3" s="2380"/>
      <c r="Q3" s="2380"/>
      <c r="R3" s="2380"/>
    </row>
    <row r="4" spans="2:20">
      <c r="S4" s="2373" t="s">
        <v>86</v>
      </c>
      <c r="T4" s="2373"/>
    </row>
    <row r="5" spans="2:20" ht="17.7" thickBot="1">
      <c r="S5" s="2372" t="s">
        <v>115</v>
      </c>
      <c r="T5" s="2372"/>
    </row>
    <row r="6" spans="2:20" ht="23.3" customHeight="1">
      <c r="B6" s="2381" t="s">
        <v>3003</v>
      </c>
      <c r="C6" s="2375" t="s">
        <v>207</v>
      </c>
      <c r="D6" s="2377"/>
      <c r="E6" s="2377"/>
      <c r="F6" s="2377"/>
      <c r="G6" s="2377"/>
      <c r="H6" s="2377"/>
      <c r="I6" s="2377"/>
      <c r="J6" s="1240"/>
      <c r="K6" s="2377" t="s">
        <v>208</v>
      </c>
      <c r="L6" s="2377"/>
      <c r="M6" s="2378"/>
      <c r="N6" s="2375" t="s">
        <v>209</v>
      </c>
      <c r="O6" s="2376"/>
      <c r="P6" s="2376"/>
      <c r="Q6" s="2376"/>
      <c r="R6" s="2396" t="s">
        <v>210</v>
      </c>
      <c r="S6" s="2367" t="s">
        <v>211</v>
      </c>
      <c r="T6" s="2369" t="s">
        <v>212</v>
      </c>
    </row>
    <row r="7" spans="2:20" ht="23.95" customHeight="1">
      <c r="B7" s="2382"/>
      <c r="C7" s="1271" t="s">
        <v>213</v>
      </c>
      <c r="D7" s="2384" t="s">
        <v>1035</v>
      </c>
      <c r="E7" s="2385"/>
      <c r="F7" s="2385"/>
      <c r="G7" s="2385"/>
      <c r="H7" s="2386"/>
      <c r="I7" s="1272" t="s">
        <v>214</v>
      </c>
      <c r="J7" s="1240"/>
      <c r="K7" s="2391" t="s">
        <v>1031</v>
      </c>
      <c r="L7" s="2391"/>
      <c r="M7" s="2392"/>
      <c r="N7" s="2387" t="s">
        <v>215</v>
      </c>
      <c r="O7" s="2389" t="s">
        <v>216</v>
      </c>
      <c r="P7" s="2393" t="s">
        <v>217</v>
      </c>
      <c r="Q7" s="2393" t="s">
        <v>218</v>
      </c>
      <c r="R7" s="2397"/>
      <c r="S7" s="2368"/>
      <c r="T7" s="2370"/>
    </row>
    <row r="8" spans="2:20" ht="24.8" customHeight="1">
      <c r="B8" s="2382"/>
      <c r="C8" s="2368" t="s">
        <v>219</v>
      </c>
      <c r="D8" s="1271" t="s">
        <v>215</v>
      </c>
      <c r="E8" s="1271" t="s">
        <v>220</v>
      </c>
      <c r="F8" s="1271" t="s">
        <v>221</v>
      </c>
      <c r="G8" s="1271" t="s">
        <v>222</v>
      </c>
      <c r="H8" s="1271" t="s">
        <v>223</v>
      </c>
      <c r="I8" s="1271" t="s">
        <v>215</v>
      </c>
      <c r="J8" s="1273"/>
      <c r="K8" s="1274" t="s">
        <v>224</v>
      </c>
      <c r="L8" s="1271" t="s">
        <v>225</v>
      </c>
      <c r="M8" s="1271" t="s">
        <v>226</v>
      </c>
      <c r="N8" s="2388"/>
      <c r="O8" s="2390" t="s">
        <v>216</v>
      </c>
      <c r="P8" s="2394" t="s">
        <v>217</v>
      </c>
      <c r="Q8" s="2394" t="s">
        <v>218</v>
      </c>
      <c r="R8" s="2397"/>
      <c r="S8" s="2368"/>
      <c r="T8" s="2370"/>
    </row>
    <row r="9" spans="2:20" ht="52.5" customHeight="1" thickBot="1">
      <c r="B9" s="2383"/>
      <c r="C9" s="2395"/>
      <c r="D9" s="1275" t="s">
        <v>227</v>
      </c>
      <c r="E9" s="1275" t="s">
        <v>1028</v>
      </c>
      <c r="F9" s="1220" t="s">
        <v>1030</v>
      </c>
      <c r="G9" s="1365" t="s">
        <v>1029</v>
      </c>
      <c r="H9" s="1220" t="s">
        <v>228</v>
      </c>
      <c r="I9" s="1275" t="s">
        <v>227</v>
      </c>
      <c r="J9" s="1240"/>
      <c r="K9" s="1245" t="s">
        <v>1027</v>
      </c>
      <c r="L9" s="1245" t="s">
        <v>229</v>
      </c>
      <c r="M9" s="1220" t="s">
        <v>230</v>
      </c>
      <c r="N9" s="1275" t="s">
        <v>227</v>
      </c>
      <c r="O9" s="1275" t="s">
        <v>231</v>
      </c>
      <c r="P9" s="1276" t="s">
        <v>232</v>
      </c>
      <c r="Q9" s="1276" t="s">
        <v>233</v>
      </c>
      <c r="R9" s="1365" t="s">
        <v>1889</v>
      </c>
      <c r="S9" s="1220" t="s">
        <v>234</v>
      </c>
      <c r="T9" s="1277" t="s">
        <v>235</v>
      </c>
    </row>
    <row r="10" spans="2:20" ht="43.5" hidden="1" customHeight="1">
      <c r="B10" s="1086" t="s">
        <v>3002</v>
      </c>
      <c r="C10" s="326">
        <f t="shared" ref="C10:C19" si="0">D10+I10</f>
        <v>725</v>
      </c>
      <c r="D10" s="326">
        <f t="shared" ref="D10:D31" si="1">SUM(E10:H10)</f>
        <v>52</v>
      </c>
      <c r="E10" s="1278" t="s">
        <v>2253</v>
      </c>
      <c r="F10" s="326">
        <v>4</v>
      </c>
      <c r="G10" s="326">
        <v>27</v>
      </c>
      <c r="H10" s="326">
        <v>21</v>
      </c>
      <c r="I10" s="1223">
        <f t="shared" ref="I10:I23" si="2">SUM(K10:M10)</f>
        <v>673</v>
      </c>
      <c r="K10" s="1278" t="s">
        <v>2253</v>
      </c>
      <c r="L10" s="1279">
        <v>89</v>
      </c>
      <c r="M10" s="1279">
        <v>584</v>
      </c>
      <c r="N10" s="326">
        <f t="shared" ref="N10:N23" si="3">SUM(O10:Q10)</f>
        <v>79</v>
      </c>
      <c r="O10" s="326">
        <v>14</v>
      </c>
      <c r="P10" s="326">
        <v>3</v>
      </c>
      <c r="Q10" s="326">
        <v>62</v>
      </c>
      <c r="R10" s="1278" t="s">
        <v>2253</v>
      </c>
      <c r="S10" s="326">
        <v>9</v>
      </c>
      <c r="T10" s="326">
        <v>26</v>
      </c>
    </row>
    <row r="11" spans="2:20" ht="38.25" hidden="1" customHeight="1">
      <c r="B11" s="1086" t="s">
        <v>3001</v>
      </c>
      <c r="C11" s="326">
        <f t="shared" si="0"/>
        <v>743</v>
      </c>
      <c r="D11" s="326">
        <f t="shared" si="1"/>
        <v>51</v>
      </c>
      <c r="E11" s="1278" t="s">
        <v>2253</v>
      </c>
      <c r="F11" s="326">
        <v>4</v>
      </c>
      <c r="G11" s="326">
        <v>26</v>
      </c>
      <c r="H11" s="326">
        <v>21</v>
      </c>
      <c r="I11" s="1223">
        <f t="shared" si="2"/>
        <v>692</v>
      </c>
      <c r="K11" s="1278" t="s">
        <v>2253</v>
      </c>
      <c r="L11" s="1279">
        <v>92</v>
      </c>
      <c r="M11" s="1279">
        <v>600</v>
      </c>
      <c r="N11" s="326">
        <f t="shared" si="3"/>
        <v>77</v>
      </c>
      <c r="O11" s="326">
        <v>15</v>
      </c>
      <c r="P11" s="326">
        <v>3</v>
      </c>
      <c r="Q11" s="326">
        <v>59</v>
      </c>
      <c r="R11" s="1278" t="s">
        <v>2253</v>
      </c>
      <c r="S11" s="326">
        <v>9</v>
      </c>
      <c r="T11" s="326">
        <v>29</v>
      </c>
    </row>
    <row r="12" spans="2:20" ht="36.700000000000003" hidden="1" customHeight="1">
      <c r="B12" s="1086" t="s">
        <v>2984</v>
      </c>
      <c r="C12" s="326">
        <f t="shared" si="0"/>
        <v>737</v>
      </c>
      <c r="D12" s="326">
        <f t="shared" si="1"/>
        <v>49</v>
      </c>
      <c r="E12" s="1278" t="s">
        <v>2253</v>
      </c>
      <c r="F12" s="326">
        <v>10</v>
      </c>
      <c r="G12" s="326">
        <v>18</v>
      </c>
      <c r="H12" s="326">
        <v>21</v>
      </c>
      <c r="I12" s="1223">
        <f t="shared" si="2"/>
        <v>688</v>
      </c>
      <c r="K12" s="1278" t="s">
        <v>2253</v>
      </c>
      <c r="L12" s="1279">
        <v>93</v>
      </c>
      <c r="M12" s="1279">
        <v>595</v>
      </c>
      <c r="N12" s="326">
        <f t="shared" si="3"/>
        <v>75</v>
      </c>
      <c r="O12" s="326">
        <v>15</v>
      </c>
      <c r="P12" s="326">
        <v>3</v>
      </c>
      <c r="Q12" s="326">
        <v>57</v>
      </c>
      <c r="R12" s="1278" t="s">
        <v>2253</v>
      </c>
      <c r="S12" s="326">
        <v>10</v>
      </c>
      <c r="T12" s="326">
        <v>24</v>
      </c>
    </row>
    <row r="13" spans="2:20" ht="35.35" hidden="1" customHeight="1">
      <c r="B13" s="1086" t="s">
        <v>2983</v>
      </c>
      <c r="C13" s="326">
        <f t="shared" si="0"/>
        <v>733</v>
      </c>
      <c r="D13" s="326">
        <f t="shared" si="1"/>
        <v>52</v>
      </c>
      <c r="E13" s="1262">
        <v>0</v>
      </c>
      <c r="F13" s="326">
        <v>11</v>
      </c>
      <c r="G13" s="326">
        <v>20</v>
      </c>
      <c r="H13" s="326">
        <v>21</v>
      </c>
      <c r="I13" s="1223">
        <f t="shared" si="2"/>
        <v>681</v>
      </c>
      <c r="K13" s="1278" t="s">
        <v>2253</v>
      </c>
      <c r="L13" s="1279">
        <v>93</v>
      </c>
      <c r="M13" s="1279">
        <v>588</v>
      </c>
      <c r="N13" s="326">
        <f t="shared" si="3"/>
        <v>72</v>
      </c>
      <c r="O13" s="326">
        <v>15</v>
      </c>
      <c r="P13" s="326">
        <v>3</v>
      </c>
      <c r="Q13" s="326">
        <v>54</v>
      </c>
      <c r="R13" s="1278" t="s">
        <v>2253</v>
      </c>
      <c r="S13" s="326">
        <v>10</v>
      </c>
      <c r="T13" s="326">
        <v>26</v>
      </c>
    </row>
    <row r="14" spans="2:20" ht="38.25" hidden="1" customHeight="1">
      <c r="B14" s="1086" t="s">
        <v>2254</v>
      </c>
      <c r="C14" s="326">
        <f t="shared" si="0"/>
        <v>738</v>
      </c>
      <c r="D14" s="326">
        <f t="shared" si="1"/>
        <v>50</v>
      </c>
      <c r="E14" s="1262">
        <v>0</v>
      </c>
      <c r="F14" s="326">
        <v>11</v>
      </c>
      <c r="G14" s="326">
        <v>20</v>
      </c>
      <c r="H14" s="326">
        <v>19</v>
      </c>
      <c r="I14" s="1223">
        <f t="shared" si="2"/>
        <v>688</v>
      </c>
      <c r="K14" s="1278" t="s">
        <v>2253</v>
      </c>
      <c r="L14" s="1279">
        <v>279</v>
      </c>
      <c r="M14" s="1279">
        <v>409</v>
      </c>
      <c r="N14" s="326">
        <f t="shared" si="3"/>
        <v>71</v>
      </c>
      <c r="O14" s="326">
        <v>15</v>
      </c>
      <c r="P14" s="326">
        <v>4</v>
      </c>
      <c r="Q14" s="326">
        <v>52</v>
      </c>
      <c r="R14" s="1278" t="s">
        <v>2253</v>
      </c>
      <c r="S14" s="326">
        <v>10</v>
      </c>
      <c r="T14" s="326">
        <v>30</v>
      </c>
    </row>
    <row r="15" spans="2:20" ht="44.35" hidden="1" customHeight="1">
      <c r="B15" s="1086" t="s">
        <v>2255</v>
      </c>
      <c r="C15" s="326">
        <f t="shared" si="0"/>
        <v>751</v>
      </c>
      <c r="D15" s="326">
        <f t="shared" si="1"/>
        <v>49</v>
      </c>
      <c r="E15" s="1262">
        <v>0</v>
      </c>
      <c r="F15" s="326">
        <v>15</v>
      </c>
      <c r="G15" s="326">
        <v>16</v>
      </c>
      <c r="H15" s="326">
        <v>18</v>
      </c>
      <c r="I15" s="1223">
        <f t="shared" si="2"/>
        <v>702</v>
      </c>
      <c r="K15" s="1279">
        <v>1</v>
      </c>
      <c r="L15" s="1279">
        <v>292</v>
      </c>
      <c r="M15" s="1279">
        <v>409</v>
      </c>
      <c r="N15" s="326">
        <f t="shared" si="3"/>
        <v>66</v>
      </c>
      <c r="O15" s="326">
        <v>15</v>
      </c>
      <c r="P15" s="326">
        <v>3</v>
      </c>
      <c r="Q15" s="326">
        <v>48</v>
      </c>
      <c r="R15" s="326">
        <v>1</v>
      </c>
      <c r="S15" s="326">
        <v>9</v>
      </c>
      <c r="T15" s="326">
        <v>27</v>
      </c>
    </row>
    <row r="16" spans="2:20" ht="41.95" hidden="1" customHeight="1">
      <c r="B16" s="1086" t="s">
        <v>2256</v>
      </c>
      <c r="C16" s="326">
        <f t="shared" si="0"/>
        <v>657</v>
      </c>
      <c r="D16" s="326">
        <f t="shared" si="1"/>
        <v>43</v>
      </c>
      <c r="E16" s="1262">
        <v>0</v>
      </c>
      <c r="F16" s="326">
        <v>9</v>
      </c>
      <c r="G16" s="326">
        <v>17</v>
      </c>
      <c r="H16" s="326">
        <v>17</v>
      </c>
      <c r="I16" s="1223">
        <f t="shared" si="2"/>
        <v>614</v>
      </c>
      <c r="K16" s="1279">
        <v>1</v>
      </c>
      <c r="L16" s="1279">
        <v>269</v>
      </c>
      <c r="M16" s="1279">
        <v>344</v>
      </c>
      <c r="N16" s="326">
        <f t="shared" si="3"/>
        <v>63</v>
      </c>
      <c r="O16" s="326">
        <v>15</v>
      </c>
      <c r="P16" s="326">
        <v>3</v>
      </c>
      <c r="Q16" s="326">
        <v>45</v>
      </c>
      <c r="R16" s="326">
        <v>1</v>
      </c>
      <c r="S16" s="326">
        <v>8</v>
      </c>
      <c r="T16" s="326">
        <v>24</v>
      </c>
    </row>
    <row r="17" spans="2:20" ht="45" hidden="1" customHeight="1">
      <c r="B17" s="1086" t="s">
        <v>2257</v>
      </c>
      <c r="C17" s="326">
        <f t="shared" si="0"/>
        <v>650</v>
      </c>
      <c r="D17" s="326">
        <f t="shared" si="1"/>
        <v>39</v>
      </c>
      <c r="E17" s="1262">
        <v>0</v>
      </c>
      <c r="F17" s="326">
        <v>12</v>
      </c>
      <c r="G17" s="326">
        <v>18</v>
      </c>
      <c r="H17" s="326">
        <v>9</v>
      </c>
      <c r="I17" s="1223">
        <f t="shared" si="2"/>
        <v>611</v>
      </c>
      <c r="K17" s="1279">
        <v>1</v>
      </c>
      <c r="L17" s="1279">
        <v>274</v>
      </c>
      <c r="M17" s="1279">
        <v>336</v>
      </c>
      <c r="N17" s="326">
        <f t="shared" si="3"/>
        <v>63</v>
      </c>
      <c r="O17" s="326">
        <v>15</v>
      </c>
      <c r="P17" s="326">
        <v>3</v>
      </c>
      <c r="Q17" s="326">
        <v>45</v>
      </c>
      <c r="R17" s="326">
        <v>1</v>
      </c>
      <c r="S17" s="326">
        <v>3</v>
      </c>
      <c r="T17" s="326">
        <v>24</v>
      </c>
    </row>
    <row r="18" spans="2:20" ht="52.5" hidden="1" customHeight="1">
      <c r="B18" s="1086" t="s">
        <v>2258</v>
      </c>
      <c r="C18" s="1280">
        <f t="shared" si="0"/>
        <v>822</v>
      </c>
      <c r="D18" s="1223">
        <f t="shared" si="1"/>
        <v>45</v>
      </c>
      <c r="E18" s="1262">
        <v>0</v>
      </c>
      <c r="F18" s="1223">
        <v>15</v>
      </c>
      <c r="G18" s="1223">
        <v>21</v>
      </c>
      <c r="H18" s="1223">
        <v>9</v>
      </c>
      <c r="I18" s="1223">
        <f t="shared" si="2"/>
        <v>777</v>
      </c>
      <c r="K18" s="1223">
        <v>1</v>
      </c>
      <c r="L18" s="1223">
        <v>355</v>
      </c>
      <c r="M18" s="1223">
        <v>421</v>
      </c>
      <c r="N18" s="1223">
        <f t="shared" si="3"/>
        <v>62</v>
      </c>
      <c r="O18" s="1223">
        <v>15</v>
      </c>
      <c r="P18" s="1223">
        <v>3</v>
      </c>
      <c r="Q18" s="1223">
        <v>44</v>
      </c>
      <c r="R18" s="1223">
        <v>1</v>
      </c>
      <c r="S18" s="1223">
        <v>3</v>
      </c>
      <c r="T18" s="1223">
        <v>23</v>
      </c>
    </row>
    <row r="19" spans="2:20" ht="38.25" hidden="1" customHeight="1">
      <c r="B19" s="1086" t="s">
        <v>2259</v>
      </c>
      <c r="C19" s="1280">
        <f t="shared" si="0"/>
        <v>927</v>
      </c>
      <c r="D19" s="1223">
        <f t="shared" si="1"/>
        <v>49</v>
      </c>
      <c r="E19" s="1262">
        <v>0</v>
      </c>
      <c r="F19" s="1223">
        <v>19</v>
      </c>
      <c r="G19" s="1223">
        <v>22</v>
      </c>
      <c r="H19" s="1223">
        <v>8</v>
      </c>
      <c r="I19" s="1223">
        <f t="shared" si="2"/>
        <v>878</v>
      </c>
      <c r="K19" s="1223">
        <v>1</v>
      </c>
      <c r="L19" s="1223">
        <v>390</v>
      </c>
      <c r="M19" s="1223">
        <v>487</v>
      </c>
      <c r="N19" s="1223">
        <f t="shared" si="3"/>
        <v>61</v>
      </c>
      <c r="O19" s="1223">
        <v>15</v>
      </c>
      <c r="P19" s="1223">
        <v>3</v>
      </c>
      <c r="Q19" s="1223">
        <v>43</v>
      </c>
      <c r="R19" s="1223">
        <v>1</v>
      </c>
      <c r="S19" s="1223">
        <v>3</v>
      </c>
      <c r="T19" s="1223">
        <v>23</v>
      </c>
    </row>
    <row r="20" spans="2:20" ht="38.25" hidden="1" customHeight="1">
      <c r="B20" s="1086" t="s">
        <v>2260</v>
      </c>
      <c r="C20" s="1223">
        <v>979</v>
      </c>
      <c r="D20" s="1223">
        <f t="shared" si="1"/>
        <v>46</v>
      </c>
      <c r="E20" s="1262">
        <v>0</v>
      </c>
      <c r="F20" s="1223">
        <v>9</v>
      </c>
      <c r="G20" s="1223">
        <v>29</v>
      </c>
      <c r="H20" s="1223">
        <v>8</v>
      </c>
      <c r="I20" s="1223">
        <f t="shared" si="2"/>
        <v>933</v>
      </c>
      <c r="K20" s="1223">
        <v>1</v>
      </c>
      <c r="L20" s="1223">
        <v>523</v>
      </c>
      <c r="M20" s="1223">
        <v>409</v>
      </c>
      <c r="N20" s="1223">
        <f t="shared" si="3"/>
        <v>58</v>
      </c>
      <c r="O20" s="1223">
        <v>15</v>
      </c>
      <c r="P20" s="1223">
        <v>3</v>
      </c>
      <c r="Q20" s="1223">
        <v>40</v>
      </c>
      <c r="R20" s="1223">
        <v>1</v>
      </c>
      <c r="S20" s="1223">
        <v>3</v>
      </c>
      <c r="T20" s="1223">
        <v>22</v>
      </c>
    </row>
    <row r="21" spans="2:20" ht="38.25" hidden="1" customHeight="1">
      <c r="B21" s="1086" t="s">
        <v>2261</v>
      </c>
      <c r="C21" s="1223">
        <v>977</v>
      </c>
      <c r="D21" s="1223">
        <f t="shared" si="1"/>
        <v>52</v>
      </c>
      <c r="E21" s="1262">
        <v>0</v>
      </c>
      <c r="F21" s="1223">
        <v>17</v>
      </c>
      <c r="G21" s="1223">
        <v>27</v>
      </c>
      <c r="H21" s="1223">
        <v>8</v>
      </c>
      <c r="I21" s="1223">
        <f t="shared" si="2"/>
        <v>925</v>
      </c>
      <c r="K21" s="1223">
        <v>1</v>
      </c>
      <c r="L21" s="1223">
        <v>583</v>
      </c>
      <c r="M21" s="1223">
        <v>341</v>
      </c>
      <c r="N21" s="1223">
        <f t="shared" si="3"/>
        <v>55</v>
      </c>
      <c r="O21" s="1223">
        <v>15</v>
      </c>
      <c r="P21" s="1223">
        <v>3</v>
      </c>
      <c r="Q21" s="1223">
        <v>37</v>
      </c>
      <c r="R21" s="1223">
        <v>1</v>
      </c>
      <c r="S21" s="1223">
        <v>3</v>
      </c>
      <c r="T21" s="1223">
        <v>22</v>
      </c>
    </row>
    <row r="22" spans="2:20" ht="51.8" hidden="1" customHeight="1">
      <c r="B22" s="1086" t="s">
        <v>2832</v>
      </c>
      <c r="C22" s="1223">
        <v>963</v>
      </c>
      <c r="D22" s="1223">
        <f t="shared" si="1"/>
        <v>51</v>
      </c>
      <c r="E22" s="1262">
        <v>0</v>
      </c>
      <c r="F22" s="1223">
        <v>14</v>
      </c>
      <c r="G22" s="1223">
        <v>31</v>
      </c>
      <c r="H22" s="1223">
        <v>6</v>
      </c>
      <c r="I22" s="1223">
        <f t="shared" si="2"/>
        <v>912</v>
      </c>
      <c r="K22" s="1223">
        <v>1</v>
      </c>
      <c r="L22" s="1223">
        <v>636</v>
      </c>
      <c r="M22" s="1223">
        <v>275</v>
      </c>
      <c r="N22" s="1223">
        <f t="shared" si="3"/>
        <v>55</v>
      </c>
      <c r="O22" s="1223">
        <v>15</v>
      </c>
      <c r="P22" s="1223">
        <v>3</v>
      </c>
      <c r="Q22" s="1223">
        <v>37</v>
      </c>
      <c r="R22" s="1223">
        <v>1</v>
      </c>
      <c r="S22" s="1223">
        <v>3</v>
      </c>
      <c r="T22" s="1223">
        <v>22</v>
      </c>
    </row>
    <row r="23" spans="2:20" ht="51.8" hidden="1" customHeight="1">
      <c r="B23" s="1086" t="s">
        <v>2840</v>
      </c>
      <c r="C23" s="1223">
        <v>958</v>
      </c>
      <c r="D23" s="1223">
        <f t="shared" si="1"/>
        <v>54</v>
      </c>
      <c r="E23" s="1262">
        <v>0</v>
      </c>
      <c r="F23" s="1223">
        <v>16</v>
      </c>
      <c r="G23" s="1223">
        <v>32</v>
      </c>
      <c r="H23" s="1223">
        <v>6</v>
      </c>
      <c r="I23" s="1223">
        <f t="shared" si="2"/>
        <v>904</v>
      </c>
      <c r="K23" s="1223">
        <v>1</v>
      </c>
      <c r="L23" s="1223">
        <v>639</v>
      </c>
      <c r="M23" s="1223">
        <v>264</v>
      </c>
      <c r="N23" s="1223">
        <f t="shared" si="3"/>
        <v>55</v>
      </c>
      <c r="O23" s="1223">
        <v>15</v>
      </c>
      <c r="P23" s="1223">
        <v>3</v>
      </c>
      <c r="Q23" s="1223">
        <v>37</v>
      </c>
      <c r="R23" s="1223">
        <v>1</v>
      </c>
      <c r="S23" s="1223">
        <v>3</v>
      </c>
      <c r="T23" s="1223">
        <v>23</v>
      </c>
    </row>
    <row r="24" spans="2:20" ht="51.8" hidden="1" customHeight="1">
      <c r="B24" s="1086" t="s">
        <v>2859</v>
      </c>
      <c r="C24" s="1280">
        <v>947</v>
      </c>
      <c r="D24" s="1223">
        <f t="shared" si="1"/>
        <v>54</v>
      </c>
      <c r="E24" s="1262">
        <v>0</v>
      </c>
      <c r="F24" s="1223">
        <v>17</v>
      </c>
      <c r="G24" s="1223">
        <v>31</v>
      </c>
      <c r="H24" s="1223">
        <v>6</v>
      </c>
      <c r="I24" s="1223">
        <v>893</v>
      </c>
      <c r="K24" s="1223">
        <v>1</v>
      </c>
      <c r="L24" s="1223">
        <v>633</v>
      </c>
      <c r="M24" s="1223">
        <v>259</v>
      </c>
      <c r="N24" s="1223">
        <v>52</v>
      </c>
      <c r="O24" s="1223">
        <v>15</v>
      </c>
      <c r="P24" s="1223">
        <v>3</v>
      </c>
      <c r="Q24" s="1223">
        <v>34</v>
      </c>
      <c r="R24" s="1223">
        <v>1</v>
      </c>
      <c r="S24" s="1223">
        <v>3</v>
      </c>
      <c r="T24" s="1223">
        <v>22</v>
      </c>
    </row>
    <row r="25" spans="2:20" ht="51.8" hidden="1" customHeight="1">
      <c r="B25" s="1086" t="s">
        <v>2841</v>
      </c>
      <c r="C25" s="1280">
        <v>964</v>
      </c>
      <c r="D25" s="1223">
        <f t="shared" si="1"/>
        <v>57</v>
      </c>
      <c r="E25" s="1262">
        <v>0</v>
      </c>
      <c r="F25" s="1223">
        <v>16</v>
      </c>
      <c r="G25" s="1223">
        <v>35</v>
      </c>
      <c r="H25" s="1223">
        <v>6</v>
      </c>
      <c r="I25" s="1223">
        <v>907</v>
      </c>
      <c r="K25" s="1281">
        <v>1</v>
      </c>
      <c r="L25" s="1281">
        <v>622</v>
      </c>
      <c r="M25" s="1281">
        <v>284</v>
      </c>
      <c r="N25" s="1223">
        <v>52</v>
      </c>
      <c r="O25" s="1223">
        <v>15</v>
      </c>
      <c r="P25" s="1223">
        <v>3</v>
      </c>
      <c r="Q25" s="1223">
        <v>34</v>
      </c>
      <c r="R25" s="1281">
        <v>1</v>
      </c>
      <c r="S25" s="1281">
        <v>3</v>
      </c>
      <c r="T25" s="1281">
        <v>22</v>
      </c>
    </row>
    <row r="26" spans="2:20" ht="51.8" hidden="1" customHeight="1">
      <c r="B26" s="1086" t="s">
        <v>2858</v>
      </c>
      <c r="C26" s="1223">
        <v>989</v>
      </c>
      <c r="D26" s="1223">
        <f t="shared" si="1"/>
        <v>53</v>
      </c>
      <c r="E26" s="1262">
        <v>0</v>
      </c>
      <c r="F26" s="1223">
        <v>15</v>
      </c>
      <c r="G26" s="1223">
        <v>32</v>
      </c>
      <c r="H26" s="1223">
        <v>6</v>
      </c>
      <c r="I26" s="1223">
        <v>936</v>
      </c>
      <c r="K26" s="1281">
        <v>1</v>
      </c>
      <c r="L26" s="1281">
        <v>609</v>
      </c>
      <c r="M26" s="1281">
        <v>326</v>
      </c>
      <c r="N26" s="1223">
        <v>52</v>
      </c>
      <c r="O26" s="1223">
        <v>15</v>
      </c>
      <c r="P26" s="1223">
        <v>3</v>
      </c>
      <c r="Q26" s="1223">
        <v>34</v>
      </c>
      <c r="R26" s="1281">
        <v>1</v>
      </c>
      <c r="S26" s="1281">
        <v>3</v>
      </c>
      <c r="T26" s="1281">
        <v>22</v>
      </c>
    </row>
    <row r="27" spans="2:20" ht="51.8" hidden="1" customHeight="1">
      <c r="B27" s="1086" t="s">
        <v>2837</v>
      </c>
      <c r="C27" s="1223">
        <v>978</v>
      </c>
      <c r="D27" s="1223">
        <f t="shared" si="1"/>
        <v>55</v>
      </c>
      <c r="E27" s="1262">
        <v>0</v>
      </c>
      <c r="F27" s="1223">
        <v>18</v>
      </c>
      <c r="G27" s="1223">
        <v>31</v>
      </c>
      <c r="H27" s="1223">
        <v>6</v>
      </c>
      <c r="I27" s="1223">
        <v>923</v>
      </c>
      <c r="K27" s="1281">
        <v>1</v>
      </c>
      <c r="L27" s="1281">
        <v>588</v>
      </c>
      <c r="M27" s="1281">
        <v>334</v>
      </c>
      <c r="N27" s="1223">
        <v>50</v>
      </c>
      <c r="O27" s="1223">
        <v>13</v>
      </c>
      <c r="P27" s="1223">
        <v>3</v>
      </c>
      <c r="Q27" s="1223">
        <v>34</v>
      </c>
      <c r="R27" s="1281">
        <v>1</v>
      </c>
      <c r="S27" s="1281">
        <v>3</v>
      </c>
      <c r="T27" s="1281">
        <v>22</v>
      </c>
    </row>
    <row r="28" spans="2:20" ht="51.8" customHeight="1">
      <c r="B28" s="1086" t="s">
        <v>2262</v>
      </c>
      <c r="C28" s="1223">
        <v>959</v>
      </c>
      <c r="D28" s="1223">
        <f t="shared" si="1"/>
        <v>57</v>
      </c>
      <c r="E28" s="1262">
        <v>0</v>
      </c>
      <c r="F28" s="1223">
        <v>17</v>
      </c>
      <c r="G28" s="1223">
        <v>36</v>
      </c>
      <c r="H28" s="1223">
        <v>4</v>
      </c>
      <c r="I28" s="1223">
        <v>902</v>
      </c>
      <c r="K28" s="1281">
        <v>1</v>
      </c>
      <c r="L28" s="1281">
        <v>571</v>
      </c>
      <c r="M28" s="1281">
        <v>330</v>
      </c>
      <c r="N28" s="1223">
        <v>48</v>
      </c>
      <c r="O28" s="1223">
        <v>13</v>
      </c>
      <c r="P28" s="1223">
        <v>3</v>
      </c>
      <c r="Q28" s="1223">
        <v>32</v>
      </c>
      <c r="R28" s="1281">
        <v>1</v>
      </c>
      <c r="S28" s="1281">
        <v>3</v>
      </c>
      <c r="T28" s="1281">
        <v>22</v>
      </c>
    </row>
    <row r="29" spans="2:20" ht="51.8" customHeight="1">
      <c r="B29" s="1086" t="s">
        <v>2263</v>
      </c>
      <c r="C29" s="1223">
        <v>951</v>
      </c>
      <c r="D29" s="1223">
        <f t="shared" si="1"/>
        <v>57</v>
      </c>
      <c r="E29" s="1262">
        <v>0</v>
      </c>
      <c r="F29" s="1223">
        <v>18</v>
      </c>
      <c r="G29" s="1223">
        <v>35</v>
      </c>
      <c r="H29" s="1223">
        <v>4</v>
      </c>
      <c r="I29" s="1223">
        <v>894</v>
      </c>
      <c r="K29" s="1281">
        <v>1</v>
      </c>
      <c r="L29" s="1281">
        <v>566</v>
      </c>
      <c r="M29" s="1281">
        <v>327</v>
      </c>
      <c r="N29" s="1223">
        <f>SUM(O29:Q29)</f>
        <v>48</v>
      </c>
      <c r="O29" s="1223">
        <v>13</v>
      </c>
      <c r="P29" s="1223">
        <v>3</v>
      </c>
      <c r="Q29" s="1223">
        <v>32</v>
      </c>
      <c r="R29" s="1281">
        <v>1</v>
      </c>
      <c r="S29" s="1281">
        <v>3</v>
      </c>
      <c r="T29" s="1281">
        <v>21</v>
      </c>
    </row>
    <row r="30" spans="2:20" s="1223" customFormat="1" ht="51.8" customHeight="1">
      <c r="B30" s="1086" t="s">
        <v>2264</v>
      </c>
      <c r="C30" s="1223">
        <v>933</v>
      </c>
      <c r="D30" s="1223">
        <f t="shared" si="1"/>
        <v>57</v>
      </c>
      <c r="E30" s="1262">
        <v>0</v>
      </c>
      <c r="F30" s="1223">
        <v>16</v>
      </c>
      <c r="G30" s="1223">
        <v>37</v>
      </c>
      <c r="H30" s="1223">
        <v>4</v>
      </c>
      <c r="I30" s="1223">
        <v>876</v>
      </c>
      <c r="K30" s="1281">
        <v>1</v>
      </c>
      <c r="L30" s="1281">
        <v>572</v>
      </c>
      <c r="M30" s="1281">
        <v>303</v>
      </c>
      <c r="N30" s="1223">
        <f>SUM(O30:Q30)</f>
        <v>46</v>
      </c>
      <c r="O30" s="1223">
        <v>13</v>
      </c>
      <c r="P30" s="1223">
        <v>3</v>
      </c>
      <c r="Q30" s="1223">
        <v>30</v>
      </c>
      <c r="R30" s="1281">
        <v>1</v>
      </c>
      <c r="S30" s="1281">
        <v>3</v>
      </c>
      <c r="T30" s="1281">
        <v>22</v>
      </c>
    </row>
    <row r="31" spans="2:20" s="1223" customFormat="1" ht="51.8" customHeight="1">
      <c r="B31" s="1086" t="s">
        <v>2265</v>
      </c>
      <c r="C31" s="1223">
        <v>928</v>
      </c>
      <c r="D31" s="1223">
        <f t="shared" si="1"/>
        <v>55</v>
      </c>
      <c r="E31" s="1262">
        <v>0</v>
      </c>
      <c r="F31" s="1223">
        <v>17</v>
      </c>
      <c r="G31" s="1223">
        <v>34</v>
      </c>
      <c r="H31" s="1223">
        <v>4</v>
      </c>
      <c r="I31" s="1223">
        <v>873</v>
      </c>
      <c r="K31" s="1281">
        <v>1</v>
      </c>
      <c r="L31" s="1281">
        <v>557</v>
      </c>
      <c r="M31" s="1281">
        <v>315</v>
      </c>
      <c r="N31" s="1223">
        <f>SUM(O31:Q31)</f>
        <v>40</v>
      </c>
      <c r="O31" s="1223">
        <v>11</v>
      </c>
      <c r="P31" s="1223">
        <v>2</v>
      </c>
      <c r="Q31" s="1223">
        <v>27</v>
      </c>
      <c r="R31" s="1281">
        <v>1</v>
      </c>
      <c r="S31" s="1281">
        <v>3</v>
      </c>
      <c r="T31" s="1281">
        <v>21</v>
      </c>
    </row>
    <row r="32" spans="2:20" s="1223" customFormat="1" ht="51.8" customHeight="1">
      <c r="B32" s="1086" t="s">
        <v>45</v>
      </c>
      <c r="C32" s="1223">
        <v>910</v>
      </c>
      <c r="D32" s="1223">
        <f t="shared" ref="D32:D37" si="4">SUM(E32:H32)</f>
        <v>56</v>
      </c>
      <c r="E32" s="1262">
        <v>0</v>
      </c>
      <c r="F32" s="1223">
        <v>18</v>
      </c>
      <c r="G32" s="1223">
        <v>35</v>
      </c>
      <c r="H32" s="1223">
        <v>3</v>
      </c>
      <c r="I32" s="1223">
        <f t="shared" ref="I32:I37" si="5">SUM(K32:M32)</f>
        <v>854</v>
      </c>
      <c r="K32" s="1281">
        <v>1</v>
      </c>
      <c r="L32" s="1281">
        <v>521</v>
      </c>
      <c r="M32" s="1281">
        <v>332</v>
      </c>
      <c r="N32" s="1223">
        <v>37</v>
      </c>
      <c r="O32" s="1223">
        <v>11</v>
      </c>
      <c r="P32" s="1223">
        <v>2</v>
      </c>
      <c r="Q32" s="1223">
        <v>24</v>
      </c>
      <c r="R32" s="1223">
        <v>1</v>
      </c>
      <c r="S32" s="1223">
        <v>3</v>
      </c>
      <c r="T32" s="1223">
        <v>11</v>
      </c>
    </row>
    <row r="33" spans="2:20" s="1223" customFormat="1" ht="51.8" customHeight="1">
      <c r="B33" s="1086" t="s">
        <v>3182</v>
      </c>
      <c r="C33" s="1223">
        <v>910</v>
      </c>
      <c r="D33" s="1223">
        <f t="shared" si="4"/>
        <v>56</v>
      </c>
      <c r="E33" s="1262">
        <v>0</v>
      </c>
      <c r="F33" s="1223">
        <v>18</v>
      </c>
      <c r="G33" s="1223">
        <v>35</v>
      </c>
      <c r="H33" s="1223">
        <v>3</v>
      </c>
      <c r="I33" s="1223">
        <f t="shared" si="5"/>
        <v>854</v>
      </c>
      <c r="K33" s="1281">
        <v>1</v>
      </c>
      <c r="L33" s="1281">
        <v>497</v>
      </c>
      <c r="M33" s="1281">
        <v>356</v>
      </c>
      <c r="N33" s="1223">
        <v>34</v>
      </c>
      <c r="O33" s="1223">
        <v>10</v>
      </c>
      <c r="P33" s="1223">
        <v>2</v>
      </c>
      <c r="Q33" s="1223">
        <v>22</v>
      </c>
      <c r="R33" s="1223">
        <v>1</v>
      </c>
      <c r="S33" s="1223">
        <v>3</v>
      </c>
      <c r="T33" s="1223">
        <v>11</v>
      </c>
    </row>
    <row r="34" spans="2:20" ht="51.8" customHeight="1">
      <c r="B34" s="1086" t="s">
        <v>3232</v>
      </c>
      <c r="C34" s="1591">
        <v>936</v>
      </c>
      <c r="D34" s="1591">
        <f t="shared" si="4"/>
        <v>56</v>
      </c>
      <c r="E34" s="1656">
        <v>0</v>
      </c>
      <c r="F34" s="1591">
        <v>20</v>
      </c>
      <c r="G34" s="1591">
        <v>33</v>
      </c>
      <c r="H34" s="1591">
        <v>3</v>
      </c>
      <c r="I34" s="1591">
        <f t="shared" si="5"/>
        <v>880</v>
      </c>
      <c r="J34" s="1591"/>
      <c r="K34" s="1657">
        <v>1</v>
      </c>
      <c r="L34" s="1657">
        <v>493</v>
      </c>
      <c r="M34" s="1657">
        <v>386</v>
      </c>
      <c r="N34" s="1591">
        <v>31</v>
      </c>
      <c r="O34" s="1591">
        <v>9</v>
      </c>
      <c r="P34" s="1591">
        <v>2</v>
      </c>
      <c r="Q34" s="1591">
        <v>20</v>
      </c>
      <c r="R34" s="1591">
        <v>1</v>
      </c>
      <c r="S34" s="1591">
        <v>2</v>
      </c>
      <c r="T34" s="1591">
        <v>11</v>
      </c>
    </row>
    <row r="35" spans="2:20" ht="51.8" customHeight="1">
      <c r="B35" s="1086" t="s">
        <v>3323</v>
      </c>
      <c r="C35" s="1591">
        <v>993</v>
      </c>
      <c r="D35" s="1591">
        <f t="shared" si="4"/>
        <v>58</v>
      </c>
      <c r="E35" s="1656">
        <v>0</v>
      </c>
      <c r="F35" s="1591">
        <v>19</v>
      </c>
      <c r="G35" s="1591">
        <v>36</v>
      </c>
      <c r="H35" s="1591">
        <v>3</v>
      </c>
      <c r="I35" s="1591">
        <f t="shared" si="5"/>
        <v>935</v>
      </c>
      <c r="J35" s="1591"/>
      <c r="K35" s="1657">
        <v>3</v>
      </c>
      <c r="L35" s="1657">
        <v>496</v>
      </c>
      <c r="M35" s="1657">
        <v>436</v>
      </c>
      <c r="N35" s="1713">
        <v>30</v>
      </c>
      <c r="O35" s="1713">
        <v>8</v>
      </c>
      <c r="P35" s="1713">
        <v>2</v>
      </c>
      <c r="Q35" s="1713">
        <v>20</v>
      </c>
      <c r="R35" s="1591">
        <v>2</v>
      </c>
      <c r="S35" s="1591">
        <v>3</v>
      </c>
      <c r="T35" s="1591">
        <v>10</v>
      </c>
    </row>
    <row r="36" spans="2:20" ht="51.8" customHeight="1">
      <c r="B36" s="1086" t="s">
        <v>3378</v>
      </c>
      <c r="C36" s="1591">
        <v>1022</v>
      </c>
      <c r="D36" s="1591">
        <f t="shared" si="4"/>
        <v>59</v>
      </c>
      <c r="E36" s="1656">
        <v>0</v>
      </c>
      <c r="F36" s="1591">
        <v>21</v>
      </c>
      <c r="G36" s="1591">
        <v>35</v>
      </c>
      <c r="H36" s="1591">
        <v>3</v>
      </c>
      <c r="I36" s="1591">
        <f t="shared" si="5"/>
        <v>963</v>
      </c>
      <c r="J36" s="1591"/>
      <c r="K36" s="1657">
        <v>3</v>
      </c>
      <c r="L36" s="1657">
        <v>506</v>
      </c>
      <c r="M36" s="1657">
        <v>454</v>
      </c>
      <c r="N36" s="1713">
        <v>28</v>
      </c>
      <c r="O36" s="1713">
        <v>7</v>
      </c>
      <c r="P36" s="1713">
        <v>2</v>
      </c>
      <c r="Q36" s="1713">
        <v>19</v>
      </c>
      <c r="R36" s="1591">
        <v>2</v>
      </c>
      <c r="S36" s="1591">
        <v>3</v>
      </c>
      <c r="T36" s="1591">
        <v>9</v>
      </c>
    </row>
    <row r="37" spans="2:20" ht="51.8" customHeight="1" thickBot="1">
      <c r="B37" s="1087" t="s">
        <v>3421</v>
      </c>
      <c r="C37" s="1590">
        <v>1028</v>
      </c>
      <c r="D37" s="1590">
        <f t="shared" si="4"/>
        <v>60</v>
      </c>
      <c r="E37" s="1741">
        <v>0</v>
      </c>
      <c r="F37" s="1590">
        <v>22</v>
      </c>
      <c r="G37" s="1590">
        <v>35</v>
      </c>
      <c r="H37" s="1590">
        <v>3</v>
      </c>
      <c r="I37" s="1590">
        <f t="shared" si="5"/>
        <v>968</v>
      </c>
      <c r="J37" s="1591"/>
      <c r="K37" s="1742">
        <v>3</v>
      </c>
      <c r="L37" s="1742">
        <v>494</v>
      </c>
      <c r="M37" s="1742">
        <v>471</v>
      </c>
      <c r="N37" s="1743">
        <v>28</v>
      </c>
      <c r="O37" s="1743">
        <v>7</v>
      </c>
      <c r="P37" s="1743">
        <v>2</v>
      </c>
      <c r="Q37" s="1743">
        <v>19</v>
      </c>
      <c r="R37" s="1590">
        <v>2</v>
      </c>
      <c r="S37" s="1590">
        <v>3</v>
      </c>
      <c r="T37" s="1590">
        <v>10</v>
      </c>
    </row>
    <row r="38" spans="2:20" s="1251" customFormat="1" ht="14.95" customHeight="1">
      <c r="B38" s="1282" t="s">
        <v>2507</v>
      </c>
      <c r="J38" s="1283"/>
      <c r="K38" s="1247" t="s">
        <v>1032</v>
      </c>
    </row>
    <row r="39" spans="2:20" ht="14.95" customHeight="1">
      <c r="B39" s="1251" t="s">
        <v>3422</v>
      </c>
      <c r="K39" s="2371" t="s">
        <v>3423</v>
      </c>
      <c r="L39" s="2371"/>
      <c r="M39" s="2371"/>
      <c r="N39" s="2371"/>
      <c r="O39" s="2371"/>
      <c r="P39" s="2371"/>
      <c r="Q39" s="2371"/>
      <c r="R39" s="2371"/>
      <c r="S39" s="2371"/>
      <c r="T39" s="2371"/>
    </row>
    <row r="40" spans="2:20" ht="27" customHeight="1">
      <c r="B40" s="1284"/>
      <c r="C40" s="1285"/>
      <c r="D40" s="1285"/>
      <c r="E40" s="1285"/>
      <c r="F40" s="1285"/>
      <c r="G40" s="1285"/>
    </row>
    <row r="41" spans="2:20">
      <c r="F41" s="1265">
        <v>113</v>
      </c>
      <c r="P41" s="1253">
        <v>114</v>
      </c>
    </row>
    <row r="42" spans="2:20">
      <c r="K42" s="1285"/>
      <c r="L42" s="1285"/>
      <c r="M42" s="1285"/>
      <c r="N42" s="1285"/>
      <c r="O42" s="1285"/>
      <c r="Q42" s="1285"/>
    </row>
    <row r="43" spans="2:20">
      <c r="B43" s="1284"/>
      <c r="C43" s="1285"/>
      <c r="D43" s="1285"/>
      <c r="E43" s="1285"/>
      <c r="F43" s="1285"/>
      <c r="G43" s="1285"/>
    </row>
    <row r="49" spans="11:11">
      <c r="K49" s="1284"/>
    </row>
  </sheetData>
  <mergeCells count="20">
    <mergeCell ref="D2:I2"/>
    <mergeCell ref="N6:Q6"/>
    <mergeCell ref="C6:I6"/>
    <mergeCell ref="K6:M6"/>
    <mergeCell ref="B3:I3"/>
    <mergeCell ref="K3:R3"/>
    <mergeCell ref="B6:B9"/>
    <mergeCell ref="D7:H7"/>
    <mergeCell ref="N7:N8"/>
    <mergeCell ref="O7:O8"/>
    <mergeCell ref="K7:M7"/>
    <mergeCell ref="P7:P8"/>
    <mergeCell ref="Q7:Q8"/>
    <mergeCell ref="C8:C9"/>
    <mergeCell ref="R6:R8"/>
    <mergeCell ref="S6:S8"/>
    <mergeCell ref="T6:T8"/>
    <mergeCell ref="K39:T39"/>
    <mergeCell ref="S5:T5"/>
    <mergeCell ref="S4:T4"/>
  </mergeCells>
  <phoneticPr fontId="11" type="noConversion"/>
  <pageMargins left="0.72" right="0.61" top="0.46" bottom="0.34" header="0.26" footer="0.17"/>
  <pageSetup paperSize="9" orientation="portrait" r:id="rId1"/>
  <headerFooter alignWithMargins="0"/>
  <colBreaks count="1" manualBreakCount="1">
    <brk id="10" max="40"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B2:P73"/>
  <sheetViews>
    <sheetView topLeftCell="A2" zoomScaleNormal="100" zoomScaleSheetLayoutView="100" workbookViewId="0">
      <pane xSplit="2" ySplit="21" topLeftCell="C33" activePane="bottomRight" state="frozen"/>
      <selection activeCell="A2" sqref="A2"/>
      <selection pane="topRight" activeCell="C2" sqref="C2"/>
      <selection pane="bottomLeft" activeCell="A23" sqref="A23"/>
      <selection pane="bottomRight" activeCell="P36" sqref="P36"/>
    </sheetView>
  </sheetViews>
  <sheetFormatPr defaultRowHeight="17"/>
  <cols>
    <col min="1" max="1" width="9" style="177"/>
    <col min="2" max="2" width="17.875" style="177" customWidth="1"/>
    <col min="3" max="3" width="11.625" style="177" customWidth="1"/>
    <col min="4" max="4" width="12" style="177" customWidth="1"/>
    <col min="5" max="5" width="12.25" style="177" customWidth="1"/>
    <col min="6" max="6" width="13.125" style="177" customWidth="1"/>
    <col min="7" max="7" width="11.5" style="177" customWidth="1"/>
    <col min="8" max="8" width="10.5" style="177" customWidth="1"/>
    <col min="9" max="9" width="0.75" style="208" hidden="1" customWidth="1"/>
    <col min="10" max="10" width="13.25" style="177" customWidth="1"/>
    <col min="11" max="11" width="18.25" style="177" customWidth="1"/>
    <col min="12" max="12" width="14.125" style="177" customWidth="1"/>
    <col min="13" max="13" width="12" style="177" customWidth="1"/>
    <col min="14" max="14" width="17.625" style="177" customWidth="1"/>
    <col min="15" max="15" width="12.75" style="177" customWidth="1"/>
    <col min="16" max="16" width="9.25" style="177" bestFit="1" customWidth="1"/>
    <col min="17" max="16384" width="9" style="177"/>
  </cols>
  <sheetData>
    <row r="2" spans="2:15" ht="25.5" customHeight="1">
      <c r="E2" s="1907" t="s">
        <v>3343</v>
      </c>
      <c r="F2" s="1907"/>
      <c r="G2" s="1907"/>
      <c r="H2" s="1907"/>
      <c r="I2" s="174"/>
      <c r="J2" s="175" t="s">
        <v>2266</v>
      </c>
    </row>
    <row r="3" spans="2:15" s="176" customFormat="1" ht="21.1" customHeight="1">
      <c r="C3" s="176" t="s">
        <v>2267</v>
      </c>
      <c r="D3" s="2237" t="s">
        <v>3344</v>
      </c>
      <c r="E3" s="2237"/>
      <c r="F3" s="2237"/>
      <c r="G3" s="2237"/>
      <c r="H3" s="2237"/>
      <c r="I3" s="9"/>
      <c r="J3" s="328" t="s">
        <v>2268</v>
      </c>
    </row>
    <row r="4" spans="2:15">
      <c r="N4" s="2399" t="s">
        <v>2952</v>
      </c>
      <c r="O4" s="2399"/>
    </row>
    <row r="5" spans="2:15" ht="17.7" thickBot="1">
      <c r="N5" s="2398" t="s">
        <v>2953</v>
      </c>
      <c r="O5" s="2398"/>
    </row>
    <row r="6" spans="2:15" ht="22.6" customHeight="1">
      <c r="B6" s="1801" t="s">
        <v>2269</v>
      </c>
      <c r="C6" s="1819" t="s">
        <v>2270</v>
      </c>
      <c r="D6" s="1796"/>
      <c r="E6" s="1796"/>
      <c r="F6" s="1796"/>
      <c r="G6" s="1796"/>
      <c r="H6" s="1798"/>
      <c r="I6" s="183"/>
      <c r="J6" s="1796" t="s">
        <v>2271</v>
      </c>
      <c r="K6" s="1796"/>
      <c r="L6" s="1796"/>
      <c r="M6" s="1796"/>
      <c r="N6" s="1796"/>
      <c r="O6" s="1796"/>
    </row>
    <row r="7" spans="2:15" s="1083" customFormat="1" ht="39.1" customHeight="1">
      <c r="B7" s="1802"/>
      <c r="C7" s="1286" t="s">
        <v>215</v>
      </c>
      <c r="D7" s="1286" t="s">
        <v>2272</v>
      </c>
      <c r="E7" s="1286" t="s">
        <v>2273</v>
      </c>
      <c r="F7" s="1286" t="s">
        <v>2274</v>
      </c>
      <c r="G7" s="1286" t="s">
        <v>2275</v>
      </c>
      <c r="H7" s="1286" t="s">
        <v>2276</v>
      </c>
      <c r="I7" s="676"/>
      <c r="J7" s="1287" t="s">
        <v>215</v>
      </c>
      <c r="K7" s="1286" t="s">
        <v>2272</v>
      </c>
      <c r="L7" s="1286" t="s">
        <v>2273</v>
      </c>
      <c r="M7" s="1286" t="s">
        <v>2274</v>
      </c>
      <c r="N7" s="1286" t="s">
        <v>2275</v>
      </c>
      <c r="O7" s="1288" t="s">
        <v>2276</v>
      </c>
    </row>
    <row r="8" spans="2:15" s="1083" customFormat="1" ht="45" customHeight="1" thickBot="1">
      <c r="B8" s="1804"/>
      <c r="C8" s="1289" t="s">
        <v>2277</v>
      </c>
      <c r="D8" s="1290" t="s">
        <v>1981</v>
      </c>
      <c r="E8" s="1289" t="s">
        <v>1982</v>
      </c>
      <c r="F8" s="528" t="s">
        <v>2955</v>
      </c>
      <c r="G8" s="1289" t="s">
        <v>1983</v>
      </c>
      <c r="H8" s="1289" t="s">
        <v>1984</v>
      </c>
      <c r="I8" s="677"/>
      <c r="J8" s="1291" t="s">
        <v>2277</v>
      </c>
      <c r="K8" s="528" t="s">
        <v>2000</v>
      </c>
      <c r="L8" s="1289" t="s">
        <v>1982</v>
      </c>
      <c r="M8" s="528" t="s">
        <v>2955</v>
      </c>
      <c r="N8" s="1289" t="s">
        <v>1983</v>
      </c>
      <c r="O8" s="1292" t="s">
        <v>1984</v>
      </c>
    </row>
    <row r="9" spans="2:15" s="1083" customFormat="1" ht="0.7" hidden="1" customHeight="1">
      <c r="B9" s="1293" t="s">
        <v>1985</v>
      </c>
      <c r="C9" s="147">
        <f t="shared" ref="C9:C25" si="0">SUM(D9:H9)</f>
        <v>40608</v>
      </c>
      <c r="D9" s="1294">
        <v>40334</v>
      </c>
      <c r="E9" s="1294">
        <v>8</v>
      </c>
      <c r="F9" s="1294">
        <v>0</v>
      </c>
      <c r="G9" s="1294">
        <v>0</v>
      </c>
      <c r="H9" s="1294">
        <v>266</v>
      </c>
      <c r="I9" s="1294"/>
      <c r="J9" s="147">
        <f t="shared" ref="J9:J25" si="1">SUM(K9:O9)</f>
        <v>41506</v>
      </c>
      <c r="K9" s="1294">
        <v>40970</v>
      </c>
      <c r="L9" s="1294">
        <v>6</v>
      </c>
      <c r="M9" s="1294">
        <v>0</v>
      </c>
      <c r="N9" s="1294">
        <v>0</v>
      </c>
      <c r="O9" s="1294">
        <v>530</v>
      </c>
    </row>
    <row r="10" spans="2:15" s="1083" customFormat="1" ht="25.5" hidden="1" customHeight="1">
      <c r="B10" s="1293" t="s">
        <v>1986</v>
      </c>
      <c r="C10" s="147">
        <f t="shared" si="0"/>
        <v>48438</v>
      </c>
      <c r="D10" s="1294">
        <v>45964</v>
      </c>
      <c r="E10" s="1294">
        <v>8</v>
      </c>
      <c r="F10" s="1294">
        <v>0</v>
      </c>
      <c r="G10" s="1294">
        <v>0</v>
      </c>
      <c r="H10" s="1294">
        <v>2466</v>
      </c>
      <c r="I10" s="677"/>
      <c r="J10" s="147">
        <f t="shared" si="1"/>
        <v>67336</v>
      </c>
      <c r="K10" s="147">
        <v>65102</v>
      </c>
      <c r="L10" s="147">
        <v>11</v>
      </c>
      <c r="M10" s="147">
        <v>0</v>
      </c>
      <c r="N10" s="147">
        <v>0</v>
      </c>
      <c r="O10" s="147">
        <v>2223</v>
      </c>
    </row>
    <row r="11" spans="2:15" s="1083" customFormat="1" ht="31.6" hidden="1" customHeight="1">
      <c r="B11" s="1293" t="s">
        <v>1987</v>
      </c>
      <c r="C11" s="147">
        <f t="shared" si="0"/>
        <v>96978</v>
      </c>
      <c r="D11" s="1295">
        <v>47240</v>
      </c>
      <c r="E11" s="1295">
        <v>8</v>
      </c>
      <c r="F11" s="1295">
        <v>0</v>
      </c>
      <c r="G11" s="1295">
        <v>0</v>
      </c>
      <c r="H11" s="1295">
        <v>49730</v>
      </c>
      <c r="I11" s="677"/>
      <c r="J11" s="147">
        <f t="shared" si="1"/>
        <v>125902</v>
      </c>
      <c r="K11" s="147">
        <v>72206</v>
      </c>
      <c r="L11" s="147">
        <v>11</v>
      </c>
      <c r="M11" s="147">
        <v>0</v>
      </c>
      <c r="N11" s="147">
        <v>0</v>
      </c>
      <c r="O11" s="147">
        <v>53685</v>
      </c>
    </row>
    <row r="12" spans="2:15" s="1081" customFormat="1" ht="63.7" hidden="1" customHeight="1">
      <c r="B12" s="1296" t="s">
        <v>2951</v>
      </c>
      <c r="C12" s="1297">
        <f t="shared" si="0"/>
        <v>103989</v>
      </c>
      <c r="D12" s="1297">
        <v>50840</v>
      </c>
      <c r="E12" s="1297">
        <v>8</v>
      </c>
      <c r="F12" s="1297">
        <v>0</v>
      </c>
      <c r="G12" s="1297">
        <v>0</v>
      </c>
      <c r="H12" s="1297">
        <v>53141</v>
      </c>
      <c r="I12" s="540"/>
      <c r="J12" s="1297">
        <f t="shared" si="1"/>
        <v>113246</v>
      </c>
      <c r="K12" s="1297">
        <v>59007</v>
      </c>
      <c r="L12" s="1297">
        <v>7</v>
      </c>
      <c r="M12" s="1297">
        <v>0</v>
      </c>
      <c r="N12" s="1297">
        <v>0</v>
      </c>
      <c r="O12" s="1297">
        <v>54232</v>
      </c>
    </row>
    <row r="13" spans="2:15" s="1081" customFormat="1" ht="56.25" hidden="1" customHeight="1">
      <c r="B13" s="1298" t="s">
        <v>1988</v>
      </c>
      <c r="C13" s="1297">
        <f t="shared" si="0"/>
        <v>107290</v>
      </c>
      <c r="D13" s="1297">
        <v>54140</v>
      </c>
      <c r="E13" s="1297">
        <v>8</v>
      </c>
      <c r="F13" s="1297">
        <v>0</v>
      </c>
      <c r="G13" s="1297">
        <v>0</v>
      </c>
      <c r="H13" s="1297">
        <v>53142</v>
      </c>
      <c r="I13" s="540"/>
      <c r="J13" s="1297">
        <f t="shared" si="1"/>
        <v>117563</v>
      </c>
      <c r="K13" s="1297">
        <v>62457</v>
      </c>
      <c r="L13" s="1297">
        <v>4</v>
      </c>
      <c r="M13" s="1297">
        <v>0</v>
      </c>
      <c r="N13" s="1297">
        <v>0</v>
      </c>
      <c r="O13" s="1297">
        <v>55102</v>
      </c>
    </row>
    <row r="14" spans="2:15" s="1081" customFormat="1" ht="56.25" hidden="1" customHeight="1">
      <c r="B14" s="1298" t="s">
        <v>1989</v>
      </c>
      <c r="C14" s="1297">
        <f t="shared" si="0"/>
        <v>867342</v>
      </c>
      <c r="D14" s="1297">
        <v>103280</v>
      </c>
      <c r="E14" s="1297">
        <v>0</v>
      </c>
      <c r="F14" s="1297"/>
      <c r="G14" s="1297">
        <v>714992</v>
      </c>
      <c r="H14" s="1297">
        <v>49070</v>
      </c>
      <c r="I14" s="540"/>
      <c r="J14" s="1297">
        <f t="shared" si="1"/>
        <v>887736</v>
      </c>
      <c r="K14" s="1297">
        <v>113921</v>
      </c>
      <c r="L14" s="1297">
        <v>0</v>
      </c>
      <c r="M14" s="1297">
        <v>0</v>
      </c>
      <c r="N14" s="1297">
        <v>717184</v>
      </c>
      <c r="O14" s="1297">
        <v>56631</v>
      </c>
    </row>
    <row r="15" spans="2:15" s="1081" customFormat="1" ht="1.55" hidden="1" customHeight="1">
      <c r="B15" s="1298" t="s">
        <v>1990</v>
      </c>
      <c r="C15" s="1297">
        <f t="shared" si="0"/>
        <v>956292</v>
      </c>
      <c r="D15" s="1297">
        <v>107331</v>
      </c>
      <c r="E15" s="1297">
        <v>0</v>
      </c>
      <c r="F15" s="1297">
        <v>0</v>
      </c>
      <c r="G15" s="1297">
        <v>780070</v>
      </c>
      <c r="H15" s="1297">
        <v>68891</v>
      </c>
      <c r="I15" s="540"/>
      <c r="J15" s="1297">
        <f t="shared" si="1"/>
        <v>951581</v>
      </c>
      <c r="K15" s="1297">
        <v>90906</v>
      </c>
      <c r="L15" s="1297">
        <v>0</v>
      </c>
      <c r="M15" s="1297">
        <v>0</v>
      </c>
      <c r="N15" s="1297">
        <v>793418</v>
      </c>
      <c r="O15" s="1297">
        <v>67257</v>
      </c>
    </row>
    <row r="16" spans="2:15" s="1081" customFormat="1" ht="56.25" hidden="1" customHeight="1">
      <c r="B16" s="1299" t="s">
        <v>1991</v>
      </c>
      <c r="C16" s="1297">
        <f t="shared" si="0"/>
        <v>236482</v>
      </c>
      <c r="D16" s="1297">
        <v>198408</v>
      </c>
      <c r="E16" s="1297">
        <v>315</v>
      </c>
      <c r="F16" s="1297">
        <v>0</v>
      </c>
      <c r="G16" s="1297">
        <v>2850</v>
      </c>
      <c r="H16" s="1297">
        <v>34909</v>
      </c>
      <c r="I16" s="540"/>
      <c r="J16" s="1297">
        <f t="shared" si="1"/>
        <v>283592</v>
      </c>
      <c r="K16" s="1297">
        <v>238438</v>
      </c>
      <c r="L16" s="1297">
        <v>463</v>
      </c>
      <c r="M16" s="1297">
        <v>1401</v>
      </c>
      <c r="N16" s="1297">
        <v>2849</v>
      </c>
      <c r="O16" s="1297">
        <v>40441</v>
      </c>
    </row>
    <row r="17" spans="2:16" s="1081" customFormat="1" ht="0.7" hidden="1" customHeight="1">
      <c r="B17" s="1298" t="s">
        <v>1992</v>
      </c>
      <c r="C17" s="1297">
        <f t="shared" si="0"/>
        <v>171284</v>
      </c>
      <c r="D17" s="1297">
        <v>154060</v>
      </c>
      <c r="E17" s="1297">
        <v>240</v>
      </c>
      <c r="F17" s="1297">
        <v>0</v>
      </c>
      <c r="G17" s="1297">
        <v>14900</v>
      </c>
      <c r="H17" s="1297">
        <v>2084</v>
      </c>
      <c r="I17" s="540"/>
      <c r="J17" s="1297">
        <f t="shared" si="1"/>
        <v>175221</v>
      </c>
      <c r="K17" s="1297">
        <v>153053</v>
      </c>
      <c r="L17" s="1297">
        <v>432</v>
      </c>
      <c r="M17" s="1297">
        <v>143</v>
      </c>
      <c r="N17" s="1297">
        <v>18612</v>
      </c>
      <c r="O17" s="1297">
        <v>2981</v>
      </c>
      <c r="P17" s="1297">
        <v>175221</v>
      </c>
    </row>
    <row r="18" spans="2:16" s="1081" customFormat="1" ht="56.25" hidden="1" customHeight="1">
      <c r="B18" s="1298" t="s">
        <v>1993</v>
      </c>
      <c r="C18" s="1297">
        <f t="shared" si="0"/>
        <v>283381</v>
      </c>
      <c r="D18" s="1297">
        <v>267289</v>
      </c>
      <c r="E18" s="1297">
        <v>300</v>
      </c>
      <c r="F18" s="1297">
        <v>0</v>
      </c>
      <c r="G18" s="1297">
        <v>13180</v>
      </c>
      <c r="H18" s="1297">
        <v>2612</v>
      </c>
      <c r="I18" s="540"/>
      <c r="J18" s="1297">
        <f t="shared" si="1"/>
        <v>377162</v>
      </c>
      <c r="K18" s="1297">
        <v>355984</v>
      </c>
      <c r="L18" s="1297">
        <v>601</v>
      </c>
      <c r="M18" s="1297">
        <v>791</v>
      </c>
      <c r="N18" s="1297">
        <v>12811</v>
      </c>
      <c r="O18" s="1297">
        <v>6975</v>
      </c>
      <c r="P18" s="1297"/>
    </row>
    <row r="19" spans="2:16" s="1081" customFormat="1" ht="56.25" hidden="1" customHeight="1">
      <c r="B19" s="1298" t="s">
        <v>1994</v>
      </c>
      <c r="C19" s="1297">
        <f t="shared" si="0"/>
        <v>295851</v>
      </c>
      <c r="D19" s="1297">
        <v>279920</v>
      </c>
      <c r="E19" s="1297">
        <v>500</v>
      </c>
      <c r="F19" s="1297">
        <v>0</v>
      </c>
      <c r="G19" s="1297">
        <v>9219</v>
      </c>
      <c r="H19" s="1297">
        <v>6212</v>
      </c>
      <c r="I19" s="540"/>
      <c r="J19" s="1297">
        <f t="shared" si="1"/>
        <v>481415</v>
      </c>
      <c r="K19" s="1297">
        <v>459944</v>
      </c>
      <c r="L19" s="1297">
        <v>613</v>
      </c>
      <c r="M19" s="1297">
        <v>5</v>
      </c>
      <c r="N19" s="1297">
        <v>8685</v>
      </c>
      <c r="O19" s="1297">
        <v>12168</v>
      </c>
    </row>
    <row r="20" spans="2:16" s="1081" customFormat="1" ht="56.25" hidden="1" customHeight="1">
      <c r="B20" s="1298" t="s">
        <v>1995</v>
      </c>
      <c r="C20" s="1297">
        <f t="shared" si="0"/>
        <v>396999</v>
      </c>
      <c r="D20" s="1297">
        <v>377142</v>
      </c>
      <c r="E20" s="1297">
        <v>640</v>
      </c>
      <c r="F20" s="1297">
        <v>0</v>
      </c>
      <c r="G20" s="1297">
        <v>14205</v>
      </c>
      <c r="H20" s="1297">
        <v>5012</v>
      </c>
      <c r="I20" s="540"/>
      <c r="J20" s="1297">
        <f t="shared" si="1"/>
        <v>434417</v>
      </c>
      <c r="K20" s="1297">
        <v>408347</v>
      </c>
      <c r="L20" s="1297">
        <v>820</v>
      </c>
      <c r="M20" s="1297">
        <v>815</v>
      </c>
      <c r="N20" s="1297">
        <v>14204</v>
      </c>
      <c r="O20" s="1297">
        <v>10231</v>
      </c>
    </row>
    <row r="21" spans="2:16" s="1081" customFormat="1" ht="56.25" hidden="1" customHeight="1">
      <c r="B21" s="1298" t="s">
        <v>2860</v>
      </c>
      <c r="C21" s="540">
        <f t="shared" si="0"/>
        <v>390093</v>
      </c>
      <c r="D21" s="540">
        <v>383737</v>
      </c>
      <c r="E21" s="540">
        <v>619</v>
      </c>
      <c r="F21" s="540">
        <v>224</v>
      </c>
      <c r="G21" s="540">
        <v>33</v>
      </c>
      <c r="H21" s="540">
        <v>5480</v>
      </c>
      <c r="I21" s="540"/>
      <c r="J21" s="540">
        <f t="shared" si="1"/>
        <v>414433</v>
      </c>
      <c r="K21" s="540">
        <v>405803</v>
      </c>
      <c r="L21" s="540">
        <v>804</v>
      </c>
      <c r="M21" s="540">
        <v>408</v>
      </c>
      <c r="N21" s="540">
        <v>32</v>
      </c>
      <c r="O21" s="540">
        <v>7386</v>
      </c>
    </row>
    <row r="22" spans="2:16" s="1081" customFormat="1" ht="56.25" hidden="1" customHeight="1">
      <c r="B22" s="1298" t="s">
        <v>2861</v>
      </c>
      <c r="C22" s="1300">
        <f t="shared" si="0"/>
        <v>396901</v>
      </c>
      <c r="D22" s="540">
        <v>389894</v>
      </c>
      <c r="E22" s="540">
        <v>708</v>
      </c>
      <c r="F22" s="540">
        <v>10</v>
      </c>
      <c r="G22" s="540">
        <v>33</v>
      </c>
      <c r="H22" s="540">
        <v>6256</v>
      </c>
      <c r="I22" s="540"/>
      <c r="J22" s="540">
        <f t="shared" si="1"/>
        <v>357364</v>
      </c>
      <c r="K22" s="540">
        <v>348455</v>
      </c>
      <c r="L22" s="540">
        <v>776</v>
      </c>
      <c r="M22" s="540">
        <v>767</v>
      </c>
      <c r="N22" s="540">
        <v>33</v>
      </c>
      <c r="O22" s="540">
        <v>7333</v>
      </c>
    </row>
    <row r="23" spans="2:16" s="182" customFormat="1" ht="56.25" hidden="1" customHeight="1">
      <c r="B23" s="1298" t="s">
        <v>2862</v>
      </c>
      <c r="C23" s="540">
        <f t="shared" si="0"/>
        <v>469016</v>
      </c>
      <c r="D23" s="540">
        <v>460459</v>
      </c>
      <c r="E23" s="540">
        <v>495</v>
      </c>
      <c r="F23" s="540">
        <v>57</v>
      </c>
      <c r="G23" s="540">
        <v>60</v>
      </c>
      <c r="H23" s="540">
        <v>7945</v>
      </c>
      <c r="I23" s="540"/>
      <c r="J23" s="540">
        <f t="shared" si="1"/>
        <v>309003</v>
      </c>
      <c r="K23" s="540">
        <v>294953</v>
      </c>
      <c r="L23" s="540">
        <v>713</v>
      </c>
      <c r="M23" s="540">
        <v>569</v>
      </c>
      <c r="N23" s="540">
        <v>60</v>
      </c>
      <c r="O23" s="540">
        <v>12708</v>
      </c>
    </row>
    <row r="24" spans="2:16" s="182" customFormat="1" ht="56.25" hidden="1" customHeight="1">
      <c r="B24" s="1298" t="s">
        <v>2863</v>
      </c>
      <c r="C24" s="540">
        <f t="shared" si="0"/>
        <v>291054</v>
      </c>
      <c r="D24" s="540">
        <v>283118</v>
      </c>
      <c r="E24" s="540">
        <v>681</v>
      </c>
      <c r="F24" s="540">
        <v>520</v>
      </c>
      <c r="G24" s="540">
        <v>0</v>
      </c>
      <c r="H24" s="540">
        <v>6735</v>
      </c>
      <c r="I24" s="540"/>
      <c r="J24" s="540">
        <f t="shared" si="1"/>
        <v>300801</v>
      </c>
      <c r="K24" s="540">
        <v>287653</v>
      </c>
      <c r="L24" s="540">
        <v>898</v>
      </c>
      <c r="M24" s="540">
        <v>591</v>
      </c>
      <c r="N24" s="540">
        <v>0</v>
      </c>
      <c r="O24" s="540">
        <v>11659</v>
      </c>
    </row>
    <row r="25" spans="2:16" s="182" customFormat="1" ht="56.25" hidden="1" customHeight="1">
      <c r="B25" s="1298" t="s">
        <v>2864</v>
      </c>
      <c r="C25" s="540">
        <f t="shared" si="0"/>
        <v>359844</v>
      </c>
      <c r="D25" s="540">
        <v>322030</v>
      </c>
      <c r="E25" s="540">
        <v>811</v>
      </c>
      <c r="F25" s="540">
        <v>750</v>
      </c>
      <c r="G25" s="540">
        <v>30000</v>
      </c>
      <c r="H25" s="540">
        <v>6253</v>
      </c>
      <c r="I25" s="540"/>
      <c r="J25" s="540">
        <f t="shared" si="1"/>
        <v>299726</v>
      </c>
      <c r="K25" s="540">
        <v>255389</v>
      </c>
      <c r="L25" s="540">
        <v>1147</v>
      </c>
      <c r="M25" s="540">
        <v>717</v>
      </c>
      <c r="N25" s="540">
        <v>29803</v>
      </c>
      <c r="O25" s="540">
        <v>12670</v>
      </c>
    </row>
    <row r="26" spans="2:16" s="182" customFormat="1" ht="54.7" hidden="1" customHeight="1">
      <c r="B26" s="1298" t="s">
        <v>2865</v>
      </c>
      <c r="C26" s="540">
        <f t="shared" ref="C26:C31" si="2">SUM(D26:H26)</f>
        <v>287624</v>
      </c>
      <c r="D26" s="540">
        <v>273527</v>
      </c>
      <c r="E26" s="540">
        <v>746</v>
      </c>
      <c r="F26" s="540">
        <v>700</v>
      </c>
      <c r="G26" s="540">
        <v>6000</v>
      </c>
      <c r="H26" s="540">
        <v>6651</v>
      </c>
      <c r="I26" s="540"/>
      <c r="J26" s="540">
        <f t="shared" ref="J26:J31" si="3">SUM(K26:O26)</f>
        <v>275110</v>
      </c>
      <c r="K26" s="540">
        <v>257435</v>
      </c>
      <c r="L26" s="540">
        <v>720</v>
      </c>
      <c r="M26" s="540">
        <v>1237</v>
      </c>
      <c r="N26" s="540">
        <v>5695</v>
      </c>
      <c r="O26" s="540">
        <v>10023</v>
      </c>
    </row>
    <row r="27" spans="2:16" s="182" customFormat="1" ht="56.25" customHeight="1">
      <c r="B27" s="1298" t="s">
        <v>1996</v>
      </c>
      <c r="C27" s="540">
        <f t="shared" si="2"/>
        <v>284698</v>
      </c>
      <c r="D27" s="540">
        <v>273932</v>
      </c>
      <c r="E27" s="540">
        <v>608</v>
      </c>
      <c r="F27" s="540">
        <v>0</v>
      </c>
      <c r="G27" s="540">
        <v>3507</v>
      </c>
      <c r="H27" s="540">
        <v>6651</v>
      </c>
      <c r="I27" s="540"/>
      <c r="J27" s="540">
        <f t="shared" si="3"/>
        <v>297516</v>
      </c>
      <c r="K27" s="540">
        <v>282793</v>
      </c>
      <c r="L27" s="540">
        <v>965</v>
      </c>
      <c r="M27" s="540">
        <v>188</v>
      </c>
      <c r="N27" s="540">
        <v>3506</v>
      </c>
      <c r="O27" s="540">
        <v>10064</v>
      </c>
    </row>
    <row r="28" spans="2:16" s="182" customFormat="1" ht="56.25" customHeight="1">
      <c r="B28" s="1298" t="s">
        <v>1997</v>
      </c>
      <c r="C28" s="540">
        <f t="shared" si="2"/>
        <v>291621</v>
      </c>
      <c r="D28" s="540">
        <v>284277</v>
      </c>
      <c r="E28" s="540">
        <v>638</v>
      </c>
      <c r="F28" s="540">
        <v>55</v>
      </c>
      <c r="G28" s="540">
        <v>0</v>
      </c>
      <c r="H28" s="540">
        <v>6651</v>
      </c>
      <c r="I28" s="540"/>
      <c r="J28" s="540">
        <f t="shared" si="3"/>
        <v>319027</v>
      </c>
      <c r="K28" s="540">
        <v>309260</v>
      </c>
      <c r="L28" s="540">
        <v>733</v>
      </c>
      <c r="M28" s="540">
        <v>1016</v>
      </c>
      <c r="N28" s="540">
        <v>0</v>
      </c>
      <c r="O28" s="540">
        <v>8018</v>
      </c>
    </row>
    <row r="29" spans="2:16" s="182" customFormat="1" ht="56.25" customHeight="1">
      <c r="B29" s="1298" t="s">
        <v>1998</v>
      </c>
      <c r="C29" s="540">
        <f t="shared" si="2"/>
        <v>330336</v>
      </c>
      <c r="D29" s="540">
        <v>322927</v>
      </c>
      <c r="E29" s="540">
        <v>728</v>
      </c>
      <c r="F29" s="540">
        <v>30</v>
      </c>
      <c r="G29" s="540">
        <v>0</v>
      </c>
      <c r="H29" s="540">
        <v>6651</v>
      </c>
      <c r="I29" s="540"/>
      <c r="J29" s="540">
        <f t="shared" si="3"/>
        <v>290515</v>
      </c>
      <c r="K29" s="540">
        <v>282392</v>
      </c>
      <c r="L29" s="540">
        <v>990</v>
      </c>
      <c r="M29" s="540">
        <v>61</v>
      </c>
      <c r="N29" s="540">
        <v>0</v>
      </c>
      <c r="O29" s="540">
        <v>7072</v>
      </c>
    </row>
    <row r="30" spans="2:16" s="182" customFormat="1" ht="56.25" customHeight="1">
      <c r="B30" s="1298" t="s">
        <v>197</v>
      </c>
      <c r="C30" s="540">
        <f t="shared" si="2"/>
        <v>320336</v>
      </c>
      <c r="D30" s="540">
        <v>312927</v>
      </c>
      <c r="E30" s="540">
        <v>728</v>
      </c>
      <c r="F30" s="540">
        <v>30</v>
      </c>
      <c r="G30" s="540">
        <v>0</v>
      </c>
      <c r="H30" s="540">
        <v>6651</v>
      </c>
      <c r="I30" s="540"/>
      <c r="J30" s="540">
        <f t="shared" si="3"/>
        <v>304739</v>
      </c>
      <c r="K30" s="540">
        <v>295996</v>
      </c>
      <c r="L30" s="540">
        <v>966</v>
      </c>
      <c r="M30" s="540">
        <v>331</v>
      </c>
      <c r="N30" s="540">
        <v>0</v>
      </c>
      <c r="O30" s="540">
        <v>7446</v>
      </c>
    </row>
    <row r="31" spans="2:16" s="182" customFormat="1" ht="56.25" customHeight="1">
      <c r="B31" s="1298" t="s">
        <v>536</v>
      </c>
      <c r="C31" s="540">
        <f t="shared" si="2"/>
        <v>321821</v>
      </c>
      <c r="D31" s="540">
        <v>291295</v>
      </c>
      <c r="E31" s="540">
        <v>928</v>
      </c>
      <c r="F31" s="540">
        <v>30</v>
      </c>
      <c r="G31" s="540">
        <v>0</v>
      </c>
      <c r="H31" s="540">
        <v>29568</v>
      </c>
      <c r="I31" s="540"/>
      <c r="J31" s="540">
        <f t="shared" si="3"/>
        <v>195039</v>
      </c>
      <c r="K31" s="540">
        <v>168690</v>
      </c>
      <c r="L31" s="540">
        <v>881</v>
      </c>
      <c r="M31" s="540">
        <v>311</v>
      </c>
      <c r="N31" s="540">
        <v>0</v>
      </c>
      <c r="O31" s="540">
        <v>25157</v>
      </c>
    </row>
    <row r="32" spans="2:16" s="182" customFormat="1" ht="56.25" customHeight="1">
      <c r="B32" s="1298" t="s">
        <v>3192</v>
      </c>
      <c r="C32" s="540">
        <f t="shared" ref="C32" si="4">SUM(D32:H32)</f>
        <v>321821</v>
      </c>
      <c r="D32" s="540">
        <v>293190</v>
      </c>
      <c r="E32" s="540">
        <v>928</v>
      </c>
      <c r="F32" s="540">
        <v>30</v>
      </c>
      <c r="G32" s="540">
        <v>0</v>
      </c>
      <c r="H32" s="540">
        <v>27673</v>
      </c>
      <c r="I32" s="540"/>
      <c r="J32" s="540">
        <f t="shared" ref="J32" si="5">SUM(K32:O32)</f>
        <v>218629</v>
      </c>
      <c r="K32" s="540">
        <v>191101</v>
      </c>
      <c r="L32" s="540">
        <v>855</v>
      </c>
      <c r="M32" s="540">
        <v>2053</v>
      </c>
      <c r="N32" s="540">
        <v>0</v>
      </c>
      <c r="O32" s="540">
        <v>24620</v>
      </c>
    </row>
    <row r="33" spans="2:15" s="182" customFormat="1" ht="56.25" customHeight="1">
      <c r="B33" s="1298" t="s">
        <v>3235</v>
      </c>
      <c r="C33" s="540">
        <f t="shared" ref="C33" si="6">SUM(D33:H33)</f>
        <v>290865</v>
      </c>
      <c r="D33" s="540">
        <v>263190</v>
      </c>
      <c r="E33" s="540">
        <v>828</v>
      </c>
      <c r="F33" s="540">
        <v>30</v>
      </c>
      <c r="G33" s="540">
        <v>0</v>
      </c>
      <c r="H33" s="540">
        <v>26817</v>
      </c>
      <c r="I33" s="540"/>
      <c r="J33" s="540">
        <f t="shared" ref="J33" si="7">SUM(K33:O33)</f>
        <v>217802</v>
      </c>
      <c r="K33" s="540">
        <v>192089</v>
      </c>
      <c r="L33" s="540">
        <v>1017</v>
      </c>
      <c r="M33" s="540">
        <v>814</v>
      </c>
      <c r="N33" s="540">
        <v>0</v>
      </c>
      <c r="O33" s="540">
        <v>23882</v>
      </c>
    </row>
    <row r="34" spans="2:15" s="182" customFormat="1" ht="56.25" customHeight="1">
      <c r="B34" s="1298" t="s">
        <v>3332</v>
      </c>
      <c r="C34" s="540">
        <f t="shared" ref="C34" si="8">SUM(D34:H34)</f>
        <v>293575</v>
      </c>
      <c r="D34" s="540">
        <v>265900</v>
      </c>
      <c r="E34" s="540">
        <v>828</v>
      </c>
      <c r="F34" s="540">
        <v>30</v>
      </c>
      <c r="G34" s="540">
        <v>0</v>
      </c>
      <c r="H34" s="540">
        <v>26817</v>
      </c>
      <c r="I34" s="540"/>
      <c r="J34" s="540">
        <f t="shared" ref="J34" si="9">SUM(K34:O34)</f>
        <v>200449</v>
      </c>
      <c r="K34" s="540">
        <v>179801</v>
      </c>
      <c r="L34" s="540">
        <v>1209</v>
      </c>
      <c r="M34" s="540">
        <v>204</v>
      </c>
      <c r="N34" s="540">
        <v>0</v>
      </c>
      <c r="O34" s="540">
        <v>19235</v>
      </c>
    </row>
    <row r="35" spans="2:15" s="182" customFormat="1" ht="56.25" customHeight="1">
      <c r="B35" s="1298" t="s">
        <v>3388</v>
      </c>
      <c r="C35" s="540">
        <f t="shared" ref="C35" si="10">SUM(D35:H35)</f>
        <v>274575</v>
      </c>
      <c r="D35" s="540">
        <v>246900</v>
      </c>
      <c r="E35" s="540">
        <v>828</v>
      </c>
      <c r="F35" s="540">
        <v>30</v>
      </c>
      <c r="G35" s="540">
        <v>0</v>
      </c>
      <c r="H35" s="540">
        <v>26817</v>
      </c>
      <c r="I35" s="540"/>
      <c r="J35" s="540">
        <f t="shared" ref="J35" si="11">SUM(K35:O35)</f>
        <v>220475</v>
      </c>
      <c r="K35" s="540">
        <v>202484</v>
      </c>
      <c r="L35" s="540">
        <v>1744</v>
      </c>
      <c r="M35" s="540">
        <v>169</v>
      </c>
      <c r="N35" s="540">
        <v>0</v>
      </c>
      <c r="O35" s="540">
        <v>16078</v>
      </c>
    </row>
    <row r="36" spans="2:15" s="182" customFormat="1" ht="56.25" customHeight="1" thickBot="1">
      <c r="B36" s="1301" t="s">
        <v>3432</v>
      </c>
      <c r="C36" s="1661">
        <f t="shared" ref="C36" si="12">SUM(D36:H36)</f>
        <v>229779</v>
      </c>
      <c r="D36" s="1661">
        <v>195905</v>
      </c>
      <c r="E36" s="1661">
        <v>1320</v>
      </c>
      <c r="F36" s="1661">
        <v>30</v>
      </c>
      <c r="G36" s="1661">
        <v>6426</v>
      </c>
      <c r="H36" s="1661">
        <v>26098</v>
      </c>
      <c r="I36" s="540"/>
      <c r="J36" s="1661">
        <f t="shared" ref="J36" si="13">SUM(K36:O36)</f>
        <v>237466</v>
      </c>
      <c r="K36" s="1661">
        <v>221715</v>
      </c>
      <c r="L36" s="1661">
        <v>1800</v>
      </c>
      <c r="M36" s="1661">
        <v>1287</v>
      </c>
      <c r="N36" s="1661">
        <v>6464</v>
      </c>
      <c r="O36" s="1661">
        <v>6200</v>
      </c>
    </row>
    <row r="37" spans="2:15" s="475" customFormat="1" ht="18" customHeight="1">
      <c r="B37" s="1302" t="s">
        <v>2237</v>
      </c>
      <c r="C37" s="474"/>
      <c r="D37" s="474"/>
      <c r="E37" s="474"/>
      <c r="F37" s="474"/>
      <c r="G37" s="474"/>
      <c r="H37" s="474"/>
      <c r="I37" s="465"/>
      <c r="J37" s="474" t="s">
        <v>2239</v>
      </c>
      <c r="K37" s="474"/>
      <c r="L37" s="474"/>
      <c r="M37" s="474"/>
      <c r="N37" s="474"/>
      <c r="O37" s="474"/>
    </row>
    <row r="38" spans="2:15" ht="32.950000000000003" customHeight="1">
      <c r="B38" s="1303" t="s">
        <v>2238</v>
      </c>
      <c r="C38" s="147"/>
      <c r="D38" s="147"/>
      <c r="E38" s="147"/>
      <c r="F38" s="147"/>
      <c r="G38" s="147"/>
      <c r="H38" s="147"/>
      <c r="I38" s="421"/>
      <c r="J38" s="1304" t="s">
        <v>1999</v>
      </c>
      <c r="K38" s="147"/>
      <c r="L38" s="147"/>
      <c r="M38" s="147"/>
      <c r="N38" s="147"/>
      <c r="O38" s="147"/>
    </row>
    <row r="39" spans="2:15" s="567" customFormat="1">
      <c r="E39" s="1305">
        <v>115</v>
      </c>
      <c r="I39" s="568"/>
      <c r="M39" s="1306">
        <v>116</v>
      </c>
    </row>
    <row r="40" spans="2:15">
      <c r="C40" s="147"/>
      <c r="D40" s="147"/>
      <c r="E40" s="147"/>
      <c r="F40" s="147"/>
      <c r="G40" s="147"/>
      <c r="H40" s="147"/>
      <c r="I40" s="421"/>
      <c r="J40" s="147"/>
      <c r="K40" s="147"/>
      <c r="L40" s="147"/>
      <c r="M40" s="147"/>
      <c r="N40" s="147"/>
      <c r="O40" s="147"/>
    </row>
    <row r="41" spans="2:15">
      <c r="C41" s="147"/>
      <c r="D41" s="147"/>
      <c r="E41" s="147"/>
      <c r="F41" s="147"/>
      <c r="G41" s="147"/>
      <c r="H41" s="147"/>
      <c r="I41" s="421"/>
      <c r="J41" s="147"/>
      <c r="K41" s="147"/>
      <c r="L41" s="147"/>
      <c r="M41" s="147"/>
      <c r="N41" s="147"/>
      <c r="O41" s="147"/>
    </row>
    <row r="42" spans="2:15">
      <c r="C42" s="147"/>
      <c r="D42" s="147"/>
      <c r="E42" s="147"/>
      <c r="F42" s="147"/>
      <c r="G42" s="147"/>
      <c r="H42" s="147"/>
      <c r="I42" s="421"/>
      <c r="J42" s="147"/>
      <c r="K42" s="147"/>
      <c r="L42" s="147"/>
      <c r="M42" s="147"/>
      <c r="N42" s="147"/>
      <c r="O42" s="147"/>
    </row>
    <row r="43" spans="2:15">
      <c r="C43" s="147"/>
      <c r="D43" s="147"/>
      <c r="E43" s="147"/>
      <c r="F43" s="147"/>
      <c r="G43" s="147"/>
      <c r="H43" s="147"/>
      <c r="I43" s="421"/>
      <c r="J43" s="147"/>
      <c r="K43" s="147"/>
      <c r="L43" s="147"/>
      <c r="M43" s="147"/>
      <c r="N43" s="147"/>
      <c r="O43" s="147"/>
    </row>
    <row r="44" spans="2:15">
      <c r="C44" s="147"/>
      <c r="D44" s="147"/>
      <c r="E44" s="147"/>
      <c r="F44" s="147"/>
      <c r="G44" s="147"/>
      <c r="H44" s="147"/>
      <c r="I44" s="421"/>
      <c r="J44" s="147"/>
      <c r="K44" s="147"/>
      <c r="L44" s="147"/>
      <c r="M44" s="147"/>
      <c r="N44" s="147"/>
      <c r="O44" s="147"/>
    </row>
    <row r="45" spans="2:15">
      <c r="C45" s="147"/>
      <c r="D45" s="147"/>
      <c r="E45" s="147"/>
      <c r="F45" s="147"/>
      <c r="G45" s="147"/>
      <c r="H45" s="147"/>
      <c r="I45" s="421"/>
      <c r="J45" s="147"/>
      <c r="K45" s="147"/>
      <c r="L45" s="147"/>
      <c r="M45" s="147"/>
      <c r="N45" s="147"/>
      <c r="O45" s="147"/>
    </row>
    <row r="46" spans="2:15">
      <c r="C46" s="147"/>
      <c r="D46" s="147"/>
      <c r="E46" s="147"/>
      <c r="F46" s="147"/>
      <c r="G46" s="147"/>
      <c r="H46" s="147"/>
      <c r="I46" s="421"/>
      <c r="J46" s="147"/>
      <c r="K46" s="147"/>
      <c r="L46" s="147"/>
      <c r="M46" s="147"/>
      <c r="N46" s="147"/>
      <c r="O46" s="147"/>
    </row>
    <row r="47" spans="2:15">
      <c r="C47" s="147"/>
      <c r="D47" s="147"/>
      <c r="E47" s="147"/>
      <c r="F47" s="147"/>
      <c r="G47" s="147"/>
      <c r="H47" s="147"/>
      <c r="I47" s="421"/>
      <c r="J47" s="147"/>
      <c r="K47" s="147"/>
      <c r="L47" s="147"/>
      <c r="M47" s="147"/>
      <c r="N47" s="147"/>
      <c r="O47" s="147"/>
    </row>
    <row r="48" spans="2:15">
      <c r="C48" s="147"/>
      <c r="D48" s="147"/>
      <c r="E48" s="147"/>
      <c r="F48" s="147"/>
      <c r="G48" s="147"/>
      <c r="H48" s="147"/>
      <c r="I48" s="421"/>
      <c r="J48" s="147"/>
      <c r="K48" s="147"/>
      <c r="L48" s="147"/>
      <c r="M48" s="147"/>
      <c r="N48" s="147"/>
      <c r="O48" s="147"/>
    </row>
    <row r="49" spans="3:15">
      <c r="C49" s="147"/>
      <c r="D49" s="147"/>
      <c r="E49" s="147"/>
      <c r="F49" s="147"/>
      <c r="G49" s="147"/>
      <c r="H49" s="147"/>
      <c r="I49" s="421"/>
      <c r="J49" s="147"/>
      <c r="K49" s="147"/>
      <c r="L49" s="147"/>
      <c r="M49" s="147"/>
      <c r="N49" s="147"/>
      <c r="O49" s="147"/>
    </row>
    <row r="50" spans="3:15">
      <c r="C50" s="147"/>
      <c r="D50" s="147"/>
      <c r="E50" s="147"/>
      <c r="F50" s="147"/>
      <c r="G50" s="147"/>
      <c r="H50" s="147"/>
      <c r="I50" s="421"/>
      <c r="J50" s="147"/>
      <c r="K50" s="147"/>
      <c r="L50" s="147"/>
      <c r="M50" s="147"/>
      <c r="N50" s="147"/>
      <c r="O50" s="147"/>
    </row>
    <row r="51" spans="3:15">
      <c r="C51" s="147"/>
      <c r="D51" s="147"/>
      <c r="E51" s="147"/>
      <c r="F51" s="147"/>
      <c r="G51" s="147"/>
      <c r="H51" s="147"/>
      <c r="I51" s="421"/>
      <c r="J51" s="147"/>
      <c r="K51" s="147"/>
      <c r="L51" s="147"/>
      <c r="M51" s="147"/>
      <c r="N51" s="147"/>
      <c r="O51" s="147"/>
    </row>
    <row r="52" spans="3:15">
      <c r="C52" s="147"/>
      <c r="D52" s="147"/>
      <c r="E52" s="147"/>
      <c r="F52" s="147"/>
      <c r="G52" s="147"/>
      <c r="H52" s="147"/>
      <c r="I52" s="421"/>
      <c r="J52" s="147"/>
      <c r="K52" s="147"/>
      <c r="L52" s="147"/>
      <c r="M52" s="147"/>
      <c r="N52" s="147"/>
      <c r="O52" s="147"/>
    </row>
    <row r="53" spans="3:15">
      <c r="C53" s="147"/>
      <c r="D53" s="147"/>
      <c r="E53" s="147"/>
      <c r="F53" s="147"/>
      <c r="G53" s="147"/>
      <c r="H53" s="147"/>
      <c r="I53" s="421"/>
      <c r="J53" s="147"/>
      <c r="K53" s="147"/>
      <c r="L53" s="147"/>
      <c r="M53" s="147"/>
      <c r="N53" s="147"/>
      <c r="O53" s="147"/>
    </row>
    <row r="54" spans="3:15">
      <c r="C54" s="147"/>
      <c r="D54" s="147"/>
      <c r="E54" s="147"/>
      <c r="F54" s="147"/>
      <c r="G54" s="147"/>
      <c r="H54" s="147"/>
      <c r="I54" s="421"/>
      <c r="J54" s="147"/>
      <c r="K54" s="147"/>
      <c r="L54" s="147"/>
      <c r="M54" s="147"/>
      <c r="N54" s="147"/>
      <c r="O54" s="147"/>
    </row>
    <row r="55" spans="3:15">
      <c r="C55" s="147"/>
      <c r="D55" s="147"/>
      <c r="E55" s="147"/>
      <c r="F55" s="147"/>
      <c r="G55" s="147"/>
      <c r="H55" s="147"/>
      <c r="I55" s="421"/>
      <c r="J55" s="147"/>
      <c r="K55" s="147"/>
      <c r="L55" s="147"/>
      <c r="M55" s="147"/>
      <c r="N55" s="147"/>
      <c r="O55" s="147"/>
    </row>
    <row r="56" spans="3:15">
      <c r="C56" s="147"/>
      <c r="D56" s="147"/>
      <c r="E56" s="147"/>
      <c r="F56" s="147"/>
      <c r="G56" s="147"/>
      <c r="H56" s="147"/>
      <c r="I56" s="421"/>
      <c r="J56" s="147"/>
      <c r="K56" s="147"/>
      <c r="L56" s="147"/>
      <c r="M56" s="147"/>
      <c r="N56" s="147"/>
      <c r="O56" s="147"/>
    </row>
    <row r="57" spans="3:15">
      <c r="C57" s="147"/>
      <c r="D57" s="147"/>
      <c r="E57" s="147"/>
      <c r="F57" s="147"/>
      <c r="G57" s="147"/>
      <c r="H57" s="147"/>
      <c r="I57" s="421"/>
      <c r="J57" s="147"/>
      <c r="K57" s="147"/>
      <c r="L57" s="147"/>
      <c r="M57" s="147"/>
      <c r="N57" s="147"/>
      <c r="O57" s="147"/>
    </row>
    <row r="58" spans="3:15">
      <c r="C58" s="147"/>
      <c r="D58" s="147"/>
      <c r="E58" s="147"/>
      <c r="F58" s="147"/>
      <c r="G58" s="147"/>
      <c r="H58" s="147"/>
      <c r="I58" s="421"/>
      <c r="J58" s="147"/>
      <c r="K58" s="147"/>
      <c r="L58" s="147"/>
      <c r="M58" s="147"/>
      <c r="N58" s="147"/>
      <c r="O58" s="147"/>
    </row>
    <row r="59" spans="3:15">
      <c r="C59" s="147"/>
      <c r="D59" s="147"/>
      <c r="E59" s="147"/>
      <c r="F59" s="147"/>
      <c r="G59" s="147"/>
      <c r="H59" s="147"/>
      <c r="I59" s="421"/>
      <c r="J59" s="147"/>
      <c r="K59" s="147"/>
      <c r="L59" s="147"/>
      <c r="M59" s="147"/>
      <c r="N59" s="147"/>
      <c r="O59" s="147"/>
    </row>
    <row r="60" spans="3:15">
      <c r="C60" s="147"/>
      <c r="D60" s="147"/>
      <c r="E60" s="147"/>
      <c r="F60" s="147"/>
      <c r="G60" s="147"/>
      <c r="H60" s="147"/>
      <c r="I60" s="421"/>
      <c r="J60" s="147"/>
      <c r="K60" s="147"/>
      <c r="L60" s="147"/>
      <c r="M60" s="147"/>
      <c r="N60" s="147"/>
      <c r="O60" s="147"/>
    </row>
    <row r="61" spans="3:15">
      <c r="C61" s="147"/>
      <c r="D61" s="147"/>
      <c r="E61" s="147"/>
      <c r="F61" s="147"/>
      <c r="G61" s="147"/>
      <c r="H61" s="147"/>
      <c r="I61" s="421"/>
      <c r="J61" s="147"/>
      <c r="K61" s="147"/>
      <c r="L61" s="147"/>
      <c r="M61" s="147"/>
      <c r="N61" s="147"/>
      <c r="O61" s="147"/>
    </row>
    <row r="62" spans="3:15">
      <c r="C62" s="147"/>
      <c r="D62" s="147"/>
      <c r="E62" s="147"/>
      <c r="F62" s="147"/>
      <c r="G62" s="147"/>
      <c r="H62" s="147"/>
      <c r="I62" s="421"/>
      <c r="J62" s="147"/>
      <c r="K62" s="147"/>
      <c r="L62" s="147"/>
      <c r="M62" s="147"/>
      <c r="N62" s="147"/>
      <c r="O62" s="147"/>
    </row>
    <row r="63" spans="3:15">
      <c r="C63" s="147"/>
      <c r="D63" s="147"/>
      <c r="E63" s="147"/>
      <c r="F63" s="147"/>
      <c r="G63" s="147"/>
      <c r="H63" s="147"/>
      <c r="I63" s="421"/>
      <c r="J63" s="147"/>
      <c r="K63" s="147"/>
      <c r="L63" s="147"/>
      <c r="M63" s="147"/>
      <c r="N63" s="147"/>
      <c r="O63" s="147"/>
    </row>
    <row r="64" spans="3:15">
      <c r="C64" s="147"/>
      <c r="D64" s="147"/>
      <c r="E64" s="147"/>
      <c r="F64" s="147"/>
      <c r="G64" s="147"/>
      <c r="H64" s="147"/>
      <c r="I64" s="421"/>
      <c r="J64" s="147"/>
      <c r="K64" s="147"/>
      <c r="L64" s="147"/>
      <c r="M64" s="147"/>
      <c r="N64" s="147"/>
      <c r="O64" s="147"/>
    </row>
    <row r="65" spans="3:15">
      <c r="C65" s="147"/>
      <c r="D65" s="147"/>
      <c r="E65" s="147"/>
      <c r="F65" s="147"/>
      <c r="G65" s="147"/>
      <c r="H65" s="147"/>
      <c r="I65" s="421"/>
      <c r="J65" s="147"/>
      <c r="K65" s="147"/>
      <c r="L65" s="147"/>
      <c r="M65" s="147"/>
      <c r="N65" s="147"/>
      <c r="O65" s="147"/>
    </row>
    <row r="66" spans="3:15">
      <c r="C66" s="147"/>
      <c r="D66" s="147"/>
      <c r="E66" s="147"/>
      <c r="F66" s="147"/>
      <c r="G66" s="147"/>
      <c r="H66" s="147"/>
      <c r="I66" s="421"/>
      <c r="J66" s="147"/>
      <c r="K66" s="147"/>
      <c r="L66" s="147"/>
      <c r="M66" s="147"/>
      <c r="N66" s="147"/>
      <c r="O66" s="147"/>
    </row>
    <row r="67" spans="3:15">
      <c r="C67" s="147"/>
      <c r="D67" s="147"/>
      <c r="E67" s="147"/>
      <c r="F67" s="147"/>
      <c r="G67" s="147"/>
      <c r="H67" s="147"/>
      <c r="I67" s="421"/>
      <c r="J67" s="147"/>
      <c r="K67" s="147"/>
      <c r="L67" s="147"/>
      <c r="M67" s="147"/>
      <c r="N67" s="147"/>
      <c r="O67" s="147"/>
    </row>
    <row r="68" spans="3:15">
      <c r="C68" s="147"/>
      <c r="D68" s="147"/>
      <c r="E68" s="147"/>
      <c r="F68" s="147"/>
      <c r="G68" s="147"/>
      <c r="H68" s="147"/>
      <c r="I68" s="421"/>
      <c r="J68" s="147"/>
      <c r="K68" s="147"/>
      <c r="L68" s="147"/>
      <c r="M68" s="147"/>
      <c r="N68" s="147"/>
      <c r="O68" s="147"/>
    </row>
    <row r="69" spans="3:15">
      <c r="C69" s="147"/>
      <c r="D69" s="147"/>
      <c r="E69" s="147"/>
      <c r="F69" s="147"/>
      <c r="G69" s="147"/>
      <c r="H69" s="147"/>
      <c r="I69" s="421"/>
      <c r="J69" s="147"/>
      <c r="K69" s="147"/>
      <c r="L69" s="147"/>
      <c r="M69" s="147"/>
      <c r="N69" s="147"/>
      <c r="O69" s="147"/>
    </row>
    <row r="70" spans="3:15">
      <c r="C70" s="147"/>
      <c r="D70" s="147"/>
      <c r="E70" s="147"/>
      <c r="F70" s="147"/>
      <c r="G70" s="147"/>
      <c r="H70" s="147"/>
      <c r="I70" s="421"/>
      <c r="J70" s="147"/>
      <c r="K70" s="147"/>
      <c r="L70" s="147"/>
      <c r="M70" s="147"/>
      <c r="N70" s="147"/>
      <c r="O70" s="147"/>
    </row>
    <row r="71" spans="3:15">
      <c r="C71" s="147"/>
      <c r="D71" s="147"/>
      <c r="E71" s="147"/>
      <c r="F71" s="147"/>
      <c r="G71" s="147"/>
      <c r="H71" s="147"/>
      <c r="I71" s="421"/>
      <c r="J71" s="147"/>
      <c r="K71" s="147"/>
      <c r="L71" s="147"/>
      <c r="M71" s="147"/>
      <c r="N71" s="147"/>
      <c r="O71" s="147"/>
    </row>
    <row r="72" spans="3:15">
      <c r="C72" s="147"/>
      <c r="D72" s="147"/>
      <c r="E72" s="147"/>
      <c r="F72" s="147"/>
      <c r="G72" s="147"/>
      <c r="H72" s="147"/>
      <c r="I72" s="421"/>
      <c r="J72" s="147"/>
      <c r="K72" s="147"/>
      <c r="L72" s="147"/>
      <c r="M72" s="147"/>
      <c r="N72" s="147"/>
      <c r="O72" s="147"/>
    </row>
    <row r="73" spans="3:15">
      <c r="C73" s="147"/>
      <c r="D73" s="147"/>
      <c r="E73" s="147"/>
      <c r="F73" s="147"/>
      <c r="G73" s="147"/>
      <c r="H73" s="147"/>
      <c r="I73" s="421"/>
      <c r="J73" s="147"/>
      <c r="K73" s="147"/>
      <c r="L73" s="147"/>
      <c r="M73" s="147"/>
      <c r="N73" s="147"/>
      <c r="O73" s="147"/>
    </row>
  </sheetData>
  <mergeCells count="7">
    <mergeCell ref="B6:B8"/>
    <mergeCell ref="N5:O5"/>
    <mergeCell ref="D3:H3"/>
    <mergeCell ref="E2:H2"/>
    <mergeCell ref="J6:O6"/>
    <mergeCell ref="C6:H6"/>
    <mergeCell ref="N4:O4"/>
  </mergeCells>
  <phoneticPr fontId="2" type="noConversion"/>
  <pageMargins left="0.6" right="0.63" top="0.46" bottom="0.28000000000000003" header="0.21" footer="0.19"/>
  <pageSetup paperSize="9" orientation="portrait" r:id="rId1"/>
  <headerFooter alignWithMargins="0"/>
  <colBreaks count="1" manualBreakCount="1">
    <brk id="9" max="22"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outlinePr summaryBelow="0"/>
  </sheetPr>
  <dimension ref="B1:X199"/>
  <sheetViews>
    <sheetView zoomScaleNormal="100" zoomScaleSheetLayoutView="100" workbookViewId="0">
      <pane xSplit="2" ySplit="36" topLeftCell="C52" activePane="bottomRight" state="frozen"/>
      <selection pane="topRight" activeCell="C1" sqref="C1"/>
      <selection pane="bottomLeft" activeCell="A37" sqref="A37"/>
      <selection pane="bottomRight" activeCell="P92" sqref="P92"/>
    </sheetView>
  </sheetViews>
  <sheetFormatPr defaultRowHeight="17" outlineLevelRow="1"/>
  <cols>
    <col min="1" max="1" width="9" style="177"/>
    <col min="2" max="2" width="18.375" style="177" customWidth="1"/>
    <col min="3" max="3" width="12.75" style="177" customWidth="1"/>
    <col min="4" max="4" width="11.25" style="177" customWidth="1"/>
    <col min="5" max="5" width="14.625" style="177" customWidth="1"/>
    <col min="6" max="6" width="9.875" style="177" hidden="1" customWidth="1"/>
    <col min="7" max="7" width="13.5" style="177" customWidth="1"/>
    <col min="8" max="8" width="10.625" style="177" hidden="1" customWidth="1"/>
    <col min="9" max="9" width="9.875" style="177" customWidth="1"/>
    <col min="10" max="10" width="11.125" style="177" customWidth="1"/>
    <col min="11" max="11" width="11.75" style="177" customWidth="1"/>
    <col min="12" max="12" width="11.875" style="177" customWidth="1"/>
    <col min="13" max="13" width="0.875" style="208" customWidth="1"/>
    <col min="14" max="14" width="14.5" style="177" customWidth="1"/>
    <col min="15" max="15" width="13.875" style="177" customWidth="1"/>
    <col min="16" max="16" width="13.5" style="177" customWidth="1"/>
    <col min="17" max="17" width="0.125" style="177" customWidth="1"/>
    <col min="18" max="18" width="13.625" style="177" customWidth="1"/>
    <col min="19" max="19" width="0.75" style="177" hidden="1" customWidth="1"/>
    <col min="20" max="20" width="9.875" style="177" customWidth="1"/>
    <col min="21" max="21" width="13.5" style="177" customWidth="1"/>
    <col min="22" max="22" width="14" style="177" customWidth="1"/>
    <col min="23" max="23" width="10.75" style="177" customWidth="1"/>
    <col min="24" max="24" width="10.375" style="177" customWidth="1"/>
    <col min="25" max="16384" width="9" style="177"/>
  </cols>
  <sheetData>
    <row r="1" spans="2:24" s="1307" customFormat="1" ht="37.549999999999997" customHeight="1">
      <c r="D1" s="330"/>
      <c r="E1" s="330"/>
      <c r="F1" s="330"/>
      <c r="H1" s="330"/>
      <c r="I1" s="2400" t="s">
        <v>3346</v>
      </c>
      <c r="J1" s="2400"/>
      <c r="K1" s="2400"/>
      <c r="L1" s="2400"/>
      <c r="M1" s="329"/>
      <c r="N1" s="330" t="s">
        <v>2450</v>
      </c>
      <c r="O1" s="330"/>
    </row>
    <row r="2" spans="2:24" s="5" customFormat="1" ht="21.75" customHeight="1">
      <c r="E2" s="1850" t="s">
        <v>3345</v>
      </c>
      <c r="F2" s="1850"/>
      <c r="G2" s="1850"/>
      <c r="H2" s="1850"/>
      <c r="I2" s="1850"/>
      <c r="J2" s="1850"/>
      <c r="K2" s="1850"/>
      <c r="L2" s="1850"/>
      <c r="M2" s="7"/>
      <c r="N2" s="5" t="s">
        <v>2957</v>
      </c>
    </row>
    <row r="3" spans="2:24" s="5" customFormat="1" ht="15.8" customHeight="1">
      <c r="M3" s="7"/>
      <c r="O3" s="1307"/>
      <c r="W3" s="2404" t="s">
        <v>2952</v>
      </c>
      <c r="X3" s="2404"/>
    </row>
    <row r="4" spans="2:24" ht="16.5" customHeight="1" thickBot="1">
      <c r="W4" s="2403" t="s">
        <v>2958</v>
      </c>
      <c r="X4" s="2403"/>
    </row>
    <row r="5" spans="2:24" ht="23.95" customHeight="1">
      <c r="B5" s="1801" t="s">
        <v>2954</v>
      </c>
      <c r="C5" s="1819" t="s">
        <v>2959</v>
      </c>
      <c r="D5" s="1796"/>
      <c r="E5" s="1796"/>
      <c r="F5" s="1796"/>
      <c r="G5" s="1796"/>
      <c r="H5" s="1796"/>
      <c r="I5" s="1796"/>
      <c r="J5" s="1796"/>
      <c r="K5" s="1796"/>
      <c r="L5" s="678" t="s">
        <v>2520</v>
      </c>
      <c r="M5" s="183"/>
      <c r="N5" s="1796" t="s">
        <v>2960</v>
      </c>
      <c r="O5" s="1796"/>
      <c r="P5" s="1796"/>
      <c r="Q5" s="1796"/>
      <c r="R5" s="1796"/>
      <c r="S5" s="1796"/>
      <c r="T5" s="1796"/>
      <c r="U5" s="1796"/>
      <c r="V5" s="1796"/>
      <c r="W5" s="1796"/>
      <c r="X5" s="2327" t="s">
        <v>3401</v>
      </c>
    </row>
    <row r="6" spans="2:24" ht="23.3" customHeight="1">
      <c r="B6" s="1802"/>
      <c r="C6" s="1784" t="s">
        <v>3014</v>
      </c>
      <c r="D6" s="2402" t="s">
        <v>2961</v>
      </c>
      <c r="E6" s="1782"/>
      <c r="F6" s="1782"/>
      <c r="G6" s="1782"/>
      <c r="H6" s="1784"/>
      <c r="I6" s="2402" t="s">
        <v>2962</v>
      </c>
      <c r="J6" s="1782"/>
      <c r="K6" s="1782"/>
      <c r="L6" s="1308" t="s">
        <v>2963</v>
      </c>
      <c r="M6" s="229"/>
      <c r="N6" s="1784" t="s">
        <v>3014</v>
      </c>
      <c r="O6" s="2402" t="s">
        <v>2961</v>
      </c>
      <c r="P6" s="1782"/>
      <c r="Q6" s="1782"/>
      <c r="R6" s="1782"/>
      <c r="S6" s="1784"/>
      <c r="T6" s="2402" t="s">
        <v>2964</v>
      </c>
      <c r="U6" s="1782"/>
      <c r="V6" s="1782"/>
      <c r="W6" s="1782"/>
      <c r="X6" s="1778"/>
    </row>
    <row r="7" spans="2:24" s="1309" customFormat="1" ht="43.5" customHeight="1">
      <c r="B7" s="1802"/>
      <c r="C7" s="2401"/>
      <c r="D7" s="1286" t="s">
        <v>2965</v>
      </c>
      <c r="E7" s="1286" t="s">
        <v>2966</v>
      </c>
      <c r="F7" s="1286" t="s">
        <v>2967</v>
      </c>
      <c r="G7" s="1286" t="s">
        <v>2968</v>
      </c>
      <c r="H7" s="1286" t="s">
        <v>2969</v>
      </c>
      <c r="I7" s="1286" t="s">
        <v>2965</v>
      </c>
      <c r="J7" s="1286" t="s">
        <v>2966</v>
      </c>
      <c r="K7" s="1286" t="s">
        <v>2968</v>
      </c>
      <c r="L7" s="1286" t="s">
        <v>2970</v>
      </c>
      <c r="M7" s="677"/>
      <c r="N7" s="2401"/>
      <c r="O7" s="1286" t="s">
        <v>2965</v>
      </c>
      <c r="P7" s="1286" t="s">
        <v>2966</v>
      </c>
      <c r="Q7" s="1286" t="s">
        <v>2967</v>
      </c>
      <c r="R7" s="1286" t="s">
        <v>2968</v>
      </c>
      <c r="S7" s="1286" t="s">
        <v>2969</v>
      </c>
      <c r="T7" s="1286" t="s">
        <v>2965</v>
      </c>
      <c r="U7" s="1286" t="s">
        <v>2966</v>
      </c>
      <c r="V7" s="1286" t="s">
        <v>2968</v>
      </c>
      <c r="W7" s="1288" t="s">
        <v>2127</v>
      </c>
      <c r="X7" s="676" t="s">
        <v>3222</v>
      </c>
    </row>
    <row r="8" spans="2:24" s="1309" customFormat="1" ht="56.25" customHeight="1" thickBot="1">
      <c r="B8" s="1804"/>
      <c r="C8" s="1310" t="s">
        <v>579</v>
      </c>
      <c r="D8" s="1311" t="s">
        <v>59</v>
      </c>
      <c r="E8" s="528" t="s">
        <v>580</v>
      </c>
      <c r="F8" s="528" t="s">
        <v>581</v>
      </c>
      <c r="G8" s="1311" t="s">
        <v>582</v>
      </c>
      <c r="H8" s="1311" t="s">
        <v>583</v>
      </c>
      <c r="I8" s="1311" t="s">
        <v>59</v>
      </c>
      <c r="J8" s="1311" t="s">
        <v>584</v>
      </c>
      <c r="K8" s="528" t="s">
        <v>585</v>
      </c>
      <c r="L8" s="1312" t="s">
        <v>586</v>
      </c>
      <c r="M8" s="222"/>
      <c r="N8" s="1362" t="s">
        <v>579</v>
      </c>
      <c r="O8" s="1311" t="s">
        <v>59</v>
      </c>
      <c r="P8" s="528" t="s">
        <v>580</v>
      </c>
      <c r="Q8" s="528" t="s">
        <v>581</v>
      </c>
      <c r="R8" s="528" t="s">
        <v>2128</v>
      </c>
      <c r="S8" s="1311" t="s">
        <v>583</v>
      </c>
      <c r="T8" s="1311" t="s">
        <v>59</v>
      </c>
      <c r="U8" s="528" t="s">
        <v>580</v>
      </c>
      <c r="V8" s="528" t="s">
        <v>2128</v>
      </c>
      <c r="W8" s="1313" t="s">
        <v>586</v>
      </c>
      <c r="X8" s="1477" t="s">
        <v>3402</v>
      </c>
    </row>
    <row r="9" spans="2:24" s="1309" customFormat="1" ht="27" hidden="1" customHeight="1">
      <c r="B9" s="1293" t="s">
        <v>2956</v>
      </c>
      <c r="C9" s="147">
        <f t="shared" ref="C9:C41" si="0">D9+I9</f>
        <v>663865</v>
      </c>
      <c r="D9" s="147">
        <f t="shared" ref="D9:D15" si="1">SUM(E9:H9)</f>
        <v>629905</v>
      </c>
      <c r="E9" s="147">
        <v>481022</v>
      </c>
      <c r="F9" s="147">
        <v>0</v>
      </c>
      <c r="G9" s="147">
        <v>68969</v>
      </c>
      <c r="H9" s="147">
        <v>79914</v>
      </c>
      <c r="I9" s="147">
        <f t="shared" ref="I9:I21" si="2">SUM(J9:L9)</f>
        <v>33960</v>
      </c>
      <c r="J9" s="147">
        <v>0</v>
      </c>
      <c r="K9" s="147">
        <v>0</v>
      </c>
      <c r="L9" s="147">
        <v>33960</v>
      </c>
      <c r="M9" s="421"/>
      <c r="N9" s="147">
        <f t="shared" ref="N9:N41" si="3">O9+T9</f>
        <v>604892</v>
      </c>
      <c r="O9" s="147">
        <f t="shared" ref="O9:O15" si="4">SUM(P9:S9)</f>
        <v>572869</v>
      </c>
      <c r="P9" s="147">
        <v>452593</v>
      </c>
      <c r="Q9" s="147">
        <v>0</v>
      </c>
      <c r="R9" s="147">
        <v>54125</v>
      </c>
      <c r="S9" s="147">
        <v>66151</v>
      </c>
      <c r="T9" s="147">
        <f t="shared" ref="T9:T18" si="5">SUM(U9:W9)</f>
        <v>32023</v>
      </c>
      <c r="U9" s="147">
        <v>0</v>
      </c>
      <c r="V9" s="147">
        <v>0</v>
      </c>
      <c r="W9" s="147">
        <v>32023</v>
      </c>
    </row>
    <row r="10" spans="2:24" s="1309" customFormat="1" ht="25.5" hidden="1" customHeight="1">
      <c r="B10" s="1293" t="s">
        <v>384</v>
      </c>
      <c r="C10" s="147">
        <f t="shared" si="0"/>
        <v>731654</v>
      </c>
      <c r="D10" s="147">
        <f t="shared" si="1"/>
        <v>713548</v>
      </c>
      <c r="E10" s="147">
        <v>535719</v>
      </c>
      <c r="F10" s="147">
        <v>0</v>
      </c>
      <c r="G10" s="147">
        <v>83833</v>
      </c>
      <c r="H10" s="147">
        <v>93996</v>
      </c>
      <c r="I10" s="147">
        <f t="shared" si="2"/>
        <v>18106</v>
      </c>
      <c r="J10" s="147">
        <v>0</v>
      </c>
      <c r="K10" s="147">
        <v>0</v>
      </c>
      <c r="L10" s="147">
        <v>18106</v>
      </c>
      <c r="M10" s="421"/>
      <c r="N10" s="147">
        <f t="shared" si="3"/>
        <v>683363</v>
      </c>
      <c r="O10" s="147">
        <f t="shared" si="4"/>
        <v>666513</v>
      </c>
      <c r="P10" s="147">
        <v>516129</v>
      </c>
      <c r="Q10" s="147">
        <v>0</v>
      </c>
      <c r="R10" s="147">
        <v>69713</v>
      </c>
      <c r="S10" s="147">
        <v>80671</v>
      </c>
      <c r="T10" s="147">
        <f t="shared" si="5"/>
        <v>16850</v>
      </c>
      <c r="U10" s="147">
        <v>0</v>
      </c>
      <c r="V10" s="147">
        <v>0</v>
      </c>
      <c r="W10" s="147">
        <v>16850</v>
      </c>
    </row>
    <row r="11" spans="2:24" s="1309" customFormat="1" ht="25.5" hidden="1" customHeight="1">
      <c r="B11" s="1293" t="s">
        <v>602</v>
      </c>
      <c r="C11" s="147">
        <f t="shared" si="0"/>
        <v>832395</v>
      </c>
      <c r="D11" s="147">
        <f t="shared" si="1"/>
        <v>814140</v>
      </c>
      <c r="E11" s="147">
        <v>593078</v>
      </c>
      <c r="F11" s="147">
        <v>31498</v>
      </c>
      <c r="G11" s="147">
        <v>86395</v>
      </c>
      <c r="H11" s="147">
        <v>103169</v>
      </c>
      <c r="I11" s="147">
        <f t="shared" si="2"/>
        <v>18255</v>
      </c>
      <c r="J11" s="147">
        <v>0</v>
      </c>
      <c r="K11" s="147">
        <v>0</v>
      </c>
      <c r="L11" s="147">
        <v>18255</v>
      </c>
      <c r="M11" s="421"/>
      <c r="N11" s="147">
        <f t="shared" si="3"/>
        <v>769334</v>
      </c>
      <c r="O11" s="147">
        <f t="shared" si="4"/>
        <v>751487</v>
      </c>
      <c r="P11" s="147">
        <v>559462</v>
      </c>
      <c r="Q11" s="147">
        <v>20123</v>
      </c>
      <c r="R11" s="147">
        <v>82296</v>
      </c>
      <c r="S11" s="147">
        <v>89606</v>
      </c>
      <c r="T11" s="147">
        <f t="shared" si="5"/>
        <v>17847</v>
      </c>
      <c r="U11" s="147">
        <v>0</v>
      </c>
      <c r="V11" s="147">
        <v>0</v>
      </c>
      <c r="W11" s="147">
        <v>17847</v>
      </c>
    </row>
    <row r="12" spans="2:24" s="1081" customFormat="1" ht="79.5" hidden="1" customHeight="1">
      <c r="B12" s="1296" t="s">
        <v>587</v>
      </c>
      <c r="C12" s="1297">
        <f t="shared" si="0"/>
        <v>856381</v>
      </c>
      <c r="D12" s="1297">
        <f t="shared" si="1"/>
        <v>834215</v>
      </c>
      <c r="E12" s="1297">
        <v>599088</v>
      </c>
      <c r="F12" s="1297">
        <v>32857</v>
      </c>
      <c r="G12" s="1297">
        <v>95998</v>
      </c>
      <c r="H12" s="1297">
        <v>106272</v>
      </c>
      <c r="I12" s="1297">
        <f t="shared" si="2"/>
        <v>22166</v>
      </c>
      <c r="J12" s="1297">
        <v>0</v>
      </c>
      <c r="K12" s="1297">
        <v>0</v>
      </c>
      <c r="L12" s="1297">
        <v>22166</v>
      </c>
      <c r="M12" s="540"/>
      <c r="N12" s="1297">
        <f t="shared" si="3"/>
        <v>797679</v>
      </c>
      <c r="O12" s="1297">
        <f t="shared" si="4"/>
        <v>776778</v>
      </c>
      <c r="P12" s="1297">
        <v>584426</v>
      </c>
      <c r="Q12" s="1297">
        <v>21061</v>
      </c>
      <c r="R12" s="1297">
        <v>79936</v>
      </c>
      <c r="S12" s="1297">
        <v>91355</v>
      </c>
      <c r="T12" s="1297">
        <f t="shared" si="5"/>
        <v>20901</v>
      </c>
      <c r="U12" s="1297">
        <v>0</v>
      </c>
      <c r="V12" s="1297">
        <v>0</v>
      </c>
      <c r="W12" s="1297">
        <v>20901</v>
      </c>
    </row>
    <row r="13" spans="2:24" s="1081" customFormat="1" ht="0.7" hidden="1" customHeight="1">
      <c r="B13" s="1298" t="s">
        <v>1846</v>
      </c>
      <c r="C13" s="1297">
        <f t="shared" si="0"/>
        <v>930922</v>
      </c>
      <c r="D13" s="1297">
        <f t="shared" si="1"/>
        <v>910997</v>
      </c>
      <c r="E13" s="1297">
        <v>662511</v>
      </c>
      <c r="F13" s="1297">
        <v>35916</v>
      </c>
      <c r="G13" s="1297">
        <v>100757</v>
      </c>
      <c r="H13" s="1297">
        <v>111813</v>
      </c>
      <c r="I13" s="1297">
        <f t="shared" si="2"/>
        <v>19925</v>
      </c>
      <c r="J13" s="1297">
        <v>0</v>
      </c>
      <c r="K13" s="1297">
        <v>0</v>
      </c>
      <c r="L13" s="1297">
        <v>19925</v>
      </c>
      <c r="M13" s="540"/>
      <c r="N13" s="1297">
        <f t="shared" si="3"/>
        <v>829558</v>
      </c>
      <c r="O13" s="1297">
        <f t="shared" si="4"/>
        <v>810383</v>
      </c>
      <c r="P13" s="1297">
        <v>608106</v>
      </c>
      <c r="Q13" s="1297">
        <v>21793</v>
      </c>
      <c r="R13" s="1297">
        <v>85562</v>
      </c>
      <c r="S13" s="1297">
        <v>94922</v>
      </c>
      <c r="T13" s="1297">
        <f t="shared" si="5"/>
        <v>19175</v>
      </c>
      <c r="U13" s="1297">
        <v>0</v>
      </c>
      <c r="V13" s="1297">
        <v>0</v>
      </c>
      <c r="W13" s="1297">
        <v>19175</v>
      </c>
    </row>
    <row r="14" spans="2:24" s="1081" customFormat="1" ht="50.95" hidden="1" customHeight="1">
      <c r="B14" s="1298" t="s">
        <v>1847</v>
      </c>
      <c r="C14" s="532">
        <f t="shared" si="0"/>
        <v>941441</v>
      </c>
      <c r="D14" s="532">
        <f t="shared" si="1"/>
        <v>920230</v>
      </c>
      <c r="E14" s="532">
        <v>655684</v>
      </c>
      <c r="F14" s="532">
        <v>37515</v>
      </c>
      <c r="G14" s="532">
        <v>117778</v>
      </c>
      <c r="H14" s="532">
        <v>109253</v>
      </c>
      <c r="I14" s="532">
        <f t="shared" si="2"/>
        <v>21211</v>
      </c>
      <c r="J14" s="532">
        <v>0</v>
      </c>
      <c r="K14" s="532">
        <v>0</v>
      </c>
      <c r="L14" s="532">
        <v>21211</v>
      </c>
      <c r="M14" s="533"/>
      <c r="N14" s="532">
        <f t="shared" si="3"/>
        <v>897021</v>
      </c>
      <c r="O14" s="532">
        <f t="shared" si="4"/>
        <v>876387</v>
      </c>
      <c r="P14" s="532">
        <v>645240</v>
      </c>
      <c r="Q14" s="532">
        <v>23451</v>
      </c>
      <c r="R14" s="532">
        <v>104900</v>
      </c>
      <c r="S14" s="532">
        <v>102796</v>
      </c>
      <c r="T14" s="532">
        <f t="shared" si="5"/>
        <v>20634</v>
      </c>
      <c r="U14" s="532"/>
      <c r="V14" s="532"/>
      <c r="W14" s="532">
        <v>20634</v>
      </c>
    </row>
    <row r="15" spans="2:24" s="1081" customFormat="1" ht="0.7" hidden="1" customHeight="1">
      <c r="B15" s="1298" t="s">
        <v>1848</v>
      </c>
      <c r="C15" s="532">
        <f t="shared" si="0"/>
        <v>1002017</v>
      </c>
      <c r="D15" s="532">
        <f t="shared" si="1"/>
        <v>923281</v>
      </c>
      <c r="E15" s="532">
        <v>687948</v>
      </c>
      <c r="F15" s="532">
        <v>38572</v>
      </c>
      <c r="G15" s="532">
        <v>157222</v>
      </c>
      <c r="H15" s="532">
        <v>39539</v>
      </c>
      <c r="I15" s="532">
        <f t="shared" si="2"/>
        <v>78736</v>
      </c>
      <c r="J15" s="532">
        <v>0</v>
      </c>
      <c r="K15" s="532">
        <v>0</v>
      </c>
      <c r="L15" s="532">
        <v>78736</v>
      </c>
      <c r="M15" s="533"/>
      <c r="N15" s="532">
        <f t="shared" si="3"/>
        <v>930658</v>
      </c>
      <c r="O15" s="532">
        <f t="shared" si="4"/>
        <v>853637</v>
      </c>
      <c r="P15" s="532">
        <v>653891</v>
      </c>
      <c r="Q15" s="532">
        <v>23421</v>
      </c>
      <c r="R15" s="532">
        <v>137032</v>
      </c>
      <c r="S15" s="532">
        <v>39293</v>
      </c>
      <c r="T15" s="532">
        <f t="shared" si="5"/>
        <v>77021</v>
      </c>
      <c r="U15" s="532">
        <v>0</v>
      </c>
      <c r="V15" s="532">
        <v>0</v>
      </c>
      <c r="W15" s="532">
        <v>77021</v>
      </c>
    </row>
    <row r="16" spans="2:24" s="1081" customFormat="1" ht="54.7" hidden="1" customHeight="1">
      <c r="B16" s="1299" t="s">
        <v>1849</v>
      </c>
      <c r="C16" s="532">
        <f t="shared" si="0"/>
        <v>1526511</v>
      </c>
      <c r="D16" s="532">
        <f t="shared" ref="D16:D22" si="6">SUM(E16:G16)</f>
        <v>1484841</v>
      </c>
      <c r="E16" s="532">
        <v>1205290</v>
      </c>
      <c r="F16" s="532">
        <v>10651</v>
      </c>
      <c r="G16" s="532">
        <v>268900</v>
      </c>
      <c r="H16" s="532">
        <v>0</v>
      </c>
      <c r="I16" s="532">
        <f t="shared" si="2"/>
        <v>41670</v>
      </c>
      <c r="J16" s="532">
        <v>0</v>
      </c>
      <c r="K16" s="532">
        <v>0</v>
      </c>
      <c r="L16" s="532">
        <v>41670</v>
      </c>
      <c r="M16" s="533"/>
      <c r="N16" s="532">
        <f t="shared" si="3"/>
        <v>1255200</v>
      </c>
      <c r="O16" s="532">
        <f t="shared" ref="O16:O41" si="7">SUM(P16:R16)</f>
        <v>1216533</v>
      </c>
      <c r="P16" s="532">
        <v>982753</v>
      </c>
      <c r="Q16" s="532">
        <v>10648</v>
      </c>
      <c r="R16" s="532">
        <v>223132</v>
      </c>
      <c r="S16" s="532">
        <v>0</v>
      </c>
      <c r="T16" s="532">
        <f t="shared" si="5"/>
        <v>38667</v>
      </c>
      <c r="U16" s="532">
        <v>0</v>
      </c>
      <c r="V16" s="532">
        <v>0</v>
      </c>
      <c r="W16" s="532">
        <v>38667</v>
      </c>
    </row>
    <row r="17" spans="2:24" s="1081" customFormat="1" ht="50.3" hidden="1" customHeight="1">
      <c r="B17" s="1298" t="s">
        <v>1992</v>
      </c>
      <c r="C17" s="532">
        <f t="shared" si="0"/>
        <v>1088987</v>
      </c>
      <c r="D17" s="532">
        <f t="shared" si="6"/>
        <v>1038378</v>
      </c>
      <c r="E17" s="532">
        <v>965556</v>
      </c>
      <c r="F17" s="532">
        <v>0</v>
      </c>
      <c r="G17" s="532">
        <v>72822</v>
      </c>
      <c r="H17" s="532">
        <v>0</v>
      </c>
      <c r="I17" s="532">
        <f t="shared" si="2"/>
        <v>50609</v>
      </c>
      <c r="J17" s="532">
        <v>0</v>
      </c>
      <c r="K17" s="532">
        <v>0</v>
      </c>
      <c r="L17" s="532">
        <v>50609</v>
      </c>
      <c r="M17" s="533"/>
      <c r="N17" s="532">
        <f t="shared" si="3"/>
        <v>1052095</v>
      </c>
      <c r="O17" s="532">
        <f t="shared" si="7"/>
        <v>1005618</v>
      </c>
      <c r="P17" s="532">
        <v>945479</v>
      </c>
      <c r="Q17" s="532">
        <v>0</v>
      </c>
      <c r="R17" s="532">
        <v>60139</v>
      </c>
      <c r="S17" s="532">
        <v>0</v>
      </c>
      <c r="T17" s="532">
        <f t="shared" si="5"/>
        <v>46477</v>
      </c>
      <c r="U17" s="532">
        <v>0</v>
      </c>
      <c r="V17" s="532">
        <v>0</v>
      </c>
      <c r="W17" s="532">
        <v>46477</v>
      </c>
    </row>
    <row r="18" spans="2:24" s="1081" customFormat="1" ht="51.8" hidden="1" customHeight="1">
      <c r="B18" s="1298" t="s">
        <v>1993</v>
      </c>
      <c r="C18" s="532">
        <f t="shared" si="0"/>
        <v>1240461</v>
      </c>
      <c r="D18" s="532">
        <f t="shared" si="6"/>
        <v>1197177</v>
      </c>
      <c r="E18" s="532">
        <v>1108199</v>
      </c>
      <c r="F18" s="532">
        <v>0</v>
      </c>
      <c r="G18" s="532">
        <v>88978</v>
      </c>
      <c r="H18" s="532">
        <v>0</v>
      </c>
      <c r="I18" s="532">
        <f t="shared" si="2"/>
        <v>43284</v>
      </c>
      <c r="J18" s="532">
        <v>0</v>
      </c>
      <c r="K18" s="532">
        <v>0</v>
      </c>
      <c r="L18" s="532">
        <v>43284</v>
      </c>
      <c r="M18" s="533"/>
      <c r="N18" s="532">
        <f t="shared" si="3"/>
        <v>1147792</v>
      </c>
      <c r="O18" s="532">
        <f t="shared" si="7"/>
        <v>1112228</v>
      </c>
      <c r="P18" s="532">
        <v>1042940</v>
      </c>
      <c r="Q18" s="532">
        <v>0</v>
      </c>
      <c r="R18" s="532">
        <v>69288</v>
      </c>
      <c r="S18" s="532">
        <v>0</v>
      </c>
      <c r="T18" s="532">
        <f t="shared" si="5"/>
        <v>35564</v>
      </c>
      <c r="U18" s="532">
        <v>0</v>
      </c>
      <c r="V18" s="532">
        <v>0</v>
      </c>
      <c r="W18" s="532">
        <v>35564</v>
      </c>
    </row>
    <row r="19" spans="2:24" s="1081" customFormat="1" ht="0.7" hidden="1" customHeight="1">
      <c r="B19" s="1298" t="s">
        <v>1994</v>
      </c>
      <c r="C19" s="532">
        <f t="shared" si="0"/>
        <v>1398979</v>
      </c>
      <c r="D19" s="532">
        <f t="shared" si="6"/>
        <v>1352494</v>
      </c>
      <c r="E19" s="532">
        <v>1240176</v>
      </c>
      <c r="F19" s="532">
        <v>0</v>
      </c>
      <c r="G19" s="532">
        <v>112318</v>
      </c>
      <c r="H19" s="532">
        <v>0</v>
      </c>
      <c r="I19" s="532">
        <f t="shared" si="2"/>
        <v>46485</v>
      </c>
      <c r="J19" s="532">
        <v>11060</v>
      </c>
      <c r="K19" s="532">
        <v>20610</v>
      </c>
      <c r="L19" s="532">
        <v>14815</v>
      </c>
      <c r="M19" s="533"/>
      <c r="N19" s="532">
        <f t="shared" si="3"/>
        <v>1273757</v>
      </c>
      <c r="O19" s="532">
        <f t="shared" si="7"/>
        <v>1232258</v>
      </c>
      <c r="P19" s="532">
        <v>1140284</v>
      </c>
      <c r="Q19" s="532">
        <v>0</v>
      </c>
      <c r="R19" s="532">
        <v>91974</v>
      </c>
      <c r="S19" s="532">
        <v>0</v>
      </c>
      <c r="T19" s="532">
        <v>41499</v>
      </c>
      <c r="U19" s="532">
        <v>9139</v>
      </c>
      <c r="V19" s="532">
        <v>17634</v>
      </c>
      <c r="W19" s="532">
        <v>14725</v>
      </c>
    </row>
    <row r="20" spans="2:24" s="1081" customFormat="1" ht="52.5" hidden="1" customHeight="1">
      <c r="B20" s="1298" t="s">
        <v>1995</v>
      </c>
      <c r="C20" s="532">
        <f t="shared" si="0"/>
        <v>1373938</v>
      </c>
      <c r="D20" s="532">
        <f t="shared" si="6"/>
        <v>1329264</v>
      </c>
      <c r="E20" s="532">
        <v>1204570</v>
      </c>
      <c r="F20" s="532">
        <v>0</v>
      </c>
      <c r="G20" s="532">
        <v>124694</v>
      </c>
      <c r="H20" s="532">
        <v>0</v>
      </c>
      <c r="I20" s="532">
        <f t="shared" si="2"/>
        <v>44674</v>
      </c>
      <c r="J20" s="532">
        <v>7637</v>
      </c>
      <c r="K20" s="532">
        <v>10723</v>
      </c>
      <c r="L20" s="532">
        <v>26314</v>
      </c>
      <c r="M20" s="533"/>
      <c r="N20" s="532">
        <f t="shared" si="3"/>
        <v>1305448</v>
      </c>
      <c r="O20" s="532">
        <f t="shared" si="7"/>
        <v>1261983</v>
      </c>
      <c r="P20" s="532">
        <v>1154279</v>
      </c>
      <c r="Q20" s="532">
        <v>0</v>
      </c>
      <c r="R20" s="532">
        <v>107704</v>
      </c>
      <c r="S20" s="532">
        <v>0</v>
      </c>
      <c r="T20" s="532">
        <f t="shared" ref="T20:T41" si="8">SUM(U20:W20)</f>
        <v>43465</v>
      </c>
      <c r="U20" s="532">
        <v>7579</v>
      </c>
      <c r="V20" s="532">
        <v>9762</v>
      </c>
      <c r="W20" s="532">
        <v>26124</v>
      </c>
    </row>
    <row r="21" spans="2:24" s="1081" customFormat="1" ht="52.5" hidden="1" customHeight="1">
      <c r="B21" s="1298" t="s">
        <v>2870</v>
      </c>
      <c r="C21" s="533">
        <f t="shared" si="0"/>
        <v>1476834</v>
      </c>
      <c r="D21" s="533">
        <f t="shared" si="6"/>
        <v>1422633</v>
      </c>
      <c r="E21" s="533">
        <v>1293042</v>
      </c>
      <c r="F21" s="533">
        <v>0</v>
      </c>
      <c r="G21" s="533">
        <v>129591</v>
      </c>
      <c r="H21" s="533">
        <v>0</v>
      </c>
      <c r="I21" s="533">
        <f t="shared" si="2"/>
        <v>54201</v>
      </c>
      <c r="J21" s="533">
        <v>13421</v>
      </c>
      <c r="K21" s="533">
        <v>7035</v>
      </c>
      <c r="L21" s="533">
        <v>33745</v>
      </c>
      <c r="M21" s="533"/>
      <c r="N21" s="533">
        <f t="shared" si="3"/>
        <v>1367901</v>
      </c>
      <c r="O21" s="533">
        <f t="shared" si="7"/>
        <v>1314707</v>
      </c>
      <c r="P21" s="533">
        <v>1202295</v>
      </c>
      <c r="Q21" s="533">
        <v>0</v>
      </c>
      <c r="R21" s="533">
        <v>112412</v>
      </c>
      <c r="S21" s="533">
        <v>0</v>
      </c>
      <c r="T21" s="533">
        <f t="shared" si="8"/>
        <v>53194</v>
      </c>
      <c r="U21" s="533">
        <v>12998</v>
      </c>
      <c r="V21" s="533">
        <v>6451</v>
      </c>
      <c r="W21" s="533">
        <v>33745</v>
      </c>
    </row>
    <row r="22" spans="2:24" s="1081" customFormat="1" ht="49.6" hidden="1" customHeight="1" collapsed="1">
      <c r="B22" s="1298" t="s">
        <v>2861</v>
      </c>
      <c r="C22" s="533">
        <f t="shared" si="0"/>
        <v>1503412</v>
      </c>
      <c r="D22" s="533">
        <f t="shared" si="6"/>
        <v>1422892</v>
      </c>
      <c r="E22" s="533">
        <f t="shared" ref="E22:K22" si="9">SUM(E23:E26)</f>
        <v>1294719</v>
      </c>
      <c r="F22" s="533">
        <f t="shared" si="9"/>
        <v>0</v>
      </c>
      <c r="G22" s="533">
        <f t="shared" si="9"/>
        <v>128173</v>
      </c>
      <c r="H22" s="533">
        <f t="shared" si="9"/>
        <v>0</v>
      </c>
      <c r="I22" s="533">
        <f t="shared" si="9"/>
        <v>80520</v>
      </c>
      <c r="J22" s="533">
        <f t="shared" si="9"/>
        <v>12240</v>
      </c>
      <c r="K22" s="533">
        <f t="shared" si="9"/>
        <v>4225</v>
      </c>
      <c r="L22" s="533">
        <f>SUM(L23:L26)</f>
        <v>64055</v>
      </c>
      <c r="M22" s="533"/>
      <c r="N22" s="533">
        <f t="shared" si="3"/>
        <v>1395318</v>
      </c>
      <c r="O22" s="533">
        <f t="shared" si="7"/>
        <v>1315161</v>
      </c>
      <c r="P22" s="533">
        <f>SUM(P23:P26)</f>
        <v>1214404</v>
      </c>
      <c r="Q22" s="533">
        <f>SUM(Q23:Q26)</f>
        <v>0</v>
      </c>
      <c r="R22" s="533">
        <f>SUM(R23:R26)</f>
        <v>100757</v>
      </c>
      <c r="S22" s="533">
        <f>SUM(S23:S26)</f>
        <v>0</v>
      </c>
      <c r="T22" s="533">
        <f t="shared" si="8"/>
        <v>80157</v>
      </c>
      <c r="U22" s="533">
        <f>SUM(U23:U26)</f>
        <v>11878</v>
      </c>
      <c r="V22" s="533">
        <f>SUM(V23:V26)</f>
        <v>4224</v>
      </c>
      <c r="W22" s="533">
        <f>SUM(W23:W26)</f>
        <v>64055</v>
      </c>
      <c r="X22" s="489" t="e">
        <f>N22/#REF!</f>
        <v>#REF!</v>
      </c>
    </row>
    <row r="23" spans="2:24" s="1081" customFormat="1" ht="52.5" hidden="1" customHeight="1" outlineLevel="1">
      <c r="B23" s="1298" t="s">
        <v>1850</v>
      </c>
      <c r="C23" s="1314">
        <f t="shared" si="0"/>
        <v>1245331</v>
      </c>
      <c r="D23" s="533">
        <f>SUM(E23:H23)</f>
        <v>1245331</v>
      </c>
      <c r="E23" s="533">
        <v>1229401</v>
      </c>
      <c r="F23" s="533">
        <v>0</v>
      </c>
      <c r="G23" s="533">
        <v>15930</v>
      </c>
      <c r="H23" s="533">
        <v>0</v>
      </c>
      <c r="I23" s="533">
        <v>0</v>
      </c>
      <c r="J23" s="533">
        <v>0</v>
      </c>
      <c r="K23" s="533">
        <v>0</v>
      </c>
      <c r="L23" s="533">
        <v>0</v>
      </c>
      <c r="M23" s="533"/>
      <c r="N23" s="533">
        <f t="shared" si="3"/>
        <v>1164887</v>
      </c>
      <c r="O23" s="533">
        <f t="shared" si="7"/>
        <v>1164887</v>
      </c>
      <c r="P23" s="533">
        <v>1151530</v>
      </c>
      <c r="Q23" s="533">
        <v>0</v>
      </c>
      <c r="R23" s="533">
        <v>13357</v>
      </c>
      <c r="S23" s="533">
        <v>0</v>
      </c>
      <c r="T23" s="533">
        <f t="shared" si="8"/>
        <v>0</v>
      </c>
      <c r="U23" s="533">
        <v>0</v>
      </c>
      <c r="V23" s="533">
        <v>0</v>
      </c>
      <c r="W23" s="533">
        <v>0</v>
      </c>
      <c r="X23" s="489"/>
    </row>
    <row r="24" spans="2:24" s="1081" customFormat="1" ht="52.5" hidden="1" customHeight="1" outlineLevel="1">
      <c r="B24" s="1298" t="s">
        <v>1851</v>
      </c>
      <c r="C24" s="1314">
        <f t="shared" si="0"/>
        <v>167480</v>
      </c>
      <c r="D24" s="533">
        <f>SUM(E24:H24)</f>
        <v>167480</v>
      </c>
      <c r="E24" s="533">
        <v>64268</v>
      </c>
      <c r="F24" s="533">
        <v>0</v>
      </c>
      <c r="G24" s="533">
        <v>103212</v>
      </c>
      <c r="H24" s="533">
        <v>0</v>
      </c>
      <c r="I24" s="533">
        <v>0</v>
      </c>
      <c r="J24" s="533">
        <v>0</v>
      </c>
      <c r="K24" s="533">
        <v>0</v>
      </c>
      <c r="L24" s="533">
        <v>0</v>
      </c>
      <c r="M24" s="533"/>
      <c r="N24" s="533">
        <f t="shared" si="3"/>
        <v>140542</v>
      </c>
      <c r="O24" s="533">
        <f t="shared" si="7"/>
        <v>140542</v>
      </c>
      <c r="P24" s="533">
        <v>61952</v>
      </c>
      <c r="Q24" s="533">
        <v>0</v>
      </c>
      <c r="R24" s="533">
        <v>78590</v>
      </c>
      <c r="S24" s="533">
        <v>0</v>
      </c>
      <c r="T24" s="533">
        <f t="shared" si="8"/>
        <v>0</v>
      </c>
      <c r="U24" s="533">
        <v>0</v>
      </c>
      <c r="V24" s="533">
        <v>0</v>
      </c>
      <c r="W24" s="533">
        <v>0</v>
      </c>
      <c r="X24" s="489"/>
    </row>
    <row r="25" spans="2:24" s="1081" customFormat="1" ht="52.5" hidden="1" customHeight="1" outlineLevel="1">
      <c r="B25" s="1298" t="s">
        <v>1852</v>
      </c>
      <c r="C25" s="1314">
        <f t="shared" si="0"/>
        <v>10881</v>
      </c>
      <c r="D25" s="533">
        <f>SUM(E25:H25)</f>
        <v>10081</v>
      </c>
      <c r="E25" s="533">
        <v>1050</v>
      </c>
      <c r="F25" s="533">
        <v>0</v>
      </c>
      <c r="G25" s="533">
        <v>9031</v>
      </c>
      <c r="H25" s="533">
        <v>0</v>
      </c>
      <c r="I25" s="533">
        <f>SUM(J25:L25)</f>
        <v>800</v>
      </c>
      <c r="J25" s="533">
        <v>0</v>
      </c>
      <c r="K25" s="533">
        <v>800</v>
      </c>
      <c r="L25" s="533">
        <v>0</v>
      </c>
      <c r="M25" s="533"/>
      <c r="N25" s="533">
        <f t="shared" si="3"/>
        <v>10531</v>
      </c>
      <c r="O25" s="533">
        <f t="shared" si="7"/>
        <v>9732</v>
      </c>
      <c r="P25" s="533">
        <v>922</v>
      </c>
      <c r="Q25" s="533">
        <v>0</v>
      </c>
      <c r="R25" s="533">
        <v>8810</v>
      </c>
      <c r="S25" s="533">
        <v>0</v>
      </c>
      <c r="T25" s="533">
        <f t="shared" si="8"/>
        <v>799</v>
      </c>
      <c r="U25" s="533">
        <v>0</v>
      </c>
      <c r="V25" s="533">
        <v>799</v>
      </c>
      <c r="W25" s="533">
        <v>0</v>
      </c>
      <c r="X25" s="489"/>
    </row>
    <row r="26" spans="2:24" s="1081" customFormat="1" ht="52.5" hidden="1" customHeight="1" outlineLevel="1" thickBot="1">
      <c r="B26" s="1301" t="s">
        <v>1853</v>
      </c>
      <c r="C26" s="612">
        <f t="shared" si="0"/>
        <v>79720</v>
      </c>
      <c r="D26" s="534">
        <f>SUM(E26:H26)</f>
        <v>0</v>
      </c>
      <c r="E26" s="534">
        <v>0</v>
      </c>
      <c r="F26" s="534">
        <v>0</v>
      </c>
      <c r="G26" s="534">
        <v>0</v>
      </c>
      <c r="H26" s="534">
        <v>0</v>
      </c>
      <c r="I26" s="534">
        <f>SUM(J26:L26)</f>
        <v>79720</v>
      </c>
      <c r="J26" s="534">
        <v>12240</v>
      </c>
      <c r="K26" s="534">
        <v>3425</v>
      </c>
      <c r="L26" s="534">
        <v>64055</v>
      </c>
      <c r="M26" s="533"/>
      <c r="N26" s="534">
        <f t="shared" si="3"/>
        <v>79358</v>
      </c>
      <c r="O26" s="534">
        <f t="shared" si="7"/>
        <v>0</v>
      </c>
      <c r="P26" s="534">
        <v>0</v>
      </c>
      <c r="Q26" s="533">
        <v>0</v>
      </c>
      <c r="R26" s="534">
        <v>0</v>
      </c>
      <c r="S26" s="533">
        <v>0</v>
      </c>
      <c r="T26" s="534">
        <f t="shared" si="8"/>
        <v>79358</v>
      </c>
      <c r="U26" s="534">
        <v>11878</v>
      </c>
      <c r="V26" s="534">
        <v>3425</v>
      </c>
      <c r="W26" s="534">
        <v>64055</v>
      </c>
      <c r="X26" s="489"/>
    </row>
    <row r="27" spans="2:24" s="1081" customFormat="1" ht="50.3" hidden="1" customHeight="1" collapsed="1">
      <c r="B27" s="1298" t="s">
        <v>2869</v>
      </c>
      <c r="C27" s="533">
        <f t="shared" si="0"/>
        <v>1572564</v>
      </c>
      <c r="D27" s="533">
        <f>SUM(E27:G27)</f>
        <v>1450557</v>
      </c>
      <c r="E27" s="533">
        <f t="shared" ref="E27:K27" si="10">SUM(E28:E31)</f>
        <v>1294418</v>
      </c>
      <c r="F27" s="533">
        <f t="shared" si="10"/>
        <v>0</v>
      </c>
      <c r="G27" s="533">
        <f t="shared" si="10"/>
        <v>156139</v>
      </c>
      <c r="H27" s="533">
        <f t="shared" si="10"/>
        <v>0</v>
      </c>
      <c r="I27" s="533">
        <f t="shared" si="10"/>
        <v>122007</v>
      </c>
      <c r="J27" s="533">
        <f t="shared" si="10"/>
        <v>23371</v>
      </c>
      <c r="K27" s="533">
        <f t="shared" si="10"/>
        <v>25349</v>
      </c>
      <c r="L27" s="533">
        <f>SUM(L28:L31)</f>
        <v>73287</v>
      </c>
      <c r="M27" s="533"/>
      <c r="N27" s="533">
        <f t="shared" si="3"/>
        <v>1447556</v>
      </c>
      <c r="O27" s="533">
        <f t="shared" si="7"/>
        <v>1326616</v>
      </c>
      <c r="P27" s="533">
        <f>SUM(P28:P31)</f>
        <v>1196335</v>
      </c>
      <c r="Q27" s="533">
        <f>SUM(Q28:Q31)</f>
        <v>0</v>
      </c>
      <c r="R27" s="533">
        <f>SUM(R28:R31)</f>
        <v>130281</v>
      </c>
      <c r="S27" s="533">
        <f>SUM(S28:S31)</f>
        <v>0</v>
      </c>
      <c r="T27" s="533">
        <f t="shared" si="8"/>
        <v>120940</v>
      </c>
      <c r="U27" s="533">
        <f>SUM(U28:U31)</f>
        <v>23285</v>
      </c>
      <c r="V27" s="533">
        <f>SUM(V28:V31)</f>
        <v>24368</v>
      </c>
      <c r="W27" s="533">
        <f>SUM(W28:W31)</f>
        <v>73287</v>
      </c>
      <c r="X27" s="489" t="e">
        <f>N27/#REF!</f>
        <v>#REF!</v>
      </c>
    </row>
    <row r="28" spans="2:24" s="1081" customFormat="1" ht="52.5" hidden="1" customHeight="1" outlineLevel="1">
      <c r="B28" s="1298" t="s">
        <v>1850</v>
      </c>
      <c r="C28" s="1314">
        <f t="shared" si="0"/>
        <v>1245371</v>
      </c>
      <c r="D28" s="533">
        <f>SUM(E28:H28)</f>
        <v>1245371</v>
      </c>
      <c r="E28" s="533">
        <v>1229401</v>
      </c>
      <c r="F28" s="533">
        <v>0</v>
      </c>
      <c r="G28" s="533">
        <v>15970</v>
      </c>
      <c r="H28" s="533">
        <v>0</v>
      </c>
      <c r="I28" s="533">
        <v>0</v>
      </c>
      <c r="J28" s="533">
        <v>0</v>
      </c>
      <c r="K28" s="533">
        <v>0</v>
      </c>
      <c r="L28" s="533">
        <v>0</v>
      </c>
      <c r="M28" s="533"/>
      <c r="N28" s="533">
        <f t="shared" si="3"/>
        <v>1147590</v>
      </c>
      <c r="O28" s="533">
        <f t="shared" si="7"/>
        <v>1147590</v>
      </c>
      <c r="P28" s="533">
        <v>1134694</v>
      </c>
      <c r="Q28" s="533">
        <f>SUM(Q29:Q33)</f>
        <v>0</v>
      </c>
      <c r="R28" s="533">
        <v>12896</v>
      </c>
      <c r="S28" s="533">
        <f>SUM(S29:S33)</f>
        <v>0</v>
      </c>
      <c r="T28" s="533">
        <f t="shared" si="8"/>
        <v>0</v>
      </c>
      <c r="U28" s="533">
        <v>0</v>
      </c>
      <c r="V28" s="533">
        <v>0</v>
      </c>
      <c r="W28" s="533">
        <v>0</v>
      </c>
      <c r="X28" s="489"/>
    </row>
    <row r="29" spans="2:24" s="1081" customFormat="1" ht="52.5" hidden="1" customHeight="1" outlineLevel="1">
      <c r="B29" s="1298" t="s">
        <v>1851</v>
      </c>
      <c r="C29" s="1314">
        <f t="shared" si="0"/>
        <v>191845</v>
      </c>
      <c r="D29" s="533">
        <f>SUM(E29:H29)</f>
        <v>191845</v>
      </c>
      <c r="E29" s="533">
        <v>63967</v>
      </c>
      <c r="F29" s="533">
        <v>0</v>
      </c>
      <c r="G29" s="533">
        <v>127878</v>
      </c>
      <c r="H29" s="533">
        <v>0</v>
      </c>
      <c r="I29" s="533">
        <v>0</v>
      </c>
      <c r="J29" s="533">
        <v>0</v>
      </c>
      <c r="K29" s="533">
        <v>0</v>
      </c>
      <c r="L29" s="533">
        <v>0</v>
      </c>
      <c r="M29" s="533"/>
      <c r="N29" s="533">
        <f t="shared" si="3"/>
        <v>166869</v>
      </c>
      <c r="O29" s="533">
        <f t="shared" si="7"/>
        <v>166869</v>
      </c>
      <c r="P29" s="533">
        <v>60669</v>
      </c>
      <c r="Q29" s="533">
        <f>SUM(Q30:Q33)</f>
        <v>0</v>
      </c>
      <c r="R29" s="533">
        <v>106200</v>
      </c>
      <c r="S29" s="533">
        <f>SUM(S30:S33)</f>
        <v>0</v>
      </c>
      <c r="T29" s="533">
        <f t="shared" si="8"/>
        <v>0</v>
      </c>
      <c r="U29" s="533">
        <v>0</v>
      </c>
      <c r="V29" s="533">
        <v>0</v>
      </c>
      <c r="W29" s="533">
        <v>0</v>
      </c>
      <c r="X29" s="489"/>
    </row>
    <row r="30" spans="2:24" s="1081" customFormat="1" ht="52.5" hidden="1" customHeight="1" outlineLevel="1">
      <c r="B30" s="1298" t="s">
        <v>1852</v>
      </c>
      <c r="C30" s="1314">
        <f t="shared" si="0"/>
        <v>14941</v>
      </c>
      <c r="D30" s="533">
        <f>SUM(E30:H30)</f>
        <v>13341</v>
      </c>
      <c r="E30" s="533">
        <v>1050</v>
      </c>
      <c r="F30" s="533">
        <v>0</v>
      </c>
      <c r="G30" s="533">
        <v>12291</v>
      </c>
      <c r="H30" s="533">
        <v>0</v>
      </c>
      <c r="I30" s="533">
        <f>SUM(J30:L30)</f>
        <v>1600</v>
      </c>
      <c r="J30" s="533">
        <v>0</v>
      </c>
      <c r="K30" s="533">
        <v>1600</v>
      </c>
      <c r="L30" s="533">
        <v>0</v>
      </c>
      <c r="M30" s="533"/>
      <c r="N30" s="533">
        <f t="shared" si="3"/>
        <v>13754</v>
      </c>
      <c r="O30" s="533">
        <f t="shared" si="7"/>
        <v>12157</v>
      </c>
      <c r="P30" s="533">
        <v>972</v>
      </c>
      <c r="Q30" s="533">
        <f>SUM(Q31:Q34)</f>
        <v>0</v>
      </c>
      <c r="R30" s="533">
        <v>11185</v>
      </c>
      <c r="S30" s="533">
        <f>SUM(S31:S34)</f>
        <v>0</v>
      </c>
      <c r="T30" s="533">
        <f t="shared" si="8"/>
        <v>1597</v>
      </c>
      <c r="U30" s="533">
        <v>0</v>
      </c>
      <c r="V30" s="533">
        <v>1597</v>
      </c>
      <c r="W30" s="533">
        <v>0</v>
      </c>
      <c r="X30" s="489"/>
    </row>
    <row r="31" spans="2:24" s="1081" customFormat="1" ht="52.5" hidden="1" customHeight="1" outlineLevel="1" thickBot="1">
      <c r="B31" s="1301" t="s">
        <v>1853</v>
      </c>
      <c r="C31" s="612">
        <f t="shared" si="0"/>
        <v>120407</v>
      </c>
      <c r="D31" s="534">
        <f>SUM(E31:H31)</f>
        <v>0</v>
      </c>
      <c r="E31" s="534">
        <v>0</v>
      </c>
      <c r="F31" s="534">
        <v>0</v>
      </c>
      <c r="G31" s="534">
        <v>0</v>
      </c>
      <c r="H31" s="534">
        <v>0</v>
      </c>
      <c r="I31" s="534">
        <f>SUM(J31:L31)</f>
        <v>120407</v>
      </c>
      <c r="J31" s="534">
        <v>23371</v>
      </c>
      <c r="K31" s="534">
        <v>23749</v>
      </c>
      <c r="L31" s="534">
        <v>73287</v>
      </c>
      <c r="M31" s="533"/>
      <c r="N31" s="534">
        <f t="shared" si="3"/>
        <v>119343</v>
      </c>
      <c r="O31" s="534">
        <f t="shared" si="7"/>
        <v>0</v>
      </c>
      <c r="P31" s="534">
        <v>0</v>
      </c>
      <c r="Q31" s="534">
        <f>SUM(Q33:Q35)</f>
        <v>0</v>
      </c>
      <c r="R31" s="534">
        <v>0</v>
      </c>
      <c r="S31" s="534">
        <f>SUM(S33:S35)</f>
        <v>0</v>
      </c>
      <c r="T31" s="534">
        <f t="shared" si="8"/>
        <v>119343</v>
      </c>
      <c r="U31" s="534">
        <v>23285</v>
      </c>
      <c r="V31" s="534">
        <v>22771</v>
      </c>
      <c r="W31" s="534">
        <v>73287</v>
      </c>
      <c r="X31" s="489"/>
    </row>
    <row r="32" spans="2:24" s="1081" customFormat="1" ht="50.3" hidden="1" customHeight="1" collapsed="1">
      <c r="B32" s="1298" t="s">
        <v>2868</v>
      </c>
      <c r="C32" s="533">
        <f t="shared" si="0"/>
        <v>1539578</v>
      </c>
      <c r="D32" s="533">
        <f>SUM(E32:G32)</f>
        <v>1451790</v>
      </c>
      <c r="E32" s="533">
        <f t="shared" ref="E32:K32" si="11">SUM(E33:E36)</f>
        <v>1311959</v>
      </c>
      <c r="F32" s="533">
        <f t="shared" si="11"/>
        <v>0</v>
      </c>
      <c r="G32" s="533">
        <f t="shared" si="11"/>
        <v>139831</v>
      </c>
      <c r="H32" s="533">
        <f t="shared" si="11"/>
        <v>0</v>
      </c>
      <c r="I32" s="533">
        <f t="shared" si="11"/>
        <v>87788</v>
      </c>
      <c r="J32" s="533">
        <f t="shared" si="11"/>
        <v>33542</v>
      </c>
      <c r="K32" s="533">
        <f t="shared" si="11"/>
        <v>12680</v>
      </c>
      <c r="L32" s="533">
        <f>SUM(L33:L36)</f>
        <v>41566</v>
      </c>
      <c r="M32" s="533"/>
      <c r="N32" s="533">
        <f t="shared" si="3"/>
        <v>1414777</v>
      </c>
      <c r="O32" s="533">
        <f t="shared" si="7"/>
        <v>1328931</v>
      </c>
      <c r="P32" s="533">
        <f>SUM(P33:P36)</f>
        <v>1204880</v>
      </c>
      <c r="Q32" s="533">
        <f>SUM(Q33:Q36)</f>
        <v>0</v>
      </c>
      <c r="R32" s="533">
        <f>SUM(R33:R36)</f>
        <v>124051</v>
      </c>
      <c r="S32" s="533">
        <f>SUM(S33:S36)</f>
        <v>0</v>
      </c>
      <c r="T32" s="533">
        <f t="shared" si="8"/>
        <v>85846</v>
      </c>
      <c r="U32" s="533">
        <f>SUM(U33:U36)</f>
        <v>33341</v>
      </c>
      <c r="V32" s="533">
        <f>SUM(V33:V36)</f>
        <v>12562</v>
      </c>
      <c r="W32" s="533">
        <f>SUM(W33:W36)</f>
        <v>39943</v>
      </c>
      <c r="X32" s="489" t="e">
        <f>N32/#REF!</f>
        <v>#REF!</v>
      </c>
    </row>
    <row r="33" spans="2:24" s="1081" customFormat="1" ht="52.5" hidden="1" customHeight="1" outlineLevel="1">
      <c r="B33" s="1298" t="s">
        <v>1850</v>
      </c>
      <c r="C33" s="1314">
        <f t="shared" si="0"/>
        <v>1257613</v>
      </c>
      <c r="D33" s="533">
        <f>SUM(E33:H33)</f>
        <v>1257613</v>
      </c>
      <c r="E33" s="533">
        <v>1240971</v>
      </c>
      <c r="F33" s="533">
        <v>0</v>
      </c>
      <c r="G33" s="533">
        <v>16642</v>
      </c>
      <c r="H33" s="533">
        <v>0</v>
      </c>
      <c r="I33" s="533">
        <v>0</v>
      </c>
      <c r="J33" s="533">
        <v>0</v>
      </c>
      <c r="K33" s="533">
        <v>0</v>
      </c>
      <c r="L33" s="533">
        <v>0</v>
      </c>
      <c r="M33" s="533"/>
      <c r="N33" s="533">
        <f t="shared" si="3"/>
        <v>1157914</v>
      </c>
      <c r="O33" s="533">
        <f t="shared" si="7"/>
        <v>1157914</v>
      </c>
      <c r="P33" s="533">
        <v>1143595</v>
      </c>
      <c r="Q33" s="533">
        <f>SUM(Q34:Q102)</f>
        <v>0</v>
      </c>
      <c r="R33" s="533">
        <v>14319</v>
      </c>
      <c r="S33" s="533">
        <f>SUM(S34:S102)</f>
        <v>0</v>
      </c>
      <c r="T33" s="533">
        <f t="shared" si="8"/>
        <v>0</v>
      </c>
      <c r="U33" s="533">
        <v>0</v>
      </c>
      <c r="V33" s="533">
        <v>0</v>
      </c>
      <c r="W33" s="533">
        <v>0</v>
      </c>
      <c r="X33" s="489"/>
    </row>
    <row r="34" spans="2:24" s="1081" customFormat="1" ht="52.5" hidden="1" customHeight="1" outlineLevel="1">
      <c r="B34" s="1298" t="s">
        <v>1851</v>
      </c>
      <c r="C34" s="1314">
        <f t="shared" si="0"/>
        <v>180804</v>
      </c>
      <c r="D34" s="533">
        <f>SUM(E34:H34)</f>
        <v>180804</v>
      </c>
      <c r="E34" s="533">
        <v>69926</v>
      </c>
      <c r="F34" s="533">
        <v>0</v>
      </c>
      <c r="G34" s="533">
        <v>110878</v>
      </c>
      <c r="H34" s="533">
        <v>0</v>
      </c>
      <c r="I34" s="533">
        <v>0</v>
      </c>
      <c r="J34" s="533">
        <v>0</v>
      </c>
      <c r="K34" s="533">
        <v>0</v>
      </c>
      <c r="L34" s="533">
        <v>0</v>
      </c>
      <c r="M34" s="533"/>
      <c r="N34" s="533">
        <f t="shared" si="3"/>
        <v>158238</v>
      </c>
      <c r="O34" s="533">
        <f t="shared" si="7"/>
        <v>158238</v>
      </c>
      <c r="P34" s="533">
        <v>60313</v>
      </c>
      <c r="Q34" s="533">
        <f>SUM(Q35:Q102)</f>
        <v>0</v>
      </c>
      <c r="R34" s="533">
        <v>97925</v>
      </c>
      <c r="S34" s="533">
        <f>SUM(S35:S102)</f>
        <v>0</v>
      </c>
      <c r="T34" s="533">
        <f t="shared" si="8"/>
        <v>0</v>
      </c>
      <c r="U34" s="533">
        <v>0</v>
      </c>
      <c r="V34" s="533">
        <v>0</v>
      </c>
      <c r="W34" s="533">
        <v>0</v>
      </c>
      <c r="X34" s="489"/>
    </row>
    <row r="35" spans="2:24" s="1081" customFormat="1" ht="52.5" hidden="1" customHeight="1" outlineLevel="1">
      <c r="B35" s="1298" t="s">
        <v>1852</v>
      </c>
      <c r="C35" s="1314">
        <f t="shared" si="0"/>
        <v>14973</v>
      </c>
      <c r="D35" s="533">
        <f>SUM(E35:H35)</f>
        <v>13373</v>
      </c>
      <c r="E35" s="533">
        <v>1062</v>
      </c>
      <c r="F35" s="533">
        <v>0</v>
      </c>
      <c r="G35" s="533">
        <v>12311</v>
      </c>
      <c r="H35" s="533">
        <v>0</v>
      </c>
      <c r="I35" s="533">
        <f>SUM(J35:L35)</f>
        <v>1600</v>
      </c>
      <c r="J35" s="533">
        <v>0</v>
      </c>
      <c r="K35" s="533">
        <v>1600</v>
      </c>
      <c r="L35" s="533">
        <v>0</v>
      </c>
      <c r="M35" s="533"/>
      <c r="N35" s="533">
        <f t="shared" si="3"/>
        <v>14378</v>
      </c>
      <c r="O35" s="533">
        <f t="shared" si="7"/>
        <v>12779</v>
      </c>
      <c r="P35" s="533">
        <v>972</v>
      </c>
      <c r="Q35" s="533">
        <f>SUM(Q36:Q103)</f>
        <v>0</v>
      </c>
      <c r="R35" s="533">
        <v>11807</v>
      </c>
      <c r="S35" s="533">
        <f>SUM(S36:S103)</f>
        <v>0</v>
      </c>
      <c r="T35" s="533">
        <f t="shared" si="8"/>
        <v>1599</v>
      </c>
      <c r="U35" s="533">
        <v>0</v>
      </c>
      <c r="V35" s="533">
        <v>1599</v>
      </c>
      <c r="W35" s="533">
        <v>0</v>
      </c>
      <c r="X35" s="489"/>
    </row>
    <row r="36" spans="2:24" s="1081" customFormat="1" ht="52.5" hidden="1" customHeight="1" outlineLevel="1" thickBot="1">
      <c r="B36" s="1301" t="s">
        <v>1853</v>
      </c>
      <c r="C36" s="612">
        <f t="shared" si="0"/>
        <v>86188</v>
      </c>
      <c r="D36" s="534">
        <f>SUM(E36:H36)</f>
        <v>0</v>
      </c>
      <c r="E36" s="534">
        <v>0</v>
      </c>
      <c r="F36" s="534">
        <v>0</v>
      </c>
      <c r="G36" s="534">
        <v>0</v>
      </c>
      <c r="H36" s="534">
        <v>0</v>
      </c>
      <c r="I36" s="534">
        <f>SUM(J36:L36)</f>
        <v>86188</v>
      </c>
      <c r="J36" s="534">
        <v>33542</v>
      </c>
      <c r="K36" s="534">
        <v>11080</v>
      </c>
      <c r="L36" s="534">
        <v>41566</v>
      </c>
      <c r="M36" s="533"/>
      <c r="N36" s="534">
        <f t="shared" si="3"/>
        <v>84247</v>
      </c>
      <c r="O36" s="534">
        <f t="shared" si="7"/>
        <v>0</v>
      </c>
      <c r="P36" s="534">
        <v>0</v>
      </c>
      <c r="Q36" s="534">
        <f>SUM(Q102:Q104)</f>
        <v>0</v>
      </c>
      <c r="R36" s="534">
        <v>0</v>
      </c>
      <c r="S36" s="534">
        <f>SUM(S102:S104)</f>
        <v>0</v>
      </c>
      <c r="T36" s="534">
        <f t="shared" si="8"/>
        <v>84247</v>
      </c>
      <c r="U36" s="534">
        <v>33341</v>
      </c>
      <c r="V36" s="534">
        <v>10963</v>
      </c>
      <c r="W36" s="534">
        <v>39943</v>
      </c>
      <c r="X36" s="489"/>
    </row>
    <row r="37" spans="2:24" s="1081" customFormat="1" ht="50.3" hidden="1" customHeight="1" collapsed="1">
      <c r="B37" s="1298" t="s">
        <v>2867</v>
      </c>
      <c r="C37" s="533">
        <f t="shared" si="0"/>
        <v>1543713</v>
      </c>
      <c r="D37" s="533">
        <f>SUM(E37:G37)</f>
        <v>1469664</v>
      </c>
      <c r="E37" s="533">
        <f t="shared" ref="E37:K37" si="12">SUM(E38:E41)</f>
        <v>1317238</v>
      </c>
      <c r="F37" s="533">
        <f t="shared" si="12"/>
        <v>0</v>
      </c>
      <c r="G37" s="533">
        <f t="shared" si="12"/>
        <v>152426</v>
      </c>
      <c r="H37" s="533">
        <f t="shared" si="12"/>
        <v>0</v>
      </c>
      <c r="I37" s="533">
        <f t="shared" si="12"/>
        <v>74049</v>
      </c>
      <c r="J37" s="533">
        <f t="shared" si="12"/>
        <v>22372</v>
      </c>
      <c r="K37" s="533">
        <f t="shared" si="12"/>
        <v>50124</v>
      </c>
      <c r="L37" s="533">
        <f>SUM(L38:L41)</f>
        <v>1553</v>
      </c>
      <c r="M37" s="533"/>
      <c r="N37" s="533">
        <f t="shared" si="3"/>
        <v>1414117</v>
      </c>
      <c r="O37" s="533">
        <f t="shared" si="7"/>
        <v>1340945</v>
      </c>
      <c r="P37" s="533">
        <f>SUM(P38:P41)</f>
        <v>1217151</v>
      </c>
      <c r="Q37" s="533">
        <f>SUM(Q38:Q41)</f>
        <v>0</v>
      </c>
      <c r="R37" s="533">
        <f>SUM(R38:R41)</f>
        <v>123794</v>
      </c>
      <c r="S37" s="533">
        <f>SUM(S38:S41)</f>
        <v>0</v>
      </c>
      <c r="T37" s="533">
        <f t="shared" si="8"/>
        <v>73172</v>
      </c>
      <c r="U37" s="533">
        <f>SUM(U38:U41)</f>
        <v>22005</v>
      </c>
      <c r="V37" s="533">
        <f>SUM(V38:V41)</f>
        <v>50122</v>
      </c>
      <c r="W37" s="533">
        <f>SUM(W38:W41)</f>
        <v>1045</v>
      </c>
      <c r="X37" s="489" t="e">
        <f>N37/#REF!</f>
        <v>#REF!</v>
      </c>
    </row>
    <row r="38" spans="2:24" s="1081" customFormat="1" ht="52.5" hidden="1" customHeight="1" outlineLevel="1">
      <c r="B38" s="1298" t="s">
        <v>1854</v>
      </c>
      <c r="C38" s="1314">
        <f t="shared" si="0"/>
        <v>1257641</v>
      </c>
      <c r="D38" s="533">
        <f>SUM(E38:H38)</f>
        <v>1257641</v>
      </c>
      <c r="E38" s="533">
        <v>1240976</v>
      </c>
      <c r="F38" s="533">
        <v>0</v>
      </c>
      <c r="G38" s="533">
        <v>16665</v>
      </c>
      <c r="H38" s="533">
        <v>0</v>
      </c>
      <c r="I38" s="533">
        <v>0</v>
      </c>
      <c r="J38" s="533">
        <v>0</v>
      </c>
      <c r="K38" s="533">
        <v>0</v>
      </c>
      <c r="L38" s="533">
        <v>0</v>
      </c>
      <c r="M38" s="533"/>
      <c r="N38" s="533">
        <f t="shared" si="3"/>
        <v>1171624</v>
      </c>
      <c r="O38" s="533">
        <f t="shared" si="7"/>
        <v>1171624</v>
      </c>
      <c r="P38" s="533">
        <v>1157210</v>
      </c>
      <c r="Q38" s="533">
        <f>SUM(Q39:Q107)</f>
        <v>0</v>
      </c>
      <c r="R38" s="533">
        <v>14414</v>
      </c>
      <c r="S38" s="533">
        <f>SUM(S39:S107)</f>
        <v>0</v>
      </c>
      <c r="T38" s="533">
        <f t="shared" si="8"/>
        <v>0</v>
      </c>
      <c r="U38" s="533">
        <v>0</v>
      </c>
      <c r="V38" s="533">
        <v>0</v>
      </c>
      <c r="W38" s="533">
        <v>0</v>
      </c>
    </row>
    <row r="39" spans="2:24" s="1081" customFormat="1" ht="52.5" hidden="1" customHeight="1" outlineLevel="1">
      <c r="B39" s="1298" t="s">
        <v>1855</v>
      </c>
      <c r="C39" s="1314">
        <f t="shared" si="0"/>
        <v>198090</v>
      </c>
      <c r="D39" s="533">
        <f>SUM(E39:H39)</f>
        <v>198090</v>
      </c>
      <c r="E39" s="533">
        <v>74910</v>
      </c>
      <c r="F39" s="533">
        <v>0</v>
      </c>
      <c r="G39" s="533">
        <v>123180</v>
      </c>
      <c r="H39" s="533">
        <v>0</v>
      </c>
      <c r="I39" s="533">
        <v>0</v>
      </c>
      <c r="J39" s="533">
        <v>0</v>
      </c>
      <c r="K39" s="533">
        <v>0</v>
      </c>
      <c r="L39" s="533">
        <v>0</v>
      </c>
      <c r="M39" s="533"/>
      <c r="N39" s="533">
        <f t="shared" si="3"/>
        <v>156709</v>
      </c>
      <c r="O39" s="533">
        <f t="shared" si="7"/>
        <v>156709</v>
      </c>
      <c r="P39" s="533">
        <v>58961</v>
      </c>
      <c r="Q39" s="533">
        <f>SUM(Q40:Q107)</f>
        <v>0</v>
      </c>
      <c r="R39" s="533">
        <v>97748</v>
      </c>
      <c r="S39" s="533">
        <f>SUM(S40:S107)</f>
        <v>0</v>
      </c>
      <c r="T39" s="533">
        <f t="shared" si="8"/>
        <v>0</v>
      </c>
      <c r="U39" s="533">
        <v>0</v>
      </c>
      <c r="V39" s="533">
        <v>0</v>
      </c>
      <c r="W39" s="533">
        <v>0</v>
      </c>
    </row>
    <row r="40" spans="2:24" s="1081" customFormat="1" ht="52.5" hidden="1" customHeight="1" outlineLevel="1">
      <c r="B40" s="1298" t="s">
        <v>1856</v>
      </c>
      <c r="C40" s="1314">
        <f t="shared" si="0"/>
        <v>13933</v>
      </c>
      <c r="D40" s="533">
        <f>SUM(E40:H40)</f>
        <v>13933</v>
      </c>
      <c r="E40" s="533">
        <v>1352</v>
      </c>
      <c r="F40" s="533">
        <v>0</v>
      </c>
      <c r="G40" s="533">
        <v>12581</v>
      </c>
      <c r="H40" s="533">
        <v>0</v>
      </c>
      <c r="I40" s="533">
        <f>SUM(J40:L40)</f>
        <v>0</v>
      </c>
      <c r="J40" s="533">
        <v>0</v>
      </c>
      <c r="K40" s="533">
        <v>0</v>
      </c>
      <c r="L40" s="533">
        <v>0</v>
      </c>
      <c r="M40" s="533"/>
      <c r="N40" s="533">
        <f t="shared" si="3"/>
        <v>12612</v>
      </c>
      <c r="O40" s="533">
        <f t="shared" si="7"/>
        <v>12612</v>
      </c>
      <c r="P40" s="533">
        <v>980</v>
      </c>
      <c r="Q40" s="533">
        <f>SUM(Q41:Q108)</f>
        <v>0</v>
      </c>
      <c r="R40" s="533">
        <v>11632</v>
      </c>
      <c r="S40" s="533">
        <f>SUM(S41:S108)</f>
        <v>0</v>
      </c>
      <c r="T40" s="533">
        <f t="shared" si="8"/>
        <v>0</v>
      </c>
      <c r="U40" s="533">
        <v>0</v>
      </c>
      <c r="V40" s="533">
        <v>0</v>
      </c>
      <c r="W40" s="533">
        <v>0</v>
      </c>
    </row>
    <row r="41" spans="2:24" s="1081" customFormat="1" ht="52.5" hidden="1" customHeight="1" outlineLevel="1" thickBot="1">
      <c r="B41" s="1301" t="s">
        <v>1853</v>
      </c>
      <c r="C41" s="612">
        <f t="shared" si="0"/>
        <v>74049</v>
      </c>
      <c r="D41" s="534">
        <f>SUM(E41:H41)</f>
        <v>0</v>
      </c>
      <c r="E41" s="534">
        <v>0</v>
      </c>
      <c r="F41" s="534">
        <v>0</v>
      </c>
      <c r="G41" s="534">
        <v>0</v>
      </c>
      <c r="H41" s="534">
        <v>0</v>
      </c>
      <c r="I41" s="534">
        <f>SUM(J41:L41)</f>
        <v>74049</v>
      </c>
      <c r="J41" s="534">
        <v>22372</v>
      </c>
      <c r="K41" s="534">
        <v>50124</v>
      </c>
      <c r="L41" s="534">
        <v>1553</v>
      </c>
      <c r="M41" s="533"/>
      <c r="N41" s="534">
        <f t="shared" si="3"/>
        <v>73172</v>
      </c>
      <c r="O41" s="534">
        <f t="shared" si="7"/>
        <v>0</v>
      </c>
      <c r="P41" s="534">
        <v>0</v>
      </c>
      <c r="Q41" s="534">
        <f>SUM(Q107:Q109)</f>
        <v>0</v>
      </c>
      <c r="R41" s="534">
        <v>0</v>
      </c>
      <c r="S41" s="534">
        <f>SUM(S107:S109)</f>
        <v>0</v>
      </c>
      <c r="T41" s="534">
        <f t="shared" si="8"/>
        <v>73172</v>
      </c>
      <c r="U41" s="534">
        <v>22005</v>
      </c>
      <c r="V41" s="534">
        <v>50122</v>
      </c>
      <c r="W41" s="534">
        <v>1045</v>
      </c>
    </row>
    <row r="42" spans="2:24" s="1081" customFormat="1" ht="50.3" hidden="1" customHeight="1" collapsed="1">
      <c r="B42" s="1298" t="s">
        <v>2866</v>
      </c>
      <c r="C42" s="533">
        <f t="shared" ref="C42:C51" si="13">D42+I42</f>
        <v>1483696</v>
      </c>
      <c r="D42" s="533">
        <f>SUM(E42:G42)</f>
        <v>1455645</v>
      </c>
      <c r="E42" s="533">
        <f t="shared" ref="E42:K42" si="14">SUM(E43:E46)</f>
        <v>1315040</v>
      </c>
      <c r="F42" s="533">
        <f t="shared" si="14"/>
        <v>0</v>
      </c>
      <c r="G42" s="533">
        <f t="shared" si="14"/>
        <v>140605</v>
      </c>
      <c r="H42" s="533">
        <f t="shared" si="14"/>
        <v>0</v>
      </c>
      <c r="I42" s="533">
        <f t="shared" si="14"/>
        <v>28051</v>
      </c>
      <c r="J42" s="533">
        <f t="shared" si="14"/>
        <v>9800</v>
      </c>
      <c r="K42" s="533">
        <f t="shared" si="14"/>
        <v>18251</v>
      </c>
      <c r="L42" s="533">
        <f>SUM(L43:L46)</f>
        <v>0</v>
      </c>
      <c r="M42" s="533"/>
      <c r="N42" s="533">
        <f t="shared" ref="N42:N51" si="15">O42+T42</f>
        <v>1377043</v>
      </c>
      <c r="O42" s="533">
        <f t="shared" ref="O42:O51" si="16">SUM(P42:R42)</f>
        <v>1349723</v>
      </c>
      <c r="P42" s="533">
        <f>SUM(P43:P46)</f>
        <v>1234492</v>
      </c>
      <c r="Q42" s="533">
        <f>SUM(Q43:Q46)</f>
        <v>0</v>
      </c>
      <c r="R42" s="533">
        <f>SUM(R43:R46)</f>
        <v>115231</v>
      </c>
      <c r="S42" s="533">
        <f>SUM(S43:S46)</f>
        <v>0</v>
      </c>
      <c r="T42" s="533">
        <f t="shared" ref="T42:T51" si="17">SUM(U42:W42)</f>
        <v>27320</v>
      </c>
      <c r="U42" s="533">
        <f>SUM(U43:U46)</f>
        <v>9425</v>
      </c>
      <c r="V42" s="533">
        <f>SUM(V43:V46)</f>
        <v>17895</v>
      </c>
      <c r="W42" s="533">
        <f>SUM(W43:W46)</f>
        <v>0</v>
      </c>
      <c r="X42" s="489" t="e">
        <f>N42/#REF!</f>
        <v>#REF!</v>
      </c>
    </row>
    <row r="43" spans="2:24" s="1081" customFormat="1" ht="52.5" hidden="1" customHeight="1" outlineLevel="1">
      <c r="B43" s="1298" t="s">
        <v>1854</v>
      </c>
      <c r="C43" s="1314">
        <f t="shared" si="13"/>
        <v>1260600</v>
      </c>
      <c r="D43" s="533">
        <f>SUM(E43:H43)</f>
        <v>1260600</v>
      </c>
      <c r="E43" s="533">
        <v>1244126</v>
      </c>
      <c r="F43" s="533">
        <v>0</v>
      </c>
      <c r="G43" s="533">
        <v>16474</v>
      </c>
      <c r="H43" s="533">
        <v>0</v>
      </c>
      <c r="I43" s="533">
        <v>0</v>
      </c>
      <c r="J43" s="533">
        <v>0</v>
      </c>
      <c r="K43" s="533">
        <v>0</v>
      </c>
      <c r="L43" s="533">
        <v>0</v>
      </c>
      <c r="M43" s="533"/>
      <c r="N43" s="533">
        <f t="shared" si="15"/>
        <v>1186333</v>
      </c>
      <c r="O43" s="533">
        <f t="shared" si="16"/>
        <v>1186333</v>
      </c>
      <c r="P43" s="533">
        <v>1171640</v>
      </c>
      <c r="Q43" s="533">
        <f>SUM(Q44:Q112)</f>
        <v>0</v>
      </c>
      <c r="R43" s="533">
        <v>14693</v>
      </c>
      <c r="S43" s="533">
        <f>SUM(S44:S112)</f>
        <v>0</v>
      </c>
      <c r="T43" s="533">
        <f t="shared" si="17"/>
        <v>0</v>
      </c>
      <c r="U43" s="533">
        <v>0</v>
      </c>
      <c r="V43" s="533">
        <v>0</v>
      </c>
      <c r="W43" s="533">
        <v>0</v>
      </c>
    </row>
    <row r="44" spans="2:24" s="1081" customFormat="1" ht="52.5" hidden="1" customHeight="1" outlineLevel="1">
      <c r="B44" s="1298" t="s">
        <v>1855</v>
      </c>
      <c r="C44" s="1314">
        <f t="shared" si="13"/>
        <v>181254</v>
      </c>
      <c r="D44" s="533">
        <f>SUM(E44:H44)</f>
        <v>181254</v>
      </c>
      <c r="E44" s="533">
        <v>69834</v>
      </c>
      <c r="F44" s="533">
        <v>0</v>
      </c>
      <c r="G44" s="533">
        <v>111420</v>
      </c>
      <c r="H44" s="533">
        <v>0</v>
      </c>
      <c r="I44" s="533">
        <v>0</v>
      </c>
      <c r="J44" s="533">
        <v>0</v>
      </c>
      <c r="K44" s="533">
        <v>0</v>
      </c>
      <c r="L44" s="533">
        <v>0</v>
      </c>
      <c r="M44" s="533"/>
      <c r="N44" s="533">
        <f t="shared" si="15"/>
        <v>151325</v>
      </c>
      <c r="O44" s="533">
        <f t="shared" si="16"/>
        <v>151325</v>
      </c>
      <c r="P44" s="533">
        <v>61876</v>
      </c>
      <c r="Q44" s="533">
        <f>SUM(Q45:Q112)</f>
        <v>0</v>
      </c>
      <c r="R44" s="533">
        <v>89449</v>
      </c>
      <c r="S44" s="533">
        <f>SUM(S45:S112)</f>
        <v>0</v>
      </c>
      <c r="T44" s="533">
        <f t="shared" si="17"/>
        <v>0</v>
      </c>
      <c r="U44" s="533">
        <v>0</v>
      </c>
      <c r="V44" s="533">
        <v>0</v>
      </c>
      <c r="W44" s="533">
        <v>0</v>
      </c>
    </row>
    <row r="45" spans="2:24" s="1081" customFormat="1" ht="52.5" hidden="1" customHeight="1" outlineLevel="1">
      <c r="B45" s="1298" t="s">
        <v>1856</v>
      </c>
      <c r="C45" s="1314">
        <f t="shared" si="13"/>
        <v>13791</v>
      </c>
      <c r="D45" s="533">
        <f>SUM(E45:H45)</f>
        <v>13791</v>
      </c>
      <c r="E45" s="533">
        <v>1080</v>
      </c>
      <c r="F45" s="533">
        <v>0</v>
      </c>
      <c r="G45" s="533">
        <v>12711</v>
      </c>
      <c r="H45" s="533">
        <v>0</v>
      </c>
      <c r="I45" s="533">
        <f>SUM(J45:L45)</f>
        <v>0</v>
      </c>
      <c r="J45" s="533">
        <v>0</v>
      </c>
      <c r="K45" s="533">
        <v>0</v>
      </c>
      <c r="L45" s="533">
        <v>0</v>
      </c>
      <c r="M45" s="533"/>
      <c r="N45" s="533">
        <f t="shared" si="15"/>
        <v>12065</v>
      </c>
      <c r="O45" s="533">
        <f t="shared" si="16"/>
        <v>12065</v>
      </c>
      <c r="P45" s="533">
        <v>976</v>
      </c>
      <c r="Q45" s="533">
        <f>SUM(Q46:Q113)</f>
        <v>0</v>
      </c>
      <c r="R45" s="533">
        <v>11089</v>
      </c>
      <c r="S45" s="533">
        <f>SUM(S46:S113)</f>
        <v>0</v>
      </c>
      <c r="T45" s="533">
        <f t="shared" si="17"/>
        <v>0</v>
      </c>
      <c r="U45" s="533">
        <v>0</v>
      </c>
      <c r="V45" s="533">
        <v>0</v>
      </c>
      <c r="W45" s="533">
        <v>0</v>
      </c>
    </row>
    <row r="46" spans="2:24" s="1081" customFormat="1" ht="52.5" hidden="1" customHeight="1" outlineLevel="1" thickBot="1">
      <c r="B46" s="1301" t="s">
        <v>1853</v>
      </c>
      <c r="C46" s="612">
        <f t="shared" si="13"/>
        <v>28051</v>
      </c>
      <c r="D46" s="534">
        <f>SUM(E46:H46)</f>
        <v>0</v>
      </c>
      <c r="E46" s="534">
        <v>0</v>
      </c>
      <c r="F46" s="534">
        <v>0</v>
      </c>
      <c r="G46" s="534">
        <v>0</v>
      </c>
      <c r="H46" s="534">
        <v>0</v>
      </c>
      <c r="I46" s="534">
        <f>SUM(J46:L46)</f>
        <v>28051</v>
      </c>
      <c r="J46" s="534">
        <v>9800</v>
      </c>
      <c r="K46" s="534">
        <v>18251</v>
      </c>
      <c r="L46" s="534">
        <v>0</v>
      </c>
      <c r="M46" s="533"/>
      <c r="N46" s="534">
        <f t="shared" si="15"/>
        <v>27320</v>
      </c>
      <c r="O46" s="534">
        <f t="shared" si="16"/>
        <v>0</v>
      </c>
      <c r="P46" s="534">
        <v>0</v>
      </c>
      <c r="Q46" s="534">
        <f>SUM(Q112:Q114)</f>
        <v>0</v>
      </c>
      <c r="R46" s="534">
        <v>0</v>
      </c>
      <c r="S46" s="534">
        <f>SUM(S112:S114)</f>
        <v>0</v>
      </c>
      <c r="T46" s="534">
        <f t="shared" si="17"/>
        <v>27320</v>
      </c>
      <c r="U46" s="534">
        <v>9425</v>
      </c>
      <c r="V46" s="534">
        <v>17895</v>
      </c>
      <c r="W46" s="534">
        <v>0</v>
      </c>
    </row>
    <row r="47" spans="2:24" s="1081" customFormat="1" ht="50.3" customHeight="1" collapsed="1">
      <c r="B47" s="1298" t="s">
        <v>1857</v>
      </c>
      <c r="C47" s="533">
        <f t="shared" si="13"/>
        <v>1475703</v>
      </c>
      <c r="D47" s="533">
        <f>SUM(E47:G47)</f>
        <v>1446663</v>
      </c>
      <c r="E47" s="533">
        <f t="shared" ref="E47:K47" si="18">SUM(E48:E51)</f>
        <v>1313350</v>
      </c>
      <c r="F47" s="533">
        <f t="shared" si="18"/>
        <v>0</v>
      </c>
      <c r="G47" s="533">
        <f t="shared" si="18"/>
        <v>133313</v>
      </c>
      <c r="H47" s="533">
        <f t="shared" si="18"/>
        <v>0</v>
      </c>
      <c r="I47" s="533">
        <f t="shared" si="18"/>
        <v>29040</v>
      </c>
      <c r="J47" s="533">
        <f t="shared" si="18"/>
        <v>19380</v>
      </c>
      <c r="K47" s="533">
        <f t="shared" si="18"/>
        <v>9660</v>
      </c>
      <c r="L47" s="533">
        <f>SUM(L48:L51)</f>
        <v>0</v>
      </c>
      <c r="M47" s="533"/>
      <c r="N47" s="533">
        <f t="shared" si="15"/>
        <v>1389074</v>
      </c>
      <c r="O47" s="533">
        <f t="shared" si="16"/>
        <v>1360831</v>
      </c>
      <c r="P47" s="533">
        <f>SUM(P48:P51)</f>
        <v>1245504</v>
      </c>
      <c r="Q47" s="533">
        <f>SUM(Q48:Q51)</f>
        <v>0</v>
      </c>
      <c r="R47" s="533">
        <f>SUM(R48:R51)</f>
        <v>115327</v>
      </c>
      <c r="S47" s="533">
        <f>SUM(S48:S51)</f>
        <v>0</v>
      </c>
      <c r="T47" s="533">
        <f t="shared" si="17"/>
        <v>28243</v>
      </c>
      <c r="U47" s="533">
        <f>SUM(U48:U51)</f>
        <v>18674</v>
      </c>
      <c r="V47" s="533">
        <f>SUM(V48:V51)</f>
        <v>9569</v>
      </c>
      <c r="W47" s="533">
        <f>SUM(W48:W51)</f>
        <v>0</v>
      </c>
      <c r="X47" s="489" t="e">
        <f>N47/#REF!</f>
        <v>#REF!</v>
      </c>
    </row>
    <row r="48" spans="2:24" s="1081" customFormat="1" ht="52.5" hidden="1" customHeight="1" outlineLevel="1">
      <c r="B48" s="1298" t="s">
        <v>1854</v>
      </c>
      <c r="C48" s="1314">
        <f t="shared" si="13"/>
        <v>1257729</v>
      </c>
      <c r="D48" s="533">
        <f>SUM(E48:H48)</f>
        <v>1257729</v>
      </c>
      <c r="E48" s="533">
        <v>1241265</v>
      </c>
      <c r="F48" s="533"/>
      <c r="G48" s="533">
        <v>16464</v>
      </c>
      <c r="H48" s="533">
        <v>0</v>
      </c>
      <c r="I48" s="533">
        <v>0</v>
      </c>
      <c r="J48" s="533">
        <v>0</v>
      </c>
      <c r="K48" s="533">
        <v>0</v>
      </c>
      <c r="L48" s="533">
        <v>0</v>
      </c>
      <c r="M48" s="533"/>
      <c r="N48" s="533">
        <f t="shared" si="15"/>
        <v>1196889</v>
      </c>
      <c r="O48" s="533">
        <f t="shared" si="16"/>
        <v>1196889</v>
      </c>
      <c r="P48" s="533">
        <v>1182367</v>
      </c>
      <c r="Q48" s="533"/>
      <c r="R48" s="533">
        <v>14522</v>
      </c>
      <c r="S48" s="533">
        <f>SUM(S49:S117)</f>
        <v>0</v>
      </c>
      <c r="T48" s="533">
        <f t="shared" si="17"/>
        <v>0</v>
      </c>
      <c r="U48" s="533">
        <v>0</v>
      </c>
      <c r="V48" s="533">
        <v>0</v>
      </c>
      <c r="W48" s="533">
        <v>0</v>
      </c>
    </row>
    <row r="49" spans="2:24" s="1081" customFormat="1" ht="52.5" hidden="1" customHeight="1" outlineLevel="1">
      <c r="B49" s="1298" t="s">
        <v>1855</v>
      </c>
      <c r="C49" s="1314">
        <f t="shared" si="13"/>
        <v>180187</v>
      </c>
      <c r="D49" s="533">
        <f>SUM(E49:H49)</f>
        <v>180187</v>
      </c>
      <c r="E49" s="533">
        <v>70957</v>
      </c>
      <c r="F49" s="533"/>
      <c r="G49" s="533">
        <v>109230</v>
      </c>
      <c r="H49" s="533">
        <v>0</v>
      </c>
      <c r="I49" s="533">
        <v>0</v>
      </c>
      <c r="J49" s="533">
        <v>0</v>
      </c>
      <c r="K49" s="533">
        <v>0</v>
      </c>
      <c r="L49" s="533">
        <v>0</v>
      </c>
      <c r="M49" s="533"/>
      <c r="N49" s="533">
        <f t="shared" si="15"/>
        <v>156101</v>
      </c>
      <c r="O49" s="533">
        <f t="shared" si="16"/>
        <v>156101</v>
      </c>
      <c r="P49" s="533">
        <v>62131</v>
      </c>
      <c r="Q49" s="533"/>
      <c r="R49" s="533">
        <v>93970</v>
      </c>
      <c r="S49" s="533">
        <f>SUM(S50:S117)</f>
        <v>0</v>
      </c>
      <c r="T49" s="533">
        <f t="shared" si="17"/>
        <v>0</v>
      </c>
      <c r="U49" s="533">
        <v>0</v>
      </c>
      <c r="V49" s="533">
        <v>0</v>
      </c>
      <c r="W49" s="533">
        <v>0</v>
      </c>
    </row>
    <row r="50" spans="2:24" s="1081" customFormat="1" ht="52.5" hidden="1" customHeight="1" outlineLevel="1">
      <c r="B50" s="1298" t="s">
        <v>1856</v>
      </c>
      <c r="C50" s="1314">
        <f t="shared" si="13"/>
        <v>8747</v>
      </c>
      <c r="D50" s="533">
        <f>SUM(E50:H50)</f>
        <v>8747</v>
      </c>
      <c r="E50" s="533">
        <v>1128</v>
      </c>
      <c r="F50" s="533"/>
      <c r="G50" s="533">
        <v>7619</v>
      </c>
      <c r="H50" s="533">
        <v>0</v>
      </c>
      <c r="I50" s="533">
        <f>SUM(J50:L50)</f>
        <v>0</v>
      </c>
      <c r="J50" s="533">
        <v>0</v>
      </c>
      <c r="K50" s="533">
        <v>0</v>
      </c>
      <c r="L50" s="533">
        <v>0</v>
      </c>
      <c r="M50" s="533"/>
      <c r="N50" s="533">
        <f t="shared" si="15"/>
        <v>7841</v>
      </c>
      <c r="O50" s="533">
        <f t="shared" si="16"/>
        <v>7841</v>
      </c>
      <c r="P50" s="533">
        <v>1006</v>
      </c>
      <c r="Q50" s="533"/>
      <c r="R50" s="533">
        <v>6835</v>
      </c>
      <c r="S50" s="533">
        <f>SUM(S51:S118)</f>
        <v>0</v>
      </c>
      <c r="T50" s="533">
        <f t="shared" si="17"/>
        <v>0</v>
      </c>
      <c r="U50" s="533">
        <v>0</v>
      </c>
      <c r="V50" s="533">
        <v>0</v>
      </c>
      <c r="W50" s="533">
        <v>0</v>
      </c>
    </row>
    <row r="51" spans="2:24" s="1081" customFormat="1" ht="52.5" hidden="1" customHeight="1" outlineLevel="1" thickBot="1">
      <c r="B51" s="1301" t="s">
        <v>1853</v>
      </c>
      <c r="C51" s="612">
        <f t="shared" si="13"/>
        <v>29040</v>
      </c>
      <c r="D51" s="534">
        <f>SUM(E51:H51)</f>
        <v>0</v>
      </c>
      <c r="E51" s="534">
        <v>0</v>
      </c>
      <c r="F51" s="534">
        <v>0</v>
      </c>
      <c r="G51" s="534">
        <v>0</v>
      </c>
      <c r="H51" s="534">
        <v>0</v>
      </c>
      <c r="I51" s="534">
        <f>SUM(J51:L51)</f>
        <v>29040</v>
      </c>
      <c r="J51" s="534">
        <v>19380</v>
      </c>
      <c r="K51" s="534">
        <v>9660</v>
      </c>
      <c r="L51" s="534">
        <v>0</v>
      </c>
      <c r="M51" s="533"/>
      <c r="N51" s="534">
        <f t="shared" si="15"/>
        <v>28243</v>
      </c>
      <c r="O51" s="534">
        <f t="shared" si="16"/>
        <v>0</v>
      </c>
      <c r="P51" s="534">
        <v>0</v>
      </c>
      <c r="Q51" s="534">
        <f>SUM(Q117:Q119)</f>
        <v>0</v>
      </c>
      <c r="R51" s="534">
        <v>0</v>
      </c>
      <c r="S51" s="534">
        <f>SUM(S117:S119)</f>
        <v>0</v>
      </c>
      <c r="T51" s="534">
        <f t="shared" si="17"/>
        <v>28243</v>
      </c>
      <c r="U51" s="534">
        <v>18674</v>
      </c>
      <c r="V51" s="534">
        <v>9569</v>
      </c>
      <c r="W51" s="534">
        <v>0</v>
      </c>
    </row>
    <row r="52" spans="2:24" s="1081" customFormat="1" ht="50.3" customHeight="1" collapsed="1">
      <c r="B52" s="1298" t="s">
        <v>1858</v>
      </c>
      <c r="C52" s="533">
        <f t="shared" ref="C52:C61" si="19">D52+I52</f>
        <v>1543267</v>
      </c>
      <c r="D52" s="533">
        <f>SUM(E52:G52)</f>
        <v>1495147</v>
      </c>
      <c r="E52" s="533">
        <f t="shared" ref="E52:K52" si="20">SUM(E53:E56)</f>
        <v>1363221</v>
      </c>
      <c r="F52" s="533">
        <f t="shared" si="20"/>
        <v>0</v>
      </c>
      <c r="G52" s="533">
        <f t="shared" si="20"/>
        <v>131926</v>
      </c>
      <c r="H52" s="533">
        <f t="shared" si="20"/>
        <v>0</v>
      </c>
      <c r="I52" s="533">
        <f t="shared" si="20"/>
        <v>48120</v>
      </c>
      <c r="J52" s="533">
        <f t="shared" si="20"/>
        <v>9460</v>
      </c>
      <c r="K52" s="533">
        <f t="shared" si="20"/>
        <v>38660</v>
      </c>
      <c r="L52" s="533">
        <f>SUM(L53:L56)</f>
        <v>0</v>
      </c>
      <c r="M52" s="533"/>
      <c r="N52" s="533">
        <f t="shared" ref="N52:N61" si="21">O52+T52</f>
        <v>1398319</v>
      </c>
      <c r="O52" s="533">
        <f t="shared" ref="O52:O61" si="22">SUM(P52:R52)</f>
        <v>1350881</v>
      </c>
      <c r="P52" s="533">
        <f>SUM(P53:P56)</f>
        <v>1255996</v>
      </c>
      <c r="Q52" s="533">
        <f>SUM(Q53:Q56)</f>
        <v>0</v>
      </c>
      <c r="R52" s="533">
        <f>SUM(R53:R56)</f>
        <v>94885</v>
      </c>
      <c r="S52" s="533">
        <f>SUM(S53:S56)</f>
        <v>0</v>
      </c>
      <c r="T52" s="533">
        <f t="shared" ref="T52:T61" si="23">SUM(U52:W52)</f>
        <v>47438</v>
      </c>
      <c r="U52" s="533">
        <f>SUM(U53:U56)</f>
        <v>9195</v>
      </c>
      <c r="V52" s="533">
        <f>SUM(V53:V56)</f>
        <v>38243</v>
      </c>
      <c r="W52" s="533">
        <f>SUM(W53:W56)</f>
        <v>0</v>
      </c>
      <c r="X52" s="489" t="e">
        <f>N52/#REF!</f>
        <v>#REF!</v>
      </c>
    </row>
    <row r="53" spans="2:24" s="1081" customFormat="1" ht="52.5" hidden="1" customHeight="1" outlineLevel="1">
      <c r="B53" s="1298" t="s">
        <v>1854</v>
      </c>
      <c r="C53" s="1314">
        <f t="shared" si="19"/>
        <v>1303120</v>
      </c>
      <c r="D53" s="533">
        <f>SUM(E53:H53)</f>
        <v>1303120</v>
      </c>
      <c r="E53" s="533">
        <v>1286594</v>
      </c>
      <c r="F53" s="533"/>
      <c r="G53" s="533">
        <v>16526</v>
      </c>
      <c r="H53" s="533">
        <v>0</v>
      </c>
      <c r="I53" s="533">
        <v>0</v>
      </c>
      <c r="J53" s="533">
        <v>0</v>
      </c>
      <c r="K53" s="533">
        <v>0</v>
      </c>
      <c r="L53" s="533">
        <v>0</v>
      </c>
      <c r="M53" s="533"/>
      <c r="N53" s="533">
        <f t="shared" si="21"/>
        <v>1191743</v>
      </c>
      <c r="O53" s="533">
        <f t="shared" si="22"/>
        <v>1191743</v>
      </c>
      <c r="P53" s="533">
        <v>1187792</v>
      </c>
      <c r="Q53" s="533"/>
      <c r="R53" s="533">
        <v>3951</v>
      </c>
      <c r="S53" s="533">
        <f>SUM(S54:S122)</f>
        <v>0</v>
      </c>
      <c r="T53" s="533">
        <f t="shared" si="23"/>
        <v>0</v>
      </c>
      <c r="U53" s="533">
        <v>0</v>
      </c>
      <c r="V53" s="533">
        <v>0</v>
      </c>
      <c r="W53" s="533">
        <v>0</v>
      </c>
    </row>
    <row r="54" spans="2:24" s="1081" customFormat="1" ht="52.5" hidden="1" customHeight="1" outlineLevel="1">
      <c r="B54" s="1298" t="s">
        <v>1855</v>
      </c>
      <c r="C54" s="1314">
        <f t="shared" si="19"/>
        <v>183226</v>
      </c>
      <c r="D54" s="533">
        <f>SUM(E54:H54)</f>
        <v>183226</v>
      </c>
      <c r="E54" s="533">
        <v>75445</v>
      </c>
      <c r="F54" s="533"/>
      <c r="G54" s="533">
        <v>107781</v>
      </c>
      <c r="H54" s="533">
        <v>0</v>
      </c>
      <c r="I54" s="533">
        <v>0</v>
      </c>
      <c r="J54" s="533">
        <v>0</v>
      </c>
      <c r="K54" s="533">
        <v>0</v>
      </c>
      <c r="L54" s="533">
        <v>0</v>
      </c>
      <c r="M54" s="533"/>
      <c r="N54" s="533">
        <f t="shared" si="21"/>
        <v>150831</v>
      </c>
      <c r="O54" s="533">
        <f t="shared" si="22"/>
        <v>150831</v>
      </c>
      <c r="P54" s="533">
        <v>67150</v>
      </c>
      <c r="Q54" s="533"/>
      <c r="R54" s="533">
        <v>83681</v>
      </c>
      <c r="S54" s="533">
        <f>SUM(S55:S122)</f>
        <v>0</v>
      </c>
      <c r="T54" s="533">
        <f t="shared" si="23"/>
        <v>0</v>
      </c>
      <c r="U54" s="533">
        <v>0</v>
      </c>
      <c r="V54" s="533">
        <v>0</v>
      </c>
      <c r="W54" s="533">
        <v>0</v>
      </c>
    </row>
    <row r="55" spans="2:24" s="1081" customFormat="1" ht="52.5" hidden="1" customHeight="1" outlineLevel="1">
      <c r="B55" s="1298" t="s">
        <v>1856</v>
      </c>
      <c r="C55" s="1314">
        <f t="shared" si="19"/>
        <v>8801</v>
      </c>
      <c r="D55" s="533">
        <f>SUM(E55:H55)</f>
        <v>8801</v>
      </c>
      <c r="E55" s="533">
        <v>1182</v>
      </c>
      <c r="F55" s="533"/>
      <c r="G55" s="533">
        <v>7619</v>
      </c>
      <c r="H55" s="533">
        <v>0</v>
      </c>
      <c r="I55" s="533">
        <f>SUM(J55:L55)</f>
        <v>0</v>
      </c>
      <c r="J55" s="533">
        <v>0</v>
      </c>
      <c r="K55" s="533">
        <v>0</v>
      </c>
      <c r="L55" s="533">
        <v>0</v>
      </c>
      <c r="M55" s="533"/>
      <c r="N55" s="533">
        <f t="shared" si="21"/>
        <v>8307</v>
      </c>
      <c r="O55" s="533">
        <f t="shared" si="22"/>
        <v>8307</v>
      </c>
      <c r="P55" s="533">
        <v>1054</v>
      </c>
      <c r="Q55" s="533"/>
      <c r="R55" s="533">
        <v>7253</v>
      </c>
      <c r="S55" s="533">
        <f>SUM(S56:S123)</f>
        <v>0</v>
      </c>
      <c r="T55" s="533">
        <f t="shared" si="23"/>
        <v>0</v>
      </c>
      <c r="U55" s="533">
        <v>0</v>
      </c>
      <c r="V55" s="533">
        <v>0</v>
      </c>
      <c r="W55" s="533">
        <v>0</v>
      </c>
    </row>
    <row r="56" spans="2:24" s="1081" customFormat="1" ht="52.5" hidden="1" customHeight="1" outlineLevel="1" thickBot="1">
      <c r="B56" s="1301" t="s">
        <v>1853</v>
      </c>
      <c r="C56" s="612">
        <f t="shared" si="19"/>
        <v>48120</v>
      </c>
      <c r="D56" s="534">
        <f>SUM(E56:H56)</f>
        <v>0</v>
      </c>
      <c r="E56" s="534">
        <v>0</v>
      </c>
      <c r="F56" s="534">
        <v>0</v>
      </c>
      <c r="G56" s="534">
        <v>0</v>
      </c>
      <c r="H56" s="534">
        <v>0</v>
      </c>
      <c r="I56" s="534">
        <f>SUM(J56:L56)</f>
        <v>48120</v>
      </c>
      <c r="J56" s="534">
        <v>9460</v>
      </c>
      <c r="K56" s="534">
        <v>38660</v>
      </c>
      <c r="L56" s="534">
        <v>0</v>
      </c>
      <c r="M56" s="533"/>
      <c r="N56" s="534">
        <f t="shared" si="21"/>
        <v>47438</v>
      </c>
      <c r="O56" s="534">
        <f t="shared" si="22"/>
        <v>0</v>
      </c>
      <c r="P56" s="534">
        <v>0</v>
      </c>
      <c r="Q56" s="534">
        <f>SUM(Q122:Q124)</f>
        <v>0</v>
      </c>
      <c r="R56" s="534">
        <v>0</v>
      </c>
      <c r="S56" s="534">
        <f>SUM(S122:S124)</f>
        <v>0</v>
      </c>
      <c r="T56" s="534">
        <f t="shared" si="23"/>
        <v>47438</v>
      </c>
      <c r="U56" s="534">
        <v>9195</v>
      </c>
      <c r="V56" s="534">
        <v>38243</v>
      </c>
      <c r="W56" s="534">
        <v>0</v>
      </c>
    </row>
    <row r="57" spans="2:24" s="1081" customFormat="1" ht="50.3" customHeight="1" collapsed="1">
      <c r="B57" s="1298" t="s">
        <v>1859</v>
      </c>
      <c r="C57" s="533">
        <f t="shared" si="19"/>
        <v>1520636</v>
      </c>
      <c r="D57" s="533">
        <f>SUM(E57:G57)</f>
        <v>1499716</v>
      </c>
      <c r="E57" s="533">
        <f t="shared" ref="E57:K57" si="24">SUM(E58:E61)</f>
        <v>1365279</v>
      </c>
      <c r="F57" s="533">
        <f t="shared" si="24"/>
        <v>0</v>
      </c>
      <c r="G57" s="533">
        <f t="shared" si="24"/>
        <v>134437</v>
      </c>
      <c r="H57" s="533">
        <f t="shared" si="24"/>
        <v>0</v>
      </c>
      <c r="I57" s="533">
        <f t="shared" si="24"/>
        <v>20920</v>
      </c>
      <c r="J57" s="533">
        <f t="shared" si="24"/>
        <v>6700</v>
      </c>
      <c r="K57" s="533">
        <f t="shared" si="24"/>
        <v>14220</v>
      </c>
      <c r="L57" s="533">
        <f>SUM(L58:L61)</f>
        <v>0</v>
      </c>
      <c r="M57" s="533"/>
      <c r="N57" s="533">
        <f t="shared" si="21"/>
        <v>1351721</v>
      </c>
      <c r="O57" s="533">
        <f t="shared" si="22"/>
        <v>1332386</v>
      </c>
      <c r="P57" s="533">
        <f>SUM(P58:P61)</f>
        <v>1231862</v>
      </c>
      <c r="Q57" s="533">
        <f>SUM(Q58:Q61)</f>
        <v>0</v>
      </c>
      <c r="R57" s="533">
        <f>SUM(R58:R61)</f>
        <v>100524</v>
      </c>
      <c r="S57" s="533">
        <f>SUM(S58:S61)</f>
        <v>0</v>
      </c>
      <c r="T57" s="533">
        <f t="shared" si="23"/>
        <v>19335</v>
      </c>
      <c r="U57" s="533">
        <f>SUM(U58:U61)</f>
        <v>6638</v>
      </c>
      <c r="V57" s="533">
        <f>SUM(V58:V61)</f>
        <v>12697</v>
      </c>
      <c r="W57" s="533">
        <f>SUM(W58:W61)</f>
        <v>0</v>
      </c>
      <c r="X57" s="489" t="e">
        <f>N57/#REF!</f>
        <v>#REF!</v>
      </c>
    </row>
    <row r="58" spans="2:24" s="1081" customFormat="1" ht="52.5" hidden="1" customHeight="1" outlineLevel="1">
      <c r="B58" s="1298" t="s">
        <v>1854</v>
      </c>
      <c r="C58" s="1314">
        <f t="shared" si="19"/>
        <v>1307517</v>
      </c>
      <c r="D58" s="533">
        <f>SUM(E58:H58)</f>
        <v>1307517</v>
      </c>
      <c r="E58" s="533">
        <v>1290969</v>
      </c>
      <c r="F58" s="533"/>
      <c r="G58" s="533">
        <v>16548</v>
      </c>
      <c r="H58" s="533">
        <v>0</v>
      </c>
      <c r="I58" s="533">
        <v>0</v>
      </c>
      <c r="J58" s="533">
        <v>0</v>
      </c>
      <c r="K58" s="533">
        <v>0</v>
      </c>
      <c r="L58" s="533">
        <v>0</v>
      </c>
      <c r="M58" s="533"/>
      <c r="N58" s="533">
        <f t="shared" si="21"/>
        <v>1170356</v>
      </c>
      <c r="O58" s="533">
        <f t="shared" si="22"/>
        <v>1170356</v>
      </c>
      <c r="P58" s="533">
        <v>1166489</v>
      </c>
      <c r="Q58" s="533"/>
      <c r="R58" s="533">
        <v>3867</v>
      </c>
      <c r="S58" s="533">
        <f>SUM(S59:S127)</f>
        <v>0</v>
      </c>
      <c r="T58" s="533">
        <f t="shared" si="23"/>
        <v>0</v>
      </c>
      <c r="U58" s="533">
        <v>0</v>
      </c>
      <c r="V58" s="533">
        <v>0</v>
      </c>
      <c r="W58" s="533">
        <v>0</v>
      </c>
    </row>
    <row r="59" spans="2:24" s="1081" customFormat="1" ht="52.5" hidden="1" customHeight="1" outlineLevel="1">
      <c r="B59" s="1298" t="s">
        <v>1855</v>
      </c>
      <c r="C59" s="1314">
        <f t="shared" si="19"/>
        <v>183380</v>
      </c>
      <c r="D59" s="533">
        <f>SUM(E59:H59)</f>
        <v>183380</v>
      </c>
      <c r="E59" s="533">
        <v>73110</v>
      </c>
      <c r="F59" s="533"/>
      <c r="G59" s="533">
        <v>110270</v>
      </c>
      <c r="H59" s="533">
        <v>0</v>
      </c>
      <c r="I59" s="533">
        <v>0</v>
      </c>
      <c r="J59" s="533">
        <v>0</v>
      </c>
      <c r="K59" s="533">
        <v>0</v>
      </c>
      <c r="L59" s="533">
        <v>0</v>
      </c>
      <c r="M59" s="533"/>
      <c r="N59" s="533">
        <f t="shared" si="21"/>
        <v>153702</v>
      </c>
      <c r="O59" s="533">
        <f t="shared" si="22"/>
        <v>153702</v>
      </c>
      <c r="P59" s="533">
        <v>64295</v>
      </c>
      <c r="Q59" s="533"/>
      <c r="R59" s="533">
        <v>89407</v>
      </c>
      <c r="S59" s="533">
        <f>SUM(S60:S127)</f>
        <v>0</v>
      </c>
      <c r="T59" s="533">
        <f t="shared" si="23"/>
        <v>0</v>
      </c>
      <c r="U59" s="533">
        <v>0</v>
      </c>
      <c r="V59" s="533">
        <v>0</v>
      </c>
      <c r="W59" s="533">
        <v>0</v>
      </c>
    </row>
    <row r="60" spans="2:24" s="1081" customFormat="1" ht="52.5" hidden="1" customHeight="1" outlineLevel="1">
      <c r="B60" s="1298" t="s">
        <v>1856</v>
      </c>
      <c r="C60" s="1314">
        <f t="shared" si="19"/>
        <v>8819</v>
      </c>
      <c r="D60" s="533">
        <f>SUM(E60:H60)</f>
        <v>8819</v>
      </c>
      <c r="E60" s="533">
        <v>1200</v>
      </c>
      <c r="F60" s="533"/>
      <c r="G60" s="533">
        <v>7619</v>
      </c>
      <c r="H60" s="533">
        <v>0</v>
      </c>
      <c r="I60" s="533">
        <f>SUM(J60:L60)</f>
        <v>0</v>
      </c>
      <c r="J60" s="533">
        <v>0</v>
      </c>
      <c r="K60" s="533">
        <v>0</v>
      </c>
      <c r="L60" s="533">
        <v>0</v>
      </c>
      <c r="M60" s="533"/>
      <c r="N60" s="533">
        <f t="shared" si="21"/>
        <v>8328</v>
      </c>
      <c r="O60" s="533">
        <f t="shared" si="22"/>
        <v>8328</v>
      </c>
      <c r="P60" s="533">
        <v>1078</v>
      </c>
      <c r="Q60" s="533"/>
      <c r="R60" s="533">
        <v>7250</v>
      </c>
      <c r="S60" s="533">
        <f>SUM(S61:S128)</f>
        <v>0</v>
      </c>
      <c r="T60" s="533">
        <f t="shared" si="23"/>
        <v>0</v>
      </c>
      <c r="U60" s="533">
        <v>0</v>
      </c>
      <c r="V60" s="533">
        <v>0</v>
      </c>
      <c r="W60" s="533">
        <v>0</v>
      </c>
    </row>
    <row r="61" spans="2:24" s="1081" customFormat="1" ht="52.5" hidden="1" customHeight="1" outlineLevel="1" thickBot="1">
      <c r="B61" s="1301" t="s">
        <v>1853</v>
      </c>
      <c r="C61" s="612">
        <f t="shared" si="19"/>
        <v>20920</v>
      </c>
      <c r="D61" s="534">
        <f>SUM(E61:H61)</f>
        <v>0</v>
      </c>
      <c r="E61" s="534">
        <v>0</v>
      </c>
      <c r="F61" s="534">
        <v>0</v>
      </c>
      <c r="G61" s="534">
        <v>0</v>
      </c>
      <c r="H61" s="534">
        <v>0</v>
      </c>
      <c r="I61" s="534">
        <f>SUM(J61:L61)</f>
        <v>20920</v>
      </c>
      <c r="J61" s="534">
        <v>6700</v>
      </c>
      <c r="K61" s="534">
        <v>14220</v>
      </c>
      <c r="L61" s="534">
        <v>0</v>
      </c>
      <c r="M61" s="533"/>
      <c r="N61" s="534">
        <f t="shared" si="21"/>
        <v>19335</v>
      </c>
      <c r="O61" s="534">
        <f t="shared" si="22"/>
        <v>0</v>
      </c>
      <c r="P61" s="534">
        <v>0</v>
      </c>
      <c r="Q61" s="534">
        <f>SUM(Q127:Q129)</f>
        <v>0</v>
      </c>
      <c r="R61" s="534">
        <v>0</v>
      </c>
      <c r="S61" s="534">
        <f>SUM(S127:S129)</f>
        <v>0</v>
      </c>
      <c r="T61" s="534">
        <f t="shared" si="23"/>
        <v>19335</v>
      </c>
      <c r="U61" s="534">
        <v>6638</v>
      </c>
      <c r="V61" s="534">
        <v>12697</v>
      </c>
      <c r="W61" s="534">
        <v>0</v>
      </c>
    </row>
    <row r="62" spans="2:24" s="1081" customFormat="1" ht="50.3" customHeight="1" collapsed="1">
      <c r="B62" s="1298" t="s">
        <v>198</v>
      </c>
      <c r="C62" s="533">
        <f t="shared" ref="C62:C71" si="25">D62+I62</f>
        <v>1485722</v>
      </c>
      <c r="D62" s="533">
        <f>SUM(E62:G62)</f>
        <v>1465272</v>
      </c>
      <c r="E62" s="533">
        <f t="shared" ref="E62:K62" si="26">SUM(E63:E66)</f>
        <v>1320945</v>
      </c>
      <c r="F62" s="533">
        <f t="shared" si="26"/>
        <v>0</v>
      </c>
      <c r="G62" s="533">
        <f t="shared" si="26"/>
        <v>144327</v>
      </c>
      <c r="H62" s="533">
        <f t="shared" si="26"/>
        <v>0</v>
      </c>
      <c r="I62" s="533">
        <f t="shared" si="26"/>
        <v>20450</v>
      </c>
      <c r="J62" s="533">
        <f t="shared" si="26"/>
        <v>10150</v>
      </c>
      <c r="K62" s="533">
        <f t="shared" si="26"/>
        <v>10300</v>
      </c>
      <c r="L62" s="533">
        <f>SUM(L63:L66)</f>
        <v>0</v>
      </c>
      <c r="M62" s="533"/>
      <c r="N62" s="533">
        <f t="shared" ref="N62:N71" si="27">O62+T62</f>
        <v>1353508</v>
      </c>
      <c r="O62" s="533">
        <f t="shared" ref="O62:O71" si="28">SUM(P62:R62)</f>
        <v>1333136</v>
      </c>
      <c r="P62" s="533">
        <f>SUM(P63:P66)</f>
        <v>1215234</v>
      </c>
      <c r="Q62" s="533">
        <f>SUM(Q63:Q66)</f>
        <v>0</v>
      </c>
      <c r="R62" s="533">
        <f>SUM(R63:R66)</f>
        <v>117902</v>
      </c>
      <c r="S62" s="533">
        <f>SUM(S63:S66)</f>
        <v>0</v>
      </c>
      <c r="T62" s="533">
        <f t="shared" ref="T62:T71" si="29">SUM(U62:W62)</f>
        <v>20372</v>
      </c>
      <c r="U62" s="533">
        <f>SUM(U63:U66)</f>
        <v>10118</v>
      </c>
      <c r="V62" s="533">
        <f>SUM(V63:V66)</f>
        <v>10254</v>
      </c>
      <c r="W62" s="533">
        <f>SUM(W63:W66)</f>
        <v>0</v>
      </c>
      <c r="X62" s="489" t="e">
        <f>N62/#REF!</f>
        <v>#REF!</v>
      </c>
    </row>
    <row r="63" spans="2:24" s="1081" customFormat="1" ht="52.5" hidden="1" customHeight="1" outlineLevel="1">
      <c r="B63" s="1298" t="s">
        <v>1854</v>
      </c>
      <c r="C63" s="1314">
        <f t="shared" si="25"/>
        <v>1253315</v>
      </c>
      <c r="D63" s="533">
        <f>SUM(E63:H63)</f>
        <v>1253315</v>
      </c>
      <c r="E63" s="533">
        <v>1243555</v>
      </c>
      <c r="F63" s="533"/>
      <c r="G63" s="533">
        <v>9760</v>
      </c>
      <c r="H63" s="533">
        <v>0</v>
      </c>
      <c r="I63" s="533">
        <v>0</v>
      </c>
      <c r="J63" s="533">
        <v>0</v>
      </c>
      <c r="K63" s="533">
        <v>0</v>
      </c>
      <c r="L63" s="533">
        <v>0</v>
      </c>
      <c r="M63" s="533"/>
      <c r="N63" s="533">
        <f t="shared" si="27"/>
        <v>1155212</v>
      </c>
      <c r="O63" s="533">
        <f t="shared" si="28"/>
        <v>1155212</v>
      </c>
      <c r="P63" s="533">
        <v>1147344</v>
      </c>
      <c r="Q63" s="533"/>
      <c r="R63" s="533">
        <v>7868</v>
      </c>
      <c r="S63" s="533">
        <f>SUM(S64:S132)</f>
        <v>0</v>
      </c>
      <c r="T63" s="533">
        <f t="shared" si="29"/>
        <v>0</v>
      </c>
      <c r="U63" s="533">
        <v>0</v>
      </c>
      <c r="V63" s="533">
        <v>0</v>
      </c>
      <c r="W63" s="533">
        <v>0</v>
      </c>
    </row>
    <row r="64" spans="2:24" s="1081" customFormat="1" ht="52.5" hidden="1" customHeight="1" outlineLevel="1">
      <c r="B64" s="1298" t="s">
        <v>1855</v>
      </c>
      <c r="C64" s="1314">
        <f t="shared" si="25"/>
        <v>204363</v>
      </c>
      <c r="D64" s="533">
        <f>SUM(E64:H64)</f>
        <v>204363</v>
      </c>
      <c r="E64" s="533">
        <v>76178</v>
      </c>
      <c r="F64" s="533"/>
      <c r="G64" s="533">
        <v>128185</v>
      </c>
      <c r="H64" s="533">
        <v>0</v>
      </c>
      <c r="I64" s="533">
        <v>0</v>
      </c>
      <c r="J64" s="533">
        <v>0</v>
      </c>
      <c r="K64" s="533">
        <v>0</v>
      </c>
      <c r="L64" s="533">
        <v>0</v>
      </c>
      <c r="M64" s="533"/>
      <c r="N64" s="533">
        <f t="shared" si="27"/>
        <v>170559</v>
      </c>
      <c r="O64" s="533">
        <f t="shared" si="28"/>
        <v>170559</v>
      </c>
      <c r="P64" s="533">
        <v>66782</v>
      </c>
      <c r="Q64" s="533"/>
      <c r="R64" s="533">
        <v>103777</v>
      </c>
      <c r="S64" s="533">
        <f>SUM(S65:S132)</f>
        <v>0</v>
      </c>
      <c r="T64" s="533">
        <f t="shared" si="29"/>
        <v>0</v>
      </c>
      <c r="U64" s="533">
        <v>0</v>
      </c>
      <c r="V64" s="533">
        <v>0</v>
      </c>
      <c r="W64" s="533">
        <v>0</v>
      </c>
    </row>
    <row r="65" spans="2:24" s="1081" customFormat="1" ht="52.5" hidden="1" customHeight="1" outlineLevel="1">
      <c r="B65" s="1298" t="s">
        <v>1856</v>
      </c>
      <c r="C65" s="1314">
        <f t="shared" si="25"/>
        <v>7594</v>
      </c>
      <c r="D65" s="533">
        <f>SUM(E65:H65)</f>
        <v>7594</v>
      </c>
      <c r="E65" s="533">
        <v>1212</v>
      </c>
      <c r="F65" s="533"/>
      <c r="G65" s="533">
        <v>6382</v>
      </c>
      <c r="H65" s="533">
        <v>0</v>
      </c>
      <c r="I65" s="533">
        <f>SUM(J65:L65)</f>
        <v>0</v>
      </c>
      <c r="J65" s="533">
        <v>0</v>
      </c>
      <c r="K65" s="533">
        <v>0</v>
      </c>
      <c r="L65" s="533">
        <v>0</v>
      </c>
      <c r="M65" s="533"/>
      <c r="N65" s="533">
        <f t="shared" si="27"/>
        <v>7365</v>
      </c>
      <c r="O65" s="533">
        <f t="shared" si="28"/>
        <v>7365</v>
      </c>
      <c r="P65" s="533">
        <v>1108</v>
      </c>
      <c r="Q65" s="533"/>
      <c r="R65" s="533">
        <v>6257</v>
      </c>
      <c r="S65" s="533">
        <f>SUM(S66:S133)</f>
        <v>0</v>
      </c>
      <c r="T65" s="533">
        <f t="shared" si="29"/>
        <v>0</v>
      </c>
      <c r="U65" s="533">
        <v>0</v>
      </c>
      <c r="V65" s="533">
        <v>0</v>
      </c>
      <c r="W65" s="533">
        <v>0</v>
      </c>
    </row>
    <row r="66" spans="2:24" s="1081" customFormat="1" ht="52.5" hidden="1" customHeight="1" outlineLevel="1" thickBot="1">
      <c r="B66" s="1301" t="s">
        <v>1853</v>
      </c>
      <c r="C66" s="612">
        <f t="shared" si="25"/>
        <v>20450</v>
      </c>
      <c r="D66" s="534">
        <f>SUM(E66:H66)</f>
        <v>0</v>
      </c>
      <c r="E66" s="534">
        <v>0</v>
      </c>
      <c r="F66" s="534">
        <v>0</v>
      </c>
      <c r="G66" s="534">
        <v>0</v>
      </c>
      <c r="H66" s="534">
        <v>0</v>
      </c>
      <c r="I66" s="534">
        <f>SUM(J66:L66)</f>
        <v>20450</v>
      </c>
      <c r="J66" s="534">
        <v>10150</v>
      </c>
      <c r="K66" s="534">
        <v>10300</v>
      </c>
      <c r="L66" s="534">
        <v>0</v>
      </c>
      <c r="M66" s="533"/>
      <c r="N66" s="534">
        <f t="shared" si="27"/>
        <v>20372</v>
      </c>
      <c r="O66" s="534">
        <f t="shared" si="28"/>
        <v>0</v>
      </c>
      <c r="P66" s="534">
        <v>0</v>
      </c>
      <c r="Q66" s="534">
        <f>SUM(Q132:Q134)</f>
        <v>0</v>
      </c>
      <c r="R66" s="534">
        <v>0</v>
      </c>
      <c r="S66" s="534">
        <f>SUM(S132:S134)</f>
        <v>0</v>
      </c>
      <c r="T66" s="534">
        <f t="shared" si="29"/>
        <v>20372</v>
      </c>
      <c r="U66" s="534">
        <v>10118</v>
      </c>
      <c r="V66" s="534">
        <v>10254</v>
      </c>
      <c r="W66" s="534">
        <v>0</v>
      </c>
    </row>
    <row r="67" spans="2:24" s="1081" customFormat="1" ht="50.3" customHeight="1" collapsed="1">
      <c r="B67" s="1298" t="s">
        <v>536</v>
      </c>
      <c r="C67" s="533">
        <f t="shared" si="25"/>
        <v>1509137</v>
      </c>
      <c r="D67" s="533">
        <f>SUM(E67:G67)</f>
        <v>1453008</v>
      </c>
      <c r="E67" s="533">
        <f t="shared" ref="E67:K67" si="30">SUM(E68:E71)</f>
        <v>1306640</v>
      </c>
      <c r="F67" s="533">
        <f t="shared" si="30"/>
        <v>0</v>
      </c>
      <c r="G67" s="533">
        <f t="shared" si="30"/>
        <v>146368</v>
      </c>
      <c r="H67" s="533">
        <f t="shared" si="30"/>
        <v>0</v>
      </c>
      <c r="I67" s="533">
        <f t="shared" si="30"/>
        <v>56129</v>
      </c>
      <c r="J67" s="533">
        <f t="shared" si="30"/>
        <v>11907</v>
      </c>
      <c r="K67" s="533">
        <f t="shared" si="30"/>
        <v>44222</v>
      </c>
      <c r="L67" s="533">
        <f>SUM(L68:L71)</f>
        <v>0</v>
      </c>
      <c r="M67" s="533"/>
      <c r="N67" s="533">
        <f t="shared" si="27"/>
        <v>1352146</v>
      </c>
      <c r="O67" s="533">
        <f t="shared" si="28"/>
        <v>1297938</v>
      </c>
      <c r="P67" s="533">
        <f>SUM(P68:P71)</f>
        <v>1174659</v>
      </c>
      <c r="Q67" s="533">
        <f>SUM(Q68:Q71)</f>
        <v>0</v>
      </c>
      <c r="R67" s="533">
        <f>SUM(R68:R71)</f>
        <v>123279</v>
      </c>
      <c r="S67" s="533">
        <f>SUM(S68:S71)</f>
        <v>0</v>
      </c>
      <c r="T67" s="533">
        <f t="shared" si="29"/>
        <v>54208</v>
      </c>
      <c r="U67" s="533">
        <f>SUM(U68:U71)</f>
        <v>11894</v>
      </c>
      <c r="V67" s="533">
        <f>SUM(V68:V71)</f>
        <v>42314</v>
      </c>
      <c r="W67" s="533">
        <f>SUM(W68:W71)</f>
        <v>0</v>
      </c>
      <c r="X67" s="489" t="e">
        <f>N67/#REF!</f>
        <v>#REF!</v>
      </c>
    </row>
    <row r="68" spans="2:24" s="1081" customFormat="1" ht="52.5" hidden="1" customHeight="1" outlineLevel="1">
      <c r="B68" s="1298" t="s">
        <v>1854</v>
      </c>
      <c r="C68" s="1314">
        <f t="shared" si="25"/>
        <v>1257106</v>
      </c>
      <c r="D68" s="533">
        <f>SUM(E68:H68)</f>
        <v>1257106</v>
      </c>
      <c r="E68" s="533">
        <v>1232296</v>
      </c>
      <c r="F68" s="533"/>
      <c r="G68" s="533">
        <v>24810</v>
      </c>
      <c r="H68" s="533">
        <v>0</v>
      </c>
      <c r="I68" s="533">
        <v>0</v>
      </c>
      <c r="J68" s="533">
        <v>0</v>
      </c>
      <c r="K68" s="533">
        <v>0</v>
      </c>
      <c r="L68" s="533">
        <v>0</v>
      </c>
      <c r="M68" s="533"/>
      <c r="N68" s="533">
        <f t="shared" si="27"/>
        <v>1131023</v>
      </c>
      <c r="O68" s="533">
        <f t="shared" si="28"/>
        <v>1131023</v>
      </c>
      <c r="P68" s="533">
        <v>1110596</v>
      </c>
      <c r="Q68" s="533"/>
      <c r="R68" s="533">
        <v>20427</v>
      </c>
      <c r="S68" s="533">
        <f>SUM(S69:S137)</f>
        <v>0</v>
      </c>
      <c r="T68" s="533">
        <f t="shared" si="29"/>
        <v>0</v>
      </c>
      <c r="U68" s="533">
        <v>0</v>
      </c>
      <c r="V68" s="533">
        <v>0</v>
      </c>
      <c r="W68" s="533">
        <v>0</v>
      </c>
      <c r="X68" s="489" t="e">
        <f>N68/#REF!</f>
        <v>#REF!</v>
      </c>
    </row>
    <row r="69" spans="2:24" s="1081" customFormat="1" ht="52.5" hidden="1" customHeight="1" outlineLevel="1">
      <c r="B69" s="1298" t="s">
        <v>1855</v>
      </c>
      <c r="C69" s="1314">
        <f t="shared" si="25"/>
        <v>188254</v>
      </c>
      <c r="D69" s="533">
        <f>SUM(E69:H69)</f>
        <v>188254</v>
      </c>
      <c r="E69" s="533">
        <v>73078</v>
      </c>
      <c r="F69" s="533"/>
      <c r="G69" s="533">
        <v>115176</v>
      </c>
      <c r="H69" s="533">
        <v>0</v>
      </c>
      <c r="I69" s="533">
        <v>0</v>
      </c>
      <c r="J69" s="533">
        <v>0</v>
      </c>
      <c r="K69" s="533">
        <v>0</v>
      </c>
      <c r="L69" s="533">
        <v>0</v>
      </c>
      <c r="M69" s="533"/>
      <c r="N69" s="533">
        <f t="shared" si="27"/>
        <v>159661</v>
      </c>
      <c r="O69" s="533">
        <f t="shared" si="28"/>
        <v>159661</v>
      </c>
      <c r="P69" s="533">
        <v>62953</v>
      </c>
      <c r="Q69" s="533"/>
      <c r="R69" s="533">
        <v>96708</v>
      </c>
      <c r="S69" s="533">
        <f>SUM(S70:S137)</f>
        <v>0</v>
      </c>
      <c r="T69" s="533">
        <f t="shared" si="29"/>
        <v>0</v>
      </c>
      <c r="U69" s="533">
        <v>0</v>
      </c>
      <c r="V69" s="533">
        <v>0</v>
      </c>
      <c r="W69" s="533">
        <v>0</v>
      </c>
      <c r="X69" s="489" t="e">
        <f>N69/#REF!</f>
        <v>#REF!</v>
      </c>
    </row>
    <row r="70" spans="2:24" s="1081" customFormat="1" ht="52.5" hidden="1" customHeight="1" outlineLevel="1">
      <c r="B70" s="1298" t="s">
        <v>1856</v>
      </c>
      <c r="C70" s="1314">
        <f t="shared" si="25"/>
        <v>7648</v>
      </c>
      <c r="D70" s="533">
        <f>SUM(E70:H70)</f>
        <v>7648</v>
      </c>
      <c r="E70" s="533">
        <v>1266</v>
      </c>
      <c r="F70" s="533"/>
      <c r="G70" s="533">
        <v>6382</v>
      </c>
      <c r="H70" s="533">
        <v>0</v>
      </c>
      <c r="I70" s="533">
        <f>SUM(J70:L70)</f>
        <v>0</v>
      </c>
      <c r="J70" s="533">
        <v>0</v>
      </c>
      <c r="K70" s="533">
        <v>0</v>
      </c>
      <c r="L70" s="533">
        <v>0</v>
      </c>
      <c r="M70" s="533"/>
      <c r="N70" s="533">
        <f t="shared" si="27"/>
        <v>7254</v>
      </c>
      <c r="O70" s="533">
        <f t="shared" si="28"/>
        <v>7254</v>
      </c>
      <c r="P70" s="533">
        <v>1110</v>
      </c>
      <c r="Q70" s="533"/>
      <c r="R70" s="533">
        <v>6144</v>
      </c>
      <c r="S70" s="533">
        <f>SUM(S71:S138)</f>
        <v>0</v>
      </c>
      <c r="T70" s="533">
        <f t="shared" si="29"/>
        <v>0</v>
      </c>
      <c r="U70" s="533">
        <v>0</v>
      </c>
      <c r="V70" s="533">
        <v>0</v>
      </c>
      <c r="W70" s="533">
        <v>0</v>
      </c>
      <c r="X70" s="489" t="e">
        <f>N70/#REF!</f>
        <v>#REF!</v>
      </c>
    </row>
    <row r="71" spans="2:24" s="1081" customFormat="1" ht="52.5" hidden="1" customHeight="1" outlineLevel="1" thickBot="1">
      <c r="B71" s="1301" t="s">
        <v>1853</v>
      </c>
      <c r="C71" s="612">
        <f t="shared" si="25"/>
        <v>56129</v>
      </c>
      <c r="D71" s="534">
        <f>SUM(E71:H71)</f>
        <v>0</v>
      </c>
      <c r="E71" s="534">
        <v>0</v>
      </c>
      <c r="F71" s="534">
        <v>0</v>
      </c>
      <c r="G71" s="534">
        <v>0</v>
      </c>
      <c r="H71" s="534">
        <v>0</v>
      </c>
      <c r="I71" s="534">
        <f>SUM(J71:L71)</f>
        <v>56129</v>
      </c>
      <c r="J71" s="534">
        <v>11907</v>
      </c>
      <c r="K71" s="534">
        <v>44222</v>
      </c>
      <c r="L71" s="534">
        <v>0</v>
      </c>
      <c r="M71" s="533"/>
      <c r="N71" s="534">
        <f t="shared" si="27"/>
        <v>54208</v>
      </c>
      <c r="O71" s="534">
        <f t="shared" si="28"/>
        <v>0</v>
      </c>
      <c r="P71" s="534">
        <v>0</v>
      </c>
      <c r="Q71" s="534">
        <f>SUM(Q137:Q139)</f>
        <v>0</v>
      </c>
      <c r="R71" s="534">
        <v>0</v>
      </c>
      <c r="S71" s="534">
        <f>SUM(S137:S139)</f>
        <v>0</v>
      </c>
      <c r="T71" s="534">
        <f t="shared" si="29"/>
        <v>54208</v>
      </c>
      <c r="U71" s="534">
        <v>11894</v>
      </c>
      <c r="V71" s="534">
        <v>42314</v>
      </c>
      <c r="W71" s="534">
        <v>0</v>
      </c>
      <c r="X71" s="1476" t="e">
        <f>N71/#REF!</f>
        <v>#REF!</v>
      </c>
    </row>
    <row r="72" spans="2:24" s="1081" customFormat="1" ht="50.3" customHeight="1" collapsed="1">
      <c r="B72" s="1298" t="s">
        <v>3192</v>
      </c>
      <c r="C72" s="533">
        <f t="shared" ref="C72:C76" si="31">D72+I72</f>
        <v>1463175</v>
      </c>
      <c r="D72" s="533">
        <f>SUM(E72:G72)</f>
        <v>1413419</v>
      </c>
      <c r="E72" s="533">
        <f t="shared" ref="E72:K72" si="32">SUM(E73:E76)</f>
        <v>1282716</v>
      </c>
      <c r="F72" s="533">
        <f t="shared" si="32"/>
        <v>0</v>
      </c>
      <c r="G72" s="533">
        <f t="shared" si="32"/>
        <v>130703</v>
      </c>
      <c r="H72" s="533">
        <f t="shared" si="32"/>
        <v>0</v>
      </c>
      <c r="I72" s="533">
        <f t="shared" si="32"/>
        <v>49756</v>
      </c>
      <c r="J72" s="533">
        <f t="shared" si="32"/>
        <v>11250</v>
      </c>
      <c r="K72" s="533">
        <f t="shared" si="32"/>
        <v>27400</v>
      </c>
      <c r="L72" s="533">
        <f>SUM(L73:L76)</f>
        <v>11106</v>
      </c>
      <c r="M72" s="533"/>
      <c r="N72" s="533">
        <f>O72+T72</f>
        <v>1308417</v>
      </c>
      <c r="O72" s="533">
        <f t="shared" ref="O72:O76" si="33">SUM(P72:R72)</f>
        <v>1263192</v>
      </c>
      <c r="P72" s="533">
        <f>SUM(P73:P76)</f>
        <v>1150311</v>
      </c>
      <c r="Q72" s="533">
        <f>SUM(Q73:Q76)</f>
        <v>0</v>
      </c>
      <c r="R72" s="533">
        <f>SUM(R73:R76)</f>
        <v>112881</v>
      </c>
      <c r="S72" s="533">
        <f>SUM(S73:S76)</f>
        <v>0</v>
      </c>
      <c r="T72" s="533">
        <f t="shared" ref="T72:T76" si="34">SUM(U72:W72)</f>
        <v>45225</v>
      </c>
      <c r="U72" s="533">
        <f>SUM(U73:U76)</f>
        <v>11089</v>
      </c>
      <c r="V72" s="533">
        <f>SUM(V73:V76)</f>
        <v>23296</v>
      </c>
      <c r="W72" s="533">
        <f>SUM(W73:W76)</f>
        <v>10840</v>
      </c>
      <c r="X72" s="489" t="e">
        <f>N72/#REF!</f>
        <v>#REF!</v>
      </c>
    </row>
    <row r="73" spans="2:24" s="1081" customFormat="1" ht="52.5" hidden="1" customHeight="1" outlineLevel="1">
      <c r="B73" s="1298" t="s">
        <v>1854</v>
      </c>
      <c r="C73" s="1314">
        <f t="shared" si="31"/>
        <v>1226844</v>
      </c>
      <c r="D73" s="533">
        <f>SUM(E73:H73)</f>
        <v>1226844</v>
      </c>
      <c r="E73" s="533">
        <v>1212296</v>
      </c>
      <c r="F73" s="533"/>
      <c r="G73" s="533">
        <v>14548</v>
      </c>
      <c r="H73" s="533">
        <v>0</v>
      </c>
      <c r="I73" s="533">
        <v>0</v>
      </c>
      <c r="J73" s="533">
        <v>0</v>
      </c>
      <c r="K73" s="533">
        <v>0</v>
      </c>
      <c r="L73" s="533">
        <v>0</v>
      </c>
      <c r="M73" s="533"/>
      <c r="N73" s="533">
        <f t="shared" ref="N73:N76" si="35">O73+T73</f>
        <v>1103036</v>
      </c>
      <c r="O73" s="533">
        <f t="shared" si="33"/>
        <v>1103036</v>
      </c>
      <c r="P73" s="533">
        <v>1091701</v>
      </c>
      <c r="Q73" s="533"/>
      <c r="R73" s="533">
        <v>11335</v>
      </c>
      <c r="S73" s="533">
        <f>SUM(S74:S142)</f>
        <v>0</v>
      </c>
      <c r="T73" s="533">
        <f t="shared" si="34"/>
        <v>0</v>
      </c>
      <c r="U73" s="533">
        <v>0</v>
      </c>
      <c r="V73" s="533">
        <v>0</v>
      </c>
      <c r="W73" s="533">
        <v>0</v>
      </c>
      <c r="X73" s="489" t="e">
        <f>N73/#REF!</f>
        <v>#REF!</v>
      </c>
    </row>
    <row r="74" spans="2:24" s="1081" customFormat="1" ht="52.5" hidden="1" customHeight="1" outlineLevel="1">
      <c r="B74" s="1298" t="s">
        <v>1855</v>
      </c>
      <c r="C74" s="1314">
        <f t="shared" si="31"/>
        <v>178927</v>
      </c>
      <c r="D74" s="533">
        <f>SUM(E74:H74)</f>
        <v>178927</v>
      </c>
      <c r="E74" s="533">
        <v>69154</v>
      </c>
      <c r="F74" s="533"/>
      <c r="G74" s="533">
        <v>109773</v>
      </c>
      <c r="H74" s="533">
        <v>0</v>
      </c>
      <c r="I74" s="533">
        <v>0</v>
      </c>
      <c r="J74" s="533">
        <v>0</v>
      </c>
      <c r="K74" s="533">
        <v>0</v>
      </c>
      <c r="L74" s="533">
        <v>0</v>
      </c>
      <c r="M74" s="533"/>
      <c r="N74" s="533">
        <f t="shared" si="35"/>
        <v>152835</v>
      </c>
      <c r="O74" s="533">
        <f t="shared" si="33"/>
        <v>152835</v>
      </c>
      <c r="P74" s="533">
        <v>57442</v>
      </c>
      <c r="Q74" s="533"/>
      <c r="R74" s="533">
        <v>95393</v>
      </c>
      <c r="S74" s="533">
        <f>SUM(S75:S142)</f>
        <v>0</v>
      </c>
      <c r="T74" s="533">
        <f t="shared" si="34"/>
        <v>0</v>
      </c>
      <c r="U74" s="533">
        <v>0</v>
      </c>
      <c r="V74" s="533">
        <v>0</v>
      </c>
      <c r="W74" s="533">
        <v>0</v>
      </c>
      <c r="X74" s="489" t="e">
        <f>N74/#REF!</f>
        <v>#REF!</v>
      </c>
    </row>
    <row r="75" spans="2:24" s="1081" customFormat="1" ht="52.5" hidden="1" customHeight="1" outlineLevel="1">
      <c r="B75" s="1298" t="s">
        <v>1856</v>
      </c>
      <c r="C75" s="1314">
        <f t="shared" si="31"/>
        <v>7648</v>
      </c>
      <c r="D75" s="533">
        <f>SUM(E75:H75)</f>
        <v>7648</v>
      </c>
      <c r="E75" s="533">
        <v>1266</v>
      </c>
      <c r="F75" s="533"/>
      <c r="G75" s="533">
        <v>6382</v>
      </c>
      <c r="H75" s="533">
        <v>0</v>
      </c>
      <c r="I75" s="533">
        <f>SUM(J75:L75)</f>
        <v>0</v>
      </c>
      <c r="J75" s="533">
        <v>0</v>
      </c>
      <c r="K75" s="533">
        <v>0</v>
      </c>
      <c r="L75" s="533">
        <v>0</v>
      </c>
      <c r="M75" s="533"/>
      <c r="N75" s="533">
        <f t="shared" si="35"/>
        <v>7321</v>
      </c>
      <c r="O75" s="533">
        <f t="shared" si="33"/>
        <v>7321</v>
      </c>
      <c r="P75" s="533">
        <v>1168</v>
      </c>
      <c r="Q75" s="533"/>
      <c r="R75" s="533">
        <v>6153</v>
      </c>
      <c r="S75" s="533">
        <f>SUM(S76:S143)</f>
        <v>0</v>
      </c>
      <c r="T75" s="533">
        <f t="shared" si="34"/>
        <v>0</v>
      </c>
      <c r="U75" s="533">
        <v>0</v>
      </c>
      <c r="V75" s="533">
        <v>0</v>
      </c>
      <c r="W75" s="533">
        <v>0</v>
      </c>
      <c r="X75" s="489" t="e">
        <f>N75/#REF!</f>
        <v>#REF!</v>
      </c>
    </row>
    <row r="76" spans="2:24" s="1081" customFormat="1" ht="52.5" hidden="1" customHeight="1" outlineLevel="1" thickBot="1">
      <c r="B76" s="1301" t="s">
        <v>1853</v>
      </c>
      <c r="C76" s="612">
        <f t="shared" si="31"/>
        <v>49756</v>
      </c>
      <c r="D76" s="534">
        <f>SUM(E76:H76)</f>
        <v>0</v>
      </c>
      <c r="E76" s="534">
        <v>0</v>
      </c>
      <c r="F76" s="534">
        <v>0</v>
      </c>
      <c r="G76" s="534">
        <v>0</v>
      </c>
      <c r="H76" s="534">
        <v>0</v>
      </c>
      <c r="I76" s="534">
        <f>SUM(J76:L76)</f>
        <v>49756</v>
      </c>
      <c r="J76" s="534">
        <v>11250</v>
      </c>
      <c r="K76" s="534">
        <v>27400</v>
      </c>
      <c r="L76" s="534">
        <v>11106</v>
      </c>
      <c r="M76" s="533"/>
      <c r="N76" s="534">
        <f t="shared" si="35"/>
        <v>45225</v>
      </c>
      <c r="O76" s="534">
        <f t="shared" si="33"/>
        <v>0</v>
      </c>
      <c r="P76" s="534">
        <v>0</v>
      </c>
      <c r="Q76" s="534">
        <f>SUM(Q142:Q144)</f>
        <v>0</v>
      </c>
      <c r="R76" s="534">
        <v>0</v>
      </c>
      <c r="S76" s="534">
        <f>SUM(S142:S144)</f>
        <v>0</v>
      </c>
      <c r="T76" s="534">
        <f t="shared" si="34"/>
        <v>45225</v>
      </c>
      <c r="U76" s="534">
        <v>11089</v>
      </c>
      <c r="V76" s="534">
        <v>23296</v>
      </c>
      <c r="W76" s="534">
        <v>10840</v>
      </c>
      <c r="X76" s="1476" t="e">
        <f>N76/#REF!</f>
        <v>#REF!</v>
      </c>
    </row>
    <row r="77" spans="2:24" s="1081" customFormat="1" ht="50.3" customHeight="1" collapsed="1">
      <c r="B77" s="1298" t="s">
        <v>3236</v>
      </c>
      <c r="C77" s="533">
        <f t="shared" ref="C77:C81" si="36">D77+I77</f>
        <v>1434129</v>
      </c>
      <c r="D77" s="533">
        <f>SUM(E77:G77)</f>
        <v>1393587</v>
      </c>
      <c r="E77" s="533">
        <f t="shared" ref="E77:K77" si="37">SUM(E78:E81)</f>
        <v>1259478</v>
      </c>
      <c r="F77" s="533">
        <f t="shared" si="37"/>
        <v>0</v>
      </c>
      <c r="G77" s="533">
        <f t="shared" si="37"/>
        <v>134109</v>
      </c>
      <c r="H77" s="533">
        <f t="shared" si="37"/>
        <v>0</v>
      </c>
      <c r="I77" s="533">
        <f t="shared" si="37"/>
        <v>40542</v>
      </c>
      <c r="J77" s="533">
        <f t="shared" si="37"/>
        <v>13252</v>
      </c>
      <c r="K77" s="533">
        <f t="shared" si="37"/>
        <v>22250</v>
      </c>
      <c r="L77" s="533">
        <f>SUM(L78:L81)</f>
        <v>5040</v>
      </c>
      <c r="M77" s="533"/>
      <c r="N77" s="533">
        <f>O77+T77</f>
        <v>1324720</v>
      </c>
      <c r="O77" s="533">
        <f t="shared" ref="O77:O81" si="38">SUM(P77:R77)</f>
        <v>1284856</v>
      </c>
      <c r="P77" s="533">
        <f>SUM(P78:P81)</f>
        <v>1165178</v>
      </c>
      <c r="Q77" s="533">
        <f>SUM(Q78:Q81)</f>
        <v>0</v>
      </c>
      <c r="R77" s="533">
        <f>SUM(R78:R81)</f>
        <v>119678</v>
      </c>
      <c r="S77" s="533">
        <f>SUM(S78:S81)</f>
        <v>0</v>
      </c>
      <c r="T77" s="533">
        <f t="shared" ref="T77:T81" si="39">SUM(U77:W77)</f>
        <v>39864</v>
      </c>
      <c r="U77" s="533">
        <f>SUM(U78:U81)</f>
        <v>12825</v>
      </c>
      <c r="V77" s="533">
        <f>SUM(V78:V81)</f>
        <v>22047</v>
      </c>
      <c r="W77" s="533">
        <f>SUM(W78:W81)</f>
        <v>4992</v>
      </c>
      <c r="X77" s="489" t="e">
        <f>N77/#REF!</f>
        <v>#REF!</v>
      </c>
    </row>
    <row r="78" spans="2:24" s="1081" customFormat="1" ht="52.5" hidden="1" customHeight="1" outlineLevel="1">
      <c r="B78" s="1298" t="s">
        <v>1854</v>
      </c>
      <c r="C78" s="1314">
        <f t="shared" si="36"/>
        <v>1203808</v>
      </c>
      <c r="D78" s="533">
        <f>SUM(E78:H78)</f>
        <v>1203808</v>
      </c>
      <c r="E78" s="533">
        <v>1189254</v>
      </c>
      <c r="F78" s="533"/>
      <c r="G78" s="533">
        <v>14554</v>
      </c>
      <c r="H78" s="533">
        <v>0</v>
      </c>
      <c r="I78" s="533">
        <v>0</v>
      </c>
      <c r="J78" s="533">
        <v>0</v>
      </c>
      <c r="K78" s="533">
        <v>0</v>
      </c>
      <c r="L78" s="533">
        <v>0</v>
      </c>
      <c r="M78" s="533"/>
      <c r="N78" s="533">
        <f t="shared" ref="N78:N81" si="40">O78+T78</f>
        <v>1115615</v>
      </c>
      <c r="O78" s="533">
        <f t="shared" si="38"/>
        <v>1115615</v>
      </c>
      <c r="P78" s="533">
        <v>1105235</v>
      </c>
      <c r="Q78" s="533"/>
      <c r="R78" s="533">
        <v>10380</v>
      </c>
      <c r="S78" s="533">
        <f>SUM(S79:S147)</f>
        <v>0</v>
      </c>
      <c r="T78" s="533">
        <f t="shared" si="39"/>
        <v>0</v>
      </c>
      <c r="U78" s="533">
        <v>0</v>
      </c>
      <c r="V78" s="533">
        <v>0</v>
      </c>
      <c r="W78" s="533">
        <v>0</v>
      </c>
      <c r="X78" s="489" t="e">
        <f>N78/#REF!</f>
        <v>#REF!</v>
      </c>
    </row>
    <row r="79" spans="2:24" s="1081" customFormat="1" ht="71.349999999999994" hidden="1" customHeight="1" outlineLevel="1">
      <c r="B79" s="1298" t="s">
        <v>1855</v>
      </c>
      <c r="C79" s="1314">
        <f t="shared" si="36"/>
        <v>182875</v>
      </c>
      <c r="D79" s="533">
        <f>SUM(E79:H79)</f>
        <v>182875</v>
      </c>
      <c r="E79" s="533">
        <v>69702</v>
      </c>
      <c r="F79" s="533"/>
      <c r="G79" s="533">
        <v>113173</v>
      </c>
      <c r="H79" s="533">
        <v>0</v>
      </c>
      <c r="I79" s="533">
        <v>0</v>
      </c>
      <c r="J79" s="533">
        <v>0</v>
      </c>
      <c r="K79" s="533">
        <v>0</v>
      </c>
      <c r="L79" s="533">
        <v>0</v>
      </c>
      <c r="M79" s="533"/>
      <c r="N79" s="533">
        <f t="shared" si="40"/>
        <v>162626</v>
      </c>
      <c r="O79" s="533">
        <f t="shared" si="38"/>
        <v>162626</v>
      </c>
      <c r="P79" s="533">
        <v>59525</v>
      </c>
      <c r="Q79" s="533"/>
      <c r="R79" s="533">
        <v>103101</v>
      </c>
      <c r="S79" s="533">
        <f>SUM(S80:S147)</f>
        <v>0</v>
      </c>
      <c r="T79" s="533">
        <f t="shared" si="39"/>
        <v>0</v>
      </c>
      <c r="U79" s="533">
        <v>0</v>
      </c>
      <c r="V79" s="533">
        <v>0</v>
      </c>
      <c r="W79" s="533">
        <v>0</v>
      </c>
      <c r="X79" s="489" t="e">
        <f>N79/#REF!</f>
        <v>#REF!</v>
      </c>
    </row>
    <row r="80" spans="2:24" s="1081" customFormat="1" ht="52.5" hidden="1" customHeight="1" outlineLevel="1">
      <c r="B80" s="1298" t="s">
        <v>1856</v>
      </c>
      <c r="C80" s="1314">
        <f t="shared" si="36"/>
        <v>6904</v>
      </c>
      <c r="D80" s="533">
        <f>SUM(E80:H80)</f>
        <v>6904</v>
      </c>
      <c r="E80" s="533">
        <v>522</v>
      </c>
      <c r="F80" s="533"/>
      <c r="G80" s="533">
        <v>6382</v>
      </c>
      <c r="H80" s="533">
        <v>0</v>
      </c>
      <c r="I80" s="533">
        <f>SUM(J80:L80)</f>
        <v>0</v>
      </c>
      <c r="J80" s="533">
        <v>0</v>
      </c>
      <c r="K80" s="533">
        <v>0</v>
      </c>
      <c r="L80" s="533">
        <v>0</v>
      </c>
      <c r="M80" s="533"/>
      <c r="N80" s="533">
        <f t="shared" si="40"/>
        <v>6615</v>
      </c>
      <c r="O80" s="533">
        <f t="shared" si="38"/>
        <v>6615</v>
      </c>
      <c r="P80" s="533">
        <v>418</v>
      </c>
      <c r="Q80" s="533"/>
      <c r="R80" s="533">
        <v>6197</v>
      </c>
      <c r="S80" s="533">
        <f>SUM(S81:S148)</f>
        <v>0</v>
      </c>
      <c r="T80" s="533">
        <f t="shared" si="39"/>
        <v>0</v>
      </c>
      <c r="U80" s="533">
        <v>0</v>
      </c>
      <c r="V80" s="533">
        <v>0</v>
      </c>
      <c r="W80" s="533">
        <v>0</v>
      </c>
      <c r="X80" s="489" t="e">
        <f>N80/#REF!</f>
        <v>#REF!</v>
      </c>
    </row>
    <row r="81" spans="2:24" s="1081" customFormat="1" ht="52.5" hidden="1" customHeight="1" outlineLevel="1" thickBot="1">
      <c r="B81" s="1301" t="s">
        <v>1853</v>
      </c>
      <c r="C81" s="612">
        <f t="shared" si="36"/>
        <v>40542</v>
      </c>
      <c r="D81" s="534">
        <f>SUM(E81:H81)</f>
        <v>0</v>
      </c>
      <c r="E81" s="534">
        <v>0</v>
      </c>
      <c r="F81" s="534">
        <v>0</v>
      </c>
      <c r="G81" s="534">
        <v>0</v>
      </c>
      <c r="H81" s="534">
        <v>0</v>
      </c>
      <c r="I81" s="534">
        <f>SUM(J81:L81)</f>
        <v>40542</v>
      </c>
      <c r="J81" s="534">
        <v>13252</v>
      </c>
      <c r="K81" s="534">
        <v>22250</v>
      </c>
      <c r="L81" s="534">
        <v>5040</v>
      </c>
      <c r="M81" s="533"/>
      <c r="N81" s="534">
        <f t="shared" si="40"/>
        <v>39864</v>
      </c>
      <c r="O81" s="534">
        <f t="shared" si="38"/>
        <v>0</v>
      </c>
      <c r="P81" s="534">
        <v>0</v>
      </c>
      <c r="Q81" s="534">
        <f>SUM(Q147:Q149)</f>
        <v>0</v>
      </c>
      <c r="R81" s="534">
        <v>0</v>
      </c>
      <c r="S81" s="534">
        <f>SUM(S147:S149)</f>
        <v>0</v>
      </c>
      <c r="T81" s="534">
        <f t="shared" si="39"/>
        <v>39864</v>
      </c>
      <c r="U81" s="534">
        <v>12825</v>
      </c>
      <c r="V81" s="534">
        <v>22047</v>
      </c>
      <c r="W81" s="534">
        <v>4992</v>
      </c>
      <c r="X81" s="1476" t="e">
        <f>N81/#REF!</f>
        <v>#REF!</v>
      </c>
    </row>
    <row r="82" spans="2:24" s="1081" customFormat="1" ht="50.3" customHeight="1" collapsed="1">
      <c r="B82" s="1298" t="s">
        <v>3332</v>
      </c>
      <c r="C82" s="533">
        <f t="shared" ref="C82:C86" si="41">D82+I82</f>
        <v>1474598</v>
      </c>
      <c r="D82" s="533">
        <f>SUM(E82:G82)</f>
        <v>1418440</v>
      </c>
      <c r="E82" s="533">
        <f t="shared" ref="E82:K82" si="42">SUM(E83:E86)</f>
        <v>1279977</v>
      </c>
      <c r="F82" s="533">
        <f t="shared" si="42"/>
        <v>0</v>
      </c>
      <c r="G82" s="533">
        <f t="shared" si="42"/>
        <v>138463</v>
      </c>
      <c r="H82" s="533">
        <f t="shared" si="42"/>
        <v>0</v>
      </c>
      <c r="I82" s="533">
        <f t="shared" si="42"/>
        <v>56158</v>
      </c>
      <c r="J82" s="533">
        <f t="shared" si="42"/>
        <v>16448</v>
      </c>
      <c r="K82" s="533">
        <f t="shared" si="42"/>
        <v>23650</v>
      </c>
      <c r="L82" s="533">
        <f>SUM(L83:L86)</f>
        <v>16060</v>
      </c>
      <c r="M82" s="533"/>
      <c r="N82" s="533">
        <f>O82+T82</f>
        <v>1377406</v>
      </c>
      <c r="O82" s="533">
        <f t="shared" ref="O82:O86" si="43">SUM(P82:R82)</f>
        <v>1338058</v>
      </c>
      <c r="P82" s="533">
        <f>SUM(P83:P86)</f>
        <v>1224308</v>
      </c>
      <c r="Q82" s="533">
        <f>SUM(Q83:Q86)</f>
        <v>0</v>
      </c>
      <c r="R82" s="533">
        <f>SUM(R83:R86)</f>
        <v>113750</v>
      </c>
      <c r="S82" s="533">
        <f>SUM(S83:S86)</f>
        <v>0</v>
      </c>
      <c r="T82" s="533">
        <f t="shared" ref="T82:T86" si="44">SUM(U82:W82)</f>
        <v>39348</v>
      </c>
      <c r="U82" s="533">
        <f>SUM(U83:U86)</f>
        <v>15428</v>
      </c>
      <c r="V82" s="533">
        <f>SUM(V83:V86)</f>
        <v>23345</v>
      </c>
      <c r="W82" s="533">
        <f>SUM(W83:W86)</f>
        <v>575</v>
      </c>
      <c r="X82" s="489" t="e">
        <f>N82/#REF!</f>
        <v>#REF!</v>
      </c>
    </row>
    <row r="83" spans="2:24" s="1081" customFormat="1" ht="52.5" hidden="1" customHeight="1" outlineLevel="1">
      <c r="B83" s="1298" t="s">
        <v>1854</v>
      </c>
      <c r="C83" s="1314">
        <f t="shared" si="41"/>
        <v>1223860</v>
      </c>
      <c r="D83" s="533">
        <f>SUM(E83:H83)</f>
        <v>1223860</v>
      </c>
      <c r="E83" s="533">
        <v>1209254</v>
      </c>
      <c r="F83" s="533"/>
      <c r="G83" s="533">
        <v>14606</v>
      </c>
      <c r="H83" s="533">
        <v>0</v>
      </c>
      <c r="I83" s="533">
        <v>0</v>
      </c>
      <c r="J83" s="533">
        <v>0</v>
      </c>
      <c r="K83" s="533">
        <v>0</v>
      </c>
      <c r="L83" s="533">
        <v>0</v>
      </c>
      <c r="M83" s="533"/>
      <c r="N83" s="533">
        <f t="shared" ref="N83:N86" si="45">O83+T83</f>
        <v>1179609</v>
      </c>
      <c r="O83" s="533">
        <f t="shared" si="43"/>
        <v>1179609</v>
      </c>
      <c r="P83" s="533">
        <v>1169080</v>
      </c>
      <c r="Q83" s="533"/>
      <c r="R83" s="533">
        <v>10529</v>
      </c>
      <c r="S83" s="533">
        <f>SUM(S84:S152)</f>
        <v>0</v>
      </c>
      <c r="T83" s="533">
        <f t="shared" si="44"/>
        <v>0</v>
      </c>
      <c r="U83" s="533">
        <v>0</v>
      </c>
      <c r="V83" s="533">
        <v>0</v>
      </c>
      <c r="W83" s="533">
        <v>0</v>
      </c>
      <c r="X83" s="489" t="e">
        <f>N83/#REF!</f>
        <v>#REF!</v>
      </c>
    </row>
    <row r="84" spans="2:24" s="1081" customFormat="1" ht="71.349999999999994" hidden="1" customHeight="1" outlineLevel="1">
      <c r="B84" s="1298" t="s">
        <v>1855</v>
      </c>
      <c r="C84" s="1314">
        <f t="shared" si="41"/>
        <v>187712</v>
      </c>
      <c r="D84" s="533">
        <f>SUM(E84:H84)</f>
        <v>187712</v>
      </c>
      <c r="E84" s="533">
        <v>70237</v>
      </c>
      <c r="F84" s="533"/>
      <c r="G84" s="533">
        <v>117475</v>
      </c>
      <c r="H84" s="533">
        <v>0</v>
      </c>
      <c r="I84" s="533">
        <v>0</v>
      </c>
      <c r="J84" s="533">
        <v>0</v>
      </c>
      <c r="K84" s="533">
        <v>0</v>
      </c>
      <c r="L84" s="533">
        <v>0</v>
      </c>
      <c r="M84" s="533"/>
      <c r="N84" s="533">
        <f t="shared" si="45"/>
        <v>151897</v>
      </c>
      <c r="O84" s="533">
        <f t="shared" si="43"/>
        <v>151897</v>
      </c>
      <c r="P84" s="533">
        <v>54800</v>
      </c>
      <c r="Q84" s="533"/>
      <c r="R84" s="533">
        <v>97097</v>
      </c>
      <c r="S84" s="533">
        <f>SUM(S85:S152)</f>
        <v>0</v>
      </c>
      <c r="T84" s="533">
        <f t="shared" si="44"/>
        <v>0</v>
      </c>
      <c r="U84" s="533">
        <v>0</v>
      </c>
      <c r="V84" s="533">
        <v>0</v>
      </c>
      <c r="W84" s="533">
        <v>0</v>
      </c>
      <c r="X84" s="489" t="e">
        <f>N84/#REF!</f>
        <v>#REF!</v>
      </c>
    </row>
    <row r="85" spans="2:24" s="1081" customFormat="1" ht="52.5" hidden="1" customHeight="1" outlineLevel="1">
      <c r="B85" s="1298" t="s">
        <v>1856</v>
      </c>
      <c r="C85" s="1314">
        <f t="shared" si="41"/>
        <v>6868</v>
      </c>
      <c r="D85" s="533">
        <f>SUM(E85:H85)</f>
        <v>6868</v>
      </c>
      <c r="E85" s="533">
        <v>486</v>
      </c>
      <c r="F85" s="533"/>
      <c r="G85" s="533">
        <v>6382</v>
      </c>
      <c r="H85" s="533">
        <v>0</v>
      </c>
      <c r="I85" s="533">
        <f>SUM(J85:L85)</f>
        <v>0</v>
      </c>
      <c r="J85" s="533">
        <v>0</v>
      </c>
      <c r="K85" s="533">
        <v>0</v>
      </c>
      <c r="L85" s="533">
        <v>0</v>
      </c>
      <c r="M85" s="533"/>
      <c r="N85" s="533">
        <f t="shared" si="45"/>
        <v>6552</v>
      </c>
      <c r="O85" s="533">
        <f t="shared" si="43"/>
        <v>6552</v>
      </c>
      <c r="P85" s="533">
        <v>428</v>
      </c>
      <c r="Q85" s="533"/>
      <c r="R85" s="533">
        <v>6124</v>
      </c>
      <c r="S85" s="533">
        <f>SUM(S86:S153)</f>
        <v>0</v>
      </c>
      <c r="T85" s="533">
        <f t="shared" si="44"/>
        <v>0</v>
      </c>
      <c r="U85" s="533">
        <v>0</v>
      </c>
      <c r="V85" s="533">
        <v>0</v>
      </c>
      <c r="W85" s="533">
        <v>0</v>
      </c>
      <c r="X85" s="489" t="e">
        <f>N85/#REF!</f>
        <v>#REF!</v>
      </c>
    </row>
    <row r="86" spans="2:24" s="1081" customFormat="1" ht="52.5" hidden="1" customHeight="1" outlineLevel="1" thickBot="1">
      <c r="B86" s="1301" t="s">
        <v>1853</v>
      </c>
      <c r="C86" s="612">
        <f t="shared" si="41"/>
        <v>56158</v>
      </c>
      <c r="D86" s="534">
        <f>SUM(E86:H86)</f>
        <v>0</v>
      </c>
      <c r="E86" s="534">
        <v>0</v>
      </c>
      <c r="F86" s="534">
        <v>0</v>
      </c>
      <c r="G86" s="534">
        <v>0</v>
      </c>
      <c r="H86" s="534">
        <v>0</v>
      </c>
      <c r="I86" s="534">
        <f>SUM(J86:L86)</f>
        <v>56158</v>
      </c>
      <c r="J86" s="534">
        <v>16448</v>
      </c>
      <c r="K86" s="534">
        <v>23650</v>
      </c>
      <c r="L86" s="534">
        <v>16060</v>
      </c>
      <c r="M86" s="533"/>
      <c r="N86" s="534">
        <f t="shared" si="45"/>
        <v>39348</v>
      </c>
      <c r="O86" s="534">
        <f t="shared" si="43"/>
        <v>0</v>
      </c>
      <c r="P86" s="534">
        <v>0</v>
      </c>
      <c r="Q86" s="534">
        <f>SUM(Q152:Q154)</f>
        <v>0</v>
      </c>
      <c r="R86" s="534">
        <v>0</v>
      </c>
      <c r="S86" s="534">
        <f>SUM(S152:S154)</f>
        <v>0</v>
      </c>
      <c r="T86" s="534">
        <f t="shared" si="44"/>
        <v>39348</v>
      </c>
      <c r="U86" s="534">
        <v>15428</v>
      </c>
      <c r="V86" s="534">
        <v>23345</v>
      </c>
      <c r="W86" s="534">
        <v>575</v>
      </c>
      <c r="X86" s="489" t="e">
        <f>N86/#REF!</f>
        <v>#REF!</v>
      </c>
    </row>
    <row r="87" spans="2:24" s="1081" customFormat="1" ht="50.3" customHeight="1" collapsed="1">
      <c r="B87" s="1298" t="s">
        <v>3388</v>
      </c>
      <c r="C87" s="533">
        <f t="shared" ref="C87:C91" si="46">D87+I87</f>
        <v>1477902</v>
      </c>
      <c r="D87" s="533">
        <f>SUM(E87:G87)</f>
        <v>1430870</v>
      </c>
      <c r="E87" s="533">
        <f t="shared" ref="E87:K87" si="47">SUM(E88:E91)</f>
        <v>1289201</v>
      </c>
      <c r="F87" s="533">
        <f t="shared" si="47"/>
        <v>0</v>
      </c>
      <c r="G87" s="533">
        <f t="shared" si="47"/>
        <v>141669</v>
      </c>
      <c r="H87" s="533">
        <f t="shared" si="47"/>
        <v>0</v>
      </c>
      <c r="I87" s="533">
        <f t="shared" si="47"/>
        <v>47032</v>
      </c>
      <c r="J87" s="533">
        <f t="shared" si="47"/>
        <v>16052</v>
      </c>
      <c r="K87" s="533">
        <f t="shared" si="47"/>
        <v>30980</v>
      </c>
      <c r="L87" s="533">
        <f>SUM(L88:L91)</f>
        <v>0</v>
      </c>
      <c r="M87" s="533"/>
      <c r="N87" s="533">
        <f>O87+T87</f>
        <v>1412369</v>
      </c>
      <c r="O87" s="533">
        <f t="shared" ref="O87:O91" si="48">SUM(P87:R87)</f>
        <v>1353111</v>
      </c>
      <c r="P87" s="533">
        <f>SUM(P88:P91)</f>
        <v>1228660</v>
      </c>
      <c r="Q87" s="533">
        <f>SUM(Q88:Q91)</f>
        <v>0</v>
      </c>
      <c r="R87" s="533">
        <f>SUM(R88:R91)</f>
        <v>124451</v>
      </c>
      <c r="S87" s="533">
        <f>SUM(S88:S91)</f>
        <v>0</v>
      </c>
      <c r="T87" s="533">
        <f t="shared" ref="T87:T91" si="49">SUM(U87:W87)</f>
        <v>59258</v>
      </c>
      <c r="U87" s="533">
        <f>SUM(U88:U91)</f>
        <v>28578</v>
      </c>
      <c r="V87" s="533">
        <f>SUM(V88:V91)</f>
        <v>30680</v>
      </c>
      <c r="W87" s="533">
        <f>SUM(W88:W91)</f>
        <v>0</v>
      </c>
      <c r="X87" s="489" t="e">
        <f>N87/#REF!</f>
        <v>#REF!</v>
      </c>
    </row>
    <row r="88" spans="2:24" s="1081" customFormat="1" ht="52.5" hidden="1" customHeight="1" outlineLevel="1">
      <c r="B88" s="1298" t="s">
        <v>1854</v>
      </c>
      <c r="C88" s="1314">
        <f t="shared" si="46"/>
        <v>1231459</v>
      </c>
      <c r="D88" s="533">
        <f>SUM(E88:H88)</f>
        <v>1231459</v>
      </c>
      <c r="E88" s="533">
        <v>1216853</v>
      </c>
      <c r="F88" s="533"/>
      <c r="G88" s="533">
        <v>14606</v>
      </c>
      <c r="H88" s="533">
        <v>0</v>
      </c>
      <c r="I88" s="533">
        <v>0</v>
      </c>
      <c r="J88" s="533">
        <v>0</v>
      </c>
      <c r="K88" s="533">
        <v>0</v>
      </c>
      <c r="L88" s="533">
        <v>0</v>
      </c>
      <c r="M88" s="533"/>
      <c r="N88" s="533">
        <f t="shared" ref="N88:N91" si="50">O88+T88</f>
        <v>1176424</v>
      </c>
      <c r="O88" s="533">
        <f t="shared" si="48"/>
        <v>1176424</v>
      </c>
      <c r="P88" s="533">
        <v>1161098</v>
      </c>
      <c r="Q88" s="533"/>
      <c r="R88" s="533">
        <v>15326</v>
      </c>
      <c r="S88" s="533">
        <f>SUM(S89:S157)</f>
        <v>0</v>
      </c>
      <c r="T88" s="533">
        <f t="shared" si="49"/>
        <v>0</v>
      </c>
      <c r="U88" s="533">
        <v>0</v>
      </c>
      <c r="V88" s="533">
        <v>0</v>
      </c>
      <c r="W88" s="533">
        <v>0</v>
      </c>
      <c r="X88" s="489" t="e">
        <f>N88/#REF!</f>
        <v>#REF!</v>
      </c>
    </row>
    <row r="89" spans="2:24" s="1081" customFormat="1" ht="71.349999999999994" hidden="1" customHeight="1" outlineLevel="1">
      <c r="B89" s="1298" t="s">
        <v>1855</v>
      </c>
      <c r="C89" s="1314">
        <f t="shared" si="46"/>
        <v>192543</v>
      </c>
      <c r="D89" s="533">
        <f>SUM(E89:H89)</f>
        <v>192543</v>
      </c>
      <c r="E89" s="533">
        <v>71862</v>
      </c>
      <c r="F89" s="533"/>
      <c r="G89" s="533">
        <v>120681</v>
      </c>
      <c r="H89" s="533">
        <v>0</v>
      </c>
      <c r="I89" s="533">
        <v>0</v>
      </c>
      <c r="J89" s="533">
        <v>0</v>
      </c>
      <c r="K89" s="533">
        <v>0</v>
      </c>
      <c r="L89" s="533">
        <v>0</v>
      </c>
      <c r="M89" s="533"/>
      <c r="N89" s="533">
        <f t="shared" si="50"/>
        <v>170074</v>
      </c>
      <c r="O89" s="533">
        <f t="shared" si="48"/>
        <v>170074</v>
      </c>
      <c r="P89" s="533">
        <v>67136</v>
      </c>
      <c r="Q89" s="533"/>
      <c r="R89" s="533">
        <v>102938</v>
      </c>
      <c r="S89" s="533">
        <f>SUM(S90:S157)</f>
        <v>0</v>
      </c>
      <c r="T89" s="533">
        <f t="shared" si="49"/>
        <v>0</v>
      </c>
      <c r="U89" s="533">
        <v>0</v>
      </c>
      <c r="V89" s="533">
        <v>0</v>
      </c>
      <c r="W89" s="533">
        <v>0</v>
      </c>
      <c r="X89" s="489" t="e">
        <f>N89/#REF!</f>
        <v>#REF!</v>
      </c>
    </row>
    <row r="90" spans="2:24" s="1081" customFormat="1" ht="52.5" hidden="1" customHeight="1" outlineLevel="1">
      <c r="B90" s="1298" t="s">
        <v>1856</v>
      </c>
      <c r="C90" s="1314">
        <f t="shared" si="46"/>
        <v>6868</v>
      </c>
      <c r="D90" s="533">
        <f>SUM(E90:H90)</f>
        <v>6868</v>
      </c>
      <c r="E90" s="533">
        <v>486</v>
      </c>
      <c r="F90" s="533"/>
      <c r="G90" s="533">
        <v>6382</v>
      </c>
      <c r="H90" s="533">
        <v>0</v>
      </c>
      <c r="I90" s="533">
        <f>SUM(J90:L90)</f>
        <v>0</v>
      </c>
      <c r="J90" s="533">
        <v>0</v>
      </c>
      <c r="K90" s="533">
        <v>0</v>
      </c>
      <c r="L90" s="533">
        <v>0</v>
      </c>
      <c r="M90" s="533"/>
      <c r="N90" s="533">
        <f t="shared" si="50"/>
        <v>6613</v>
      </c>
      <c r="O90" s="533">
        <f t="shared" si="48"/>
        <v>6613</v>
      </c>
      <c r="P90" s="533">
        <v>426</v>
      </c>
      <c r="Q90" s="533"/>
      <c r="R90" s="533">
        <v>6187</v>
      </c>
      <c r="S90" s="533">
        <f>SUM(S91:S158)</f>
        <v>0</v>
      </c>
      <c r="T90" s="533">
        <f t="shared" si="49"/>
        <v>0</v>
      </c>
      <c r="U90" s="533">
        <v>0</v>
      </c>
      <c r="V90" s="533">
        <v>0</v>
      </c>
      <c r="W90" s="533">
        <v>0</v>
      </c>
      <c r="X90" s="489" t="e">
        <f>N90/#REF!</f>
        <v>#REF!</v>
      </c>
    </row>
    <row r="91" spans="2:24" s="1081" customFormat="1" ht="52.5" hidden="1" customHeight="1" outlineLevel="1" thickBot="1">
      <c r="B91" s="1301" t="s">
        <v>1853</v>
      </c>
      <c r="C91" s="612">
        <f t="shared" si="46"/>
        <v>47032</v>
      </c>
      <c r="D91" s="534">
        <f>SUM(E91:H91)</f>
        <v>0</v>
      </c>
      <c r="E91" s="534">
        <v>0</v>
      </c>
      <c r="F91" s="534">
        <v>0</v>
      </c>
      <c r="G91" s="534">
        <v>0</v>
      </c>
      <c r="H91" s="534">
        <v>0</v>
      </c>
      <c r="I91" s="534">
        <f>SUM(J91:L91)</f>
        <v>47032</v>
      </c>
      <c r="J91" s="534">
        <v>16052</v>
      </c>
      <c r="K91" s="534">
        <v>30980</v>
      </c>
      <c r="L91" s="534">
        <v>0</v>
      </c>
      <c r="M91" s="533"/>
      <c r="N91" s="534">
        <f t="shared" si="50"/>
        <v>59258</v>
      </c>
      <c r="O91" s="534">
        <f t="shared" si="48"/>
        <v>0</v>
      </c>
      <c r="P91" s="534">
        <v>0</v>
      </c>
      <c r="Q91" s="534">
        <f>SUM(Q157:Q159)</f>
        <v>0</v>
      </c>
      <c r="R91" s="534">
        <v>0</v>
      </c>
      <c r="S91" s="534">
        <f>SUM(S157:S159)</f>
        <v>0</v>
      </c>
      <c r="T91" s="534">
        <f t="shared" si="49"/>
        <v>59258</v>
      </c>
      <c r="U91" s="534">
        <v>28578</v>
      </c>
      <c r="V91" s="534">
        <v>30680</v>
      </c>
      <c r="W91" s="534">
        <v>0</v>
      </c>
      <c r="X91" s="1719" t="e">
        <f>N91/#REF!</f>
        <v>#REF!</v>
      </c>
    </row>
    <row r="92" spans="2:24" s="1081" customFormat="1" ht="50.3" customHeight="1">
      <c r="B92" s="1298" t="s">
        <v>3432</v>
      </c>
      <c r="C92" s="533">
        <f t="shared" ref="C92:C96" si="51">D92+I92</f>
        <v>1602324</v>
      </c>
      <c r="D92" s="533">
        <f>SUM(E92:G92)</f>
        <v>1489510</v>
      </c>
      <c r="E92" s="533">
        <f t="shared" ref="E92:K92" si="52">SUM(E93:E96)</f>
        <v>1350141</v>
      </c>
      <c r="F92" s="533">
        <f t="shared" si="52"/>
        <v>0</v>
      </c>
      <c r="G92" s="533">
        <f t="shared" si="52"/>
        <v>139369</v>
      </c>
      <c r="H92" s="533">
        <f t="shared" si="52"/>
        <v>0</v>
      </c>
      <c r="I92" s="533">
        <f t="shared" si="52"/>
        <v>112814</v>
      </c>
      <c r="J92" s="533">
        <f t="shared" si="52"/>
        <v>57932</v>
      </c>
      <c r="K92" s="533">
        <f t="shared" si="52"/>
        <v>54882</v>
      </c>
      <c r="L92" s="533">
        <f>SUM(L93:L96)</f>
        <v>0</v>
      </c>
      <c r="M92" s="533"/>
      <c r="N92" s="533">
        <f>O92+T92</f>
        <v>1486382</v>
      </c>
      <c r="O92" s="533">
        <f t="shared" ref="O92:O96" si="53">SUM(P92:R92)</f>
        <v>1390863</v>
      </c>
      <c r="P92" s="533">
        <f>SUM(P93:P96)</f>
        <v>1280712</v>
      </c>
      <c r="Q92" s="533">
        <f>SUM(Q93:Q96)</f>
        <v>0</v>
      </c>
      <c r="R92" s="533">
        <f>SUM(R93:R96)</f>
        <v>110151</v>
      </c>
      <c r="S92" s="533">
        <f>SUM(S93:S96)</f>
        <v>0</v>
      </c>
      <c r="T92" s="533">
        <f t="shared" ref="T92:T96" si="54">SUM(U92:W92)</f>
        <v>95519</v>
      </c>
      <c r="U92" s="533">
        <f>SUM(U93:U96)</f>
        <v>40830</v>
      </c>
      <c r="V92" s="533">
        <f>SUM(V93:V96)</f>
        <v>54689</v>
      </c>
      <c r="W92" s="533">
        <f>SUM(W93:W96)</f>
        <v>0</v>
      </c>
      <c r="X92" s="489" t="e">
        <f>N92/#REF!</f>
        <v>#REF!</v>
      </c>
    </row>
    <row r="93" spans="2:24" s="1081" customFormat="1" ht="52.5" customHeight="1" outlineLevel="1">
      <c r="B93" s="1298" t="s">
        <v>1854</v>
      </c>
      <c r="C93" s="1314">
        <f t="shared" si="51"/>
        <v>1284189</v>
      </c>
      <c r="D93" s="533">
        <f>SUM(E93:H93)</f>
        <v>1284189</v>
      </c>
      <c r="E93" s="533">
        <v>1268844</v>
      </c>
      <c r="F93" s="533"/>
      <c r="G93" s="533">
        <v>15345</v>
      </c>
      <c r="H93" s="533">
        <v>0</v>
      </c>
      <c r="I93" s="533">
        <v>0</v>
      </c>
      <c r="J93" s="533">
        <v>0</v>
      </c>
      <c r="K93" s="533">
        <v>0</v>
      </c>
      <c r="L93" s="533">
        <v>0</v>
      </c>
      <c r="M93" s="533"/>
      <c r="N93" s="533">
        <f t="shared" ref="N93:N96" si="55">O93+T93</f>
        <v>1219469</v>
      </c>
      <c r="O93" s="533">
        <f t="shared" si="53"/>
        <v>1219469</v>
      </c>
      <c r="P93" s="533">
        <v>1206408</v>
      </c>
      <c r="Q93" s="533"/>
      <c r="R93" s="533">
        <v>13061</v>
      </c>
      <c r="S93" s="533">
        <f>SUM(S94:S162)</f>
        <v>0</v>
      </c>
      <c r="T93" s="533">
        <f t="shared" si="54"/>
        <v>0</v>
      </c>
      <c r="U93" s="533">
        <v>0</v>
      </c>
      <c r="V93" s="533">
        <v>0</v>
      </c>
      <c r="W93" s="533">
        <v>0</v>
      </c>
      <c r="X93" s="489" t="e">
        <f>N93/#REF!</f>
        <v>#REF!</v>
      </c>
    </row>
    <row r="94" spans="2:24" s="1081" customFormat="1" ht="71.349999999999994" customHeight="1" outlineLevel="1">
      <c r="B94" s="1298" t="s">
        <v>1855</v>
      </c>
      <c r="C94" s="1314">
        <f t="shared" si="51"/>
        <v>198513</v>
      </c>
      <c r="D94" s="533">
        <f>SUM(E94:H94)</f>
        <v>198513</v>
      </c>
      <c r="E94" s="533">
        <v>80811</v>
      </c>
      <c r="F94" s="533"/>
      <c r="G94" s="533">
        <v>117702</v>
      </c>
      <c r="H94" s="533">
        <v>0</v>
      </c>
      <c r="I94" s="533">
        <v>0</v>
      </c>
      <c r="J94" s="533">
        <v>0</v>
      </c>
      <c r="K94" s="533">
        <v>0</v>
      </c>
      <c r="L94" s="533">
        <v>0</v>
      </c>
      <c r="M94" s="533"/>
      <c r="N94" s="533">
        <f t="shared" si="55"/>
        <v>164953</v>
      </c>
      <c r="O94" s="533">
        <f t="shared" si="53"/>
        <v>164953</v>
      </c>
      <c r="P94" s="533">
        <v>73880</v>
      </c>
      <c r="Q94" s="533"/>
      <c r="R94" s="533">
        <v>91073</v>
      </c>
      <c r="S94" s="533">
        <f>SUM(S95:S162)</f>
        <v>0</v>
      </c>
      <c r="T94" s="533">
        <f t="shared" si="54"/>
        <v>0</v>
      </c>
      <c r="U94" s="533">
        <v>0</v>
      </c>
      <c r="V94" s="533">
        <v>0</v>
      </c>
      <c r="W94" s="533">
        <v>0</v>
      </c>
      <c r="X94" s="489" t="e">
        <f>N94/#REF!</f>
        <v>#REF!</v>
      </c>
    </row>
    <row r="95" spans="2:24" s="1081" customFormat="1" ht="52.5" customHeight="1" outlineLevel="1">
      <c r="B95" s="1298" t="s">
        <v>1856</v>
      </c>
      <c r="C95" s="1314">
        <f t="shared" si="51"/>
        <v>6808</v>
      </c>
      <c r="D95" s="533">
        <f>SUM(E95:H95)</f>
        <v>6808</v>
      </c>
      <c r="E95" s="533">
        <v>486</v>
      </c>
      <c r="F95" s="533"/>
      <c r="G95" s="533">
        <v>6322</v>
      </c>
      <c r="H95" s="533">
        <v>0</v>
      </c>
      <c r="I95" s="533">
        <f>SUM(J95:L95)</f>
        <v>0</v>
      </c>
      <c r="J95" s="533">
        <v>0</v>
      </c>
      <c r="K95" s="533">
        <v>0</v>
      </c>
      <c r="L95" s="533">
        <v>0</v>
      </c>
      <c r="M95" s="533"/>
      <c r="N95" s="533">
        <f t="shared" si="55"/>
        <v>6441</v>
      </c>
      <c r="O95" s="533">
        <f t="shared" si="53"/>
        <v>6441</v>
      </c>
      <c r="P95" s="533">
        <v>424</v>
      </c>
      <c r="Q95" s="533"/>
      <c r="R95" s="533">
        <v>6017</v>
      </c>
      <c r="S95" s="533">
        <f>SUM(S96:S163)</f>
        <v>0</v>
      </c>
      <c r="T95" s="533">
        <f t="shared" si="54"/>
        <v>0</v>
      </c>
      <c r="U95" s="533">
        <v>0</v>
      </c>
      <c r="V95" s="533">
        <v>0</v>
      </c>
      <c r="W95" s="533">
        <v>0</v>
      </c>
      <c r="X95" s="489" t="e">
        <f>N95/#REF!</f>
        <v>#REF!</v>
      </c>
    </row>
    <row r="96" spans="2:24" s="1081" customFormat="1" ht="52.5" customHeight="1" outlineLevel="1" thickBot="1">
      <c r="B96" s="1301" t="s">
        <v>1853</v>
      </c>
      <c r="C96" s="612">
        <f t="shared" si="51"/>
        <v>112814</v>
      </c>
      <c r="D96" s="534">
        <f>SUM(E96:H96)</f>
        <v>0</v>
      </c>
      <c r="E96" s="534">
        <v>0</v>
      </c>
      <c r="F96" s="534">
        <v>0</v>
      </c>
      <c r="G96" s="534">
        <v>0</v>
      </c>
      <c r="H96" s="534">
        <v>0</v>
      </c>
      <c r="I96" s="534">
        <f>SUM(J96:L96)</f>
        <v>112814</v>
      </c>
      <c r="J96" s="534">
        <v>57932</v>
      </c>
      <c r="K96" s="534">
        <v>54882</v>
      </c>
      <c r="L96" s="534">
        <v>0</v>
      </c>
      <c r="M96" s="533"/>
      <c r="N96" s="534">
        <f t="shared" si="55"/>
        <v>95519</v>
      </c>
      <c r="O96" s="534">
        <f t="shared" si="53"/>
        <v>0</v>
      </c>
      <c r="P96" s="534">
        <v>0</v>
      </c>
      <c r="Q96" s="534">
        <f>SUM(Q162:Q164)</f>
        <v>0</v>
      </c>
      <c r="R96" s="534">
        <v>0</v>
      </c>
      <c r="S96" s="534">
        <f>SUM(S162:S164)</f>
        <v>0</v>
      </c>
      <c r="T96" s="534">
        <f t="shared" si="54"/>
        <v>95519</v>
      </c>
      <c r="U96" s="534">
        <v>40830</v>
      </c>
      <c r="V96" s="534">
        <v>54689</v>
      </c>
      <c r="W96" s="534">
        <v>0</v>
      </c>
      <c r="X96" s="1719" t="e">
        <f>N96/#REF!</f>
        <v>#REF!</v>
      </c>
    </row>
    <row r="97" spans="2:23" s="475" customFormat="1" ht="18.7" customHeight="1">
      <c r="B97" s="1302" t="s">
        <v>2237</v>
      </c>
      <c r="C97" s="474"/>
      <c r="D97" s="474"/>
      <c r="E97" s="474"/>
      <c r="F97" s="474"/>
      <c r="G97" s="474"/>
      <c r="H97" s="474"/>
      <c r="I97" s="474"/>
      <c r="J97" s="474"/>
      <c r="K97" s="474"/>
      <c r="M97" s="552"/>
      <c r="N97" s="474" t="s">
        <v>2240</v>
      </c>
      <c r="O97" s="474"/>
      <c r="P97" s="474"/>
      <c r="Q97" s="474"/>
      <c r="R97" s="474"/>
      <c r="S97" s="474"/>
      <c r="T97" s="474"/>
      <c r="U97" s="474"/>
      <c r="V97" s="474"/>
      <c r="W97" s="474"/>
    </row>
    <row r="98" spans="2:23" ht="17.350000000000001" customHeight="1">
      <c r="B98" s="1315" t="s">
        <v>2508</v>
      </c>
      <c r="C98" s="147"/>
      <c r="D98" s="147"/>
      <c r="E98" s="147"/>
      <c r="F98" s="147"/>
      <c r="G98" s="147"/>
      <c r="H98" s="147"/>
      <c r="I98" s="147"/>
      <c r="J98" s="147"/>
      <c r="K98" s="147"/>
      <c r="M98" s="421"/>
      <c r="N98" s="474" t="s">
        <v>1920</v>
      </c>
      <c r="O98" s="147"/>
      <c r="P98" s="147"/>
      <c r="Q98" s="147"/>
      <c r="R98" s="147"/>
      <c r="S98" s="147"/>
      <c r="T98" s="147"/>
      <c r="U98" s="147"/>
      <c r="V98" s="147"/>
      <c r="W98" s="147"/>
    </row>
    <row r="99" spans="2:23" s="567" customFormat="1" ht="39.75" customHeight="1">
      <c r="D99" s="567" t="s">
        <v>1860</v>
      </c>
      <c r="M99" s="568"/>
    </row>
    <row r="100" spans="2:23" s="176" customFormat="1" ht="19.05">
      <c r="C100" s="146"/>
      <c r="D100" s="146"/>
      <c r="E100" s="146"/>
      <c r="F100" s="1316">
        <v>93</v>
      </c>
      <c r="G100" s="1316">
        <v>117</v>
      </c>
      <c r="H100" s="146"/>
      <c r="I100" s="146"/>
      <c r="J100" s="146"/>
      <c r="K100" s="146"/>
      <c r="L100" s="146"/>
      <c r="M100" s="572"/>
      <c r="N100" s="146"/>
      <c r="O100" s="146"/>
      <c r="P100" s="146"/>
      <c r="Q100" s="146"/>
      <c r="R100" s="573">
        <v>118</v>
      </c>
      <c r="S100" s="146"/>
      <c r="T100" s="146"/>
      <c r="U100" s="146"/>
      <c r="V100" s="146"/>
      <c r="W100" s="146"/>
    </row>
    <row r="101" spans="2:23">
      <c r="C101" s="147"/>
      <c r="D101" s="147"/>
      <c r="E101" s="147"/>
      <c r="F101" s="147"/>
      <c r="G101" s="147"/>
      <c r="H101" s="147"/>
      <c r="I101" s="147"/>
      <c r="J101" s="147"/>
      <c r="K101" s="147"/>
      <c r="L101" s="147"/>
      <c r="M101" s="421"/>
      <c r="N101" s="147"/>
      <c r="O101" s="147"/>
      <c r="P101" s="147"/>
      <c r="Q101" s="147"/>
      <c r="R101" s="147"/>
      <c r="S101" s="147"/>
      <c r="T101" s="147"/>
      <c r="U101" s="147"/>
      <c r="V101" s="147"/>
      <c r="W101" s="147"/>
    </row>
    <row r="102" spans="2:23">
      <c r="C102" s="147"/>
      <c r="D102" s="147"/>
      <c r="E102" s="147"/>
      <c r="F102" s="147"/>
      <c r="G102" s="147"/>
      <c r="H102" s="147"/>
      <c r="I102" s="147"/>
      <c r="J102" s="147"/>
      <c r="K102" s="147"/>
      <c r="L102" s="147"/>
      <c r="M102" s="421"/>
      <c r="N102" s="147"/>
      <c r="O102" s="147"/>
      <c r="P102" s="147"/>
      <c r="Q102" s="147"/>
      <c r="R102" s="147"/>
      <c r="S102" s="147"/>
      <c r="T102" s="147"/>
      <c r="U102" s="147"/>
      <c r="V102" s="147"/>
      <c r="W102" s="147"/>
    </row>
    <row r="103" spans="2:23">
      <c r="C103" s="147"/>
      <c r="D103" s="147"/>
      <c r="E103" s="147"/>
      <c r="F103" s="147"/>
      <c r="G103" s="147"/>
      <c r="H103" s="147"/>
      <c r="I103" s="147"/>
      <c r="J103" s="147"/>
      <c r="K103" s="147"/>
      <c r="L103" s="147"/>
      <c r="M103" s="421"/>
      <c r="N103" s="147"/>
      <c r="O103" s="147"/>
      <c r="P103" s="147"/>
      <c r="Q103" s="147"/>
      <c r="R103" s="147"/>
      <c r="S103" s="147"/>
      <c r="T103" s="147"/>
      <c r="U103" s="147"/>
      <c r="V103" s="147"/>
      <c r="W103" s="147"/>
    </row>
    <row r="104" spans="2:23">
      <c r="C104" s="147"/>
      <c r="D104" s="147"/>
      <c r="E104" s="147"/>
      <c r="F104" s="147"/>
      <c r="G104" s="147"/>
      <c r="H104" s="147"/>
      <c r="I104" s="147"/>
      <c r="J104" s="147"/>
      <c r="K104" s="147"/>
      <c r="L104" s="147"/>
      <c r="M104" s="421"/>
      <c r="N104" s="147"/>
      <c r="O104" s="147"/>
      <c r="P104" s="147"/>
      <c r="Q104" s="147"/>
      <c r="R104" s="147"/>
      <c r="S104" s="147"/>
      <c r="T104" s="147"/>
      <c r="U104" s="147"/>
      <c r="V104" s="147"/>
      <c r="W104" s="147"/>
    </row>
    <row r="105" spans="2:23">
      <c r="C105" s="147"/>
      <c r="D105" s="147"/>
      <c r="E105" s="147"/>
      <c r="F105" s="147"/>
      <c r="G105" s="147"/>
      <c r="H105" s="147"/>
      <c r="I105" s="147"/>
      <c r="J105" s="147"/>
      <c r="K105" s="147"/>
      <c r="L105" s="147"/>
      <c r="M105" s="421"/>
      <c r="N105" s="147"/>
      <c r="O105" s="147"/>
      <c r="P105" s="147"/>
      <c r="Q105" s="147"/>
      <c r="R105" s="147"/>
      <c r="S105" s="147"/>
      <c r="T105" s="147"/>
      <c r="U105" s="147"/>
      <c r="V105" s="147"/>
      <c r="W105" s="147"/>
    </row>
    <row r="106" spans="2:23">
      <c r="C106" s="147"/>
      <c r="D106" s="147"/>
      <c r="E106" s="147"/>
      <c r="F106" s="147"/>
      <c r="G106" s="147"/>
      <c r="H106" s="147"/>
      <c r="I106" s="147"/>
      <c r="J106" s="147"/>
      <c r="K106" s="147"/>
      <c r="L106" s="147"/>
      <c r="M106" s="421"/>
      <c r="N106" s="147"/>
      <c r="O106" s="147"/>
      <c r="P106" s="147"/>
      <c r="Q106" s="147"/>
      <c r="R106" s="147"/>
      <c r="S106" s="147"/>
      <c r="T106" s="147"/>
      <c r="U106" s="147"/>
      <c r="V106" s="147"/>
      <c r="W106" s="147"/>
    </row>
    <row r="107" spans="2:23">
      <c r="C107" s="147"/>
      <c r="D107" s="147"/>
      <c r="E107" s="147"/>
      <c r="F107" s="147"/>
      <c r="G107" s="147"/>
      <c r="H107" s="147"/>
      <c r="I107" s="147"/>
      <c r="J107" s="147"/>
      <c r="K107" s="147"/>
      <c r="L107" s="147"/>
      <c r="M107" s="421"/>
      <c r="N107" s="147"/>
      <c r="O107" s="147"/>
      <c r="P107" s="147"/>
      <c r="Q107" s="147"/>
      <c r="R107" s="147"/>
      <c r="S107" s="147"/>
      <c r="T107" s="147"/>
      <c r="U107" s="147"/>
      <c r="V107" s="147"/>
      <c r="W107" s="147"/>
    </row>
    <row r="108" spans="2:23">
      <c r="C108" s="147"/>
      <c r="D108" s="147"/>
      <c r="E108" s="147"/>
      <c r="F108" s="147"/>
      <c r="G108" s="147"/>
      <c r="H108" s="147"/>
      <c r="I108" s="147"/>
      <c r="J108" s="147"/>
      <c r="K108" s="147"/>
      <c r="L108" s="147"/>
      <c r="M108" s="421"/>
      <c r="N108" s="147"/>
      <c r="O108" s="147"/>
      <c r="P108" s="147"/>
      <c r="Q108" s="147"/>
      <c r="R108" s="147"/>
      <c r="S108" s="147"/>
      <c r="T108" s="147"/>
      <c r="U108" s="147"/>
      <c r="V108" s="147"/>
      <c r="W108" s="147"/>
    </row>
    <row r="109" spans="2:23">
      <c r="C109" s="147"/>
      <c r="D109" s="147"/>
      <c r="E109" s="147"/>
      <c r="F109" s="147"/>
      <c r="G109" s="147"/>
      <c r="H109" s="147"/>
      <c r="I109" s="147"/>
      <c r="J109" s="147"/>
      <c r="K109" s="147"/>
      <c r="L109" s="147"/>
      <c r="M109" s="421"/>
      <c r="N109" s="147"/>
      <c r="O109" s="147"/>
      <c r="P109" s="147"/>
      <c r="Q109" s="147"/>
      <c r="R109" s="147"/>
      <c r="S109" s="147"/>
      <c r="T109" s="147"/>
      <c r="U109" s="147"/>
      <c r="V109" s="147"/>
      <c r="W109" s="147"/>
    </row>
    <row r="110" spans="2:23">
      <c r="C110" s="147"/>
      <c r="D110" s="147"/>
      <c r="E110" s="147"/>
      <c r="F110" s="147"/>
      <c r="G110" s="147"/>
      <c r="H110" s="147"/>
      <c r="I110" s="147"/>
      <c r="J110" s="147"/>
      <c r="K110" s="147"/>
      <c r="L110" s="147"/>
      <c r="M110" s="421"/>
      <c r="N110" s="147"/>
      <c r="O110" s="147"/>
      <c r="P110" s="147"/>
      <c r="Q110" s="147"/>
      <c r="R110" s="147"/>
      <c r="S110" s="147"/>
      <c r="T110" s="147"/>
      <c r="U110" s="147"/>
      <c r="V110" s="147"/>
      <c r="W110" s="147"/>
    </row>
    <row r="111" spans="2:23">
      <c r="C111" s="147"/>
      <c r="D111" s="147"/>
      <c r="E111" s="147"/>
      <c r="F111" s="147"/>
      <c r="G111" s="147"/>
      <c r="H111" s="147"/>
      <c r="I111" s="147"/>
      <c r="J111" s="147"/>
      <c r="K111" s="147"/>
      <c r="L111" s="147"/>
      <c r="M111" s="421"/>
      <c r="N111" s="147"/>
      <c r="O111" s="147"/>
      <c r="P111" s="147"/>
      <c r="Q111" s="147"/>
      <c r="R111" s="147"/>
      <c r="S111" s="147"/>
      <c r="T111" s="147"/>
      <c r="U111" s="147"/>
      <c r="V111" s="147"/>
      <c r="W111" s="147"/>
    </row>
    <row r="112" spans="2:23">
      <c r="C112" s="147"/>
      <c r="D112" s="147"/>
      <c r="E112" s="147"/>
      <c r="F112" s="147"/>
      <c r="G112" s="147"/>
      <c r="H112" s="147"/>
      <c r="I112" s="147"/>
      <c r="J112" s="147"/>
      <c r="K112" s="147"/>
      <c r="L112" s="147"/>
      <c r="M112" s="421"/>
      <c r="N112" s="147"/>
      <c r="O112" s="147"/>
      <c r="P112" s="147"/>
      <c r="Q112" s="147"/>
      <c r="R112" s="147"/>
      <c r="S112" s="147"/>
      <c r="T112" s="147"/>
      <c r="U112" s="147"/>
      <c r="V112" s="147"/>
      <c r="W112" s="147"/>
    </row>
    <row r="113" spans="3:23">
      <c r="C113" s="147"/>
      <c r="D113" s="147"/>
      <c r="E113" s="147"/>
      <c r="F113" s="147"/>
      <c r="G113" s="147"/>
      <c r="H113" s="147"/>
      <c r="I113" s="147"/>
      <c r="J113" s="147"/>
      <c r="K113" s="147"/>
      <c r="L113" s="147"/>
      <c r="M113" s="421"/>
      <c r="N113" s="147"/>
      <c r="O113" s="147"/>
      <c r="P113" s="147"/>
      <c r="Q113" s="147"/>
      <c r="R113" s="147"/>
      <c r="S113" s="147"/>
      <c r="T113" s="147"/>
      <c r="U113" s="147"/>
      <c r="V113" s="147"/>
      <c r="W113" s="147"/>
    </row>
    <row r="114" spans="3:23">
      <c r="C114" s="147"/>
      <c r="D114" s="147"/>
      <c r="E114" s="147"/>
      <c r="F114" s="147"/>
      <c r="G114" s="147"/>
      <c r="H114" s="147"/>
      <c r="I114" s="147"/>
      <c r="J114" s="147"/>
      <c r="K114" s="147"/>
      <c r="L114" s="147"/>
      <c r="M114" s="421"/>
      <c r="N114" s="147"/>
      <c r="O114" s="147"/>
      <c r="P114" s="147"/>
      <c r="Q114" s="147"/>
      <c r="R114" s="147"/>
      <c r="S114" s="147"/>
      <c r="T114" s="147"/>
      <c r="U114" s="147"/>
      <c r="V114" s="147"/>
      <c r="W114" s="147"/>
    </row>
    <row r="115" spans="3:23">
      <c r="C115" s="147"/>
      <c r="D115" s="147"/>
      <c r="E115" s="147"/>
      <c r="F115" s="147"/>
      <c r="G115" s="147"/>
      <c r="H115" s="147"/>
      <c r="I115" s="147"/>
      <c r="J115" s="147"/>
      <c r="K115" s="147"/>
      <c r="L115" s="147"/>
      <c r="M115" s="421"/>
      <c r="N115" s="147"/>
      <c r="O115" s="147"/>
      <c r="P115" s="147"/>
      <c r="Q115" s="147"/>
      <c r="R115" s="147"/>
      <c r="S115" s="147"/>
      <c r="T115" s="147"/>
      <c r="U115" s="147"/>
      <c r="V115" s="147"/>
      <c r="W115" s="147"/>
    </row>
    <row r="116" spans="3:23">
      <c r="C116" s="147"/>
      <c r="D116" s="147"/>
      <c r="E116" s="147"/>
      <c r="F116" s="147"/>
      <c r="G116" s="147"/>
      <c r="H116" s="147"/>
      <c r="I116" s="147"/>
      <c r="J116" s="147"/>
      <c r="K116" s="147"/>
      <c r="L116" s="147"/>
      <c r="M116" s="421"/>
      <c r="N116" s="147"/>
      <c r="O116" s="147"/>
      <c r="P116" s="147"/>
      <c r="Q116" s="147"/>
      <c r="R116" s="147"/>
      <c r="S116" s="147"/>
      <c r="T116" s="147"/>
      <c r="U116" s="147"/>
      <c r="V116" s="147"/>
      <c r="W116" s="147"/>
    </row>
    <row r="117" spans="3:23">
      <c r="C117" s="147"/>
      <c r="D117" s="147"/>
      <c r="E117" s="147"/>
      <c r="F117" s="147"/>
      <c r="G117" s="147"/>
      <c r="H117" s="147"/>
      <c r="I117" s="147"/>
      <c r="J117" s="147"/>
      <c r="K117" s="147"/>
      <c r="L117" s="147"/>
      <c r="M117" s="421"/>
      <c r="N117" s="147"/>
      <c r="O117" s="147"/>
      <c r="P117" s="147"/>
      <c r="Q117" s="147"/>
      <c r="R117" s="147"/>
      <c r="S117" s="147"/>
      <c r="T117" s="147"/>
      <c r="U117" s="147"/>
      <c r="V117" s="147"/>
      <c r="W117" s="147"/>
    </row>
    <row r="118" spans="3:23">
      <c r="C118" s="147"/>
      <c r="D118" s="147"/>
      <c r="E118" s="147"/>
      <c r="F118" s="147"/>
      <c r="G118" s="147"/>
      <c r="H118" s="147"/>
      <c r="I118" s="147"/>
      <c r="J118" s="147"/>
      <c r="K118" s="147"/>
      <c r="L118" s="147"/>
      <c r="M118" s="421"/>
      <c r="N118" s="147"/>
      <c r="O118" s="147"/>
      <c r="P118" s="147"/>
      <c r="Q118" s="147"/>
      <c r="R118" s="147"/>
      <c r="S118" s="147"/>
      <c r="T118" s="147"/>
      <c r="U118" s="147"/>
      <c r="V118" s="147"/>
      <c r="W118" s="147"/>
    </row>
    <row r="119" spans="3:23">
      <c r="C119" s="147"/>
      <c r="D119" s="147"/>
      <c r="E119" s="147"/>
      <c r="F119" s="147"/>
      <c r="G119" s="147"/>
      <c r="H119" s="147"/>
      <c r="I119" s="147"/>
      <c r="J119" s="147"/>
      <c r="K119" s="147"/>
      <c r="L119" s="147"/>
      <c r="M119" s="421"/>
      <c r="N119" s="147"/>
      <c r="O119" s="147"/>
      <c r="P119" s="147"/>
      <c r="Q119" s="147"/>
      <c r="R119" s="147"/>
      <c r="S119" s="147"/>
      <c r="T119" s="147"/>
      <c r="U119" s="147"/>
      <c r="V119" s="147"/>
      <c r="W119" s="147"/>
    </row>
    <row r="120" spans="3:23">
      <c r="C120" s="147"/>
      <c r="D120" s="147"/>
      <c r="E120" s="147"/>
      <c r="F120" s="147"/>
      <c r="G120" s="147"/>
      <c r="H120" s="147"/>
      <c r="I120" s="147"/>
      <c r="J120" s="147"/>
      <c r="K120" s="147"/>
      <c r="L120" s="147"/>
      <c r="M120" s="421"/>
      <c r="N120" s="147"/>
      <c r="O120" s="147"/>
      <c r="P120" s="147"/>
      <c r="Q120" s="147"/>
      <c r="R120" s="147"/>
      <c r="S120" s="147"/>
      <c r="T120" s="147"/>
      <c r="U120" s="147"/>
      <c r="V120" s="147"/>
      <c r="W120" s="147"/>
    </row>
    <row r="121" spans="3:23">
      <c r="C121" s="147"/>
      <c r="D121" s="147"/>
      <c r="E121" s="147"/>
      <c r="F121" s="147"/>
      <c r="G121" s="147"/>
      <c r="H121" s="147"/>
      <c r="I121" s="147"/>
      <c r="J121" s="147"/>
      <c r="K121" s="147"/>
      <c r="L121" s="147"/>
      <c r="M121" s="421"/>
      <c r="N121" s="147"/>
      <c r="O121" s="147"/>
      <c r="P121" s="147"/>
      <c r="Q121" s="147"/>
      <c r="R121" s="147"/>
      <c r="S121" s="147"/>
      <c r="T121" s="147"/>
      <c r="U121" s="147"/>
      <c r="V121" s="147"/>
      <c r="W121" s="147"/>
    </row>
    <row r="122" spans="3:23">
      <c r="C122" s="147"/>
      <c r="D122" s="147"/>
      <c r="E122" s="147"/>
      <c r="F122" s="147"/>
      <c r="G122" s="147"/>
      <c r="H122" s="147"/>
      <c r="I122" s="147"/>
      <c r="J122" s="147"/>
      <c r="K122" s="147"/>
      <c r="L122" s="147"/>
      <c r="M122" s="421"/>
      <c r="N122" s="147"/>
      <c r="O122" s="147"/>
      <c r="P122" s="147"/>
      <c r="Q122" s="147"/>
      <c r="R122" s="147"/>
      <c r="S122" s="147"/>
      <c r="T122" s="147"/>
      <c r="U122" s="147"/>
      <c r="V122" s="147"/>
      <c r="W122" s="147"/>
    </row>
    <row r="123" spans="3:23">
      <c r="C123" s="147"/>
      <c r="D123" s="147"/>
      <c r="E123" s="147"/>
      <c r="F123" s="147"/>
      <c r="G123" s="147"/>
      <c r="H123" s="147"/>
      <c r="I123" s="147"/>
      <c r="J123" s="147"/>
      <c r="K123" s="147"/>
      <c r="L123" s="147"/>
      <c r="M123" s="421"/>
      <c r="N123" s="147"/>
      <c r="O123" s="147"/>
      <c r="P123" s="147"/>
      <c r="Q123" s="147"/>
      <c r="R123" s="147"/>
      <c r="S123" s="147"/>
      <c r="T123" s="147"/>
      <c r="U123" s="147"/>
      <c r="V123" s="147"/>
      <c r="W123" s="147"/>
    </row>
    <row r="124" spans="3:23">
      <c r="C124" s="147"/>
      <c r="D124" s="147"/>
      <c r="E124" s="147"/>
      <c r="F124" s="147"/>
      <c r="G124" s="147"/>
      <c r="H124" s="147"/>
      <c r="I124" s="147"/>
      <c r="J124" s="147"/>
      <c r="K124" s="147"/>
      <c r="L124" s="147"/>
      <c r="M124" s="421"/>
      <c r="N124" s="147"/>
      <c r="O124" s="147"/>
      <c r="P124" s="147"/>
      <c r="Q124" s="147"/>
      <c r="R124" s="147"/>
      <c r="S124" s="147"/>
      <c r="T124" s="147"/>
      <c r="U124" s="147"/>
      <c r="V124" s="147"/>
      <c r="W124" s="147"/>
    </row>
    <row r="125" spans="3:23">
      <c r="C125" s="147"/>
      <c r="D125" s="147"/>
      <c r="E125" s="147"/>
      <c r="F125" s="147"/>
      <c r="G125" s="147"/>
      <c r="H125" s="147"/>
      <c r="I125" s="147"/>
      <c r="J125" s="147"/>
      <c r="K125" s="147"/>
      <c r="L125" s="147"/>
      <c r="M125" s="421"/>
      <c r="N125" s="147"/>
      <c r="O125" s="147"/>
      <c r="P125" s="147"/>
      <c r="Q125" s="147"/>
      <c r="R125" s="147"/>
      <c r="S125" s="147"/>
      <c r="T125" s="147"/>
      <c r="U125" s="147"/>
      <c r="V125" s="147"/>
      <c r="W125" s="147"/>
    </row>
    <row r="126" spans="3:23">
      <c r="C126" s="147"/>
      <c r="D126" s="147"/>
      <c r="E126" s="147"/>
      <c r="F126" s="147"/>
      <c r="G126" s="147"/>
      <c r="H126" s="147"/>
      <c r="I126" s="147"/>
      <c r="J126" s="147"/>
      <c r="K126" s="147"/>
      <c r="L126" s="147"/>
      <c r="M126" s="421"/>
      <c r="N126" s="147"/>
      <c r="O126" s="147"/>
      <c r="P126" s="147"/>
      <c r="Q126" s="147"/>
      <c r="R126" s="147"/>
      <c r="S126" s="147"/>
      <c r="T126" s="147"/>
      <c r="U126" s="147"/>
      <c r="V126" s="147"/>
      <c r="W126" s="147"/>
    </row>
    <row r="127" spans="3:23">
      <c r="C127" s="147"/>
      <c r="D127" s="147"/>
      <c r="E127" s="147"/>
      <c r="F127" s="147"/>
      <c r="G127" s="147"/>
      <c r="H127" s="147"/>
      <c r="I127" s="147"/>
      <c r="J127" s="147"/>
      <c r="K127" s="147"/>
      <c r="L127" s="147"/>
      <c r="M127" s="421"/>
      <c r="N127" s="147"/>
      <c r="O127" s="147"/>
      <c r="P127" s="147"/>
      <c r="Q127" s="147"/>
      <c r="R127" s="147"/>
      <c r="S127" s="147"/>
      <c r="T127" s="147"/>
      <c r="U127" s="147"/>
      <c r="V127" s="147"/>
      <c r="W127" s="147"/>
    </row>
    <row r="128" spans="3:23">
      <c r="C128" s="147"/>
      <c r="D128" s="147"/>
      <c r="E128" s="147"/>
      <c r="F128" s="147"/>
      <c r="G128" s="147"/>
      <c r="H128" s="147"/>
      <c r="I128" s="147"/>
      <c r="J128" s="147"/>
      <c r="K128" s="147"/>
      <c r="L128" s="147"/>
      <c r="M128" s="421"/>
      <c r="N128" s="147"/>
      <c r="O128" s="147"/>
      <c r="P128" s="147"/>
      <c r="Q128" s="147"/>
      <c r="R128" s="147"/>
      <c r="S128" s="147"/>
      <c r="T128" s="147"/>
      <c r="U128" s="147"/>
      <c r="V128" s="147"/>
      <c r="W128" s="147"/>
    </row>
    <row r="129" spans="3:23">
      <c r="C129" s="147"/>
      <c r="D129" s="147"/>
      <c r="E129" s="147"/>
      <c r="F129" s="147"/>
      <c r="G129" s="147"/>
      <c r="H129" s="147"/>
      <c r="I129" s="147"/>
      <c r="J129" s="147"/>
      <c r="K129" s="147"/>
      <c r="L129" s="147"/>
      <c r="M129" s="421"/>
      <c r="N129" s="147"/>
      <c r="O129" s="147"/>
      <c r="P129" s="147"/>
      <c r="Q129" s="147"/>
      <c r="R129" s="147"/>
      <c r="S129" s="147"/>
      <c r="T129" s="147"/>
      <c r="U129" s="147"/>
      <c r="V129" s="147"/>
      <c r="W129" s="147"/>
    </row>
    <row r="130" spans="3:23">
      <c r="C130" s="147"/>
      <c r="D130" s="147"/>
      <c r="E130" s="147"/>
      <c r="F130" s="147"/>
      <c r="G130" s="147"/>
      <c r="H130" s="147"/>
      <c r="I130" s="147"/>
      <c r="J130" s="147"/>
      <c r="K130" s="147"/>
      <c r="L130" s="147"/>
      <c r="M130" s="421"/>
      <c r="N130" s="147"/>
      <c r="O130" s="147"/>
      <c r="P130" s="147"/>
      <c r="Q130" s="147"/>
      <c r="R130" s="147"/>
      <c r="S130" s="147"/>
      <c r="T130" s="147"/>
      <c r="U130" s="147"/>
      <c r="V130" s="147"/>
      <c r="W130" s="147"/>
    </row>
    <row r="131" spans="3:23">
      <c r="C131" s="147"/>
      <c r="D131" s="147"/>
      <c r="E131" s="147"/>
      <c r="F131" s="147"/>
      <c r="G131" s="147"/>
      <c r="H131" s="147"/>
      <c r="I131" s="147"/>
      <c r="J131" s="147"/>
      <c r="K131" s="147"/>
      <c r="L131" s="147"/>
      <c r="M131" s="421"/>
      <c r="N131" s="147"/>
      <c r="O131" s="147"/>
      <c r="P131" s="147"/>
      <c r="Q131" s="147"/>
      <c r="R131" s="147"/>
      <c r="S131" s="147"/>
      <c r="T131" s="147"/>
      <c r="U131" s="147"/>
      <c r="V131" s="147"/>
      <c r="W131" s="147"/>
    </row>
    <row r="132" spans="3:23">
      <c r="C132" s="147"/>
      <c r="D132" s="147"/>
      <c r="E132" s="147"/>
      <c r="F132" s="147"/>
      <c r="G132" s="147"/>
      <c r="H132" s="147"/>
      <c r="I132" s="147"/>
      <c r="J132" s="147"/>
      <c r="K132" s="147"/>
      <c r="L132" s="147"/>
      <c r="M132" s="421"/>
      <c r="N132" s="147"/>
      <c r="O132" s="147"/>
      <c r="P132" s="147"/>
      <c r="Q132" s="147"/>
      <c r="R132" s="147"/>
      <c r="S132" s="147"/>
      <c r="T132" s="147"/>
      <c r="U132" s="147"/>
      <c r="V132" s="147"/>
      <c r="W132" s="147"/>
    </row>
    <row r="133" spans="3:23">
      <c r="C133" s="147"/>
      <c r="D133" s="147"/>
      <c r="E133" s="147"/>
      <c r="F133" s="147"/>
      <c r="G133" s="147"/>
      <c r="H133" s="147"/>
      <c r="I133" s="147"/>
      <c r="J133" s="147"/>
      <c r="K133" s="147"/>
      <c r="L133" s="147"/>
      <c r="M133" s="421"/>
      <c r="N133" s="147"/>
      <c r="O133" s="147"/>
      <c r="P133" s="147"/>
      <c r="Q133" s="147"/>
      <c r="R133" s="147"/>
      <c r="S133" s="147"/>
      <c r="T133" s="147"/>
      <c r="U133" s="147"/>
      <c r="V133" s="147"/>
      <c r="W133" s="147"/>
    </row>
    <row r="134" spans="3:23">
      <c r="C134" s="147"/>
      <c r="D134" s="147"/>
      <c r="E134" s="147"/>
      <c r="F134" s="147"/>
      <c r="G134" s="147"/>
      <c r="H134" s="147"/>
      <c r="I134" s="147"/>
      <c r="J134" s="147"/>
      <c r="K134" s="147"/>
      <c r="L134" s="147"/>
      <c r="M134" s="421"/>
      <c r="N134" s="147"/>
      <c r="O134" s="147"/>
      <c r="P134" s="147"/>
      <c r="Q134" s="147"/>
      <c r="R134" s="147"/>
      <c r="S134" s="147"/>
      <c r="T134" s="147"/>
      <c r="U134" s="147"/>
      <c r="V134" s="147"/>
      <c r="W134" s="147"/>
    </row>
    <row r="135" spans="3:23">
      <c r="C135" s="147"/>
      <c r="D135" s="147"/>
      <c r="E135" s="147"/>
      <c r="F135" s="147"/>
      <c r="G135" s="147"/>
      <c r="H135" s="147"/>
      <c r="I135" s="147"/>
      <c r="J135" s="147"/>
      <c r="K135" s="147"/>
      <c r="L135" s="147"/>
      <c r="M135" s="421"/>
      <c r="N135" s="147"/>
      <c r="O135" s="147"/>
      <c r="P135" s="147"/>
      <c r="Q135" s="147"/>
      <c r="R135" s="147"/>
      <c r="S135" s="147"/>
      <c r="T135" s="147"/>
      <c r="U135" s="147"/>
      <c r="V135" s="147"/>
      <c r="W135" s="147"/>
    </row>
    <row r="136" spans="3:23">
      <c r="C136" s="147"/>
      <c r="D136" s="147"/>
      <c r="E136" s="147"/>
      <c r="F136" s="147"/>
      <c r="G136" s="147"/>
      <c r="H136" s="147"/>
      <c r="I136" s="147"/>
      <c r="J136" s="147"/>
      <c r="K136" s="147"/>
      <c r="L136" s="147"/>
      <c r="M136" s="421"/>
      <c r="N136" s="147"/>
      <c r="O136" s="147"/>
      <c r="P136" s="147"/>
      <c r="Q136" s="147"/>
      <c r="R136" s="147"/>
      <c r="S136" s="147"/>
      <c r="T136" s="147"/>
      <c r="U136" s="147"/>
      <c r="V136" s="147"/>
      <c r="W136" s="147"/>
    </row>
    <row r="137" spans="3:23">
      <c r="C137" s="147"/>
      <c r="D137" s="147"/>
      <c r="E137" s="147"/>
      <c r="F137" s="147"/>
      <c r="G137" s="147"/>
      <c r="H137" s="147"/>
      <c r="I137" s="147"/>
      <c r="J137" s="147"/>
      <c r="K137" s="147"/>
      <c r="L137" s="147"/>
      <c r="M137" s="421"/>
      <c r="N137" s="147"/>
      <c r="O137" s="147"/>
      <c r="P137" s="147"/>
      <c r="Q137" s="147"/>
      <c r="R137" s="147"/>
      <c r="S137" s="147"/>
      <c r="T137" s="147"/>
      <c r="U137" s="147"/>
      <c r="V137" s="147"/>
      <c r="W137" s="147"/>
    </row>
    <row r="138" spans="3:23">
      <c r="C138" s="147"/>
      <c r="D138" s="147"/>
      <c r="E138" s="147"/>
      <c r="F138" s="147"/>
      <c r="G138" s="147"/>
      <c r="H138" s="147"/>
      <c r="I138" s="147"/>
      <c r="J138" s="147"/>
      <c r="K138" s="147"/>
      <c r="L138" s="147"/>
      <c r="M138" s="421"/>
      <c r="N138" s="147"/>
      <c r="O138" s="147"/>
      <c r="P138" s="147"/>
      <c r="Q138" s="147"/>
      <c r="R138" s="147"/>
      <c r="S138" s="147"/>
      <c r="T138" s="147"/>
      <c r="U138" s="147"/>
      <c r="V138" s="147"/>
      <c r="W138" s="147"/>
    </row>
    <row r="139" spans="3:23">
      <c r="C139" s="147"/>
      <c r="D139" s="147"/>
      <c r="E139" s="147"/>
      <c r="F139" s="147"/>
      <c r="G139" s="147"/>
      <c r="H139" s="147"/>
      <c r="I139" s="147"/>
      <c r="J139" s="147"/>
      <c r="K139" s="147"/>
      <c r="L139" s="147"/>
      <c r="M139" s="421"/>
      <c r="N139" s="147"/>
      <c r="O139" s="147"/>
      <c r="P139" s="147"/>
      <c r="Q139" s="147"/>
      <c r="R139" s="147"/>
      <c r="S139" s="147"/>
      <c r="T139" s="147"/>
      <c r="U139" s="147"/>
      <c r="V139" s="147"/>
      <c r="W139" s="147"/>
    </row>
    <row r="140" spans="3:23">
      <c r="C140" s="147"/>
      <c r="D140" s="147"/>
      <c r="E140" s="147"/>
      <c r="F140" s="147"/>
      <c r="G140" s="147"/>
      <c r="H140" s="147"/>
      <c r="I140" s="147"/>
      <c r="J140" s="147"/>
      <c r="K140" s="147"/>
      <c r="L140" s="147"/>
      <c r="M140" s="421"/>
      <c r="N140" s="147"/>
      <c r="O140" s="147"/>
      <c r="P140" s="147"/>
      <c r="Q140" s="147"/>
      <c r="R140" s="147"/>
      <c r="S140" s="147"/>
      <c r="T140" s="147"/>
      <c r="U140" s="147"/>
      <c r="V140" s="147"/>
      <c r="W140" s="147"/>
    </row>
    <row r="141" spans="3:23">
      <c r="C141" s="147"/>
      <c r="D141" s="147"/>
      <c r="E141" s="147"/>
      <c r="F141" s="147"/>
      <c r="G141" s="147"/>
      <c r="H141" s="147"/>
      <c r="I141" s="147"/>
      <c r="J141" s="147"/>
      <c r="K141" s="147"/>
      <c r="L141" s="147"/>
      <c r="M141" s="421"/>
      <c r="N141" s="147"/>
      <c r="O141" s="147"/>
      <c r="P141" s="147"/>
      <c r="Q141" s="147"/>
      <c r="R141" s="147"/>
      <c r="S141" s="147"/>
      <c r="T141" s="147"/>
      <c r="U141" s="147"/>
      <c r="V141" s="147"/>
      <c r="W141" s="147"/>
    </row>
    <row r="142" spans="3:23">
      <c r="C142" s="147"/>
      <c r="D142" s="147"/>
      <c r="E142" s="147"/>
      <c r="F142" s="147"/>
      <c r="G142" s="147"/>
      <c r="H142" s="147"/>
      <c r="I142" s="147"/>
      <c r="J142" s="147"/>
      <c r="K142" s="147"/>
      <c r="L142" s="147"/>
      <c r="M142" s="421"/>
      <c r="N142" s="147"/>
      <c r="O142" s="147"/>
      <c r="P142" s="147"/>
      <c r="Q142" s="147"/>
      <c r="R142" s="147"/>
      <c r="S142" s="147"/>
      <c r="T142" s="147"/>
      <c r="U142" s="147"/>
      <c r="V142" s="147"/>
      <c r="W142" s="147"/>
    </row>
    <row r="143" spans="3:23">
      <c r="C143" s="147"/>
      <c r="D143" s="147"/>
      <c r="E143" s="147"/>
      <c r="F143" s="147"/>
      <c r="G143" s="147"/>
      <c r="H143" s="147"/>
      <c r="I143" s="147"/>
      <c r="J143" s="147"/>
      <c r="K143" s="147"/>
      <c r="L143" s="147"/>
      <c r="M143" s="421"/>
      <c r="N143" s="147"/>
      <c r="O143" s="147"/>
      <c r="P143" s="147"/>
      <c r="Q143" s="147"/>
      <c r="R143" s="147"/>
      <c r="S143" s="147"/>
      <c r="T143" s="147"/>
      <c r="U143" s="147"/>
      <c r="V143" s="147"/>
      <c r="W143" s="147"/>
    </row>
    <row r="144" spans="3:23">
      <c r="C144" s="147"/>
      <c r="D144" s="147"/>
      <c r="E144" s="147"/>
      <c r="F144" s="147"/>
      <c r="G144" s="147"/>
      <c r="H144" s="147"/>
      <c r="I144" s="147"/>
      <c r="J144" s="147"/>
      <c r="K144" s="147"/>
      <c r="L144" s="147"/>
      <c r="M144" s="421"/>
      <c r="N144" s="147"/>
      <c r="O144" s="147"/>
      <c r="P144" s="147"/>
      <c r="Q144" s="147"/>
      <c r="R144" s="147"/>
      <c r="S144" s="147"/>
      <c r="T144" s="147"/>
      <c r="U144" s="147"/>
      <c r="V144" s="147"/>
      <c r="W144" s="147"/>
    </row>
    <row r="145" spans="3:23">
      <c r="C145" s="147"/>
      <c r="D145" s="147"/>
      <c r="E145" s="147"/>
      <c r="F145" s="147"/>
      <c r="G145" s="147"/>
      <c r="H145" s="147"/>
      <c r="I145" s="147"/>
      <c r="J145" s="147"/>
      <c r="K145" s="147"/>
      <c r="L145" s="147"/>
      <c r="M145" s="421"/>
      <c r="N145" s="147"/>
      <c r="O145" s="147"/>
      <c r="P145" s="147"/>
      <c r="Q145" s="147"/>
      <c r="R145" s="147"/>
      <c r="S145" s="147"/>
      <c r="T145" s="147"/>
      <c r="U145" s="147"/>
      <c r="V145" s="147"/>
      <c r="W145" s="147"/>
    </row>
    <row r="146" spans="3:23">
      <c r="C146" s="147"/>
      <c r="D146" s="147"/>
      <c r="E146" s="147"/>
      <c r="F146" s="147"/>
      <c r="G146" s="147"/>
      <c r="H146" s="147"/>
      <c r="I146" s="147"/>
      <c r="J146" s="147"/>
      <c r="K146" s="147"/>
      <c r="L146" s="147"/>
      <c r="M146" s="421"/>
      <c r="N146" s="147"/>
      <c r="O146" s="147"/>
      <c r="P146" s="147"/>
      <c r="Q146" s="147"/>
      <c r="R146" s="147"/>
      <c r="S146" s="147"/>
      <c r="T146" s="147"/>
      <c r="U146" s="147"/>
      <c r="V146" s="147"/>
      <c r="W146" s="147"/>
    </row>
    <row r="147" spans="3:23">
      <c r="C147" s="147"/>
      <c r="D147" s="147"/>
      <c r="E147" s="147"/>
      <c r="F147" s="147"/>
      <c r="G147" s="147"/>
      <c r="H147" s="147"/>
      <c r="I147" s="147"/>
      <c r="J147" s="147"/>
      <c r="K147" s="147"/>
      <c r="L147" s="147"/>
      <c r="M147" s="421"/>
      <c r="N147" s="147"/>
      <c r="O147" s="147"/>
      <c r="P147" s="147"/>
      <c r="Q147" s="147"/>
      <c r="R147" s="147"/>
      <c r="S147" s="147"/>
      <c r="T147" s="147"/>
      <c r="U147" s="147"/>
      <c r="V147" s="147"/>
      <c r="W147" s="147"/>
    </row>
    <row r="148" spans="3:23">
      <c r="C148" s="147"/>
      <c r="D148" s="147"/>
      <c r="E148" s="147"/>
      <c r="F148" s="147"/>
      <c r="G148" s="147"/>
      <c r="H148" s="147"/>
      <c r="I148" s="147"/>
      <c r="J148" s="147"/>
      <c r="K148" s="147"/>
      <c r="L148" s="147"/>
      <c r="M148" s="421"/>
      <c r="N148" s="147"/>
      <c r="O148" s="147"/>
      <c r="P148" s="147"/>
      <c r="Q148" s="147"/>
      <c r="R148" s="147"/>
      <c r="S148" s="147"/>
      <c r="T148" s="147"/>
      <c r="U148" s="147"/>
      <c r="V148" s="147"/>
      <c r="W148" s="147"/>
    </row>
    <row r="149" spans="3:23">
      <c r="C149" s="147"/>
      <c r="D149" s="147"/>
      <c r="E149" s="147"/>
      <c r="F149" s="147"/>
      <c r="G149" s="147"/>
      <c r="H149" s="147"/>
      <c r="I149" s="147"/>
      <c r="J149" s="147"/>
      <c r="K149" s="147"/>
      <c r="L149" s="147"/>
      <c r="M149" s="421"/>
      <c r="N149" s="147"/>
      <c r="O149" s="147"/>
      <c r="P149" s="147"/>
      <c r="Q149" s="147"/>
      <c r="R149" s="147"/>
      <c r="S149" s="147"/>
      <c r="T149" s="147"/>
      <c r="U149" s="147"/>
      <c r="V149" s="147"/>
      <c r="W149" s="147"/>
    </row>
    <row r="150" spans="3:23">
      <c r="C150" s="147"/>
      <c r="D150" s="147"/>
      <c r="E150" s="147"/>
      <c r="F150" s="147"/>
      <c r="G150" s="147"/>
      <c r="H150" s="147"/>
      <c r="I150" s="147"/>
      <c r="J150" s="147"/>
      <c r="K150" s="147"/>
      <c r="L150" s="147"/>
      <c r="M150" s="421"/>
      <c r="N150" s="147"/>
      <c r="O150" s="147"/>
      <c r="P150" s="147"/>
      <c r="Q150" s="147"/>
      <c r="R150" s="147"/>
      <c r="S150" s="147"/>
      <c r="T150" s="147"/>
      <c r="U150" s="147"/>
      <c r="V150" s="147"/>
      <c r="W150" s="147"/>
    </row>
    <row r="151" spans="3:23">
      <c r="C151" s="147"/>
      <c r="D151" s="147"/>
      <c r="E151" s="147"/>
      <c r="F151" s="147"/>
      <c r="G151" s="147"/>
      <c r="H151" s="147"/>
      <c r="I151" s="147"/>
      <c r="J151" s="147"/>
      <c r="K151" s="147"/>
      <c r="L151" s="147"/>
      <c r="M151" s="421"/>
      <c r="N151" s="147"/>
      <c r="O151" s="147"/>
      <c r="P151" s="147"/>
      <c r="Q151" s="147"/>
      <c r="R151" s="147"/>
      <c r="S151" s="147"/>
      <c r="T151" s="147"/>
      <c r="U151" s="147"/>
      <c r="V151" s="147"/>
      <c r="W151" s="147"/>
    </row>
    <row r="152" spans="3:23">
      <c r="C152" s="147"/>
      <c r="D152" s="147"/>
      <c r="E152" s="147"/>
      <c r="F152" s="147"/>
      <c r="G152" s="147"/>
      <c r="H152" s="147"/>
      <c r="I152" s="147"/>
      <c r="J152" s="147"/>
      <c r="K152" s="147"/>
      <c r="L152" s="147"/>
      <c r="M152" s="421"/>
      <c r="N152" s="147"/>
      <c r="O152" s="147"/>
      <c r="P152" s="147"/>
      <c r="Q152" s="147"/>
      <c r="R152" s="147"/>
      <c r="S152" s="147"/>
      <c r="T152" s="147"/>
      <c r="U152" s="147"/>
      <c r="V152" s="147"/>
      <c r="W152" s="147"/>
    </row>
    <row r="153" spans="3:23">
      <c r="C153" s="147"/>
      <c r="D153" s="147"/>
      <c r="E153" s="147"/>
      <c r="F153" s="147"/>
      <c r="G153" s="147"/>
      <c r="H153" s="147"/>
      <c r="I153" s="147"/>
      <c r="J153" s="147"/>
      <c r="K153" s="147"/>
      <c r="L153" s="147"/>
      <c r="M153" s="421"/>
      <c r="N153" s="147"/>
      <c r="O153" s="147"/>
      <c r="P153" s="147"/>
      <c r="Q153" s="147"/>
      <c r="R153" s="147"/>
      <c r="S153" s="147"/>
      <c r="T153" s="147"/>
      <c r="U153" s="147"/>
      <c r="V153" s="147"/>
      <c r="W153" s="147"/>
    </row>
    <row r="154" spans="3:23">
      <c r="C154" s="147"/>
      <c r="D154" s="147"/>
      <c r="E154" s="147"/>
      <c r="F154" s="147"/>
      <c r="G154" s="147"/>
      <c r="H154" s="147"/>
      <c r="I154" s="147"/>
      <c r="J154" s="147"/>
      <c r="K154" s="147"/>
      <c r="L154" s="147"/>
      <c r="M154" s="421"/>
      <c r="N154" s="147"/>
      <c r="O154" s="147"/>
      <c r="P154" s="147"/>
      <c r="Q154" s="147"/>
      <c r="R154" s="147"/>
      <c r="S154" s="147"/>
      <c r="T154" s="147"/>
      <c r="U154" s="147"/>
      <c r="V154" s="147"/>
      <c r="W154" s="147"/>
    </row>
    <row r="155" spans="3:23">
      <c r="C155" s="147"/>
      <c r="D155" s="147"/>
      <c r="E155" s="147"/>
      <c r="F155" s="147"/>
      <c r="G155" s="147"/>
      <c r="H155" s="147"/>
      <c r="I155" s="147"/>
      <c r="J155" s="147"/>
      <c r="K155" s="147"/>
      <c r="L155" s="147"/>
      <c r="M155" s="421"/>
      <c r="N155" s="147"/>
      <c r="O155" s="147"/>
      <c r="P155" s="147"/>
      <c r="Q155" s="147"/>
      <c r="R155" s="147"/>
      <c r="S155" s="147"/>
      <c r="T155" s="147"/>
      <c r="U155" s="147"/>
      <c r="V155" s="147"/>
      <c r="W155" s="147"/>
    </row>
    <row r="156" spans="3:23">
      <c r="C156" s="147"/>
      <c r="D156" s="147"/>
      <c r="E156" s="147"/>
      <c r="F156" s="147"/>
      <c r="G156" s="147"/>
      <c r="H156" s="147"/>
      <c r="I156" s="147"/>
      <c r="J156" s="147"/>
      <c r="K156" s="147"/>
      <c r="L156" s="147"/>
      <c r="M156" s="421"/>
      <c r="N156" s="147"/>
      <c r="O156" s="147"/>
      <c r="P156" s="147"/>
      <c r="Q156" s="147"/>
      <c r="R156" s="147"/>
      <c r="S156" s="147"/>
      <c r="T156" s="147"/>
      <c r="U156" s="147"/>
      <c r="V156" s="147"/>
      <c r="W156" s="147"/>
    </row>
    <row r="157" spans="3:23">
      <c r="C157" s="147"/>
      <c r="D157" s="147"/>
      <c r="E157" s="147"/>
      <c r="F157" s="147"/>
      <c r="G157" s="147"/>
      <c r="H157" s="147"/>
      <c r="I157" s="147"/>
      <c r="J157" s="147"/>
      <c r="K157" s="147"/>
      <c r="L157" s="147"/>
      <c r="M157" s="421"/>
      <c r="N157" s="147"/>
      <c r="O157" s="147"/>
      <c r="P157" s="147"/>
      <c r="Q157" s="147"/>
      <c r="R157" s="147"/>
      <c r="S157" s="147"/>
      <c r="T157" s="147"/>
      <c r="U157" s="147"/>
      <c r="V157" s="147"/>
      <c r="W157" s="147"/>
    </row>
    <row r="158" spans="3:23">
      <c r="C158" s="147"/>
      <c r="D158" s="147"/>
      <c r="E158" s="147"/>
      <c r="F158" s="147"/>
      <c r="G158" s="147"/>
      <c r="H158" s="147"/>
      <c r="I158" s="147"/>
      <c r="J158" s="147"/>
      <c r="K158" s="147"/>
      <c r="L158" s="147"/>
      <c r="M158" s="421"/>
      <c r="N158" s="147"/>
      <c r="O158" s="147"/>
      <c r="P158" s="147"/>
      <c r="Q158" s="147"/>
      <c r="R158" s="147"/>
      <c r="S158" s="147"/>
      <c r="T158" s="147"/>
      <c r="U158" s="147"/>
      <c r="V158" s="147"/>
      <c r="W158" s="147"/>
    </row>
    <row r="159" spans="3:23">
      <c r="C159" s="147"/>
      <c r="D159" s="147"/>
      <c r="E159" s="147"/>
      <c r="F159" s="147"/>
      <c r="G159" s="147"/>
      <c r="H159" s="147"/>
      <c r="I159" s="147"/>
      <c r="J159" s="147"/>
      <c r="K159" s="147"/>
      <c r="L159" s="147"/>
      <c r="M159" s="421"/>
      <c r="N159" s="147"/>
      <c r="O159" s="147"/>
      <c r="P159" s="147"/>
      <c r="Q159" s="147"/>
      <c r="R159" s="147"/>
      <c r="S159" s="147"/>
      <c r="T159" s="147"/>
      <c r="U159" s="147"/>
      <c r="V159" s="147"/>
      <c r="W159" s="147"/>
    </row>
    <row r="160" spans="3:23">
      <c r="C160" s="147"/>
      <c r="D160" s="147"/>
      <c r="E160" s="147"/>
      <c r="F160" s="147"/>
      <c r="G160" s="147"/>
      <c r="H160" s="147"/>
      <c r="I160" s="147"/>
      <c r="J160" s="147"/>
      <c r="K160" s="147"/>
      <c r="L160" s="147"/>
      <c r="M160" s="421"/>
      <c r="N160" s="147"/>
      <c r="O160" s="147"/>
      <c r="P160" s="147"/>
      <c r="Q160" s="147"/>
      <c r="R160" s="147"/>
      <c r="S160" s="147"/>
      <c r="T160" s="147"/>
      <c r="U160" s="147"/>
      <c r="V160" s="147"/>
      <c r="W160" s="147"/>
    </row>
    <row r="161" spans="3:23">
      <c r="C161" s="147"/>
      <c r="D161" s="147"/>
      <c r="E161" s="147"/>
      <c r="F161" s="147"/>
      <c r="G161" s="147"/>
      <c r="H161" s="147"/>
      <c r="I161" s="147"/>
      <c r="J161" s="147"/>
      <c r="K161" s="147"/>
      <c r="L161" s="147"/>
      <c r="M161" s="421"/>
      <c r="N161" s="147"/>
      <c r="O161" s="147"/>
      <c r="P161" s="147"/>
      <c r="Q161" s="147"/>
      <c r="R161" s="147"/>
      <c r="S161" s="147"/>
      <c r="T161" s="147"/>
      <c r="U161" s="147"/>
      <c r="V161" s="147"/>
      <c r="W161" s="147"/>
    </row>
    <row r="162" spans="3:23">
      <c r="C162" s="147"/>
      <c r="D162" s="147"/>
      <c r="E162" s="147"/>
      <c r="F162" s="147"/>
      <c r="G162" s="147"/>
      <c r="H162" s="147"/>
      <c r="I162" s="147"/>
      <c r="J162" s="147"/>
      <c r="K162" s="147"/>
      <c r="L162" s="147"/>
      <c r="M162" s="421"/>
      <c r="N162" s="147"/>
      <c r="O162" s="147"/>
      <c r="P162" s="147"/>
      <c r="Q162" s="147"/>
      <c r="R162" s="147"/>
      <c r="S162" s="147"/>
      <c r="T162" s="147"/>
      <c r="U162" s="147"/>
      <c r="V162" s="147"/>
      <c r="W162" s="147"/>
    </row>
    <row r="163" spans="3:23">
      <c r="C163" s="147"/>
      <c r="D163" s="147"/>
      <c r="E163" s="147"/>
      <c r="F163" s="147"/>
      <c r="G163" s="147"/>
      <c r="H163" s="147"/>
      <c r="I163" s="147"/>
      <c r="J163" s="147"/>
      <c r="K163" s="147"/>
      <c r="L163" s="147"/>
      <c r="M163" s="421"/>
      <c r="N163" s="147"/>
      <c r="O163" s="147"/>
      <c r="P163" s="147"/>
      <c r="Q163" s="147"/>
      <c r="R163" s="147"/>
      <c r="S163" s="147"/>
      <c r="T163" s="147"/>
      <c r="U163" s="147"/>
      <c r="V163" s="147"/>
      <c r="W163" s="147"/>
    </row>
    <row r="164" spans="3:23">
      <c r="C164" s="147"/>
      <c r="D164" s="147"/>
      <c r="E164" s="147"/>
      <c r="F164" s="147"/>
      <c r="G164" s="147"/>
      <c r="H164" s="147"/>
      <c r="I164" s="147"/>
      <c r="J164" s="147"/>
      <c r="K164" s="147"/>
      <c r="L164" s="147"/>
      <c r="M164" s="421"/>
      <c r="N164" s="147"/>
      <c r="O164" s="147"/>
      <c r="P164" s="147"/>
      <c r="Q164" s="147"/>
      <c r="R164" s="147"/>
      <c r="S164" s="147"/>
      <c r="T164" s="147"/>
      <c r="U164" s="147"/>
      <c r="V164" s="147"/>
      <c r="W164" s="147"/>
    </row>
    <row r="165" spans="3:23">
      <c r="C165" s="147"/>
      <c r="D165" s="147"/>
      <c r="E165" s="147"/>
      <c r="F165" s="147"/>
      <c r="G165" s="147"/>
      <c r="H165" s="147"/>
      <c r="I165" s="147"/>
      <c r="J165" s="147"/>
      <c r="K165" s="147"/>
      <c r="L165" s="147"/>
      <c r="M165" s="421"/>
      <c r="N165" s="147"/>
      <c r="O165" s="147"/>
      <c r="P165" s="147"/>
      <c r="Q165" s="147"/>
      <c r="R165" s="147"/>
      <c r="S165" s="147"/>
      <c r="T165" s="147"/>
      <c r="U165" s="147"/>
      <c r="V165" s="147"/>
      <c r="W165" s="147"/>
    </row>
    <row r="166" spans="3:23">
      <c r="C166" s="147"/>
      <c r="D166" s="147"/>
      <c r="E166" s="147"/>
      <c r="F166" s="147"/>
      <c r="G166" s="147"/>
      <c r="H166" s="147"/>
      <c r="I166" s="147"/>
      <c r="J166" s="147"/>
      <c r="K166" s="147"/>
      <c r="L166" s="147"/>
      <c r="M166" s="421"/>
      <c r="N166" s="147"/>
      <c r="O166" s="147"/>
      <c r="P166" s="147"/>
      <c r="Q166" s="147"/>
      <c r="R166" s="147"/>
      <c r="S166" s="147"/>
      <c r="T166" s="147"/>
      <c r="U166" s="147"/>
      <c r="V166" s="147"/>
      <c r="W166" s="147"/>
    </row>
    <row r="167" spans="3:23">
      <c r="C167" s="147"/>
      <c r="D167" s="147"/>
      <c r="E167" s="147"/>
      <c r="F167" s="147"/>
      <c r="G167" s="147"/>
      <c r="H167" s="147"/>
      <c r="I167" s="147"/>
      <c r="J167" s="147"/>
      <c r="K167" s="147"/>
      <c r="L167" s="147"/>
      <c r="M167" s="421"/>
      <c r="N167" s="147"/>
      <c r="O167" s="147"/>
      <c r="P167" s="147"/>
      <c r="Q167" s="147"/>
      <c r="R167" s="147"/>
      <c r="S167" s="147"/>
      <c r="T167" s="147"/>
      <c r="U167" s="147"/>
      <c r="V167" s="147"/>
      <c r="W167" s="147"/>
    </row>
    <row r="168" spans="3:23">
      <c r="C168" s="147"/>
      <c r="D168" s="147"/>
      <c r="E168" s="147"/>
      <c r="F168" s="147"/>
      <c r="G168" s="147"/>
      <c r="H168" s="147"/>
      <c r="I168" s="147"/>
      <c r="J168" s="147"/>
      <c r="K168" s="147"/>
      <c r="L168" s="147"/>
      <c r="M168" s="421"/>
      <c r="N168" s="147"/>
      <c r="O168" s="147"/>
      <c r="P168" s="147"/>
      <c r="Q168" s="147"/>
      <c r="R168" s="147"/>
      <c r="S168" s="147"/>
      <c r="T168" s="147"/>
      <c r="U168" s="147"/>
      <c r="V168" s="147"/>
      <c r="W168" s="147"/>
    </row>
    <row r="169" spans="3:23">
      <c r="C169" s="147"/>
      <c r="D169" s="147"/>
      <c r="E169" s="147"/>
      <c r="F169" s="147"/>
      <c r="G169" s="147"/>
      <c r="H169" s="147"/>
      <c r="I169" s="147"/>
      <c r="J169" s="147"/>
      <c r="K169" s="147"/>
      <c r="L169" s="147"/>
      <c r="M169" s="421"/>
      <c r="N169" s="147"/>
      <c r="O169" s="147"/>
      <c r="P169" s="147"/>
      <c r="Q169" s="147"/>
      <c r="R169" s="147"/>
      <c r="S169" s="147"/>
      <c r="T169" s="147"/>
      <c r="U169" s="147"/>
      <c r="V169" s="147"/>
      <c r="W169" s="147"/>
    </row>
    <row r="170" spans="3:23">
      <c r="C170" s="147"/>
      <c r="D170" s="147"/>
      <c r="E170" s="147"/>
      <c r="F170" s="147"/>
      <c r="G170" s="147"/>
      <c r="H170" s="147"/>
      <c r="I170" s="147"/>
      <c r="J170" s="147"/>
      <c r="K170" s="147"/>
      <c r="L170" s="147"/>
      <c r="M170" s="421"/>
      <c r="N170" s="147"/>
      <c r="O170" s="147"/>
      <c r="P170" s="147"/>
      <c r="Q170" s="147"/>
      <c r="R170" s="147"/>
      <c r="S170" s="147"/>
      <c r="T170" s="147"/>
      <c r="U170" s="147"/>
      <c r="V170" s="147"/>
      <c r="W170" s="147"/>
    </row>
    <row r="171" spans="3:23">
      <c r="C171" s="147"/>
      <c r="D171" s="147"/>
      <c r="E171" s="147"/>
      <c r="F171" s="147"/>
      <c r="G171" s="147"/>
      <c r="H171" s="147"/>
      <c r="I171" s="147"/>
      <c r="J171" s="147"/>
      <c r="K171" s="147"/>
      <c r="L171" s="147"/>
      <c r="M171" s="421"/>
      <c r="N171" s="147"/>
      <c r="O171" s="147"/>
      <c r="P171" s="147"/>
      <c r="Q171" s="147"/>
      <c r="R171" s="147"/>
      <c r="S171" s="147"/>
      <c r="T171" s="147"/>
      <c r="U171" s="147"/>
      <c r="V171" s="147"/>
      <c r="W171" s="147"/>
    </row>
    <row r="172" spans="3:23">
      <c r="C172" s="147"/>
      <c r="D172" s="147"/>
      <c r="E172" s="147"/>
      <c r="F172" s="147"/>
      <c r="G172" s="147"/>
      <c r="H172" s="147"/>
      <c r="I172" s="147"/>
      <c r="J172" s="147"/>
      <c r="K172" s="147"/>
      <c r="L172" s="147"/>
      <c r="M172" s="421"/>
      <c r="N172" s="147"/>
      <c r="O172" s="147"/>
      <c r="P172" s="147"/>
      <c r="Q172" s="147"/>
      <c r="R172" s="147"/>
      <c r="S172" s="147"/>
      <c r="T172" s="147"/>
      <c r="U172" s="147"/>
      <c r="V172" s="147"/>
      <c r="W172" s="147"/>
    </row>
    <row r="173" spans="3:23">
      <c r="C173" s="147"/>
      <c r="D173" s="147"/>
      <c r="E173" s="147"/>
      <c r="F173" s="147"/>
      <c r="G173" s="147"/>
      <c r="H173" s="147"/>
      <c r="I173" s="147"/>
      <c r="J173" s="147"/>
      <c r="K173" s="147"/>
      <c r="L173" s="147"/>
      <c r="M173" s="421"/>
      <c r="N173" s="147"/>
      <c r="O173" s="147"/>
      <c r="P173" s="147"/>
      <c r="Q173" s="147"/>
      <c r="R173" s="147"/>
      <c r="S173" s="147"/>
      <c r="T173" s="147"/>
      <c r="U173" s="147"/>
      <c r="V173" s="147"/>
      <c r="W173" s="147"/>
    </row>
    <row r="174" spans="3:23">
      <c r="C174" s="147"/>
      <c r="D174" s="147"/>
      <c r="E174" s="147"/>
      <c r="F174" s="147"/>
      <c r="G174" s="147"/>
      <c r="H174" s="147"/>
      <c r="I174" s="147"/>
      <c r="J174" s="147"/>
      <c r="K174" s="147"/>
      <c r="L174" s="147"/>
      <c r="M174" s="421"/>
      <c r="N174" s="147"/>
      <c r="O174" s="147"/>
      <c r="P174" s="147"/>
      <c r="Q174" s="147"/>
      <c r="R174" s="147"/>
      <c r="S174" s="147"/>
      <c r="T174" s="147"/>
      <c r="U174" s="147"/>
      <c r="V174" s="147"/>
      <c r="W174" s="147"/>
    </row>
    <row r="175" spans="3:23">
      <c r="C175" s="147"/>
      <c r="D175" s="147"/>
      <c r="E175" s="147"/>
      <c r="F175" s="147"/>
      <c r="G175" s="147"/>
      <c r="H175" s="147"/>
      <c r="I175" s="147"/>
      <c r="J175" s="147"/>
      <c r="K175" s="147"/>
      <c r="L175" s="147"/>
      <c r="M175" s="421"/>
      <c r="N175" s="147"/>
      <c r="O175" s="147"/>
      <c r="P175" s="147"/>
      <c r="Q175" s="147"/>
      <c r="R175" s="147"/>
      <c r="S175" s="147"/>
      <c r="T175" s="147"/>
      <c r="U175" s="147"/>
      <c r="V175" s="147"/>
      <c r="W175" s="147"/>
    </row>
    <row r="176" spans="3:23">
      <c r="C176" s="147"/>
      <c r="D176" s="147"/>
      <c r="E176" s="147"/>
      <c r="F176" s="147"/>
      <c r="G176" s="147"/>
      <c r="H176" s="147"/>
      <c r="I176" s="147"/>
      <c r="J176" s="147"/>
      <c r="K176" s="147"/>
      <c r="L176" s="147"/>
      <c r="M176" s="421"/>
      <c r="N176" s="147"/>
      <c r="O176" s="147"/>
      <c r="P176" s="147"/>
      <c r="Q176" s="147"/>
      <c r="R176" s="147"/>
      <c r="S176" s="147"/>
      <c r="T176" s="147"/>
      <c r="U176" s="147"/>
      <c r="V176" s="147"/>
      <c r="W176" s="147"/>
    </row>
    <row r="177" spans="3:23">
      <c r="C177" s="147"/>
      <c r="D177" s="147"/>
      <c r="E177" s="147"/>
      <c r="F177" s="147"/>
      <c r="G177" s="147"/>
      <c r="H177" s="147"/>
      <c r="I177" s="147"/>
      <c r="J177" s="147"/>
      <c r="K177" s="147"/>
      <c r="L177" s="147"/>
      <c r="M177" s="421"/>
      <c r="N177" s="147"/>
      <c r="O177" s="147"/>
      <c r="P177" s="147"/>
      <c r="Q177" s="147"/>
      <c r="R177" s="147"/>
      <c r="S177" s="147"/>
      <c r="T177" s="147"/>
      <c r="U177" s="147"/>
      <c r="V177" s="147"/>
      <c r="W177" s="147"/>
    </row>
    <row r="178" spans="3:23">
      <c r="C178" s="147"/>
      <c r="D178" s="147"/>
      <c r="E178" s="147"/>
      <c r="F178" s="147"/>
      <c r="G178" s="147"/>
      <c r="H178" s="147"/>
      <c r="I178" s="147"/>
      <c r="J178" s="147"/>
      <c r="K178" s="147"/>
      <c r="L178" s="147"/>
      <c r="M178" s="421"/>
      <c r="N178" s="147"/>
      <c r="O178" s="147"/>
      <c r="P178" s="147"/>
      <c r="Q178" s="147"/>
      <c r="R178" s="147"/>
      <c r="S178" s="147"/>
      <c r="T178" s="147"/>
      <c r="U178" s="147"/>
      <c r="V178" s="147"/>
      <c r="W178" s="147"/>
    </row>
    <row r="179" spans="3:23">
      <c r="C179" s="147"/>
      <c r="D179" s="147"/>
      <c r="E179" s="147"/>
      <c r="F179" s="147"/>
      <c r="G179" s="147"/>
      <c r="H179" s="147"/>
      <c r="I179" s="147"/>
      <c r="J179" s="147"/>
      <c r="K179" s="147"/>
      <c r="L179" s="147"/>
      <c r="M179" s="421"/>
      <c r="N179" s="147"/>
      <c r="O179" s="147"/>
      <c r="P179" s="147"/>
      <c r="Q179" s="147"/>
      <c r="R179" s="147"/>
      <c r="S179" s="147"/>
      <c r="T179" s="147"/>
      <c r="U179" s="147"/>
      <c r="V179" s="147"/>
      <c r="W179" s="147"/>
    </row>
    <row r="180" spans="3:23">
      <c r="C180" s="147"/>
      <c r="D180" s="147"/>
      <c r="E180" s="147"/>
      <c r="F180" s="147"/>
      <c r="G180" s="147"/>
      <c r="H180" s="147"/>
      <c r="I180" s="147"/>
      <c r="J180" s="147"/>
      <c r="K180" s="147"/>
      <c r="L180" s="147"/>
      <c r="M180" s="421"/>
      <c r="N180" s="147"/>
      <c r="O180" s="147"/>
      <c r="P180" s="147"/>
      <c r="Q180" s="147"/>
      <c r="R180" s="147"/>
      <c r="S180" s="147"/>
      <c r="T180" s="147"/>
      <c r="U180" s="147"/>
      <c r="V180" s="147"/>
      <c r="W180" s="147"/>
    </row>
    <row r="181" spans="3:23">
      <c r="C181" s="147"/>
      <c r="D181" s="147"/>
      <c r="E181" s="147"/>
      <c r="F181" s="147"/>
      <c r="G181" s="147"/>
      <c r="H181" s="147"/>
      <c r="I181" s="147"/>
      <c r="J181" s="147"/>
      <c r="K181" s="147"/>
      <c r="L181" s="147"/>
      <c r="M181" s="421"/>
      <c r="N181" s="147"/>
      <c r="O181" s="147"/>
      <c r="P181" s="147"/>
      <c r="Q181" s="147"/>
      <c r="R181" s="147"/>
      <c r="S181" s="147"/>
      <c r="T181" s="147"/>
      <c r="U181" s="147"/>
      <c r="V181" s="147"/>
      <c r="W181" s="147"/>
    </row>
    <row r="182" spans="3:23">
      <c r="C182" s="147"/>
      <c r="D182" s="147"/>
      <c r="E182" s="147"/>
      <c r="F182" s="147"/>
      <c r="G182" s="147"/>
      <c r="H182" s="147"/>
      <c r="I182" s="147"/>
      <c r="J182" s="147"/>
      <c r="K182" s="147"/>
      <c r="L182" s="147"/>
      <c r="M182" s="421"/>
      <c r="N182" s="147"/>
      <c r="O182" s="147"/>
      <c r="P182" s="147"/>
      <c r="Q182" s="147"/>
      <c r="R182" s="147"/>
      <c r="S182" s="147"/>
      <c r="T182" s="147"/>
      <c r="U182" s="147"/>
      <c r="V182" s="147"/>
      <c r="W182" s="147"/>
    </row>
    <row r="183" spans="3:23">
      <c r="C183" s="147"/>
      <c r="D183" s="147"/>
      <c r="E183" s="147"/>
      <c r="F183" s="147"/>
      <c r="G183" s="147"/>
      <c r="H183" s="147"/>
      <c r="I183" s="147"/>
      <c r="J183" s="147"/>
      <c r="K183" s="147"/>
      <c r="L183" s="147"/>
      <c r="M183" s="421"/>
      <c r="N183" s="147"/>
      <c r="O183" s="147"/>
      <c r="P183" s="147"/>
      <c r="Q183" s="147"/>
      <c r="R183" s="147"/>
      <c r="S183" s="147"/>
      <c r="T183" s="147"/>
      <c r="U183" s="147"/>
      <c r="V183" s="147"/>
      <c r="W183" s="147"/>
    </row>
    <row r="184" spans="3:23">
      <c r="C184" s="147"/>
      <c r="D184" s="147"/>
      <c r="E184" s="147"/>
      <c r="F184" s="147"/>
      <c r="G184" s="147"/>
      <c r="H184" s="147"/>
      <c r="I184" s="147"/>
      <c r="J184" s="147"/>
      <c r="K184" s="147"/>
      <c r="L184" s="147"/>
      <c r="M184" s="421"/>
      <c r="N184" s="147"/>
      <c r="O184" s="147"/>
      <c r="P184" s="147"/>
      <c r="Q184" s="147"/>
      <c r="R184" s="147"/>
      <c r="S184" s="147"/>
      <c r="T184" s="147"/>
      <c r="U184" s="147"/>
      <c r="V184" s="147"/>
      <c r="W184" s="147"/>
    </row>
    <row r="185" spans="3:23">
      <c r="C185" s="147"/>
      <c r="D185" s="147"/>
      <c r="E185" s="147"/>
      <c r="F185" s="147"/>
      <c r="G185" s="147"/>
      <c r="H185" s="147"/>
      <c r="I185" s="147"/>
      <c r="J185" s="147"/>
      <c r="K185" s="147"/>
      <c r="L185" s="147"/>
      <c r="M185" s="421"/>
      <c r="N185" s="147"/>
      <c r="O185" s="147"/>
      <c r="P185" s="147"/>
      <c r="Q185" s="147"/>
      <c r="R185" s="147"/>
      <c r="S185" s="147"/>
      <c r="T185" s="147"/>
      <c r="U185" s="147"/>
      <c r="V185" s="147"/>
      <c r="W185" s="147"/>
    </row>
    <row r="186" spans="3:23">
      <c r="C186" s="147"/>
      <c r="D186" s="147"/>
      <c r="E186" s="147"/>
      <c r="F186" s="147"/>
      <c r="G186" s="147"/>
      <c r="H186" s="147"/>
      <c r="I186" s="147"/>
      <c r="J186" s="147"/>
      <c r="K186" s="147"/>
      <c r="L186" s="147"/>
      <c r="M186" s="421"/>
      <c r="N186" s="147"/>
      <c r="O186" s="147"/>
      <c r="P186" s="147"/>
      <c r="Q186" s="147"/>
      <c r="R186" s="147"/>
      <c r="S186" s="147"/>
      <c r="T186" s="147"/>
      <c r="U186" s="147"/>
      <c r="V186" s="147"/>
      <c r="W186" s="147"/>
    </row>
    <row r="187" spans="3:23">
      <c r="C187" s="147"/>
      <c r="D187" s="147"/>
      <c r="E187" s="147"/>
      <c r="F187" s="147"/>
      <c r="G187" s="147"/>
      <c r="H187" s="147"/>
      <c r="I187" s="147"/>
      <c r="J187" s="147"/>
      <c r="K187" s="147"/>
      <c r="L187" s="147"/>
      <c r="M187" s="421"/>
      <c r="N187" s="147"/>
      <c r="O187" s="147"/>
      <c r="P187" s="147"/>
      <c r="Q187" s="147"/>
      <c r="R187" s="147"/>
      <c r="S187" s="147"/>
      <c r="T187" s="147"/>
      <c r="U187" s="147"/>
      <c r="V187" s="147"/>
      <c r="W187" s="147"/>
    </row>
    <row r="188" spans="3:23">
      <c r="C188" s="147"/>
      <c r="D188" s="147"/>
      <c r="E188" s="147"/>
      <c r="F188" s="147"/>
      <c r="G188" s="147"/>
      <c r="H188" s="147"/>
      <c r="I188" s="147"/>
      <c r="J188" s="147"/>
      <c r="K188" s="147"/>
      <c r="L188" s="147"/>
      <c r="M188" s="421"/>
      <c r="N188" s="147"/>
      <c r="O188" s="147"/>
      <c r="P188" s="147"/>
      <c r="Q188" s="147"/>
      <c r="R188" s="147"/>
      <c r="S188" s="147"/>
      <c r="T188" s="147"/>
      <c r="U188" s="147"/>
      <c r="V188" s="147"/>
      <c r="W188" s="147"/>
    </row>
    <row r="189" spans="3:23">
      <c r="C189" s="147"/>
      <c r="D189" s="147"/>
      <c r="E189" s="147"/>
      <c r="F189" s="147"/>
      <c r="G189" s="147"/>
      <c r="H189" s="147"/>
      <c r="I189" s="147"/>
      <c r="J189" s="147"/>
      <c r="K189" s="147"/>
      <c r="L189" s="147"/>
      <c r="M189" s="421"/>
      <c r="N189" s="147"/>
      <c r="O189" s="147"/>
      <c r="P189" s="147"/>
      <c r="Q189" s="147"/>
      <c r="R189" s="147"/>
      <c r="S189" s="147"/>
      <c r="T189" s="147"/>
      <c r="U189" s="147"/>
      <c r="V189" s="147"/>
      <c r="W189" s="147"/>
    </row>
    <row r="190" spans="3:23">
      <c r="C190" s="147"/>
      <c r="D190" s="147"/>
      <c r="E190" s="147"/>
      <c r="F190" s="147"/>
      <c r="G190" s="147"/>
      <c r="H190" s="147"/>
      <c r="I190" s="147"/>
      <c r="J190" s="147"/>
      <c r="K190" s="147"/>
      <c r="L190" s="147"/>
      <c r="M190" s="421"/>
      <c r="N190" s="147"/>
      <c r="O190" s="147"/>
      <c r="P190" s="147"/>
      <c r="Q190" s="147"/>
      <c r="R190" s="147"/>
      <c r="S190" s="147"/>
      <c r="T190" s="147"/>
      <c r="U190" s="147"/>
      <c r="V190" s="147"/>
      <c r="W190" s="147"/>
    </row>
    <row r="191" spans="3:23">
      <c r="C191" s="147"/>
      <c r="D191" s="147"/>
      <c r="E191" s="147"/>
      <c r="F191" s="147"/>
      <c r="G191" s="147"/>
      <c r="H191" s="147"/>
      <c r="I191" s="147"/>
      <c r="J191" s="147"/>
      <c r="K191" s="147"/>
      <c r="L191" s="147"/>
      <c r="M191" s="421"/>
      <c r="N191" s="147"/>
      <c r="O191" s="147"/>
      <c r="P191" s="147"/>
      <c r="Q191" s="147"/>
      <c r="R191" s="147"/>
      <c r="S191" s="147"/>
      <c r="T191" s="147"/>
      <c r="U191" s="147"/>
      <c r="V191" s="147"/>
      <c r="W191" s="147"/>
    </row>
    <row r="192" spans="3:23">
      <c r="C192" s="147"/>
      <c r="D192" s="147"/>
      <c r="E192" s="147"/>
      <c r="F192" s="147"/>
      <c r="G192" s="147"/>
      <c r="H192" s="147"/>
      <c r="I192" s="147"/>
      <c r="J192" s="147"/>
      <c r="K192" s="147"/>
      <c r="L192" s="147"/>
      <c r="M192" s="421"/>
      <c r="N192" s="147"/>
      <c r="O192" s="147"/>
      <c r="P192" s="147"/>
      <c r="Q192" s="147"/>
      <c r="R192" s="147"/>
      <c r="S192" s="147"/>
      <c r="T192" s="147"/>
      <c r="U192" s="147"/>
      <c r="V192" s="147"/>
      <c r="W192" s="147"/>
    </row>
    <row r="193" spans="3:23">
      <c r="C193" s="147"/>
      <c r="D193" s="147"/>
      <c r="E193" s="147"/>
      <c r="F193" s="147"/>
      <c r="G193" s="147"/>
      <c r="H193" s="147"/>
      <c r="I193" s="147"/>
      <c r="J193" s="147"/>
      <c r="K193" s="147"/>
      <c r="L193" s="147"/>
      <c r="M193" s="421"/>
      <c r="N193" s="147"/>
      <c r="O193" s="147"/>
      <c r="P193" s="147"/>
      <c r="Q193" s="147"/>
      <c r="R193" s="147"/>
      <c r="S193" s="147"/>
      <c r="T193" s="147"/>
      <c r="U193" s="147"/>
      <c r="V193" s="147"/>
      <c r="W193" s="147"/>
    </row>
    <row r="194" spans="3:23">
      <c r="C194" s="147"/>
      <c r="D194" s="147"/>
      <c r="E194" s="147"/>
      <c r="F194" s="147"/>
      <c r="G194" s="147"/>
      <c r="H194" s="147"/>
      <c r="I194" s="147"/>
      <c r="J194" s="147"/>
      <c r="K194" s="147"/>
      <c r="L194" s="147"/>
      <c r="M194" s="421"/>
      <c r="N194" s="147"/>
      <c r="O194" s="147"/>
      <c r="P194" s="147"/>
      <c r="Q194" s="147"/>
      <c r="R194" s="147"/>
      <c r="S194" s="147"/>
      <c r="T194" s="147"/>
      <c r="U194" s="147"/>
      <c r="V194" s="147"/>
      <c r="W194" s="147"/>
    </row>
    <row r="195" spans="3:23">
      <c r="C195" s="147"/>
      <c r="D195" s="147"/>
      <c r="E195" s="147"/>
      <c r="F195" s="147"/>
      <c r="G195" s="147"/>
      <c r="H195" s="147"/>
      <c r="I195" s="147"/>
      <c r="J195" s="147"/>
      <c r="K195" s="147"/>
      <c r="L195" s="147"/>
      <c r="M195" s="421"/>
      <c r="N195" s="147"/>
      <c r="O195" s="147"/>
      <c r="P195" s="147"/>
      <c r="Q195" s="147"/>
      <c r="R195" s="147"/>
      <c r="S195" s="147"/>
      <c r="T195" s="147"/>
      <c r="U195" s="147"/>
      <c r="V195" s="147"/>
      <c r="W195" s="147"/>
    </row>
    <row r="196" spans="3:23">
      <c r="C196" s="147"/>
      <c r="D196" s="147"/>
      <c r="E196" s="147"/>
      <c r="F196" s="147"/>
      <c r="G196" s="147"/>
      <c r="H196" s="147"/>
      <c r="I196" s="147"/>
      <c r="J196" s="147"/>
      <c r="K196" s="147"/>
      <c r="L196" s="147"/>
      <c r="M196" s="421"/>
      <c r="N196" s="147"/>
      <c r="O196" s="147"/>
      <c r="P196" s="147"/>
      <c r="Q196" s="147"/>
      <c r="R196" s="147"/>
      <c r="S196" s="147"/>
      <c r="T196" s="147"/>
      <c r="U196" s="147"/>
      <c r="V196" s="147"/>
      <c r="W196" s="147"/>
    </row>
    <row r="197" spans="3:23">
      <c r="C197" s="147"/>
      <c r="D197" s="147"/>
      <c r="E197" s="147"/>
      <c r="F197" s="147"/>
      <c r="G197" s="147"/>
      <c r="H197" s="147"/>
      <c r="I197" s="147"/>
      <c r="J197" s="147"/>
      <c r="K197" s="147"/>
      <c r="L197" s="147"/>
      <c r="M197" s="421"/>
      <c r="N197" s="147"/>
      <c r="O197" s="147"/>
      <c r="P197" s="147"/>
      <c r="Q197" s="147"/>
      <c r="R197" s="147"/>
      <c r="S197" s="147"/>
      <c r="T197" s="147"/>
      <c r="U197" s="147"/>
      <c r="V197" s="147"/>
      <c r="W197" s="147"/>
    </row>
    <row r="198" spans="3:23">
      <c r="C198" s="147"/>
      <c r="D198" s="147"/>
      <c r="E198" s="147"/>
      <c r="F198" s="147"/>
      <c r="G198" s="147"/>
      <c r="H198" s="147"/>
      <c r="I198" s="147"/>
      <c r="J198" s="147"/>
      <c r="K198" s="147"/>
      <c r="L198" s="147"/>
      <c r="M198" s="421"/>
      <c r="N198" s="147"/>
      <c r="O198" s="147"/>
      <c r="P198" s="147"/>
      <c r="Q198" s="147"/>
      <c r="R198" s="147"/>
      <c r="S198" s="147"/>
      <c r="T198" s="147"/>
      <c r="U198" s="147"/>
      <c r="V198" s="147"/>
      <c r="W198" s="147"/>
    </row>
    <row r="199" spans="3:23">
      <c r="C199" s="147"/>
      <c r="D199" s="147"/>
      <c r="E199" s="147"/>
      <c r="F199" s="147"/>
      <c r="G199" s="147"/>
      <c r="H199" s="147"/>
      <c r="I199" s="147"/>
      <c r="J199" s="147"/>
      <c r="K199" s="147"/>
      <c r="L199" s="147"/>
      <c r="M199" s="421"/>
      <c r="N199" s="147"/>
      <c r="O199" s="147"/>
      <c r="P199" s="147"/>
      <c r="Q199" s="147"/>
      <c r="R199" s="147"/>
      <c r="S199" s="147"/>
      <c r="T199" s="147"/>
      <c r="U199" s="147"/>
      <c r="V199" s="147"/>
      <c r="W199" s="147"/>
    </row>
  </sheetData>
  <mergeCells count="14">
    <mergeCell ref="W4:X4"/>
    <mergeCell ref="W3:X3"/>
    <mergeCell ref="X5:X6"/>
    <mergeCell ref="O6:S6"/>
    <mergeCell ref="T6:W6"/>
    <mergeCell ref="N5:W5"/>
    <mergeCell ref="N6:N7"/>
    <mergeCell ref="I1:L1"/>
    <mergeCell ref="E2:L2"/>
    <mergeCell ref="B5:B8"/>
    <mergeCell ref="C6:C7"/>
    <mergeCell ref="D6:H6"/>
    <mergeCell ref="I6:K6"/>
    <mergeCell ref="C5:K5"/>
  </mergeCells>
  <phoneticPr fontId="2" type="noConversion"/>
  <pageMargins left="0.52" right="0.6" top="0.4" bottom="0.35" header="0.22" footer="0.17"/>
  <pageSetup paperSize="9" scale="79"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
  <sheetViews>
    <sheetView workbookViewId="0">
      <selection activeCell="G21" sqref="G21"/>
    </sheetView>
  </sheetViews>
  <sheetFormatPr defaultRowHeight="17"/>
  <sheetData/>
  <phoneticPr fontId="2"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34</vt:i4>
      </vt:variant>
      <vt:variant>
        <vt:lpstr>已命名的範圍</vt:lpstr>
      </vt:variant>
      <vt:variant>
        <vt:i4>36</vt:i4>
      </vt:variant>
    </vt:vector>
  </HeadingPairs>
  <TitlesOfParts>
    <vt:vector size="70" baseType="lpstr">
      <vt:lpstr>目錄</vt:lpstr>
      <vt:lpstr>數據資料</vt:lpstr>
      <vt:lpstr>指標</vt:lpstr>
      <vt:lpstr>統計表</vt:lpstr>
      <vt:lpstr>1刑案</vt:lpstr>
      <vt:lpstr>2嫌犯年齡</vt:lpstr>
      <vt:lpstr>3毒品</vt:lpstr>
      <vt:lpstr>4少年</vt:lpstr>
      <vt:lpstr>5槍彈</vt:lpstr>
      <vt:lpstr>6社秩法</vt:lpstr>
      <vt:lpstr>7經濟</vt:lpstr>
      <vt:lpstr>7經濟 (2)</vt:lpstr>
      <vt:lpstr>8交通事故件數</vt:lpstr>
      <vt:lpstr>9交通事故原因</vt:lpstr>
      <vt:lpstr>10肇事車輛</vt:lpstr>
      <vt:lpstr>11交通事故場所</vt:lpstr>
      <vt:lpstr>12交通事故時間</vt:lpstr>
      <vt:lpstr>13舉發交通</vt:lpstr>
      <vt:lpstr>13舉發交通 (2)</vt:lpstr>
      <vt:lpstr>14舉發-車輛</vt:lpstr>
      <vt:lpstr>15機動車輛</vt:lpstr>
      <vt:lpstr>16集會</vt:lpstr>
      <vt:lpstr>17六星</vt:lpstr>
      <vt:lpstr>17六星102</vt:lpstr>
      <vt:lpstr>18攤販</vt:lpstr>
      <vt:lpstr>19戶口查察</vt:lpstr>
      <vt:lpstr>19家戶訪查 (109修表)</vt:lpstr>
      <vt:lpstr>20失蹤人口</vt:lpstr>
      <vt:lpstr>21戶口數</vt:lpstr>
      <vt:lpstr>22現有人數</vt:lpstr>
      <vt:lpstr>23現有人數職等</vt:lpstr>
      <vt:lpstr>24歲入</vt:lpstr>
      <vt:lpstr>25歲出</vt:lpstr>
      <vt:lpstr>Sheet5</vt:lpstr>
      <vt:lpstr>'10肇事車輛'!Print_Area</vt:lpstr>
      <vt:lpstr>'11交通事故場所'!Print_Area</vt:lpstr>
      <vt:lpstr>'12交通事故時間'!Print_Area</vt:lpstr>
      <vt:lpstr>'13舉發交通'!Print_Area</vt:lpstr>
      <vt:lpstr>'13舉發交通 (2)'!Print_Area</vt:lpstr>
      <vt:lpstr>'14舉發-車輛'!Print_Area</vt:lpstr>
      <vt:lpstr>'15機動車輛'!Print_Area</vt:lpstr>
      <vt:lpstr>'16集會'!Print_Area</vt:lpstr>
      <vt:lpstr>'17六星'!Print_Area</vt:lpstr>
      <vt:lpstr>'17六星102'!Print_Area</vt:lpstr>
      <vt:lpstr>'18攤販'!Print_Area</vt:lpstr>
      <vt:lpstr>'19戶口查察'!Print_Area</vt:lpstr>
      <vt:lpstr>'19家戶訪查 (109修表)'!Print_Area</vt:lpstr>
      <vt:lpstr>'1刑案'!Print_Area</vt:lpstr>
      <vt:lpstr>'20失蹤人口'!Print_Area</vt:lpstr>
      <vt:lpstr>'21戶口數'!Print_Area</vt:lpstr>
      <vt:lpstr>'22現有人數'!Print_Area</vt:lpstr>
      <vt:lpstr>'23現有人數職等'!Print_Area</vt:lpstr>
      <vt:lpstr>'24歲入'!Print_Area</vt:lpstr>
      <vt:lpstr>'25歲出'!Print_Area</vt:lpstr>
      <vt:lpstr>'2嫌犯年齡'!Print_Area</vt:lpstr>
      <vt:lpstr>'3毒品'!Print_Area</vt:lpstr>
      <vt:lpstr>'4少年'!Print_Area</vt:lpstr>
      <vt:lpstr>'5槍彈'!Print_Area</vt:lpstr>
      <vt:lpstr>'6社秩法'!Print_Area</vt:lpstr>
      <vt:lpstr>'7經濟'!Print_Area</vt:lpstr>
      <vt:lpstr>'7經濟 (2)'!Print_Area</vt:lpstr>
      <vt:lpstr>'8交通事故件數'!Print_Area</vt:lpstr>
      <vt:lpstr>'9交通事故原因'!Print_Area</vt:lpstr>
      <vt:lpstr>目錄!Print_Area</vt:lpstr>
      <vt:lpstr>指標!Print_Area</vt:lpstr>
      <vt:lpstr>統計表!Print_Area</vt:lpstr>
      <vt:lpstr>數據資料!Print_Area</vt:lpstr>
      <vt:lpstr>Print_Area</vt:lpstr>
      <vt:lpstr>'22現有人數'!Print_Area_MI</vt:lpstr>
      <vt:lpstr>PRINT_AREA_MI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2305_李瑞雲</dc:creator>
  <cp:lastModifiedBy>李瑞雲</cp:lastModifiedBy>
  <cp:lastPrinted>2021-05-06T06:08:34Z</cp:lastPrinted>
  <dcterms:created xsi:type="dcterms:W3CDTF">2010-09-02T00:18:11Z</dcterms:created>
  <dcterms:modified xsi:type="dcterms:W3CDTF">2021-05-17T06:03:20Z</dcterms:modified>
</cp:coreProperties>
</file>